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Mac\Home\Desktop\"/>
    </mc:Choice>
  </mc:AlternateContent>
  <bookViews>
    <workbookView xWindow="0" yWindow="0" windowWidth="0" windowHeight="0"/>
  </bookViews>
  <sheets>
    <sheet name="Rekapitulace stavby" sheetId="1" r:id="rId1"/>
    <sheet name="01 - Bourání stávajících ..." sheetId="2" r:id="rId2"/>
    <sheet name="02 - ARS" sheetId="3" r:id="rId3"/>
    <sheet name="03 - ZTI" sheetId="4" r:id="rId4"/>
    <sheet name="04 - VYTÁPĚNÍ" sheetId="5" r:id="rId5"/>
    <sheet name="05 - CHLAZENÍ" sheetId="6" r:id="rId6"/>
    <sheet name="06 - Technologie" sheetId="7" r:id="rId7"/>
    <sheet name="07 - ELEKTRO" sheetId="8" r:id="rId8"/>
    <sheet name="08 - Led osvětlení" sheetId="9" r:id="rId9"/>
    <sheet name="09 - VZT" sheetId="10" r:id="rId10"/>
    <sheet name="10 - VRN" sheetId="11" r:id="rId11"/>
    <sheet name="Pokyny pro vyplnění" sheetId="12" r:id="rId12"/>
  </sheets>
  <definedNames>
    <definedName name="_xlnm.Print_Area" localSheetId="0">'Rekapitulace stavby'!$D$4:$AO$36,'Rekapitulace stavby'!$C$42:$AQ$65</definedName>
    <definedName name="_xlnm.Print_Titles" localSheetId="0">'Rekapitulace stavby'!$52:$52</definedName>
    <definedName name="_xlnm._FilterDatabase" localSheetId="1" hidden="1">'01 - Bourání stávajících ...'!$C$94:$K$209</definedName>
    <definedName name="_xlnm.Print_Area" localSheetId="1">'01 - Bourání stávajících ...'!$C$4:$J$39,'01 - Bourání stávajících ...'!$C$45:$J$76,'01 - Bourání stávajících ...'!$C$82:$K$209</definedName>
    <definedName name="_xlnm.Print_Titles" localSheetId="1">'01 - Bourání stávajících ...'!$94:$94</definedName>
    <definedName name="_xlnm._FilterDatabase" localSheetId="2" hidden="1">'02 - ARS'!$C$93:$K$312</definedName>
    <definedName name="_xlnm.Print_Area" localSheetId="2">'02 - ARS'!$C$4:$J$39,'02 - ARS'!$C$45:$J$75,'02 - ARS'!$C$81:$K$312</definedName>
    <definedName name="_xlnm.Print_Titles" localSheetId="2">'02 - ARS'!$93:$93</definedName>
    <definedName name="_xlnm._FilterDatabase" localSheetId="3" hidden="1">'03 - ZTI'!$C$85:$K$160</definedName>
    <definedName name="_xlnm.Print_Area" localSheetId="3">'03 - ZTI'!$C$4:$J$39,'03 - ZTI'!$C$45:$J$67,'03 - ZTI'!$C$73:$K$160</definedName>
    <definedName name="_xlnm.Print_Titles" localSheetId="3">'03 - ZTI'!$85:$85</definedName>
    <definedName name="_xlnm._FilterDatabase" localSheetId="4" hidden="1">'04 - VYTÁPĚNÍ'!$C$84:$K$123</definedName>
    <definedName name="_xlnm.Print_Area" localSheetId="4">'04 - VYTÁPĚNÍ'!$C$4:$J$39,'04 - VYTÁPĚNÍ'!$C$45:$J$66,'04 - VYTÁPĚNÍ'!$C$72:$K$123</definedName>
    <definedName name="_xlnm.Print_Titles" localSheetId="4">'04 - VYTÁPĚNÍ'!$84:$84</definedName>
    <definedName name="_xlnm._FilterDatabase" localSheetId="5" hidden="1">'05 - CHLAZENÍ'!$C$82:$K$136</definedName>
    <definedName name="_xlnm.Print_Area" localSheetId="5">'05 - CHLAZENÍ'!$C$4:$J$39,'05 - CHLAZENÍ'!$C$45:$J$64,'05 - CHLAZENÍ'!$C$70:$K$136</definedName>
    <definedName name="_xlnm.Print_Titles" localSheetId="5">'05 - CHLAZENÍ'!$82:$82</definedName>
    <definedName name="_xlnm._FilterDatabase" localSheetId="6" hidden="1">'06 - Technologie'!$C$94:$K$250</definedName>
    <definedName name="_xlnm.Print_Area" localSheetId="6">'06 - Technologie'!$C$4:$J$39,'06 - Technologie'!$C$45:$J$76,'06 - Technologie'!$C$82:$K$250</definedName>
    <definedName name="_xlnm.Print_Titles" localSheetId="6">'06 - Technologie'!$94:$94</definedName>
    <definedName name="_xlnm._FilterDatabase" localSheetId="7" hidden="1">'07 - ELEKTRO'!$C$79:$K$147</definedName>
    <definedName name="_xlnm.Print_Area" localSheetId="7">'07 - ELEKTRO'!$C$4:$J$39,'07 - ELEKTRO'!$C$45:$J$61,'07 - ELEKTRO'!$C$67:$K$147</definedName>
    <definedName name="_xlnm.Print_Titles" localSheetId="7">'07 - ELEKTRO'!$79:$79</definedName>
    <definedName name="_xlnm._FilterDatabase" localSheetId="8" hidden="1">'08 - Led osvětlení'!$C$80:$K$91</definedName>
    <definedName name="_xlnm.Print_Area" localSheetId="8">'08 - Led osvětlení'!$C$4:$J$39,'08 - Led osvětlení'!$C$45:$J$62,'08 - Led osvětlení'!$C$68:$K$91</definedName>
    <definedName name="_xlnm.Print_Titles" localSheetId="8">'08 - Led osvětlení'!$80:$80</definedName>
    <definedName name="_xlnm._FilterDatabase" localSheetId="9" hidden="1">'09 - VZT'!$C$85:$K$150</definedName>
    <definedName name="_xlnm.Print_Area" localSheetId="9">'09 - VZT'!$C$4:$J$39,'09 - VZT'!$C$45:$J$67,'09 - VZT'!$C$73:$K$150</definedName>
    <definedName name="_xlnm.Print_Titles" localSheetId="9">'09 - VZT'!$85:$85</definedName>
    <definedName name="_xlnm._FilterDatabase" localSheetId="10" hidden="1">'10 - VRN'!$C$83:$K$97</definedName>
    <definedName name="_xlnm.Print_Area" localSheetId="10">'10 - VRN'!$C$4:$J$39,'10 - VRN'!$C$45:$J$65,'10 - VRN'!$C$71:$K$97</definedName>
    <definedName name="_xlnm.Print_Titles" localSheetId="10">'10 - VRN'!$83:$83</definedName>
    <definedName name="_xlnm.Print_Area" localSheetId="11">'Pokyny pro vyplnění'!$B$2:$K$71,'Pokyny pro vyplnění'!$B$74:$K$118,'Pokyny pro vyplnění'!$B$121:$K$161,'Pokyny pro vyplnění'!$B$164:$K$219</definedName>
  </definedNames>
  <calcPr/>
</workbook>
</file>

<file path=xl/calcChain.xml><?xml version="1.0" encoding="utf-8"?>
<calcChain xmlns="http://schemas.openxmlformats.org/spreadsheetml/2006/main">
  <c i="11" l="1" r="J37"/>
  <c r="J36"/>
  <c i="1" r="AY64"/>
  <c i="11" r="J35"/>
  <c i="1" r="AX64"/>
  <c i="11" r="BI96"/>
  <c r="BH96"/>
  <c r="BG96"/>
  <c r="BF96"/>
  <c r="T96"/>
  <c r="T95"/>
  <c r="R96"/>
  <c r="R95"/>
  <c r="P96"/>
  <c r="P95"/>
  <c r="BI93"/>
  <c r="BH93"/>
  <c r="BG93"/>
  <c r="BF93"/>
  <c r="T93"/>
  <c r="T92"/>
  <c r="R93"/>
  <c r="R92"/>
  <c r="P93"/>
  <c r="P92"/>
  <c r="BI90"/>
  <c r="BH90"/>
  <c r="BG90"/>
  <c r="BF90"/>
  <c r="T90"/>
  <c r="T89"/>
  <c r="R90"/>
  <c r="R89"/>
  <c r="P90"/>
  <c r="P89"/>
  <c r="BI87"/>
  <c r="BH87"/>
  <c r="BG87"/>
  <c r="BF87"/>
  <c r="T87"/>
  <c r="T86"/>
  <c r="T85"/>
  <c r="T84"/>
  <c r="R87"/>
  <c r="R86"/>
  <c r="R85"/>
  <c r="R84"/>
  <c r="P87"/>
  <c r="P86"/>
  <c r="J81"/>
  <c r="J80"/>
  <c r="F80"/>
  <c r="F78"/>
  <c r="E76"/>
  <c r="J55"/>
  <c r="J54"/>
  <c r="F54"/>
  <c r="F52"/>
  <c r="E50"/>
  <c r="J18"/>
  <c r="E18"/>
  <c r="F81"/>
  <c r="J17"/>
  <c r="J12"/>
  <c r="J78"/>
  <c r="E7"/>
  <c r="E74"/>
  <c i="10" r="J37"/>
  <c r="J36"/>
  <c i="1" r="AY63"/>
  <c i="10" r="J35"/>
  <c i="1" r="AX63"/>
  <c i="10"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2"/>
  <c r="BH92"/>
  <c r="BG92"/>
  <c r="BF92"/>
  <c r="T92"/>
  <c r="R92"/>
  <c r="P92"/>
  <c r="BI91"/>
  <c r="BH91"/>
  <c r="BG91"/>
  <c r="BF91"/>
  <c r="T91"/>
  <c r="R91"/>
  <c r="P91"/>
  <c r="BI90"/>
  <c r="BH90"/>
  <c r="BG90"/>
  <c r="BF90"/>
  <c r="T90"/>
  <c r="R90"/>
  <c r="P90"/>
  <c r="BI89"/>
  <c r="BH89"/>
  <c r="BG89"/>
  <c r="BF89"/>
  <c r="T89"/>
  <c r="R89"/>
  <c r="P89"/>
  <c r="BI88"/>
  <c r="BH88"/>
  <c r="BG88"/>
  <c r="BF88"/>
  <c r="T88"/>
  <c r="R88"/>
  <c r="P88"/>
  <c r="J83"/>
  <c r="J82"/>
  <c r="F82"/>
  <c r="F80"/>
  <c r="E78"/>
  <c r="J55"/>
  <c r="J54"/>
  <c r="F54"/>
  <c r="F52"/>
  <c r="E50"/>
  <c r="J18"/>
  <c r="E18"/>
  <c r="F55"/>
  <c r="J17"/>
  <c r="J12"/>
  <c r="J80"/>
  <c r="E7"/>
  <c r="E48"/>
  <c i="9" r="J37"/>
  <c r="J36"/>
  <c i="1" r="AY62"/>
  <c i="9" r="J35"/>
  <c i="1" r="AX62"/>
  <c i="9"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J78"/>
  <c r="J77"/>
  <c r="F77"/>
  <c r="F75"/>
  <c r="E73"/>
  <c r="J55"/>
  <c r="J54"/>
  <c r="F54"/>
  <c r="F52"/>
  <c r="E50"/>
  <c r="J18"/>
  <c r="E18"/>
  <c r="F55"/>
  <c r="J17"/>
  <c r="J12"/>
  <c r="J75"/>
  <c r="E7"/>
  <c r="E48"/>
  <c i="8" r="J37"/>
  <c r="J36"/>
  <c i="1" r="AY61"/>
  <c i="8" r="J35"/>
  <c i="1" r="AX61"/>
  <c i="8"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0"/>
  <c r="BH120"/>
  <c r="BG120"/>
  <c r="BF120"/>
  <c r="T120"/>
  <c r="R120"/>
  <c r="P120"/>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3"/>
  <c r="BH83"/>
  <c r="BG83"/>
  <c r="BF83"/>
  <c r="T83"/>
  <c r="R83"/>
  <c r="P83"/>
  <c r="BI82"/>
  <c r="BH82"/>
  <c r="BG82"/>
  <c r="BF82"/>
  <c r="T82"/>
  <c r="R82"/>
  <c r="P82"/>
  <c r="J77"/>
  <c r="J76"/>
  <c r="F76"/>
  <c r="F74"/>
  <c r="E72"/>
  <c r="J55"/>
  <c r="J54"/>
  <c r="F54"/>
  <c r="F52"/>
  <c r="E50"/>
  <c r="J18"/>
  <c r="E18"/>
  <c r="F77"/>
  <c r="J17"/>
  <c r="J12"/>
  <c r="J74"/>
  <c r="E7"/>
  <c r="E70"/>
  <c i="7" r="J96"/>
  <c r="J37"/>
  <c r="J36"/>
  <c i="1" r="AY60"/>
  <c i="7" r="J35"/>
  <c i="1" r="AX60"/>
  <c i="7" r="BI250"/>
  <c r="BH250"/>
  <c r="BG250"/>
  <c r="BF250"/>
  <c r="T250"/>
  <c r="R250"/>
  <c r="P250"/>
  <c r="BI249"/>
  <c r="BH249"/>
  <c r="BG249"/>
  <c r="BF249"/>
  <c r="T249"/>
  <c r="R249"/>
  <c r="P249"/>
  <c r="BI247"/>
  <c r="BH247"/>
  <c r="BG247"/>
  <c r="BF247"/>
  <c r="T247"/>
  <c r="T246"/>
  <c r="R247"/>
  <c r="R246"/>
  <c r="P247"/>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39"/>
  <c r="BH239"/>
  <c r="BG239"/>
  <c r="BF239"/>
  <c r="T239"/>
  <c r="R239"/>
  <c r="P239"/>
  <c r="BI238"/>
  <c r="BH238"/>
  <c r="BG238"/>
  <c r="BF238"/>
  <c r="T238"/>
  <c r="R238"/>
  <c r="P238"/>
  <c r="BI237"/>
  <c r="BH237"/>
  <c r="BG237"/>
  <c r="BF237"/>
  <c r="T237"/>
  <c r="R237"/>
  <c r="P237"/>
  <c r="BI236"/>
  <c r="BH236"/>
  <c r="BG236"/>
  <c r="BF236"/>
  <c r="T236"/>
  <c r="R236"/>
  <c r="P236"/>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5"/>
  <c r="BH125"/>
  <c r="BG125"/>
  <c r="BF125"/>
  <c r="T125"/>
  <c r="T124"/>
  <c r="R125"/>
  <c r="R124"/>
  <c r="P125"/>
  <c r="P124"/>
  <c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0"/>
  <c r="BH100"/>
  <c r="BG100"/>
  <c r="BF100"/>
  <c r="T100"/>
  <c r="T99"/>
  <c r="R100"/>
  <c r="R99"/>
  <c r="P100"/>
  <c r="P99"/>
  <c r="BI98"/>
  <c r="BH98"/>
  <c r="BG98"/>
  <c r="BF98"/>
  <c r="T98"/>
  <c r="T97"/>
  <c r="R98"/>
  <c r="R97"/>
  <c r="P98"/>
  <c r="P97"/>
  <c r="J60"/>
  <c r="J92"/>
  <c r="J91"/>
  <c r="F91"/>
  <c r="F89"/>
  <c r="E87"/>
  <c r="J55"/>
  <c r="J54"/>
  <c r="F54"/>
  <c r="F52"/>
  <c r="E50"/>
  <c r="J18"/>
  <c r="E18"/>
  <c r="F92"/>
  <c r="J17"/>
  <c r="J12"/>
  <c r="J89"/>
  <c r="E7"/>
  <c r="E85"/>
  <c i="6" r="J37"/>
  <c r="J36"/>
  <c i="1" r="AY59"/>
  <c i="6" r="J35"/>
  <c i="1" r="AX59"/>
  <c i="6"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J80"/>
  <c r="J79"/>
  <c r="F79"/>
  <c r="F77"/>
  <c r="E75"/>
  <c r="J55"/>
  <c r="J54"/>
  <c r="F54"/>
  <c r="F52"/>
  <c r="E50"/>
  <c r="J18"/>
  <c r="E18"/>
  <c r="F80"/>
  <c r="J17"/>
  <c r="J12"/>
  <c r="J77"/>
  <c r="E7"/>
  <c r="E73"/>
  <c i="5" r="J37"/>
  <c r="J36"/>
  <c i="1" r="AY58"/>
  <c i="5" r="J35"/>
  <c i="1" r="AX58"/>
  <c i="5"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2"/>
  <c r="BH102"/>
  <c r="BG102"/>
  <c r="BF102"/>
  <c r="T102"/>
  <c r="R102"/>
  <c r="P102"/>
  <c r="BI101"/>
  <c r="BH101"/>
  <c r="BG101"/>
  <c r="BF101"/>
  <c r="T101"/>
  <c r="R101"/>
  <c r="P101"/>
  <c r="BI100"/>
  <c r="BH100"/>
  <c r="BG100"/>
  <c r="BF100"/>
  <c r="T100"/>
  <c r="R100"/>
  <c r="P100"/>
  <c r="BI99"/>
  <c r="BH99"/>
  <c r="BG99"/>
  <c r="BF99"/>
  <c r="T99"/>
  <c r="R99"/>
  <c r="P99"/>
  <c r="BI97"/>
  <c r="BH97"/>
  <c r="BG97"/>
  <c r="BF97"/>
  <c r="T97"/>
  <c r="R97"/>
  <c r="P97"/>
  <c r="BI96"/>
  <c r="BH96"/>
  <c r="BG96"/>
  <c r="BF96"/>
  <c r="T96"/>
  <c r="R96"/>
  <c r="P96"/>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J82"/>
  <c r="J81"/>
  <c r="F81"/>
  <c r="F79"/>
  <c r="E77"/>
  <c r="J55"/>
  <c r="J54"/>
  <c r="F54"/>
  <c r="F52"/>
  <c r="E50"/>
  <c r="J18"/>
  <c r="E18"/>
  <c r="F82"/>
  <c r="J17"/>
  <c r="J12"/>
  <c r="J79"/>
  <c r="E7"/>
  <c r="E48"/>
  <c i="4" r="J37"/>
  <c r="J36"/>
  <c i="1" r="AY57"/>
  <c i="4" r="J35"/>
  <c i="1" r="AX57"/>
  <c i="4"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99"/>
  <c r="BH99"/>
  <c r="BG99"/>
  <c r="BF99"/>
  <c r="T99"/>
  <c r="T98"/>
  <c r="R99"/>
  <c r="R98"/>
  <c r="P99"/>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J83"/>
  <c r="J82"/>
  <c r="F82"/>
  <c r="F80"/>
  <c r="E78"/>
  <c r="J55"/>
  <c r="J54"/>
  <c r="F54"/>
  <c r="F52"/>
  <c r="E50"/>
  <c r="J18"/>
  <c r="E18"/>
  <c r="F83"/>
  <c r="J17"/>
  <c r="J12"/>
  <c r="J80"/>
  <c r="E7"/>
  <c r="E48"/>
  <c i="3" r="J37"/>
  <c r="J36"/>
  <c i="1" r="AY56"/>
  <c i="3" r="J35"/>
  <c i="1" r="AX56"/>
  <c i="3" r="BI311"/>
  <c r="BH311"/>
  <c r="BG311"/>
  <c r="BF311"/>
  <c r="T311"/>
  <c r="T310"/>
  <c r="R311"/>
  <c r="R310"/>
  <c r="P311"/>
  <c r="P310"/>
  <c r="BI308"/>
  <c r="BH308"/>
  <c r="BG308"/>
  <c r="BF308"/>
  <c r="T308"/>
  <c r="R308"/>
  <c r="P308"/>
  <c r="BI306"/>
  <c r="BH306"/>
  <c r="BG306"/>
  <c r="BF306"/>
  <c r="T306"/>
  <c r="R306"/>
  <c r="P306"/>
  <c r="BI302"/>
  <c r="BH302"/>
  <c r="BG302"/>
  <c r="BF302"/>
  <c r="T302"/>
  <c r="R302"/>
  <c r="P302"/>
  <c r="BI299"/>
  <c r="BH299"/>
  <c r="BG299"/>
  <c r="BF299"/>
  <c r="T299"/>
  <c r="R299"/>
  <c r="P299"/>
  <c r="BI297"/>
  <c r="BH297"/>
  <c r="BG297"/>
  <c r="BF297"/>
  <c r="T297"/>
  <c r="R297"/>
  <c r="P297"/>
  <c r="BI295"/>
  <c r="BH295"/>
  <c r="BG295"/>
  <c r="BF295"/>
  <c r="T295"/>
  <c r="R295"/>
  <c r="P295"/>
  <c r="BI293"/>
  <c r="BH293"/>
  <c r="BG293"/>
  <c r="BF293"/>
  <c r="T293"/>
  <c r="R293"/>
  <c r="P293"/>
  <c r="BI288"/>
  <c r="BH288"/>
  <c r="BG288"/>
  <c r="BF288"/>
  <c r="T288"/>
  <c r="R288"/>
  <c r="P288"/>
  <c r="BI285"/>
  <c r="BH285"/>
  <c r="BG285"/>
  <c r="BF285"/>
  <c r="T285"/>
  <c r="R285"/>
  <c r="P285"/>
  <c r="BI283"/>
  <c r="BH283"/>
  <c r="BG283"/>
  <c r="BF283"/>
  <c r="T283"/>
  <c r="R283"/>
  <c r="P283"/>
  <c r="BI281"/>
  <c r="BH281"/>
  <c r="BG281"/>
  <c r="BF281"/>
  <c r="T281"/>
  <c r="R281"/>
  <c r="P281"/>
  <c r="BI280"/>
  <c r="BH280"/>
  <c r="BG280"/>
  <c r="BF280"/>
  <c r="T280"/>
  <c r="R280"/>
  <c r="P280"/>
  <c r="BI278"/>
  <c r="BH278"/>
  <c r="BG278"/>
  <c r="BF278"/>
  <c r="T278"/>
  <c r="R278"/>
  <c r="P278"/>
  <c r="BI276"/>
  <c r="BH276"/>
  <c r="BG276"/>
  <c r="BF276"/>
  <c r="T276"/>
  <c r="R276"/>
  <c r="P276"/>
  <c r="BI274"/>
  <c r="BH274"/>
  <c r="BG274"/>
  <c r="BF274"/>
  <c r="T274"/>
  <c r="R274"/>
  <c r="P274"/>
  <c r="BI270"/>
  <c r="BH270"/>
  <c r="BG270"/>
  <c r="BF270"/>
  <c r="T270"/>
  <c r="R270"/>
  <c r="P270"/>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49"/>
  <c r="BH249"/>
  <c r="BG249"/>
  <c r="BF249"/>
  <c r="T249"/>
  <c r="R249"/>
  <c r="P249"/>
  <c r="BI246"/>
  <c r="BH246"/>
  <c r="BG246"/>
  <c r="BF246"/>
  <c r="T246"/>
  <c r="R246"/>
  <c r="P246"/>
  <c r="BI245"/>
  <c r="BH245"/>
  <c r="BG245"/>
  <c r="BF245"/>
  <c r="T245"/>
  <c r="R245"/>
  <c r="P245"/>
  <c r="BI243"/>
  <c r="BH243"/>
  <c r="BG243"/>
  <c r="BF243"/>
  <c r="T243"/>
  <c r="R243"/>
  <c r="P243"/>
  <c r="BI242"/>
  <c r="BH242"/>
  <c r="BG242"/>
  <c r="BF242"/>
  <c r="T242"/>
  <c r="R242"/>
  <c r="P242"/>
  <c r="BI237"/>
  <c r="BH237"/>
  <c r="BG237"/>
  <c r="BF237"/>
  <c r="T237"/>
  <c r="R237"/>
  <c r="P237"/>
  <c r="BI236"/>
  <c r="BH236"/>
  <c r="BG236"/>
  <c r="BF236"/>
  <c r="T236"/>
  <c r="R236"/>
  <c r="P236"/>
  <c r="BI234"/>
  <c r="BH234"/>
  <c r="BG234"/>
  <c r="BF234"/>
  <c r="T234"/>
  <c r="R234"/>
  <c r="P234"/>
  <c r="BI231"/>
  <c r="BH231"/>
  <c r="BG231"/>
  <c r="BF231"/>
  <c r="T231"/>
  <c r="R231"/>
  <c r="P231"/>
  <c r="BI230"/>
  <c r="BH230"/>
  <c r="BG230"/>
  <c r="BF230"/>
  <c r="T230"/>
  <c r="R230"/>
  <c r="P230"/>
  <c r="BI228"/>
  <c r="BH228"/>
  <c r="BG228"/>
  <c r="BF228"/>
  <c r="T228"/>
  <c r="R228"/>
  <c r="P228"/>
  <c r="BI227"/>
  <c r="BH227"/>
  <c r="BG227"/>
  <c r="BF227"/>
  <c r="T227"/>
  <c r="R227"/>
  <c r="P227"/>
  <c r="BI225"/>
  <c r="BH225"/>
  <c r="BG225"/>
  <c r="BF225"/>
  <c r="T225"/>
  <c r="R225"/>
  <c r="P225"/>
  <c r="BI224"/>
  <c r="BH224"/>
  <c r="BG224"/>
  <c r="BF224"/>
  <c r="T224"/>
  <c r="R224"/>
  <c r="P224"/>
  <c r="BI222"/>
  <c r="BH222"/>
  <c r="BG222"/>
  <c r="BF222"/>
  <c r="T222"/>
  <c r="R222"/>
  <c r="P222"/>
  <c r="BI221"/>
  <c r="BH221"/>
  <c r="BG221"/>
  <c r="BF221"/>
  <c r="T221"/>
  <c r="R221"/>
  <c r="P221"/>
  <c r="BI220"/>
  <c r="BH220"/>
  <c r="BG220"/>
  <c r="BF220"/>
  <c r="T220"/>
  <c r="R220"/>
  <c r="P220"/>
  <c r="BI219"/>
  <c r="BH219"/>
  <c r="BG219"/>
  <c r="BF219"/>
  <c r="T219"/>
  <c r="R219"/>
  <c r="P219"/>
  <c r="BI217"/>
  <c r="BH217"/>
  <c r="BG217"/>
  <c r="BF217"/>
  <c r="T217"/>
  <c r="R217"/>
  <c r="P217"/>
  <c r="BI216"/>
  <c r="BH216"/>
  <c r="BG216"/>
  <c r="BF216"/>
  <c r="T216"/>
  <c r="R216"/>
  <c r="P216"/>
  <c r="BI215"/>
  <c r="BH215"/>
  <c r="BG215"/>
  <c r="BF215"/>
  <c r="T215"/>
  <c r="R215"/>
  <c r="P215"/>
  <c r="BI211"/>
  <c r="BH211"/>
  <c r="BG211"/>
  <c r="BF211"/>
  <c r="T211"/>
  <c r="R211"/>
  <c r="P211"/>
  <c r="BI208"/>
  <c r="BH208"/>
  <c r="BG208"/>
  <c r="BF208"/>
  <c r="T208"/>
  <c r="R208"/>
  <c r="P208"/>
  <c r="BI207"/>
  <c r="BH207"/>
  <c r="BG207"/>
  <c r="BF207"/>
  <c r="T207"/>
  <c r="R207"/>
  <c r="P207"/>
  <c r="BI205"/>
  <c r="BH205"/>
  <c r="BG205"/>
  <c r="BF205"/>
  <c r="T205"/>
  <c r="R205"/>
  <c r="P205"/>
  <c r="BI204"/>
  <c r="BH204"/>
  <c r="BG204"/>
  <c r="BF204"/>
  <c r="T204"/>
  <c r="R204"/>
  <c r="P204"/>
  <c r="BI203"/>
  <c r="BH203"/>
  <c r="BG203"/>
  <c r="BF203"/>
  <c r="T203"/>
  <c r="R203"/>
  <c r="P203"/>
  <c r="BI202"/>
  <c r="BH202"/>
  <c r="BG202"/>
  <c r="BF202"/>
  <c r="T202"/>
  <c r="R202"/>
  <c r="P202"/>
  <c r="BI200"/>
  <c r="BH200"/>
  <c r="BG200"/>
  <c r="BF200"/>
  <c r="T200"/>
  <c r="R200"/>
  <c r="P200"/>
  <c r="BI199"/>
  <c r="BH199"/>
  <c r="BG199"/>
  <c r="BF199"/>
  <c r="T199"/>
  <c r="R199"/>
  <c r="P199"/>
  <c r="BI197"/>
  <c r="BH197"/>
  <c r="BG197"/>
  <c r="BF197"/>
  <c r="T197"/>
  <c r="R197"/>
  <c r="P197"/>
  <c r="BI192"/>
  <c r="BH192"/>
  <c r="BG192"/>
  <c r="BF192"/>
  <c r="T192"/>
  <c r="R192"/>
  <c r="P192"/>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7"/>
  <c r="BH177"/>
  <c r="BG177"/>
  <c r="BF177"/>
  <c r="T177"/>
  <c r="T176"/>
  <c r="R177"/>
  <c r="R176"/>
  <c r="P177"/>
  <c r="P176"/>
  <c r="BI174"/>
  <c r="BH174"/>
  <c r="BG174"/>
  <c r="BF174"/>
  <c r="T174"/>
  <c r="R174"/>
  <c r="P174"/>
  <c r="BI170"/>
  <c r="BH170"/>
  <c r="BG170"/>
  <c r="BF170"/>
  <c r="T170"/>
  <c r="R170"/>
  <c r="P170"/>
  <c r="BI168"/>
  <c r="BH168"/>
  <c r="BG168"/>
  <c r="BF168"/>
  <c r="T168"/>
  <c r="R168"/>
  <c r="P168"/>
  <c r="BI164"/>
  <c r="BH164"/>
  <c r="BG164"/>
  <c r="BF164"/>
  <c r="T164"/>
  <c r="R164"/>
  <c r="P164"/>
  <c r="BI159"/>
  <c r="BH159"/>
  <c r="BG159"/>
  <c r="BF159"/>
  <c r="T159"/>
  <c r="R159"/>
  <c r="P159"/>
  <c r="BI155"/>
  <c r="BH155"/>
  <c r="BG155"/>
  <c r="BF155"/>
  <c r="T155"/>
  <c r="R155"/>
  <c r="P155"/>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4"/>
  <c r="BH144"/>
  <c r="BG144"/>
  <c r="BF144"/>
  <c r="T144"/>
  <c r="R144"/>
  <c r="P144"/>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27"/>
  <c r="BH127"/>
  <c r="BG127"/>
  <c r="BF127"/>
  <c r="T127"/>
  <c r="R127"/>
  <c r="P127"/>
  <c r="BI124"/>
  <c r="BH124"/>
  <c r="BG124"/>
  <c r="BF124"/>
  <c r="T124"/>
  <c r="R124"/>
  <c r="P124"/>
  <c r="BI120"/>
  <c r="BH120"/>
  <c r="BG120"/>
  <c r="BF120"/>
  <c r="T120"/>
  <c r="R120"/>
  <c r="P120"/>
  <c r="BI114"/>
  <c r="BH114"/>
  <c r="BG114"/>
  <c r="BF114"/>
  <c r="T114"/>
  <c r="R114"/>
  <c r="P114"/>
  <c r="BI112"/>
  <c r="BH112"/>
  <c r="BG112"/>
  <c r="BF112"/>
  <c r="T112"/>
  <c r="R112"/>
  <c r="P112"/>
  <c r="BI107"/>
  <c r="BH107"/>
  <c r="BG107"/>
  <c r="BF107"/>
  <c r="T107"/>
  <c r="R107"/>
  <c r="P107"/>
  <c r="BI106"/>
  <c r="BH106"/>
  <c r="BG106"/>
  <c r="BF106"/>
  <c r="T106"/>
  <c r="R106"/>
  <c r="P106"/>
  <c r="BI101"/>
  <c r="BH101"/>
  <c r="BG101"/>
  <c r="BF101"/>
  <c r="T101"/>
  <c r="R101"/>
  <c r="P101"/>
  <c r="BI99"/>
  <c r="BH99"/>
  <c r="BG99"/>
  <c r="BF99"/>
  <c r="T99"/>
  <c r="R99"/>
  <c r="P99"/>
  <c r="BI97"/>
  <c r="BH97"/>
  <c r="BG97"/>
  <c r="BF97"/>
  <c r="T97"/>
  <c r="R97"/>
  <c r="P97"/>
  <c r="J91"/>
  <c r="J90"/>
  <c r="F90"/>
  <c r="F88"/>
  <c r="E86"/>
  <c r="J55"/>
  <c r="J54"/>
  <c r="F54"/>
  <c r="F52"/>
  <c r="E50"/>
  <c r="J18"/>
  <c r="E18"/>
  <c r="F91"/>
  <c r="J17"/>
  <c r="J12"/>
  <c r="J88"/>
  <c r="E7"/>
  <c r="E84"/>
  <c i="2" r="J37"/>
  <c r="J36"/>
  <c i="1" r="AY55"/>
  <c i="2" r="J35"/>
  <c i="1" r="AX55"/>
  <c i="2" r="BI206"/>
  <c r="BH206"/>
  <c r="BG206"/>
  <c r="BF206"/>
  <c r="T206"/>
  <c r="T205"/>
  <c r="R206"/>
  <c r="R205"/>
  <c r="P206"/>
  <c r="P205"/>
  <c r="BI201"/>
  <c r="BH201"/>
  <c r="BG201"/>
  <c r="BF201"/>
  <c r="T201"/>
  <c r="T200"/>
  <c r="R201"/>
  <c r="R200"/>
  <c r="P201"/>
  <c r="P200"/>
  <c r="BI196"/>
  <c r="BH196"/>
  <c r="BG196"/>
  <c r="BF196"/>
  <c r="T196"/>
  <c r="T195"/>
  <c r="R196"/>
  <c r="R195"/>
  <c r="P196"/>
  <c r="P195"/>
  <c r="BI191"/>
  <c r="BH191"/>
  <c r="BG191"/>
  <c r="BF191"/>
  <c r="T191"/>
  <c r="R191"/>
  <c r="P191"/>
  <c r="BI187"/>
  <c r="BH187"/>
  <c r="BG187"/>
  <c r="BF187"/>
  <c r="T187"/>
  <c r="R187"/>
  <c r="P187"/>
  <c r="BI186"/>
  <c r="BH186"/>
  <c r="BG186"/>
  <c r="BF186"/>
  <c r="T186"/>
  <c r="R186"/>
  <c r="P186"/>
  <c r="BI182"/>
  <c r="BH182"/>
  <c r="BG182"/>
  <c r="BF182"/>
  <c r="T182"/>
  <c r="R182"/>
  <c r="P182"/>
  <c r="BI178"/>
  <c r="BH178"/>
  <c r="BG178"/>
  <c r="BF178"/>
  <c r="T178"/>
  <c r="R178"/>
  <c r="P178"/>
  <c r="BI173"/>
  <c r="BH173"/>
  <c r="BG173"/>
  <c r="BF173"/>
  <c r="T173"/>
  <c r="T172"/>
  <c r="R173"/>
  <c r="R172"/>
  <c r="P173"/>
  <c r="P172"/>
  <c r="BI171"/>
  <c r="BH171"/>
  <c r="BG171"/>
  <c r="BF171"/>
  <c r="T171"/>
  <c r="T170"/>
  <c r="R171"/>
  <c r="R170"/>
  <c r="P171"/>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T157"/>
  <c r="R158"/>
  <c r="R157"/>
  <c r="P158"/>
  <c r="P157"/>
  <c r="BI156"/>
  <c r="BH156"/>
  <c r="BG156"/>
  <c r="BF156"/>
  <c r="T156"/>
  <c r="T155"/>
  <c r="R156"/>
  <c r="R155"/>
  <c r="P156"/>
  <c r="P155"/>
  <c r="BI151"/>
  <c r="BH151"/>
  <c r="BG151"/>
  <c r="BF151"/>
  <c r="T151"/>
  <c r="T150"/>
  <c r="R151"/>
  <c r="R150"/>
  <c r="P151"/>
  <c r="P150"/>
  <c r="BI145"/>
  <c r="BH145"/>
  <c r="BG145"/>
  <c r="BF145"/>
  <c r="T145"/>
  <c r="R145"/>
  <c r="P145"/>
  <c r="BI141"/>
  <c r="BH141"/>
  <c r="BG141"/>
  <c r="BF141"/>
  <c r="T141"/>
  <c r="R141"/>
  <c r="P141"/>
  <c r="BI138"/>
  <c r="BH138"/>
  <c r="BG138"/>
  <c r="BF138"/>
  <c r="T138"/>
  <c r="R138"/>
  <c r="P138"/>
  <c r="BI136"/>
  <c r="BH136"/>
  <c r="BG136"/>
  <c r="BF136"/>
  <c r="T136"/>
  <c r="R136"/>
  <c r="P136"/>
  <c r="BI134"/>
  <c r="BH134"/>
  <c r="BG134"/>
  <c r="BF134"/>
  <c r="T134"/>
  <c r="R134"/>
  <c r="P134"/>
  <c r="BI132"/>
  <c r="BH132"/>
  <c r="BG132"/>
  <c r="BF132"/>
  <c r="T132"/>
  <c r="R132"/>
  <c r="P132"/>
  <c r="BI129"/>
  <c r="BH129"/>
  <c r="BG129"/>
  <c r="BF129"/>
  <c r="T129"/>
  <c r="R129"/>
  <c r="P129"/>
  <c r="BI127"/>
  <c r="BH127"/>
  <c r="BG127"/>
  <c r="BF127"/>
  <c r="T127"/>
  <c r="R127"/>
  <c r="P127"/>
  <c r="BI125"/>
  <c r="BH125"/>
  <c r="BG125"/>
  <c r="BF125"/>
  <c r="T125"/>
  <c r="R125"/>
  <c r="P125"/>
  <c r="BI121"/>
  <c r="BH121"/>
  <c r="BG121"/>
  <c r="BF121"/>
  <c r="T121"/>
  <c r="R121"/>
  <c r="P121"/>
  <c r="BI115"/>
  <c r="BH115"/>
  <c r="BG115"/>
  <c r="BF115"/>
  <c r="T115"/>
  <c r="R115"/>
  <c r="P115"/>
  <c r="BI111"/>
  <c r="BH111"/>
  <c r="BG111"/>
  <c r="BF111"/>
  <c r="T111"/>
  <c r="R111"/>
  <c r="P111"/>
  <c r="BI107"/>
  <c r="BH107"/>
  <c r="BG107"/>
  <c r="BF107"/>
  <c r="T107"/>
  <c r="R107"/>
  <c r="P107"/>
  <c r="BI101"/>
  <c r="BH101"/>
  <c r="BG101"/>
  <c r="BF101"/>
  <c r="T101"/>
  <c r="R101"/>
  <c r="P101"/>
  <c r="BI98"/>
  <c r="BH98"/>
  <c r="BG98"/>
  <c r="BF98"/>
  <c r="T98"/>
  <c r="T97"/>
  <c r="R98"/>
  <c r="R97"/>
  <c r="P98"/>
  <c r="P97"/>
  <c r="J92"/>
  <c r="J91"/>
  <c r="F91"/>
  <c r="F89"/>
  <c r="E87"/>
  <c r="J55"/>
  <c r="J54"/>
  <c r="F54"/>
  <c r="F52"/>
  <c r="E50"/>
  <c r="J18"/>
  <c r="E18"/>
  <c r="F92"/>
  <c r="J17"/>
  <c r="J12"/>
  <c r="J89"/>
  <c r="E7"/>
  <c r="E85"/>
  <c i="1" r="L50"/>
  <c r="AM50"/>
  <c r="AM49"/>
  <c r="L49"/>
  <c r="AM47"/>
  <c r="L47"/>
  <c r="L45"/>
  <c r="L44"/>
  <c i="2" r="BK171"/>
  <c r="J166"/>
  <c r="BK156"/>
  <c r="BK134"/>
  <c r="J125"/>
  <c r="BK182"/>
  <c r="BK115"/>
  <c r="BK173"/>
  <c i="1" r="AS54"/>
  <c i="3" r="J152"/>
  <c r="J132"/>
  <c r="BK97"/>
  <c r="BK288"/>
  <c r="BK270"/>
  <c r="BK249"/>
  <c r="J230"/>
  <c r="BK144"/>
  <c r="J120"/>
  <c r="BK221"/>
  <c r="J208"/>
  <c r="J197"/>
  <c r="J177"/>
  <c r="BK159"/>
  <c r="J153"/>
  <c r="J140"/>
  <c i="4" r="J137"/>
  <c r="BK122"/>
  <c r="J103"/>
  <c r="BK91"/>
  <c r="J149"/>
  <c r="BK132"/>
  <c r="J118"/>
  <c r="BK90"/>
  <c r="BK143"/>
  <c r="BK127"/>
  <c r="BK116"/>
  <c r="BK104"/>
  <c r="BK89"/>
  <c i="5" r="BK113"/>
  <c r="J104"/>
  <c r="BK90"/>
  <c r="J113"/>
  <c r="BK107"/>
  <c r="J92"/>
  <c i="6" r="J122"/>
  <c r="J107"/>
  <c r="J97"/>
  <c r="BK129"/>
  <c r="J118"/>
  <c r="BK94"/>
  <c r="BK135"/>
  <c r="J116"/>
  <c r="J102"/>
  <c r="J89"/>
  <c i="7" r="BK210"/>
  <c r="BK201"/>
  <c r="BK193"/>
  <c r="BK184"/>
  <c r="J175"/>
  <c r="J164"/>
  <c r="BK159"/>
  <c r="BK153"/>
  <c r="BK138"/>
  <c r="BK120"/>
  <c r="J109"/>
  <c r="BK98"/>
  <c r="BK241"/>
  <c r="BK227"/>
  <c r="BK219"/>
  <c r="J244"/>
  <c r="BK233"/>
  <c r="BK225"/>
  <c r="BK215"/>
  <c r="J205"/>
  <c r="BK195"/>
  <c r="BK185"/>
  <c i="8" r="BK94"/>
  <c r="BK118"/>
  <c r="J104"/>
  <c r="J85"/>
  <c i="9" r="BK86"/>
  <c i="10" r="J150"/>
  <c r="BK139"/>
  <c r="BK128"/>
  <c r="J113"/>
  <c r="BK96"/>
  <c r="BK141"/>
  <c r="BK124"/>
  <c r="BK116"/>
  <c r="BK104"/>
  <c r="J144"/>
  <c r="J118"/>
  <c r="J96"/>
  <c i="2" r="BK136"/>
  <c r="BK191"/>
  <c r="J136"/>
  <c r="J187"/>
  <c r="J111"/>
  <c r="J160"/>
  <c r="J134"/>
  <c r="BK129"/>
  <c i="3" r="BK302"/>
  <c r="J283"/>
  <c r="BK274"/>
  <c r="BK255"/>
  <c r="J231"/>
  <c r="J221"/>
  <c r="J205"/>
  <c r="J170"/>
  <c r="J148"/>
  <c r="J124"/>
  <c r="BK311"/>
  <c r="BK283"/>
  <c r="BK259"/>
  <c r="BK237"/>
  <c r="J112"/>
  <c i="4" r="BK160"/>
  <c r="J150"/>
  <c r="J138"/>
  <c r="BK128"/>
  <c r="BK114"/>
  <c r="J102"/>
  <c r="J156"/>
  <c r="BK135"/>
  <c r="J122"/>
  <c r="BK110"/>
  <c r="BK92"/>
  <c r="J147"/>
  <c r="BK139"/>
  <c r="BK126"/>
  <c r="BK115"/>
  <c r="J99"/>
  <c i="5" r="J122"/>
  <c r="BK112"/>
  <c r="J106"/>
  <c r="J96"/>
  <c r="BK122"/>
  <c r="J114"/>
  <c r="J105"/>
  <c r="BK93"/>
  <c i="6" r="BK131"/>
  <c r="BK126"/>
  <c r="BK115"/>
  <c r="BK102"/>
  <c r="J134"/>
  <c r="BK122"/>
  <c r="BK110"/>
  <c r="BK96"/>
  <c r="J136"/>
  <c r="J129"/>
  <c r="J103"/>
  <c r="J92"/>
  <c i="7" r="J215"/>
  <c r="J206"/>
  <c r="J197"/>
  <c r="J185"/>
  <c r="BK176"/>
  <c r="J173"/>
  <c r="BK165"/>
  <c r="BK158"/>
  <c r="BK144"/>
  <c r="J133"/>
  <c r="BK112"/>
  <c r="J102"/>
  <c r="BK242"/>
  <c r="J233"/>
  <c r="BK224"/>
  <c r="BK245"/>
  <c r="J236"/>
  <c r="J229"/>
  <c r="BK220"/>
  <c r="J211"/>
  <c r="BK206"/>
  <c r="BK197"/>
  <c r="J187"/>
  <c r="BK178"/>
  <c r="J168"/>
  <c r="J161"/>
  <c r="BK155"/>
  <c r="BK147"/>
  <c r="BK136"/>
  <c r="J127"/>
  <c r="BK118"/>
  <c r="BK109"/>
  <c r="J98"/>
  <c i="8" r="BK112"/>
  <c r="BK102"/>
  <c r="J88"/>
  <c r="J130"/>
  <c r="BK104"/>
  <c r="BK90"/>
  <c r="J127"/>
  <c r="BK116"/>
  <c r="J91"/>
  <c r="BK87"/>
  <c r="BK130"/>
  <c r="BK113"/>
  <c r="J103"/>
  <c i="9" r="BK90"/>
  <c r="J84"/>
  <c i="10" r="BK149"/>
  <c r="J130"/>
  <c r="BK115"/>
  <c r="BK105"/>
  <c r="BK92"/>
  <c r="J134"/>
  <c r="J120"/>
  <c r="BK117"/>
  <c r="BK100"/>
  <c r="BK89"/>
  <c r="J117"/>
  <c r="J88"/>
  <c i="11" r="BK93"/>
  <c i="2" r="BK187"/>
  <c r="J107"/>
  <c r="J191"/>
  <c r="J98"/>
  <c r="BK145"/>
  <c r="BK101"/>
  <c i="3" r="J299"/>
  <c r="J267"/>
  <c r="BK245"/>
  <c r="BK224"/>
  <c r="BK205"/>
  <c r="BK189"/>
  <c r="J155"/>
  <c r="BK134"/>
  <c r="BK107"/>
  <c r="J295"/>
  <c r="BK281"/>
  <c r="J261"/>
  <c r="BK231"/>
  <c r="J222"/>
  <c r="J211"/>
  <c r="BK199"/>
  <c r="J181"/>
  <c r="J149"/>
  <c r="J138"/>
  <c r="J114"/>
  <c i="4" r="BK159"/>
  <c r="BK151"/>
  <c r="J139"/>
  <c r="J115"/>
  <c r="J104"/>
  <c r="J160"/>
  <c r="BK145"/>
  <c r="J124"/>
  <c r="J112"/>
  <c r="BK96"/>
  <c r="BK153"/>
  <c r="J136"/>
  <c r="J125"/>
  <c r="J114"/>
  <c r="J96"/>
  <c i="5" r="BK120"/>
  <c r="BK108"/>
  <c r="BK94"/>
  <c r="J118"/>
  <c r="BK106"/>
  <c r="BK96"/>
  <c i="6" r="J132"/>
  <c r="BK119"/>
  <c r="BK98"/>
  <c r="BK132"/>
  <c r="BK116"/>
  <c r="BK97"/>
  <c r="J133"/>
  <c r="BK113"/>
  <c r="J94"/>
  <c i="7" r="BK211"/>
  <c r="BK198"/>
  <c r="BK189"/>
  <c r="BK180"/>
  <c r="BK169"/>
  <c r="BK160"/>
  <c r="BK152"/>
  <c r="J140"/>
  <c r="BK127"/>
  <c r="BK114"/>
  <c r="J104"/>
  <c r="BK244"/>
  <c r="BK232"/>
  <c r="J220"/>
  <c r="J243"/>
  <c r="BK226"/>
  <c r="BK218"/>
  <c r="BK207"/>
  <c r="J201"/>
  <c r="BK188"/>
  <c r="BK177"/>
  <c r="J167"/>
  <c r="J160"/>
  <c r="BK148"/>
  <c r="BK142"/>
  <c r="BK128"/>
  <c r="J116"/>
  <c r="BK107"/>
  <c i="8" r="J117"/>
  <c r="J86"/>
  <c r="J138"/>
  <c r="BK114"/>
  <c r="J96"/>
  <c r="BK128"/>
  <c r="J100"/>
  <c r="J145"/>
  <c r="BK127"/>
  <c r="BK105"/>
  <c i="9" r="J86"/>
  <c r="J85"/>
  <c i="10" r="BK135"/>
  <c r="J119"/>
  <c r="J111"/>
  <c r="BK94"/>
  <c r="BK140"/>
  <c r="BK123"/>
  <c r="J106"/>
  <c r="J91"/>
  <c r="J138"/>
  <c r="BK114"/>
  <c i="11" r="BK96"/>
  <c r="BK90"/>
  <c i="2" r="BK196"/>
  <c r="J164"/>
  <c r="J151"/>
  <c r="J129"/>
  <c r="J196"/>
  <c r="J141"/>
  <c r="J201"/>
  <c r="BK125"/>
  <c i="3" r="J270"/>
  <c r="BK263"/>
  <c r="J242"/>
  <c r="J227"/>
  <c r="J219"/>
  <c r="J204"/>
  <c r="J192"/>
  <c r="BK187"/>
  <c r="J174"/>
  <c r="BK149"/>
  <c r="BK138"/>
  <c r="J106"/>
  <c r="BK297"/>
  <c r="BK278"/>
  <c r="BK257"/>
  <c r="BK236"/>
  <c r="BK227"/>
  <c r="J136"/>
  <c i="2" r="J206"/>
  <c i="3" r="J217"/>
  <c r="BK204"/>
  <c r="J189"/>
  <c r="BK170"/>
  <c r="BK155"/>
  <c r="J151"/>
  <c r="BK148"/>
  <c i="4" r="J141"/>
  <c r="J127"/>
  <c r="BK108"/>
  <c r="BK157"/>
  <c r="J143"/>
  <c r="BK129"/>
  <c r="BK94"/>
  <c r="BK156"/>
  <c r="J146"/>
  <c r="BK134"/>
  <c r="BK124"/>
  <c r="BK113"/>
  <c r="J97"/>
  <c i="5" r="J121"/>
  <c r="BK110"/>
  <c r="BK97"/>
  <c r="BK123"/>
  <c r="J110"/>
  <c r="BK104"/>
  <c r="J88"/>
  <c i="6" r="BK118"/>
  <c r="J105"/>
  <c r="BK133"/>
  <c r="J120"/>
  <c r="BK109"/>
  <c r="J86"/>
  <c r="J126"/>
  <c r="BK105"/>
  <c r="J93"/>
  <c i="7" r="BK213"/>
  <c r="BK204"/>
  <c r="J196"/>
  <c r="BK187"/>
  <c r="J178"/>
  <c r="J166"/>
  <c r="BK156"/>
  <c r="J142"/>
  <c r="BK135"/>
  <c r="J129"/>
  <c r="J118"/>
  <c r="J113"/>
  <c r="BK103"/>
  <c r="BK243"/>
  <c r="BK231"/>
  <c r="BK222"/>
  <c r="J249"/>
  <c r="J241"/>
  <c r="J231"/>
  <c r="J222"/>
  <c r="BK212"/>
  <c r="J202"/>
  <c r="BK191"/>
  <c r="BK182"/>
  <c r="J179"/>
  <c r="J174"/>
  <c r="BK171"/>
  <c r="J169"/>
  <c r="BK166"/>
  <c r="J162"/>
  <c r="J159"/>
  <c r="J156"/>
  <c r="J153"/>
  <c r="BK150"/>
  <c r="J143"/>
  <c r="J139"/>
  <c r="J137"/>
  <c r="J134"/>
  <c r="BK129"/>
  <c r="BK125"/>
  <c r="J120"/>
  <c r="BK117"/>
  <c r="BK108"/>
  <c r="BK102"/>
  <c i="8" r="J128"/>
  <c r="J114"/>
  <c r="BK100"/>
  <c r="BK91"/>
  <c r="BK146"/>
  <c r="J123"/>
  <c r="BK108"/>
  <c r="BK97"/>
  <c r="BK89"/>
  <c r="J134"/>
  <c r="J126"/>
  <c r="BK117"/>
  <c r="BK99"/>
  <c r="J89"/>
  <c r="BK140"/>
  <c r="J112"/>
  <c r="J98"/>
  <c i="9" r="J90"/>
  <c r="BK91"/>
  <c i="10" r="J147"/>
  <c r="J137"/>
  <c r="J124"/>
  <c r="BK107"/>
  <c r="BK101"/>
  <c r="BK91"/>
  <c r="J133"/>
  <c r="BK121"/>
  <c r="BK112"/>
  <c r="BK102"/>
  <c r="BK88"/>
  <c r="BK130"/>
  <c r="J101"/>
  <c i="11" r="J93"/>
  <c i="2" r="J101"/>
  <c r="BK151"/>
  <c r="BK206"/>
  <c r="BK158"/>
  <c r="BK166"/>
  <c r="BK141"/>
  <c i="3" r="J308"/>
  <c r="BK293"/>
  <c r="J259"/>
  <c r="BK243"/>
  <c r="BK228"/>
  <c r="J216"/>
  <c r="BK202"/>
  <c r="BK185"/>
  <c r="J159"/>
  <c r="BK136"/>
  <c r="J101"/>
  <c r="J293"/>
  <c r="J274"/>
  <c r="J253"/>
  <c r="J234"/>
  <c r="BK106"/>
  <c i="4" r="J157"/>
  <c r="J144"/>
  <c r="J135"/>
  <c r="BK117"/>
  <c r="J106"/>
  <c r="J89"/>
  <c r="BK148"/>
  <c r="J128"/>
  <c r="J113"/>
  <c r="BK103"/>
  <c r="J151"/>
  <c r="BK137"/>
  <c r="BK118"/>
  <c r="BK105"/>
  <c r="J90"/>
  <c i="5" r="J116"/>
  <c r="J102"/>
  <c r="BK92"/>
  <c r="BK111"/>
  <c r="J101"/>
  <c r="J90"/>
  <c i="6" r="BK124"/>
  <c r="J110"/>
  <c r="BK95"/>
  <c r="J131"/>
  <c r="J119"/>
  <c r="BK104"/>
  <c r="J91"/>
  <c r="BK134"/>
  <c r="BK106"/>
  <c r="J95"/>
  <c r="BK88"/>
  <c i="7" r="J209"/>
  <c r="BK202"/>
  <c r="J188"/>
  <c r="BK179"/>
  <c r="BK168"/>
  <c r="J155"/>
  <c r="J148"/>
  <c r="BK139"/>
  <c r="J128"/>
  <c r="BK116"/>
  <c r="J105"/>
  <c r="J245"/>
  <c r="J237"/>
  <c r="J228"/>
  <c r="J219"/>
  <c r="J242"/>
  <c r="J232"/>
  <c r="J224"/>
  <c r="BK214"/>
  <c r="J203"/>
  <c r="J193"/>
  <c r="J184"/>
  <c r="J172"/>
  <c r="BK163"/>
  <c r="J152"/>
  <c r="J144"/>
  <c r="J130"/>
  <c r="BK122"/>
  <c r="J112"/>
  <c r="J103"/>
  <c i="8" r="BK126"/>
  <c r="J144"/>
  <c r="J122"/>
  <c r="J113"/>
  <c r="J99"/>
  <c r="J140"/>
  <c i="10" r="J122"/>
  <c r="J92"/>
  <c r="BK132"/>
  <c r="J105"/>
  <c i="11" r="BK87"/>
  <c i="2" r="J127"/>
  <c r="BK127"/>
  <c r="J115"/>
  <c r="J158"/>
  <c r="J132"/>
  <c i="3" r="BK295"/>
  <c r="J281"/>
  <c r="BK261"/>
  <c r="BK230"/>
  <c r="BK211"/>
  <c r="BK197"/>
  <c r="BK168"/>
  <c r="BK150"/>
  <c r="BK146"/>
  <c r="J127"/>
  <c r="BK299"/>
  <c r="J276"/>
  <c r="J255"/>
  <c r="J228"/>
  <c r="BK219"/>
  <c r="BK207"/>
  <c r="BK192"/>
  <c r="J168"/>
  <c r="BK101"/>
  <c i="4" r="BK158"/>
  <c r="BK142"/>
  <c r="J126"/>
  <c r="BK107"/>
  <c r="BK93"/>
  <c r="J142"/>
  <c r="J120"/>
  <c r="J109"/>
  <c r="J148"/>
  <c r="BK141"/>
  <c r="J129"/>
  <c r="BK109"/>
  <c r="J91"/>
  <c i="5" r="BK118"/>
  <c r="J111"/>
  <c r="BK101"/>
  <c r="J91"/>
  <c r="BK116"/>
  <c r="BK102"/>
  <c i="6" r="J135"/>
  <c r="J127"/>
  <c r="J108"/>
  <c r="BK85"/>
  <c r="J123"/>
  <c r="BK101"/>
  <c r="BK89"/>
  <c r="J121"/>
  <c r="J104"/>
  <c r="J87"/>
  <c i="7" r="BK205"/>
  <c r="J191"/>
  <c r="J183"/>
  <c r="J177"/>
  <c r="BK167"/>
  <c r="BK154"/>
  <c r="J147"/>
  <c r="BK137"/>
  <c r="J119"/>
  <c r="BK111"/>
  <c r="BK100"/>
  <c r="J234"/>
  <c r="BK229"/>
  <c r="BK250"/>
  <c r="J230"/>
  <c r="BK221"/>
  <c r="J210"/>
  <c r="J204"/>
  <c r="BK194"/>
  <c r="BK183"/>
  <c r="BK170"/>
  <c r="BK157"/>
  <c r="J145"/>
  <c r="J135"/>
  <c r="BK113"/>
  <c r="BK104"/>
  <c i="8" r="BK111"/>
  <c r="BK93"/>
  <c r="BK125"/>
  <c r="J110"/>
  <c r="BK82"/>
  <c r="J125"/>
  <c r="BK92"/>
  <c r="J142"/>
  <c r="J120"/>
  <c r="J97"/>
  <c i="9" r="BK89"/>
  <c r="BK85"/>
  <c i="10" r="J141"/>
  <c r="BK126"/>
  <c r="J102"/>
  <c r="BK90"/>
  <c r="J131"/>
  <c r="J115"/>
  <c r="BK111"/>
  <c r="J94"/>
  <c r="J123"/>
  <c r="BK98"/>
  <c i="7" r="BK146"/>
  <c r="J114"/>
  <c r="BK105"/>
  <c i="8" r="J146"/>
  <c r="J107"/>
  <c r="J87"/>
  <c r="BK147"/>
  <c r="BK142"/>
  <c r="BK115"/>
  <c r="BK103"/>
  <c r="BK122"/>
  <c r="J102"/>
  <c r="J93"/>
  <c r="BK86"/>
  <c r="BK134"/>
  <c r="J108"/>
  <c r="J95"/>
  <c i="9" r="BK87"/>
  <c r="J87"/>
  <c i="10" r="J143"/>
  <c r="J132"/>
  <c r="J116"/>
  <c r="J104"/>
  <c r="J99"/>
  <c r="J149"/>
  <c r="BK137"/>
  <c r="J128"/>
  <c r="BK119"/>
  <c r="J107"/>
  <c r="J90"/>
  <c r="BK134"/>
  <c r="J108"/>
  <c r="J95"/>
  <c i="2" r="BK121"/>
  <c r="J173"/>
  <c r="J121"/>
  <c r="J178"/>
  <c r="J186"/>
  <c r="J156"/>
  <c r="BK98"/>
  <c i="3" r="J297"/>
  <c r="J278"/>
  <c r="BK265"/>
  <c r="J246"/>
  <c r="J237"/>
  <c r="J225"/>
  <c r="BK208"/>
  <c r="J199"/>
  <c r="BK181"/>
  <c r="BK151"/>
  <c r="BK114"/>
  <c r="J302"/>
  <c r="BK280"/>
  <c r="J265"/>
  <c r="J245"/>
  <c r="BK132"/>
  <c r="J99"/>
  <c i="4" r="BK154"/>
  <c r="J140"/>
  <c r="BK125"/>
  <c r="J110"/>
  <c r="J94"/>
  <c r="J153"/>
  <c r="J130"/>
  <c r="BK119"/>
  <c r="BK106"/>
  <c r="J158"/>
  <c r="BK144"/>
  <c r="J132"/>
  <c r="J121"/>
  <c r="J111"/>
  <c r="BK95"/>
  <c i="5" r="J119"/>
  <c r="J109"/>
  <c r="J100"/>
  <c r="J89"/>
  <c r="BK119"/>
  <c r="J108"/>
  <c r="J97"/>
  <c i="6" r="BK136"/>
  <c r="J128"/>
  <c r="BK120"/>
  <c r="J106"/>
  <c r="J90"/>
  <c r="BK125"/>
  <c r="J115"/>
  <c r="BK99"/>
  <c r="BK87"/>
  <c r="J111"/>
  <c r="J101"/>
  <c i="7" r="J212"/>
  <c r="BK200"/>
  <c r="J194"/>
  <c r="J182"/>
  <c r="J170"/>
  <c r="BK161"/>
  <c r="BK151"/>
  <c r="J146"/>
  <c r="J136"/>
  <c r="J122"/>
  <c r="J108"/>
  <c r="J250"/>
  <c r="BK239"/>
  <c r="BK230"/>
  <c r="J221"/>
  <c r="J238"/>
  <c r="J227"/>
  <c r="BK216"/>
  <c r="BK209"/>
  <c r="J200"/>
  <c r="BK190"/>
  <c r="J181"/>
  <c r="BK175"/>
  <c r="J165"/>
  <c r="J158"/>
  <c r="BK149"/>
  <c r="BK140"/>
  <c r="BK133"/>
  <c r="BK115"/>
  <c r="BK106"/>
  <c i="8" r="J132"/>
  <c r="BK109"/>
  <c r="J92"/>
  <c r="J109"/>
  <c r="J101"/>
  <c r="J82"/>
  <c r="J136"/>
  <c r="J116"/>
  <c r="BK107"/>
  <c r="BK83"/>
  <c i="9" r="BK84"/>
  <c i="10" r="J140"/>
  <c r="BK133"/>
  <c r="BK120"/>
  <c r="J100"/>
  <c r="BK150"/>
  <c r="J139"/>
  <c r="J126"/>
  <c r="BK113"/>
  <c r="BK95"/>
  <c r="BK147"/>
  <c r="BK122"/>
  <c r="J112"/>
  <c i="11" r="J90"/>
  <c i="2" r="BK201"/>
  <c r="BK138"/>
  <c r="BK160"/>
  <c r="J168"/>
  <c r="J138"/>
  <c i="3" r="J311"/>
  <c r="J285"/>
  <c r="BK276"/>
  <c r="BK253"/>
  <c r="BK220"/>
  <c r="BK203"/>
  <c r="BK177"/>
  <c r="BK140"/>
  <c r="BK99"/>
  <c r="J288"/>
  <c r="BK267"/>
  <c r="BK246"/>
  <c r="BK225"/>
  <c r="BK216"/>
  <c r="J202"/>
  <c r="J187"/>
  <c r="J146"/>
  <c r="BK124"/>
  <c r="J97"/>
  <c i="4" r="BK147"/>
  <c r="BK136"/>
  <c r="BK111"/>
  <c r="BK97"/>
  <c r="J155"/>
  <c r="BK133"/>
  <c r="J116"/>
  <c r="J105"/>
  <c r="J159"/>
  <c r="J133"/>
  <c r="J117"/>
  <c r="J107"/>
  <c i="5" r="J123"/>
  <c r="BK114"/>
  <c r="BK99"/>
  <c r="BK121"/>
  <c r="BK109"/>
  <c r="BK100"/>
  <c r="BK89"/>
  <c i="6" r="BK123"/>
  <c r="J113"/>
  <c r="BK93"/>
  <c r="BK121"/>
  <c r="BK108"/>
  <c r="BK92"/>
  <c r="BK127"/>
  <c r="BK107"/>
  <c r="BK91"/>
  <c i="7" r="J208"/>
  <c r="BK203"/>
  <c r="BK186"/>
  <c r="BK172"/>
  <c r="J163"/>
  <c r="J149"/>
  <c r="BK143"/>
  <c r="BK130"/>
  <c r="J117"/>
  <c r="J107"/>
  <c r="BK238"/>
  <c r="J226"/>
  <c r="BK247"/>
  <c r="J239"/>
  <c r="BK223"/>
  <c r="J216"/>
  <c r="J199"/>
  <c r="J186"/>
  <c r="J180"/>
  <c r="BK173"/>
  <c r="BK164"/>
  <c r="J151"/>
  <c r="BK131"/>
  <c r="BK123"/>
  <c r="J111"/>
  <c i="8" r="BK145"/>
  <c r="J90"/>
  <c r="BK120"/>
  <c r="J105"/>
  <c r="BK136"/>
  <c r="J118"/>
  <c r="BK95"/>
  <c r="BK85"/>
  <c r="BK138"/>
  <c r="BK110"/>
  <c i="9" r="J91"/>
  <c i="10" r="BK146"/>
  <c r="BK131"/>
  <c r="J114"/>
  <c r="BK106"/>
  <c r="J146"/>
  <c r="J135"/>
  <c r="BK118"/>
  <c r="BK97"/>
  <c r="J89"/>
  <c r="J121"/>
  <c r="BK110"/>
  <c i="11" r="J96"/>
  <c i="2" r="BK186"/>
  <c r="BK168"/>
  <c r="BK162"/>
  <c r="J145"/>
  <c r="BK111"/>
  <c r="J162"/>
  <c r="BK132"/>
  <c r="J182"/>
  <c r="BK107"/>
  <c i="3" r="J280"/>
  <c r="J257"/>
  <c r="J249"/>
  <c r="BK234"/>
  <c r="BK222"/>
  <c r="J215"/>
  <c r="J207"/>
  <c r="BK200"/>
  <c r="BK183"/>
  <c r="BK164"/>
  <c r="J144"/>
  <c r="BK120"/>
  <c r="J306"/>
  <c r="BK285"/>
  <c r="J263"/>
  <c r="J243"/>
  <c r="J224"/>
  <c r="BK127"/>
  <c r="BK112"/>
  <c r="BK215"/>
  <c r="J200"/>
  <c r="J183"/>
  <c r="J164"/>
  <c r="BK153"/>
  <c r="BK152"/>
  <c r="J150"/>
  <c i="4" r="BK146"/>
  <c r="J134"/>
  <c r="BK112"/>
  <c r="J95"/>
  <c r="J154"/>
  <c r="BK140"/>
  <c r="BK121"/>
  <c r="BK99"/>
  <c r="BK149"/>
  <c r="BK138"/>
  <c r="BK130"/>
  <c r="J119"/>
  <c r="J108"/>
  <c r="J92"/>
  <c i="5" r="BK117"/>
  <c r="J107"/>
  <c r="J93"/>
  <c r="J120"/>
  <c r="J117"/>
  <c r="J99"/>
  <c r="J94"/>
  <c i="6" r="J125"/>
  <c r="J112"/>
  <c r="J99"/>
  <c r="J88"/>
  <c r="J124"/>
  <c r="BK112"/>
  <c r="BK90"/>
  <c r="J130"/>
  <c r="J109"/>
  <c r="J96"/>
  <c r="BK86"/>
  <c i="7" r="J207"/>
  <c r="BK199"/>
  <c r="J190"/>
  <c r="BK181"/>
  <c r="J171"/>
  <c r="BK162"/>
  <c r="J150"/>
  <c r="J131"/>
  <c r="J125"/>
  <c r="J115"/>
  <c r="J106"/>
  <c r="J247"/>
  <c r="BK236"/>
  <c r="J225"/>
  <c r="BK237"/>
  <c r="BK228"/>
  <c r="J218"/>
  <c r="BK208"/>
  <c r="J198"/>
  <c r="J189"/>
  <c i="8" r="J83"/>
  <c r="J124"/>
  <c r="BK132"/>
  <c r="BK123"/>
  <c r="BK98"/>
  <c r="BK144"/>
  <c r="BK124"/>
  <c r="J111"/>
  <c r="BK96"/>
  <c i="9" r="BK88"/>
  <c r="J88"/>
  <c i="10" r="BK145"/>
  <c r="J127"/>
  <c r="BK108"/>
  <c r="J97"/>
  <c r="BK144"/>
  <c r="BK129"/>
  <c r="J110"/>
  <c r="BK143"/>
  <c r="BK99"/>
  <c i="11" r="J87"/>
  <c i="2" r="J171"/>
  <c r="BK178"/>
  <c r="BK164"/>
  <c i="3" r="BK306"/>
  <c r="J236"/>
  <c r="BK217"/>
  <c r="J185"/>
  <c r="BK308"/>
  <c r="BK242"/>
  <c r="J220"/>
  <c r="J203"/>
  <c r="BK174"/>
  <c r="J134"/>
  <c r="J107"/>
  <c i="4" r="BK155"/>
  <c r="J131"/>
  <c r="BK150"/>
  <c r="BK131"/>
  <c r="J93"/>
  <c r="J145"/>
  <c r="BK120"/>
  <c r="BK102"/>
  <c i="5" r="BK105"/>
  <c r="BK88"/>
  <c r="J112"/>
  <c r="BK91"/>
  <c i="6" r="BK130"/>
  <c r="BK103"/>
  <c r="BK128"/>
  <c r="BK111"/>
  <c r="J85"/>
  <c r="J98"/>
  <c i="7" r="J214"/>
  <c r="J195"/>
  <c r="BK174"/>
  <c r="J157"/>
  <c r="BK145"/>
  <c r="BK134"/>
  <c r="J123"/>
  <c r="BK249"/>
  <c r="J223"/>
  <c r="BK234"/>
  <c r="J213"/>
  <c r="BK196"/>
  <c r="J176"/>
  <c r="J154"/>
  <c r="J138"/>
  <c r="BK119"/>
  <c r="J100"/>
  <c i="8" r="J106"/>
  <c r="J147"/>
  <c r="BK101"/>
  <c r="BK106"/>
  <c r="BK88"/>
  <c r="J115"/>
  <c r="J94"/>
  <c i="9" r="J89"/>
  <c i="10" r="BK138"/>
  <c r="J129"/>
  <c r="J98"/>
  <c r="BK127"/>
  <c r="J103"/>
  <c r="J145"/>
  <c r="BK103"/>
  <c i="11" l="1" r="P85"/>
  <c r="P84"/>
  <c i="1" r="AU64"/>
  <c i="2" r="P100"/>
  <c r="BK131"/>
  <c r="J131"/>
  <c r="J63"/>
  <c r="R131"/>
  <c r="T159"/>
  <c r="R177"/>
  <c r="P185"/>
  <c i="3" r="P96"/>
  <c r="T96"/>
  <c r="R119"/>
  <c r="P154"/>
  <c r="BK180"/>
  <c r="J180"/>
  <c r="J66"/>
  <c r="P191"/>
  <c r="BK210"/>
  <c r="J210"/>
  <c r="J68"/>
  <c r="T210"/>
  <c r="R233"/>
  <c r="P248"/>
  <c r="BK269"/>
  <c r="J269"/>
  <c r="J71"/>
  <c r="T269"/>
  <c r="R287"/>
  <c r="P301"/>
  <c i="4" r="R88"/>
  <c r="R87"/>
  <c r="R101"/>
  <c r="P123"/>
  <c r="BK152"/>
  <c r="J152"/>
  <c r="J66"/>
  <c r="T152"/>
  <c i="5" r="BK87"/>
  <c r="J87"/>
  <c r="J61"/>
  <c r="T87"/>
  <c r="P95"/>
  <c r="T95"/>
  <c r="R98"/>
  <c r="P103"/>
  <c r="BK115"/>
  <c r="J115"/>
  <c r="J65"/>
  <c r="T115"/>
  <c i="6" r="R84"/>
  <c r="P100"/>
  <c r="BK117"/>
  <c r="J117"/>
  <c r="J63"/>
  <c r="R117"/>
  <c i="7" r="R101"/>
  <c r="P110"/>
  <c r="BK121"/>
  <c r="J121"/>
  <c r="J65"/>
  <c r="P121"/>
  <c r="P126"/>
  <c r="T126"/>
  <c r="P132"/>
  <c r="R132"/>
  <c r="T132"/>
  <c r="R141"/>
  <c r="P192"/>
  <c r="BK217"/>
  <c r="J217"/>
  <c r="J71"/>
  <c r="P217"/>
  <c r="BK235"/>
  <c r="J235"/>
  <c r="J72"/>
  <c r="R235"/>
  <c r="BK240"/>
  <c r="J240"/>
  <c r="J73"/>
  <c r="T240"/>
  <c r="BK248"/>
  <c r="J248"/>
  <c r="J75"/>
  <c r="R248"/>
  <c i="8" r="T81"/>
  <c r="T80"/>
  <c i="9" r="P83"/>
  <c r="P82"/>
  <c r="P81"/>
  <c i="1" r="AU62"/>
  <c i="10" r="T87"/>
  <c r="BK109"/>
  <c r="J109"/>
  <c r="J62"/>
  <c i="2" r="T100"/>
  <c r="P131"/>
  <c r="BK159"/>
  <c r="J159"/>
  <c r="J68"/>
  <c r="R159"/>
  <c r="R149"/>
  <c r="BK177"/>
  <c r="J177"/>
  <c r="J71"/>
  <c r="T177"/>
  <c r="R185"/>
  <c i="3" r="BK96"/>
  <c r="BK119"/>
  <c r="J119"/>
  <c r="J62"/>
  <c r="T119"/>
  <c r="R154"/>
  <c r="P180"/>
  <c r="BK191"/>
  <c r="J191"/>
  <c r="J67"/>
  <c r="T191"/>
  <c r="R210"/>
  <c r="P233"/>
  <c r="T233"/>
  <c r="R248"/>
  <c r="P269"/>
  <c r="BK287"/>
  <c r="J287"/>
  <c r="J72"/>
  <c r="T287"/>
  <c r="R301"/>
  <c i="4" r="P88"/>
  <c r="P87"/>
  <c r="BK101"/>
  <c r="J101"/>
  <c r="J64"/>
  <c r="T101"/>
  <c r="R123"/>
  <c r="R152"/>
  <c i="5" r="R87"/>
  <c r="R95"/>
  <c r="BK98"/>
  <c r="J98"/>
  <c r="J63"/>
  <c r="T98"/>
  <c r="R103"/>
  <c r="P115"/>
  <c i="6" r="BK84"/>
  <c r="J84"/>
  <c r="J60"/>
  <c r="T84"/>
  <c r="T100"/>
  <c r="P114"/>
  <c r="T114"/>
  <c r="P117"/>
  <c i="7" r="P101"/>
  <c r="T101"/>
  <c r="R110"/>
  <c r="T121"/>
  <c r="BK126"/>
  <c r="J126"/>
  <c r="J67"/>
  <c r="R126"/>
  <c r="BK132"/>
  <c r="J132"/>
  <c r="J68"/>
  <c r="P141"/>
  <c r="BK192"/>
  <c r="J192"/>
  <c r="J70"/>
  <c r="T192"/>
  <c r="T217"/>
  <c r="T235"/>
  <c r="R240"/>
  <c r="T248"/>
  <c i="8" r="BK81"/>
  <c r="J81"/>
  <c r="J60"/>
  <c r="P81"/>
  <c r="P80"/>
  <c i="1" r="AU61"/>
  <c i="9" r="R83"/>
  <c r="R82"/>
  <c r="R81"/>
  <c i="10" r="BK87"/>
  <c r="J87"/>
  <c r="J60"/>
  <c r="R87"/>
  <c r="P93"/>
  <c r="T93"/>
  <c r="R109"/>
  <c r="BK125"/>
  <c r="J125"/>
  <c r="J63"/>
  <c r="T125"/>
  <c r="P136"/>
  <c r="R136"/>
  <c r="BK148"/>
  <c r="J148"/>
  <c r="J66"/>
  <c r="T148"/>
  <c r="T142"/>
  <c i="2" r="BK100"/>
  <c r="J100"/>
  <c r="J62"/>
  <c r="R100"/>
  <c r="R96"/>
  <c r="R95"/>
  <c r="T131"/>
  <c r="P159"/>
  <c r="P177"/>
  <c r="BK185"/>
  <c r="J185"/>
  <c r="J72"/>
  <c r="T185"/>
  <c i="3" r="R96"/>
  <c r="R95"/>
  <c r="P119"/>
  <c r="BK154"/>
  <c r="J154"/>
  <c r="J63"/>
  <c r="T154"/>
  <c r="R180"/>
  <c r="T180"/>
  <c r="R191"/>
  <c r="P210"/>
  <c r="BK233"/>
  <c r="J233"/>
  <c r="J69"/>
  <c r="BK248"/>
  <c r="J248"/>
  <c r="J70"/>
  <c r="T248"/>
  <c r="R269"/>
  <c r="P287"/>
  <c r="BK301"/>
  <c r="J301"/>
  <c r="J73"/>
  <c r="T301"/>
  <c i="4" r="BK88"/>
  <c r="J88"/>
  <c r="J61"/>
  <c r="T88"/>
  <c r="T87"/>
  <c r="P101"/>
  <c r="BK123"/>
  <c r="J123"/>
  <c r="J65"/>
  <c r="T123"/>
  <c r="P152"/>
  <c i="5" r="P87"/>
  <c r="BK95"/>
  <c r="J95"/>
  <c r="J62"/>
  <c r="P98"/>
  <c r="BK103"/>
  <c r="J103"/>
  <c r="J64"/>
  <c r="T103"/>
  <c r="R115"/>
  <c i="6" r="P84"/>
  <c r="P83"/>
  <c i="1" r="AU59"/>
  <c i="6" r="BK100"/>
  <c r="J100"/>
  <c r="J61"/>
  <c r="R100"/>
  <c r="BK114"/>
  <c r="J114"/>
  <c r="J62"/>
  <c r="R114"/>
  <c r="T117"/>
  <c i="7" r="BK101"/>
  <c r="J101"/>
  <c r="J63"/>
  <c r="BK110"/>
  <c r="J110"/>
  <c r="J64"/>
  <c r="T110"/>
  <c r="R121"/>
  <c r="BK141"/>
  <c r="J141"/>
  <c r="J69"/>
  <c r="T141"/>
  <c r="R192"/>
  <c r="R217"/>
  <c r="P235"/>
  <c r="P240"/>
  <c r="P248"/>
  <c i="8" r="R81"/>
  <c r="R80"/>
  <c i="9" r="BK83"/>
  <c r="J83"/>
  <c r="J61"/>
  <c r="T83"/>
  <c r="T82"/>
  <c r="T81"/>
  <c i="10" r="P87"/>
  <c r="BK93"/>
  <c r="J93"/>
  <c r="J61"/>
  <c r="R93"/>
  <c r="P109"/>
  <c r="T109"/>
  <c r="P125"/>
  <c r="R125"/>
  <c r="BK136"/>
  <c r="J136"/>
  <c r="J64"/>
  <c r="T136"/>
  <c r="P148"/>
  <c r="P142"/>
  <c r="R148"/>
  <c r="R142"/>
  <c i="2" r="BK150"/>
  <c r="J150"/>
  <c r="J65"/>
  <c r="BK155"/>
  <c r="J155"/>
  <c r="J66"/>
  <c r="BK157"/>
  <c r="J157"/>
  <c r="J67"/>
  <c r="BK195"/>
  <c r="J195"/>
  <c r="J73"/>
  <c i="3" r="BK176"/>
  <c r="J176"/>
  <c r="J64"/>
  <c r="BK310"/>
  <c r="J310"/>
  <c r="J74"/>
  <c i="7" r="BK97"/>
  <c r="J97"/>
  <c r="J61"/>
  <c r="BK124"/>
  <c r="J124"/>
  <c r="J66"/>
  <c r="BK246"/>
  <c r="J246"/>
  <c r="J74"/>
  <c i="2" r="BK97"/>
  <c r="J97"/>
  <c r="J61"/>
  <c r="BK200"/>
  <c r="J200"/>
  <c r="J74"/>
  <c i="4" r="BK98"/>
  <c r="J98"/>
  <c r="J62"/>
  <c i="7" r="BK99"/>
  <c r="J99"/>
  <c r="J62"/>
  <c i="11" r="BK86"/>
  <c r="J86"/>
  <c r="J61"/>
  <c r="BK92"/>
  <c r="J92"/>
  <c r="J63"/>
  <c i="2" r="BK170"/>
  <c r="J170"/>
  <c r="J69"/>
  <c r="BK172"/>
  <c r="J172"/>
  <c r="J70"/>
  <c r="BK205"/>
  <c r="J205"/>
  <c r="J75"/>
  <c i="10" r="BK142"/>
  <c r="J142"/>
  <c r="J65"/>
  <c i="11" r="BK89"/>
  <c r="J89"/>
  <c r="J62"/>
  <c r="BK95"/>
  <c r="J95"/>
  <c r="J64"/>
  <c r="E48"/>
  <c r="F55"/>
  <c r="BE87"/>
  <c r="BE96"/>
  <c r="J52"/>
  <c r="BE90"/>
  <c r="BE93"/>
  <c i="10" r="J52"/>
  <c r="E76"/>
  <c r="F83"/>
  <c r="BE88"/>
  <c r="BE100"/>
  <c r="BE102"/>
  <c r="BE104"/>
  <c r="BE112"/>
  <c r="BE113"/>
  <c r="BE122"/>
  <c r="BE124"/>
  <c r="BE128"/>
  <c r="BE130"/>
  <c r="BE131"/>
  <c r="BE135"/>
  <c r="BE141"/>
  <c r="BE145"/>
  <c r="BE150"/>
  <c r="BE91"/>
  <c r="BE92"/>
  <c r="BE94"/>
  <c r="BE96"/>
  <c r="BE98"/>
  <c r="BE101"/>
  <c r="BE105"/>
  <c r="BE108"/>
  <c r="BE110"/>
  <c r="BE111"/>
  <c r="BE115"/>
  <c r="BE116"/>
  <c r="BE117"/>
  <c r="BE118"/>
  <c r="BE120"/>
  <c r="BE126"/>
  <c r="BE133"/>
  <c r="BE138"/>
  <c r="BE139"/>
  <c r="BE143"/>
  <c r="BE146"/>
  <c r="BE147"/>
  <c r="BE89"/>
  <c r="BE90"/>
  <c r="BE95"/>
  <c r="BE97"/>
  <c r="BE99"/>
  <c r="BE103"/>
  <c r="BE106"/>
  <c r="BE107"/>
  <c r="BE114"/>
  <c r="BE119"/>
  <c r="BE121"/>
  <c r="BE123"/>
  <c r="BE127"/>
  <c r="BE129"/>
  <c r="BE132"/>
  <c r="BE134"/>
  <c r="BE137"/>
  <c r="BE140"/>
  <c r="BE144"/>
  <c r="BE149"/>
  <c i="8" r="BK80"/>
  <c r="J80"/>
  <c i="9" r="J52"/>
  <c r="F78"/>
  <c r="E71"/>
  <c r="BE84"/>
  <c r="BE85"/>
  <c r="BE87"/>
  <c r="BE88"/>
  <c r="BE89"/>
  <c r="BE90"/>
  <c r="BE86"/>
  <c r="BE91"/>
  <c i="8" r="J52"/>
  <c r="BE82"/>
  <c r="BE97"/>
  <c r="BE99"/>
  <c r="BE100"/>
  <c r="BE106"/>
  <c r="BE109"/>
  <c r="BE113"/>
  <c r="BE122"/>
  <c r="BE125"/>
  <c r="BE126"/>
  <c r="BE132"/>
  <c r="BE144"/>
  <c r="BE83"/>
  <c r="BE89"/>
  <c r="BE90"/>
  <c r="BE102"/>
  <c r="BE103"/>
  <c r="BE107"/>
  <c r="BE111"/>
  <c r="BE112"/>
  <c r="BE118"/>
  <c r="BE120"/>
  <c r="BE123"/>
  <c r="BE128"/>
  <c r="BE136"/>
  <c r="BE138"/>
  <c r="BE142"/>
  <c r="BE145"/>
  <c r="BE146"/>
  <c i="7" r="BK95"/>
  <c r="J95"/>
  <c r="J59"/>
  <c i="8" r="E48"/>
  <c r="BE85"/>
  <c r="BE86"/>
  <c r="BE87"/>
  <c r="BE91"/>
  <c r="BE95"/>
  <c r="BE96"/>
  <c r="BE104"/>
  <c r="BE114"/>
  <c r="BE115"/>
  <c r="BE116"/>
  <c r="BE117"/>
  <c r="BE127"/>
  <c r="BE134"/>
  <c r="F55"/>
  <c r="BE88"/>
  <c r="BE92"/>
  <c r="BE93"/>
  <c r="BE94"/>
  <c r="BE98"/>
  <c r="BE101"/>
  <c r="BE105"/>
  <c r="BE108"/>
  <c r="BE110"/>
  <c r="BE124"/>
  <c r="BE130"/>
  <c r="BE140"/>
  <c r="BE147"/>
  <c i="7" r="E48"/>
  <c r="F55"/>
  <c r="BE102"/>
  <c r="BE103"/>
  <c r="BE104"/>
  <c r="BE105"/>
  <c r="BE106"/>
  <c r="BE107"/>
  <c r="BE108"/>
  <c r="BE109"/>
  <c r="BE112"/>
  <c r="BE114"/>
  <c r="BE117"/>
  <c r="BE118"/>
  <c r="BE120"/>
  <c r="BE122"/>
  <c r="BE125"/>
  <c r="BE127"/>
  <c r="BE128"/>
  <c r="BE130"/>
  <c r="BE135"/>
  <c r="BE139"/>
  <c r="BE145"/>
  <c r="BE146"/>
  <c r="BE148"/>
  <c r="BE149"/>
  <c r="BE156"/>
  <c r="BE160"/>
  <c r="BE163"/>
  <c r="BE165"/>
  <c r="BE169"/>
  <c r="BE170"/>
  <c r="BE172"/>
  <c r="BE174"/>
  <c r="BE176"/>
  <c r="BE177"/>
  <c r="BE181"/>
  <c r="BE182"/>
  <c r="BE184"/>
  <c r="BE187"/>
  <c r="BE189"/>
  <c r="BE193"/>
  <c r="BE194"/>
  <c r="BE195"/>
  <c r="BE196"/>
  <c r="BE198"/>
  <c r="BE204"/>
  <c r="BE205"/>
  <c r="BE206"/>
  <c r="BE207"/>
  <c r="BE208"/>
  <c r="BE211"/>
  <c r="BE212"/>
  <c r="BE213"/>
  <c r="BE214"/>
  <c r="BE215"/>
  <c r="BE216"/>
  <c r="BE218"/>
  <c r="BE219"/>
  <c r="BE220"/>
  <c r="BE222"/>
  <c r="BE225"/>
  <c r="BE227"/>
  <c r="BE232"/>
  <c r="BE233"/>
  <c r="BE236"/>
  <c r="BE238"/>
  <c r="BE239"/>
  <c r="BE245"/>
  <c r="BE247"/>
  <c r="BE249"/>
  <c r="BE221"/>
  <c r="BE223"/>
  <c r="BE224"/>
  <c r="BE226"/>
  <c r="BE228"/>
  <c r="BE229"/>
  <c r="BE230"/>
  <c r="BE231"/>
  <c r="BE234"/>
  <c r="BE237"/>
  <c r="BE241"/>
  <c r="BE242"/>
  <c r="BE243"/>
  <c r="BE244"/>
  <c r="BE250"/>
  <c r="J52"/>
  <c r="BE98"/>
  <c r="BE100"/>
  <c r="BE111"/>
  <c r="BE113"/>
  <c r="BE115"/>
  <c r="BE116"/>
  <c r="BE119"/>
  <c r="BE123"/>
  <c r="BE129"/>
  <c r="BE131"/>
  <c r="BE133"/>
  <c r="BE134"/>
  <c r="BE136"/>
  <c r="BE137"/>
  <c r="BE138"/>
  <c r="BE140"/>
  <c r="BE142"/>
  <c r="BE143"/>
  <c r="BE144"/>
  <c r="BE147"/>
  <c r="BE150"/>
  <c r="BE151"/>
  <c r="BE152"/>
  <c r="BE153"/>
  <c r="BE154"/>
  <c r="BE155"/>
  <c r="BE157"/>
  <c r="BE158"/>
  <c r="BE159"/>
  <c r="BE161"/>
  <c r="BE162"/>
  <c r="BE164"/>
  <c r="BE166"/>
  <c r="BE167"/>
  <c r="BE168"/>
  <c r="BE171"/>
  <c r="BE173"/>
  <c r="BE175"/>
  <c r="BE178"/>
  <c r="BE179"/>
  <c r="BE180"/>
  <c r="BE183"/>
  <c r="BE185"/>
  <c r="BE186"/>
  <c r="BE188"/>
  <c r="BE190"/>
  <c r="BE191"/>
  <c r="BE197"/>
  <c r="BE199"/>
  <c r="BE200"/>
  <c r="BE201"/>
  <c r="BE202"/>
  <c r="BE203"/>
  <c r="BE209"/>
  <c r="BE210"/>
  <c i="6" r="E48"/>
  <c r="BE85"/>
  <c r="BE89"/>
  <c r="BE90"/>
  <c r="BE93"/>
  <c r="BE99"/>
  <c r="BE104"/>
  <c r="BE105"/>
  <c r="BE106"/>
  <c r="BE108"/>
  <c r="BE110"/>
  <c r="BE111"/>
  <c r="BE112"/>
  <c r="BE113"/>
  <c r="BE115"/>
  <c r="BE121"/>
  <c r="BE126"/>
  <c r="BE132"/>
  <c r="J52"/>
  <c r="F55"/>
  <c r="BE86"/>
  <c r="BE88"/>
  <c r="BE91"/>
  <c r="BE96"/>
  <c r="BE97"/>
  <c r="BE103"/>
  <c r="BE107"/>
  <c r="BE109"/>
  <c r="BE116"/>
  <c r="BE119"/>
  <c r="BE120"/>
  <c r="BE124"/>
  <c r="BE127"/>
  <c r="BE131"/>
  <c r="BE87"/>
  <c r="BE92"/>
  <c r="BE94"/>
  <c r="BE95"/>
  <c r="BE98"/>
  <c r="BE101"/>
  <c r="BE102"/>
  <c r="BE118"/>
  <c r="BE122"/>
  <c r="BE123"/>
  <c r="BE125"/>
  <c r="BE128"/>
  <c r="BE129"/>
  <c r="BE130"/>
  <c r="BE133"/>
  <c r="BE134"/>
  <c r="BE135"/>
  <c r="BE136"/>
  <c i="4" r="BK87"/>
  <c r="J87"/>
  <c r="J60"/>
  <c i="5" r="E75"/>
  <c r="BE89"/>
  <c r="BE90"/>
  <c r="BE91"/>
  <c r="BE92"/>
  <c r="BE97"/>
  <c r="BE99"/>
  <c r="BE101"/>
  <c r="BE102"/>
  <c r="BE105"/>
  <c r="BE106"/>
  <c r="BE109"/>
  <c r="BE110"/>
  <c r="BE112"/>
  <c r="BE114"/>
  <c r="BE116"/>
  <c r="BE118"/>
  <c r="BE120"/>
  <c r="BE121"/>
  <c r="J52"/>
  <c r="F55"/>
  <c r="BE88"/>
  <c r="BE93"/>
  <c r="BE94"/>
  <c r="BE96"/>
  <c r="BE100"/>
  <c r="BE104"/>
  <c r="BE107"/>
  <c r="BE108"/>
  <c r="BE111"/>
  <c r="BE113"/>
  <c r="BE117"/>
  <c r="BE119"/>
  <c r="BE122"/>
  <c r="BE123"/>
  <c i="3" r="J96"/>
  <c r="J61"/>
  <c i="4" r="J52"/>
  <c r="BE89"/>
  <c r="BE91"/>
  <c r="BE93"/>
  <c r="BE99"/>
  <c r="BE103"/>
  <c r="BE104"/>
  <c r="BE106"/>
  <c r="BE108"/>
  <c r="BE112"/>
  <c r="BE114"/>
  <c r="BE118"/>
  <c r="BE119"/>
  <c r="BE125"/>
  <c r="BE126"/>
  <c r="BE129"/>
  <c r="BE131"/>
  <c r="BE133"/>
  <c r="BE136"/>
  <c r="BE137"/>
  <c r="BE138"/>
  <c r="BE140"/>
  <c r="BE144"/>
  <c r="BE148"/>
  <c r="BE151"/>
  <c r="BE154"/>
  <c r="BE155"/>
  <c r="E76"/>
  <c r="BE92"/>
  <c r="BE95"/>
  <c r="BE97"/>
  <c r="BE102"/>
  <c r="BE105"/>
  <c r="BE107"/>
  <c r="BE109"/>
  <c r="BE111"/>
  <c r="BE115"/>
  <c r="BE117"/>
  <c r="BE120"/>
  <c r="BE122"/>
  <c r="BE128"/>
  <c r="BE130"/>
  <c r="BE132"/>
  <c r="BE134"/>
  <c r="BE139"/>
  <c r="BE146"/>
  <c r="BE147"/>
  <c r="BE157"/>
  <c r="BE158"/>
  <c r="BE160"/>
  <c r="F55"/>
  <c r="BE90"/>
  <c r="BE94"/>
  <c r="BE96"/>
  <c r="BE110"/>
  <c r="BE113"/>
  <c r="BE116"/>
  <c r="BE121"/>
  <c r="BE124"/>
  <c r="BE127"/>
  <c r="BE135"/>
  <c r="BE141"/>
  <c r="BE142"/>
  <c r="BE143"/>
  <c r="BE145"/>
  <c r="BE149"/>
  <c r="BE150"/>
  <c r="BE153"/>
  <c r="BE156"/>
  <c r="BE159"/>
  <c i="3" r="E48"/>
  <c r="J52"/>
  <c r="F55"/>
  <c r="BE97"/>
  <c r="BE107"/>
  <c r="BE114"/>
  <c r="BE127"/>
  <c r="BE134"/>
  <c r="BE138"/>
  <c r="BE140"/>
  <c r="BE146"/>
  <c r="BE151"/>
  <c r="BE155"/>
  <c r="BE159"/>
  <c r="BE164"/>
  <c r="BE170"/>
  <c r="BE174"/>
  <c r="BE183"/>
  <c r="BE189"/>
  <c r="BE197"/>
  <c r="BE203"/>
  <c r="BE204"/>
  <c r="BE205"/>
  <c r="BE207"/>
  <c r="BE208"/>
  <c r="BE215"/>
  <c r="BE217"/>
  <c r="BE219"/>
  <c r="BE230"/>
  <c r="BE237"/>
  <c r="BE242"/>
  <c r="BE245"/>
  <c r="BE249"/>
  <c r="BE253"/>
  <c r="BE255"/>
  <c r="BE257"/>
  <c r="BE259"/>
  <c r="BE261"/>
  <c r="BE265"/>
  <c r="BE276"/>
  <c r="BE278"/>
  <c r="BE280"/>
  <c r="BE283"/>
  <c r="BE293"/>
  <c r="BE295"/>
  <c r="BE297"/>
  <c r="BE299"/>
  <c r="BE308"/>
  <c r="BE311"/>
  <c r="BE99"/>
  <c r="BE101"/>
  <c r="BE106"/>
  <c r="BE112"/>
  <c r="BE120"/>
  <c r="BE124"/>
  <c r="BE132"/>
  <c r="BE136"/>
  <c r="BE144"/>
  <c r="BE148"/>
  <c r="BE149"/>
  <c r="BE150"/>
  <c r="BE152"/>
  <c r="BE153"/>
  <c r="BE168"/>
  <c r="BE177"/>
  <c r="BE181"/>
  <c r="BE185"/>
  <c r="BE187"/>
  <c r="BE192"/>
  <c r="BE199"/>
  <c r="BE200"/>
  <c r="BE202"/>
  <c r="BE211"/>
  <c r="BE216"/>
  <c r="BE220"/>
  <c r="BE221"/>
  <c r="BE222"/>
  <c r="BE224"/>
  <c r="BE225"/>
  <c r="BE227"/>
  <c r="BE228"/>
  <c r="BE231"/>
  <c r="BE234"/>
  <c r="BE236"/>
  <c r="BE243"/>
  <c r="BE246"/>
  <c r="BE263"/>
  <c r="BE267"/>
  <c r="BE270"/>
  <c r="BE274"/>
  <c r="BE281"/>
  <c r="BE285"/>
  <c r="BE288"/>
  <c r="BE302"/>
  <c r="BE306"/>
  <c i="2" r="E48"/>
  <c r="J52"/>
  <c r="BE107"/>
  <c r="BE134"/>
  <c r="BE145"/>
  <c r="BE162"/>
  <c r="BE166"/>
  <c r="BE168"/>
  <c r="BE173"/>
  <c r="BE206"/>
  <c r="BE101"/>
  <c r="BE115"/>
  <c r="BE121"/>
  <c r="BE136"/>
  <c r="BE141"/>
  <c r="BE186"/>
  <c r="BE196"/>
  <c r="F55"/>
  <c r="BE156"/>
  <c r="BE160"/>
  <c r="BE178"/>
  <c r="BE187"/>
  <c r="BE98"/>
  <c r="BE111"/>
  <c r="BE125"/>
  <c r="BE127"/>
  <c r="BE129"/>
  <c r="BE132"/>
  <c r="BE138"/>
  <c r="BE151"/>
  <c r="BE158"/>
  <c r="BE164"/>
  <c r="BE171"/>
  <c r="BE182"/>
  <c r="BE191"/>
  <c r="BE201"/>
  <c r="F34"/>
  <c i="1" r="BA55"/>
  <c i="5" r="F37"/>
  <c i="1" r="BD58"/>
  <c i="8" r="J34"/>
  <c i="1" r="AW61"/>
  <c i="10" r="F36"/>
  <c i="1" r="BC63"/>
  <c i="6" r="F34"/>
  <c i="1" r="BA59"/>
  <c i="9" r="F34"/>
  <c i="1" r="BA62"/>
  <c i="9" r="F36"/>
  <c i="1" r="BC62"/>
  <c i="10" r="F35"/>
  <c i="1" r="BB63"/>
  <c i="4" r="F34"/>
  <c i="1" r="BA57"/>
  <c i="8" r="F36"/>
  <c i="1" r="BC61"/>
  <c i="11" r="F35"/>
  <c i="1" r="BB64"/>
  <c i="4" r="J34"/>
  <c i="1" r="AW57"/>
  <c i="5" r="F35"/>
  <c i="1" r="BB58"/>
  <c i="7" r="F34"/>
  <c i="1" r="BA60"/>
  <c i="9" r="F37"/>
  <c i="1" r="BD62"/>
  <c i="10" r="F34"/>
  <c i="1" r="BA63"/>
  <c i="10" r="F37"/>
  <c i="1" r="BD63"/>
  <c i="4" r="F35"/>
  <c i="1" r="BB57"/>
  <c i="4" r="F37"/>
  <c i="1" r="BD57"/>
  <c i="7" r="J34"/>
  <c i="1" r="AW60"/>
  <c i="2" r="F36"/>
  <c i="1" r="BC55"/>
  <c i="7" r="F37"/>
  <c i="1" r="BD60"/>
  <c i="3" r="F34"/>
  <c i="1" r="BA56"/>
  <c i="4" r="F36"/>
  <c i="1" r="BC57"/>
  <c i="6" r="J34"/>
  <c i="1" r="AW59"/>
  <c i="8" r="F35"/>
  <c i="1" r="BB61"/>
  <c i="2" r="J34"/>
  <c i="1" r="AW55"/>
  <c i="5" r="F34"/>
  <c i="1" r="BA58"/>
  <c i="6" r="F37"/>
  <c i="1" r="BD59"/>
  <c i="7" r="F36"/>
  <c i="1" r="BC60"/>
  <c i="3" r="F36"/>
  <c i="1" r="BC56"/>
  <c i="6" r="F36"/>
  <c i="1" r="BC59"/>
  <c i="8" r="F37"/>
  <c i="1" r="BD61"/>
  <c i="9" r="F35"/>
  <c i="1" r="BB62"/>
  <c i="11" r="J34"/>
  <c i="1" r="AW64"/>
  <c i="3" r="F37"/>
  <c i="1" r="BD56"/>
  <c i="5" r="J34"/>
  <c i="1" r="AW58"/>
  <c i="7" r="F35"/>
  <c i="1" r="BB60"/>
  <c i="2" r="F35"/>
  <c i="1" r="BB55"/>
  <c i="6" r="F35"/>
  <c i="1" r="BB59"/>
  <c i="8" r="F34"/>
  <c i="1" r="BA61"/>
  <c i="9" r="J34"/>
  <c i="1" r="AW62"/>
  <c i="11" r="F36"/>
  <c i="1" r="BC64"/>
  <c i="3" r="J34"/>
  <c i="1" r="AW56"/>
  <c i="8" r="J30"/>
  <c i="11" r="F37"/>
  <c i="1" r="BD64"/>
  <c i="2" r="F37"/>
  <c i="1" r="BD55"/>
  <c i="5" r="F36"/>
  <c i="1" r="BC58"/>
  <c i="10" r="J34"/>
  <c i="1" r="AW63"/>
  <c i="11" r="F34"/>
  <c i="1" r="BA64"/>
  <c i="3" r="F35"/>
  <c i="1" r="BB56"/>
  <c i="7" l="1" r="T95"/>
  <c i="2" r="T96"/>
  <c r="T149"/>
  <c i="7" r="P95"/>
  <c i="1" r="AU60"/>
  <c i="2" r="P96"/>
  <c i="5" r="P86"/>
  <c r="P85"/>
  <c i="1" r="AU58"/>
  <c i="2" r="P149"/>
  <c i="7" r="R95"/>
  <c i="2" r="T95"/>
  <c r="P95"/>
  <c i="1" r="AU55"/>
  <c i="3" r="BK95"/>
  <c i="10" r="T86"/>
  <c i="6" r="R83"/>
  <c i="4" r="R100"/>
  <c i="3" r="R179"/>
  <c i="4" r="T100"/>
  <c r="T86"/>
  <c i="3" r="T95"/>
  <c i="10" r="P86"/>
  <c i="1" r="AU63"/>
  <c i="4" r="P100"/>
  <c r="P86"/>
  <c i="1" r="AU57"/>
  <c i="3" r="T179"/>
  <c r="R94"/>
  <c i="10" r="R86"/>
  <c i="6" r="T83"/>
  <c i="5" r="R86"/>
  <c r="R85"/>
  <c i="3" r="P179"/>
  <c i="5" r="T86"/>
  <c r="T85"/>
  <c i="4" r="R86"/>
  <c i="3" r="P95"/>
  <c r="P94"/>
  <c i="1" r="AU56"/>
  <c i="2" r="BK96"/>
  <c r="J96"/>
  <c r="J60"/>
  <c i="4" r="BK100"/>
  <c r="J100"/>
  <c r="J63"/>
  <c i="6" r="BK83"/>
  <c r="J83"/>
  <c r="J59"/>
  <c i="5" r="BK86"/>
  <c r="J86"/>
  <c r="J60"/>
  <c i="9" r="BK82"/>
  <c r="J82"/>
  <c r="J60"/>
  <c i="11" r="BK85"/>
  <c r="J85"/>
  <c r="J60"/>
  <c i="2" r="BK149"/>
  <c r="J149"/>
  <c r="J64"/>
  <c i="3" r="BK179"/>
  <c r="J179"/>
  <c r="J65"/>
  <c i="10" r="BK86"/>
  <c r="J86"/>
  <c i="1" r="AG61"/>
  <c i="8" r="J59"/>
  <c i="5" r="J33"/>
  <c i="1" r="AV58"/>
  <c r="AT58"/>
  <c r="BA54"/>
  <c r="AW54"/>
  <c r="AK30"/>
  <c r="BD54"/>
  <c r="W33"/>
  <c i="4" r="F33"/>
  <c i="1" r="AZ57"/>
  <c i="7" r="J30"/>
  <c i="1" r="AG60"/>
  <c i="9" r="J33"/>
  <c i="1" r="AV62"/>
  <c r="AT62"/>
  <c i="11" r="F33"/>
  <c i="1" r="AZ64"/>
  <c i="4" r="J33"/>
  <c i="1" r="AV57"/>
  <c r="AT57"/>
  <c i="6" r="F33"/>
  <c i="1" r="AZ59"/>
  <c i="10" r="J30"/>
  <c i="1" r="AG63"/>
  <c i="5" r="F33"/>
  <c i="1" r="AZ58"/>
  <c i="10" r="J33"/>
  <c i="1" r="AV63"/>
  <c r="AT63"/>
  <c r="AN63"/>
  <c i="3" r="J33"/>
  <c i="1" r="AV56"/>
  <c r="AT56"/>
  <c i="6" r="J33"/>
  <c i="1" r="AV59"/>
  <c r="AT59"/>
  <c i="2" r="J33"/>
  <c i="1" r="AV55"/>
  <c r="AT55"/>
  <c i="3" r="F33"/>
  <c i="1" r="AZ56"/>
  <c i="11" r="J33"/>
  <c i="1" r="AV64"/>
  <c r="AT64"/>
  <c i="2" r="F33"/>
  <c i="1" r="AZ55"/>
  <c i="8" r="J33"/>
  <c i="1" r="AV61"/>
  <c r="AT61"/>
  <c r="AN61"/>
  <c i="10" r="F33"/>
  <c i="1" r="AZ63"/>
  <c i="7" r="J33"/>
  <c i="1" r="AV60"/>
  <c r="AT60"/>
  <c i="9" r="F33"/>
  <c i="1" r="AZ62"/>
  <c r="BC54"/>
  <c r="W32"/>
  <c i="8" r="F33"/>
  <c i="1" r="AZ61"/>
  <c i="7" r="F33"/>
  <c i="1" r="AZ60"/>
  <c r="BB54"/>
  <c r="W31"/>
  <c i="4" l="1" r="BK86"/>
  <c r="J86"/>
  <c r="J59"/>
  <c i="3" r="T94"/>
  <c r="BK94"/>
  <c r="J94"/>
  <c r="J59"/>
  <c i="5" r="BK85"/>
  <c r="J85"/>
  <c r="J59"/>
  <c i="10" r="J59"/>
  <c i="9" r="BK81"/>
  <c r="J81"/>
  <c i="3" r="J95"/>
  <c r="J60"/>
  <c i="11" r="BK84"/>
  <c r="J84"/>
  <c r="J59"/>
  <c i="2" r="BK95"/>
  <c r="J95"/>
  <c r="J59"/>
  <c i="10" r="J39"/>
  <c i="1" r="AN60"/>
  <c i="8" r="J39"/>
  <c i="7" r="J39"/>
  <c i="6" r="J30"/>
  <c i="1" r="AG59"/>
  <c r="AY54"/>
  <c r="AZ54"/>
  <c r="W29"/>
  <c r="AU54"/>
  <c i="9" r="J30"/>
  <c i="1" r="AG62"/>
  <c i="4" r="J30"/>
  <c i="1" r="AG57"/>
  <c r="AN57"/>
  <c r="W30"/>
  <c r="AX54"/>
  <c i="9" l="1" r="J39"/>
  <c i="6" r="J39"/>
  <c i="9" r="J59"/>
  <c i="4" r="J39"/>
  <c i="1" r="AN59"/>
  <c r="AN62"/>
  <c i="2" r="J30"/>
  <c i="1" r="AG55"/>
  <c i="11" r="J30"/>
  <c i="1" r="AG64"/>
  <c i="5" r="J30"/>
  <c i="1" r="AG58"/>
  <c r="AV54"/>
  <c r="AK29"/>
  <c i="3" r="J30"/>
  <c i="1" r="AG56"/>
  <c i="3" l="1" r="J39"/>
  <c i="2" r="J39"/>
  <c i="11" r="J39"/>
  <c i="5" r="J39"/>
  <c i="1" r="AN56"/>
  <c r="AN58"/>
  <c r="AN64"/>
  <c r="AN55"/>
  <c r="AG54"/>
  <c r="AK26"/>
  <c r="AT54"/>
  <c r="AN54"/>
  <c l="1" r="AK35"/>
</calcChain>
</file>

<file path=xl/sharedStrings.xml><?xml version="1.0" encoding="utf-8"?>
<sst xmlns="http://schemas.openxmlformats.org/spreadsheetml/2006/main">
  <si>
    <t>Export Komplet</t>
  </si>
  <si>
    <t>VZ</t>
  </si>
  <si>
    <t>2.0</t>
  </si>
  <si>
    <t/>
  </si>
  <si>
    <t>False</t>
  </si>
  <si>
    <t>{6495555c-3388-41cf-955f-560728120af0}</t>
  </si>
  <si>
    <t xml:space="preserve">&gt;&gt;  skryté sloupce  &lt;&lt;</t>
  </si>
  <si>
    <t>0,01</t>
  </si>
  <si>
    <t>21</t>
  </si>
  <si>
    <t>12</t>
  </si>
  <si>
    <t>REKAPITULACE STAVBY</t>
  </si>
  <si>
    <t xml:space="preserve">v ---  níže se nacházejí doplnkové a pomocné údaje k sestavám  --- v</t>
  </si>
  <si>
    <t>Návod na vyplnění</t>
  </si>
  <si>
    <t>0,001</t>
  </si>
  <si>
    <t>Kód:</t>
  </si>
  <si>
    <t>2025/02</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</si>
  <si>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</si>
  <si>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</si>
  <si>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SUŠP Jihlava Rek. stravovacího provozu</t>
  </si>
  <si>
    <t>KSO:</t>
  </si>
  <si>
    <t>CC-CZ:</t>
  </si>
  <si>
    <t>Místo:</t>
  </si>
  <si>
    <t>Hálkova 2917/42</t>
  </si>
  <si>
    <t>Datum:</t>
  </si>
  <si>
    <t>20. 1. 2025</t>
  </si>
  <si>
    <t>Zadavatel:</t>
  </si>
  <si>
    <t>IČ:</t>
  </si>
  <si>
    <t>Kraj Vysočina, Žižkova 182/57, 586 01 Jihlava</t>
  </si>
  <si>
    <t>DIČ:</t>
  </si>
  <si>
    <t>Účastník:</t>
  </si>
  <si>
    <t>Vyplň údaj</t>
  </si>
  <si>
    <t>Projektant:</t>
  </si>
  <si>
    <t>17219787</t>
  </si>
  <si>
    <t>Proiectura Dana s.r.o.</t>
  </si>
  <si>
    <t>CZ17219787</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</si>
  <si>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</si>
  <si>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</si>
  <si>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</si>
  <si>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</si>
  <si>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</si>
  <si>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</si>
  <si>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</si>
  <si>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</si>
  <si>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</si>
  <si>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</si>
  <si>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</si>
  <si>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</si>
  <si>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</si>
  <si>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</si>
  <si>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</si>
  <si>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</si>
  <si>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</si>
  <si>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</si>
  <si>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</si>
  <si>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</si>
  <si>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</si>
  <si>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</si>
  <si>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</si>
  <si>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</si>
  <si>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</si>
  <si>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</si>
  <si>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</si>
  <si>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</si>
  <si>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</si>
  <si>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</si>
  <si>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</si>
  <si>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</si>
  <si>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</si>
  <si>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</si>
  <si>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</si>
  <si>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</si>
  <si>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</si>
  <si>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</si>
  <si>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</si>
  <si>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</si>
  <si>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</si>
  <si>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</si>
  <si>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</si>
  <si>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Bourání stávajících konstrukcí</t>
  </si>
  <si>
    <t>STA</t>
  </si>
  <si>
    <t>1</t>
  </si>
  <si>
    <t>{bc0deda4-aaea-40b8-8e2b-991d22cc641e}</t>
  </si>
  <si>
    <t>2</t>
  </si>
  <si>
    <t>02</t>
  </si>
  <si>
    <t>ARS</t>
  </si>
  <si>
    <t>{c002e353-cc2a-413d-a472-38ad959cd57b}</t>
  </si>
  <si>
    <t>03</t>
  </si>
  <si>
    <t>ZTI</t>
  </si>
  <si>
    <t>{9718c569-8ff8-4020-a925-5bb731c98810}</t>
  </si>
  <si>
    <t>04</t>
  </si>
  <si>
    <t>VYTÁPĚNÍ</t>
  </si>
  <si>
    <t>{2951ea37-9f05-4fb7-9362-52b298e85e8b}</t>
  </si>
  <si>
    <t>05</t>
  </si>
  <si>
    <t>CHLAZENÍ</t>
  </si>
  <si>
    <t>{a03c75c2-d21d-40d2-8b1d-0c60eca1034a}</t>
  </si>
  <si>
    <t>06</t>
  </si>
  <si>
    <t>Technologie</t>
  </si>
  <si>
    <t>{3764a260-4844-4d8e-9a70-02544f2ab1c6}</t>
  </si>
  <si>
    <t>07</t>
  </si>
  <si>
    <t>ELEKTRO</t>
  </si>
  <si>
    <t>{5e27ac59-15fc-41e0-9bc2-08e9372eea41}</t>
  </si>
  <si>
    <t>08</t>
  </si>
  <si>
    <t>Led osvětlení</t>
  </si>
  <si>
    <t>{35187649-3e99-4eea-bf76-30031407b7ee}</t>
  </si>
  <si>
    <t>09</t>
  </si>
  <si>
    <t>VZT</t>
  </si>
  <si>
    <t>{87b68897-c7e6-4c01-ad07-3f88de11ef3f}</t>
  </si>
  <si>
    <t>10</t>
  </si>
  <si>
    <t>VRN</t>
  </si>
  <si>
    <t>{b1e7982b-24b2-41c7-b1db-8c2802d1721f}</t>
  </si>
  <si>
    <t>KRYCÍ LIST SOUPISU PRACÍ</t>
  </si>
  <si>
    <t>Objekt:</t>
  </si>
  <si>
    <t>01 - Bourání stávajících konstrukcí</t>
  </si>
  <si>
    <t>REKAPITULACE ČLENĚNÍ SOUPISU PRACÍ</t>
  </si>
  <si>
    <t>Kód dílu - Popis</t>
  </si>
  <si>
    <t>Cena celkem [CZK]</t>
  </si>
  <si>
    <t>-1</t>
  </si>
  <si>
    <t>HSV - Práce a dodávky HSV</t>
  </si>
  <si>
    <t xml:space="preserve">    6 - Úpravy povrchů, podlahy a osazování výplní</t>
  </si>
  <si>
    <t xml:space="preserve">    9 - Ostatní konstrukce a práce, bourání</t>
  </si>
  <si>
    <t xml:space="preserve">    997 - Přesun sutě</t>
  </si>
  <si>
    <t>PSV - Práce a dodávky PSV</t>
  </si>
  <si>
    <t xml:space="preserve">    711 - Izolace proti vodě, vlhkosti a plynům</t>
  </si>
  <si>
    <t xml:space="preserve">    721 - Zdravotechnika - vnitřní kanalizace</t>
  </si>
  <si>
    <t xml:space="preserve">    722 - Zdravotechnika - vnitřní vodovod</t>
  </si>
  <si>
    <t xml:space="preserve">    725 - Zdravotechnika - zařizovací předměty</t>
  </si>
  <si>
    <t xml:space="preserve">    741 - Elektroinstalace - silnoproud</t>
  </si>
  <si>
    <t xml:space="preserve">    763 - Konstrukce suché výstavby</t>
  </si>
  <si>
    <t xml:space="preserve">    766 - Konstrukce truhlářské</t>
  </si>
  <si>
    <t xml:space="preserve">    767 - Konstrukce zámečnické</t>
  </si>
  <si>
    <t xml:space="preserve">    771 - Podlahy z dlaždic</t>
  </si>
  <si>
    <t xml:space="preserve">    781 - Dokončovací práce - obklady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</si>
  <si>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</si>
  <si>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</si>
  <si>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</si>
  <si>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</si>
  <si>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</si>
  <si>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</si>
  <si>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</si>
  <si>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</si>
  <si>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</si>
  <si>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</si>
  <si>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</si>
  <si>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</si>
  <si>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</si>
  <si>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</si>
  <si>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</si>
  <si>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</si>
  <si>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</si>
  <si>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</si>
  <si>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</si>
  <si>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K</t>
  </si>
  <si>
    <t>629995101</t>
  </si>
  <si>
    <t>Očištění vnějších ploch tlakovou vodou omytím tlakovou vodou</t>
  </si>
  <si>
    <t>m2</t>
  </si>
  <si>
    <t>CS ÚRS 2025 01</t>
  </si>
  <si>
    <t>4</t>
  </si>
  <si>
    <t>294415405</t>
  </si>
  <si>
    <t>Online PSC</t>
  </si>
  <si>
    <t>https://podminky.urs.cz/item/CS_URS_2025_01/629995101</t>
  </si>
  <si>
    <t>9</t>
  </si>
  <si>
    <t>Ostatní konstrukce a práce, bourání</t>
  </si>
  <si>
    <t>962023391</t>
  </si>
  <si>
    <t>Bourání zdiva nadzákladového smíšeného na maltu vápennou nebo vápenocementovou, objemu přes 1 m3</t>
  </si>
  <si>
    <t>m3</t>
  </si>
  <si>
    <t>-462421226</t>
  </si>
  <si>
    <t>https://podminky.urs.cz/item/CS_URS_2025_01/962023391</t>
  </si>
  <si>
    <t>VV</t>
  </si>
  <si>
    <t>0,98*0,48*3,65</t>
  </si>
  <si>
    <t>0,5*0,35*3,65</t>
  </si>
  <si>
    <t>1,0*0,15*3,65</t>
  </si>
  <si>
    <t>Součet</t>
  </si>
  <si>
    <t>3</t>
  </si>
  <si>
    <t>962031013</t>
  </si>
  <si>
    <t>Bourání příček nebo přizdívek z cihel děrovaných, tl. přes 100 do 150 mm</t>
  </si>
  <si>
    <t>-69069025</t>
  </si>
  <si>
    <t>https://podminky.urs.cz/item/CS_URS_2025_01/962031013</t>
  </si>
  <si>
    <t>(12,7+1,75+34,865+13,05)*3,595</t>
  </si>
  <si>
    <t>965042241</t>
  </si>
  <si>
    <t>Bourání mazanin betonových nebo z litého asfaltu tl. přes 100 mm, plochy přes 4 m2</t>
  </si>
  <si>
    <t>-1986886565</t>
  </si>
  <si>
    <t>https://podminky.urs.cz/item/CS_URS_2025_01/965042241</t>
  </si>
  <si>
    <t>(21,69+11,35+6,61+4,14+4,11+48,21+27,54+12,95+9,63+4,06+3,75+16,23+6,0+5,22+14,72)*0,13</t>
  </si>
  <si>
    <t>5</t>
  </si>
  <si>
    <t>968062455</t>
  </si>
  <si>
    <t>Vybourání dřevěných rámů oken s křídly, dveřních zárubní, vrat, stěn, ostění nebo obkladů dveřních zárubní, plochy do 2 m2</t>
  </si>
  <si>
    <t>260939508</t>
  </si>
  <si>
    <t>https://podminky.urs.cz/item/CS_URS_2025_01/968062455</t>
  </si>
  <si>
    <t>0,9*1,97*5,0</t>
  </si>
  <si>
    <t>0,8*1,97*5,0</t>
  </si>
  <si>
    <t>0,6*1,97*5,0</t>
  </si>
  <si>
    <t>971033561</t>
  </si>
  <si>
    <t>Vybourání otvorů ve zdivu základovém nebo nadzákladovém z cihel, tvárnic, příčkovek z cihel pálených na maltu vápennou nebo vápenocementovou plochy do 1 m2, tl. do 600 mm</t>
  </si>
  <si>
    <t>128493111</t>
  </si>
  <si>
    <t>https://podminky.urs.cz/item/CS_URS_2025_01/971033561</t>
  </si>
  <si>
    <t>2,95*0,5</t>
  </si>
  <si>
    <t>7</t>
  </si>
  <si>
    <t>977151118</t>
  </si>
  <si>
    <t>Jádrové vrty diamantovými korunkami do stavebních materiálů (železobetonu, betonu, cihel, obkladů, dlažeb, kamene) průměru přes 90 do 100 mm</t>
  </si>
  <si>
    <t>m</t>
  </si>
  <si>
    <t>653765491</t>
  </si>
  <si>
    <t>https://podminky.urs.cz/item/CS_URS_2025_01/977151118</t>
  </si>
  <si>
    <t>8</t>
  </si>
  <si>
    <t>977332122</t>
  </si>
  <si>
    <t>Frézování drážek pro vodiče ve stěnách z cihel včetně omítky, rozměru do 50x50 mm</t>
  </si>
  <si>
    <t>-1250047840</t>
  </si>
  <si>
    <t>https://podminky.urs.cz/item/CS_URS_2025_01/977332122</t>
  </si>
  <si>
    <t>978015391</t>
  </si>
  <si>
    <t>Otlučení vápenných nebo vápenocementových omítek vnějších ploch s vyškrabáním spar a s očištěním zdiva stupně členitosti 1 a 2, v rozsahu přes 80 do 100 %</t>
  </si>
  <si>
    <t>1494492630</t>
  </si>
  <si>
    <t>https://podminky.urs.cz/item/CS_URS_2025_01/978015391</t>
  </si>
  <si>
    <t>997</t>
  </si>
  <si>
    <t>Přesun sutě</t>
  </si>
  <si>
    <t>997013151</t>
  </si>
  <si>
    <t>Vnitrostaveništní doprava suti a vybouraných hmot vodorovně do 50 m s naložením s omezením mechanizace pro budovy a haly výšky do 6 m</t>
  </si>
  <si>
    <t>t</t>
  </si>
  <si>
    <t>-2014689516</t>
  </si>
  <si>
    <t>https://podminky.urs.cz/item/CS_URS_2025_01/997013151</t>
  </si>
  <si>
    <t>11</t>
  </si>
  <si>
    <t>997013219</t>
  </si>
  <si>
    <t>Vnitrostaveništní doprava suti a vybouraných hmot vodorovně do 50 m s naložením Příplatek k cenám -3111 až -3217 za zvětšenou vodorovnou dopravu přes vymezenou dopravní vzdálenost za každých dalších započatých 10 m</t>
  </si>
  <si>
    <t>956287087</t>
  </si>
  <si>
    <t>https://podminky.urs.cz/item/CS_URS_2025_01/997013219</t>
  </si>
  <si>
    <t>997013501</t>
  </si>
  <si>
    <t>Odvoz suti a vybouraných hmot na skládku nebo meziskládku se složením, na vzdálenost do 1 km</t>
  </si>
  <si>
    <t>1628291132</t>
  </si>
  <si>
    <t>https://podminky.urs.cz/item/CS_URS_2025_01/997013501</t>
  </si>
  <si>
    <t>13</t>
  </si>
  <si>
    <t>997013509</t>
  </si>
  <si>
    <t>Odvoz suti a vybouraných hmot na skládku nebo meziskládku se složením, na vzdálenost Příplatek k ceně za každý další započatý 1 km přes 1 km</t>
  </si>
  <si>
    <t>1205276157</t>
  </si>
  <si>
    <t>https://podminky.urs.cz/item/CS_URS_2025_01/997013509</t>
  </si>
  <si>
    <t>135,4*20 'Přepočtené koeficientem množství</t>
  </si>
  <si>
    <t>14</t>
  </si>
  <si>
    <t>997013609</t>
  </si>
  <si>
    <t>Poplatek za uložení stavebního odpadu na skládce (skládkovné) ze směsí nebo oddělených frakcí betonu, cihel a keramických výrobků zatříděného do Katalogu odpadů pod kódem 17 01 07</t>
  </si>
  <si>
    <t>-930345149</t>
  </si>
  <si>
    <t>https://podminky.urs.cz/item/CS_URS_2025_01/997013609</t>
  </si>
  <si>
    <t>113,525+6,926+9,325+0,298+0,136</t>
  </si>
  <si>
    <t>15</t>
  </si>
  <si>
    <t>997013635</t>
  </si>
  <si>
    <t>Poplatek za uložení stavebního odpadu na skládce (skládkovné) komunálního zatříděného do Katalogu odpadů pod kódem 20 03 01</t>
  </si>
  <si>
    <t>514031620</t>
  </si>
  <si>
    <t>https://podminky.urs.cz/item/CS_URS_2025_01/997013635</t>
  </si>
  <si>
    <t>135,4-130,21</t>
  </si>
  <si>
    <t>PSV</t>
  </si>
  <si>
    <t>Práce a dodávky PSV</t>
  </si>
  <si>
    <t>711</t>
  </si>
  <si>
    <t>Izolace proti vodě, vlhkosti a plynům</t>
  </si>
  <si>
    <t>16</t>
  </si>
  <si>
    <t>711141811</t>
  </si>
  <si>
    <t>Odstranění izolace proti vodě, vlhkosti a plynům z přitavených pásů NAIP z plochy vodorovné V jednovrstvé</t>
  </si>
  <si>
    <t>804110428</t>
  </si>
  <si>
    <t>https://podminky.urs.cz/item/CS_URS_2025_01/711141811</t>
  </si>
  <si>
    <t>21,69+11,35+6,61+4,14+4,11+48,21+27,54+12,95+9,63+4,06+3,75+16,23+6,0+5,22+14,72</t>
  </si>
  <si>
    <t>721</t>
  </si>
  <si>
    <t>Zdravotechnika - vnitřní kanalizace</t>
  </si>
  <si>
    <t>17</t>
  </si>
  <si>
    <t>721001.R</t>
  </si>
  <si>
    <t xml:space="preserve">Demontáž stávajících rozvodů kanalizace </t>
  </si>
  <si>
    <t>soubor</t>
  </si>
  <si>
    <t>2043823570</t>
  </si>
  <si>
    <t>722</t>
  </si>
  <si>
    <t>Zdravotechnika - vnitřní vodovod</t>
  </si>
  <si>
    <t>18</t>
  </si>
  <si>
    <t>722001.R</t>
  </si>
  <si>
    <t>Demontáž stávajících rozvodů vodovodu</t>
  </si>
  <si>
    <t>-218330110</t>
  </si>
  <si>
    <t>725</t>
  </si>
  <si>
    <t>Zdravotechnika - zařizovací předměty</t>
  </si>
  <si>
    <t>19</t>
  </si>
  <si>
    <t>725110811</t>
  </si>
  <si>
    <t>Demontáž klozetů splachovacíchch s nádrží nebo tlakovým splachovačem</t>
  </si>
  <si>
    <t>-1496017340</t>
  </si>
  <si>
    <t>https://podminky.urs.cz/item/CS_URS_2025_01/725110811</t>
  </si>
  <si>
    <t>20</t>
  </si>
  <si>
    <t>725210821</t>
  </si>
  <si>
    <t>Demontáž umyvadel bez výtokových armatur umyvadel</t>
  </si>
  <si>
    <t>-1975459819</t>
  </si>
  <si>
    <t>https://podminky.urs.cz/item/CS_URS_2025_01/725210821</t>
  </si>
  <si>
    <t>725240812</t>
  </si>
  <si>
    <t>Demontáž sprchových kabin a vaniček bez výtokových armatur vaniček</t>
  </si>
  <si>
    <t>-1338783880</t>
  </si>
  <si>
    <t>https://podminky.urs.cz/item/CS_URS_2025_01/725240812</t>
  </si>
  <si>
    <t>22</t>
  </si>
  <si>
    <t>725310828</t>
  </si>
  <si>
    <t>Demontáž dřezů jednodílných bez výtokových armatur velkokuchyňských</t>
  </si>
  <si>
    <t>475479981</t>
  </si>
  <si>
    <t>https://podminky.urs.cz/item/CS_URS_2025_01/725310828</t>
  </si>
  <si>
    <t>23</t>
  </si>
  <si>
    <t>725330820</t>
  </si>
  <si>
    <t>Demontáž výlevek bez výtokových armatur a bez nádrže a splachovacího potrubí diturvitových</t>
  </si>
  <si>
    <t>-873773026</t>
  </si>
  <si>
    <t>https://podminky.urs.cz/item/CS_URS_2025_01/725330820</t>
  </si>
  <si>
    <t>741</t>
  </si>
  <si>
    <t>Elektroinstalace - silnoproud</t>
  </si>
  <si>
    <t>24</t>
  </si>
  <si>
    <t>741001.R</t>
  </si>
  <si>
    <t>Demontáž stávajících rozvodů elektro</t>
  </si>
  <si>
    <t>-1025118763</t>
  </si>
  <si>
    <t>763</t>
  </si>
  <si>
    <t>Konstrukce suché výstavby</t>
  </si>
  <si>
    <t>25</t>
  </si>
  <si>
    <t>763131811</t>
  </si>
  <si>
    <t>Demontáž podhledu nebo samostatného požárního předělu ze sádrokartonových desek s nosnou konstrukcí dvouvrstvou dřevěnou, opláštění jednoduché</t>
  </si>
  <si>
    <t>-1919022211</t>
  </si>
  <si>
    <t>https://podminky.urs.cz/item/CS_URS_2025_01/763131811</t>
  </si>
  <si>
    <t>458,3-(255,3+13,05)</t>
  </si>
  <si>
    <t>766</t>
  </si>
  <si>
    <t>Konstrukce truhlářské</t>
  </si>
  <si>
    <t>26</t>
  </si>
  <si>
    <t>766691811.1</t>
  </si>
  <si>
    <t>Demontáž parapetních desek šířky do 300 mm</t>
  </si>
  <si>
    <t>-192233808</t>
  </si>
  <si>
    <t>https://podminky.urs.cz/item/CS_URS_2025_01/766691811.1</t>
  </si>
  <si>
    <t>0,75+1,5+1,5+1,2+0,9+0,9+1,2+1,2+1,5+1,5+1,5</t>
  </si>
  <si>
    <t>27</t>
  </si>
  <si>
    <t>766691914</t>
  </si>
  <si>
    <t>Ostatní práce vyvěšení nebo zavěšení křídel dřevěných dveřních, plochy do 2 m2</t>
  </si>
  <si>
    <t>kus</t>
  </si>
  <si>
    <t>-71523388</t>
  </si>
  <si>
    <t>https://podminky.urs.cz/item/CS_URS_2025_01/766691914</t>
  </si>
  <si>
    <t>15,0</t>
  </si>
  <si>
    <t>767</t>
  </si>
  <si>
    <t>Konstrukce zámečnické</t>
  </si>
  <si>
    <t>28</t>
  </si>
  <si>
    <t>7670002.R</t>
  </si>
  <si>
    <t>Demontáž stávající VZT</t>
  </si>
  <si>
    <t>kpl</t>
  </si>
  <si>
    <t>-738607076</t>
  </si>
  <si>
    <t>29</t>
  </si>
  <si>
    <t>767590840</t>
  </si>
  <si>
    <t>Demontáž podlahových konstrukcí šroubovaných , nýtovaných nebo svařovaných z podlahových roštů</t>
  </si>
  <si>
    <t>478645809</t>
  </si>
  <si>
    <t>https://podminky.urs.cz/item/CS_URS_2025_01/767590840</t>
  </si>
  <si>
    <t>0,25*5,0+0,7*2,0</t>
  </si>
  <si>
    <t>30</t>
  </si>
  <si>
    <t>767661811</t>
  </si>
  <si>
    <t>Demontáž mříží pevných nebo otevíravých</t>
  </si>
  <si>
    <t>635481643</t>
  </si>
  <si>
    <t>https://podminky.urs.cz/item/CS_URS_2025_01/767661811</t>
  </si>
  <si>
    <t>1,4*2,65+1,2*1,0*3,0</t>
  </si>
  <si>
    <t>771</t>
  </si>
  <si>
    <t>Podlahy z dlaždic</t>
  </si>
  <si>
    <t>31</t>
  </si>
  <si>
    <t>771573810</t>
  </si>
  <si>
    <t>Demontáž podlah z dlaždic keramických lepených</t>
  </si>
  <si>
    <t>-1338649194</t>
  </si>
  <si>
    <t>https://podminky.urs.cz/item/CS_URS_2025_01/771573810</t>
  </si>
  <si>
    <t>781</t>
  </si>
  <si>
    <t>Dokončovací práce - obklady</t>
  </si>
  <si>
    <t>32</t>
  </si>
  <si>
    <t>781473810</t>
  </si>
  <si>
    <t>Demontáž obkladů z dlaždic keramických lepených</t>
  </si>
  <si>
    <t>-1170098529</t>
  </si>
  <si>
    <t>https://podminky.urs.cz/item/CS_URS_2025_01/781473810</t>
  </si>
  <si>
    <t>171,415*2,0</t>
  </si>
  <si>
    <t>784</t>
  </si>
  <si>
    <t>Dokončovací práce - malby a tapety</t>
  </si>
  <si>
    <t>33</t>
  </si>
  <si>
    <t>784121001</t>
  </si>
  <si>
    <t>Oškrabání malby v místnostech výšky do 3,80 m</t>
  </si>
  <si>
    <t>99109613</t>
  </si>
  <si>
    <t>https://podminky.urs.cz/item/CS_URS_2025_01/784121001</t>
  </si>
  <si>
    <t>198,6*1,5</t>
  </si>
  <si>
    <t>02 - ARS</t>
  </si>
  <si>
    <t xml:space="preserve">    3 - Svislé a kompletní konstrukce</t>
  </si>
  <si>
    <t xml:space="preserve">    998 - Přesun hmot</t>
  </si>
  <si>
    <t xml:space="preserve">    783 - Dokončovací práce - nátěry</t>
  </si>
  <si>
    <t>HZS - Hodinové zúčtovací sazby</t>
  </si>
  <si>
    <t>Svislé a kompletní konstrukce</t>
  </si>
  <si>
    <t>317168022</t>
  </si>
  <si>
    <t>Překlady keramické ploché osazené do maltového lože, výšky překladu 71 mm šířky 145 mm, délky 1250 mm</t>
  </si>
  <si>
    <t>-853849935</t>
  </si>
  <si>
    <t>https://podminky.urs.cz/item/CS_URS_2025_01/317168022</t>
  </si>
  <si>
    <t>317168024</t>
  </si>
  <si>
    <t>Překlady keramické ploché osazené do maltového lože, výšky překladu 71 mm šířky 145 mm, délky 1750 mm</t>
  </si>
  <si>
    <t>1239061784</t>
  </si>
  <si>
    <t>https://podminky.urs.cz/item/CS_URS_2025_01/317168024</t>
  </si>
  <si>
    <t>317941123</t>
  </si>
  <si>
    <t>Osazování ocelových válcovaných nosníků na zdivu I nebo IE nebo U nebo UE nebo L č. 14 až 22 nebo výšky do 220 mm</t>
  </si>
  <si>
    <t>122988255</t>
  </si>
  <si>
    <t>https://podminky.urs.cz/item/CS_URS_2025_01/317941123</t>
  </si>
  <si>
    <t>Ocelové výstuhy v příčkách pro podporu VZT jednotky</t>
  </si>
  <si>
    <t>0,5</t>
  </si>
  <si>
    <t>M</t>
  </si>
  <si>
    <t>13010750</t>
  </si>
  <si>
    <t>ocel profilová jakost S235JR (11 375) průřez IPE 180</t>
  </si>
  <si>
    <t>587940187</t>
  </si>
  <si>
    <t>342272245</t>
  </si>
  <si>
    <t>Příčky z pórobetonových tvárnic hladkých na tenké maltové lože objemová hmotnost do 500 kg/m3, tloušťka příčky 150 mm</t>
  </si>
  <si>
    <t>-975359946</t>
  </si>
  <si>
    <t>https://podminky.urs.cz/item/CS_URS_2025_01/342272245</t>
  </si>
  <si>
    <t>74,565*3,55+0,9*2,0</t>
  </si>
  <si>
    <t>(0,8*3,0+0,7*3,0+1,2+0,9*4,0+2,0)*1,97*-1 "odpočet otvorů</t>
  </si>
  <si>
    <t>342291121</t>
  </si>
  <si>
    <t>Ukotvení příček plochými kotvami, do konstrukce cihelné</t>
  </si>
  <si>
    <t>784830948</t>
  </si>
  <si>
    <t>https://podminky.urs.cz/item/CS_URS_2025_01/342291121</t>
  </si>
  <si>
    <t>346272236</t>
  </si>
  <si>
    <t>Přizdívky z pórobetonových tvárnic objemová hmotnost do 500 kg/m3, na tenké maltové lože, tloušťka přizdívky 100 mm</t>
  </si>
  <si>
    <t>-1258592982</t>
  </si>
  <si>
    <t>https://podminky.urs.cz/item/CS_URS_2025_01/346272236</t>
  </si>
  <si>
    <t>Stavební sokl</t>
  </si>
  <si>
    <t>0,15*(1,0+1,87)*4,0</t>
  </si>
  <si>
    <t>612321131</t>
  </si>
  <si>
    <t>Vápenocementový štuk vnitřních ploch tloušťky do 3 mm svislých konstrukcí stěn</t>
  </si>
  <si>
    <t>-236797394</t>
  </si>
  <si>
    <t>https://podminky.urs.cz/item/CS_URS_2025_01/612321131</t>
  </si>
  <si>
    <t>(297,9+488,49)-487,263</t>
  </si>
  <si>
    <t>612321321</t>
  </si>
  <si>
    <t>Omítka vápenocementová vnitřních ploch nanášená strojně jednovrstvá, tloušťky do 10 mm hladká svislých konstrukcí stěn</t>
  </si>
  <si>
    <t>-1159736419</t>
  </si>
  <si>
    <t>https://podminky.urs.cz/item/CS_URS_2025_01/612321321</t>
  </si>
  <si>
    <t>244,245*2,0</t>
  </si>
  <si>
    <t>612325302</t>
  </si>
  <si>
    <t>Vápenocementová omítka ostění nebo nadpraží štuková dvouvrstvá</t>
  </si>
  <si>
    <t>-430585993</t>
  </si>
  <si>
    <t>https://podminky.urs.cz/item/CS_URS_2025_01/612325302</t>
  </si>
  <si>
    <t>Vyspravení po průrazech</t>
  </si>
  <si>
    <t>25,0</t>
  </si>
  <si>
    <t>622131151</t>
  </si>
  <si>
    <t>Sanační postřik vnějších ploch nanášený ručně celoplošně stěn</t>
  </si>
  <si>
    <t>-1029398336</t>
  </si>
  <si>
    <t>https://podminky.urs.cz/item/CS_URS_2025_01/622131151</t>
  </si>
  <si>
    <t>622326121</t>
  </si>
  <si>
    <t>Omítka sanační vnějších ploch jednovrstvá tloušťky do 20 mm nanášená ručně stěn</t>
  </si>
  <si>
    <t>142112347</t>
  </si>
  <si>
    <t>https://podminky.urs.cz/item/CS_URS_2025_01/622326121</t>
  </si>
  <si>
    <t>622326191</t>
  </si>
  <si>
    <t>Omítka sanační vnějších ploch jednovrstvá tloušťky do 20 mm Příplatek k cenám za každých dalších i započatých 5 mm tloušťky omítky přes 20 mm stěn</t>
  </si>
  <si>
    <t>-956236423</t>
  </si>
  <si>
    <t>https://podminky.urs.cz/item/CS_URS_2025_01/622326191</t>
  </si>
  <si>
    <t>622328231</t>
  </si>
  <si>
    <t>Sanační štuk vnějších ploch tloušťky do 3 mm stěn</t>
  </si>
  <si>
    <t>130372917</t>
  </si>
  <si>
    <t>https://podminky.urs.cz/item/CS_URS_2025_01/622328231</t>
  </si>
  <si>
    <t>631311135</t>
  </si>
  <si>
    <t>Mazanina z betonu prostého bez zvýšených nároků na prostředí tl. přes 120 do 240 mm tř. C 20/25</t>
  </si>
  <si>
    <t>-418019941</t>
  </si>
  <si>
    <t>https://podminky.urs.cz/item/CS_URS_2025_01/631311135</t>
  </si>
  <si>
    <t>209,99*0,13</t>
  </si>
  <si>
    <t>631319203</t>
  </si>
  <si>
    <t>Příplatek k cenám betonových mazanin za vyztužení ocelovými vlákny (drátkobeton) objemové vyztužení 25 kg/m3</t>
  </si>
  <si>
    <t>927636513</t>
  </si>
  <si>
    <t>https://podminky.urs.cz/item/CS_URS_2025_01/631319203</t>
  </si>
  <si>
    <t>642942111</t>
  </si>
  <si>
    <t>Osazování zárubní nebo rámů kovových dveřních lisovaných nebo z úhelníků bez dveřních křídel na cementovou maltu, plochy otvoru do 2,5 m2</t>
  </si>
  <si>
    <t>1638045573</t>
  </si>
  <si>
    <t>https://podminky.urs.cz/item/CS_URS_2025_01/642942111</t>
  </si>
  <si>
    <t>55331487</t>
  </si>
  <si>
    <t>zárubeň jednokřídlá ocelová pro zdění tl stěny 110-150mm rozměru 800/1970, 2100mm</t>
  </si>
  <si>
    <t>1785584708</t>
  </si>
  <si>
    <t>55331486</t>
  </si>
  <si>
    <t>zárubeň jednokřídlá ocelová pro zdění tl stěny 110-150mm rozměru 700/1970, 2100mm</t>
  </si>
  <si>
    <t>-2125188935</t>
  </si>
  <si>
    <t>55331488</t>
  </si>
  <si>
    <t>zárubeň jednokřídlá ocelová pro zdění tl stěny 110-150mm rozměru 900/1970, 2100mm</t>
  </si>
  <si>
    <t>-1052429815</t>
  </si>
  <si>
    <t>55331489.R1</t>
  </si>
  <si>
    <t>zárubeň jednokřídlá ocelová pro zdění tl stěny 110-150mm rozměru 1000/1970, 2100mm</t>
  </si>
  <si>
    <t>-1908333665</t>
  </si>
  <si>
    <t>55331489.R</t>
  </si>
  <si>
    <t>zárubeň jednokřídlá ocelová pro zdění tl stěny 110-150mm rozměru 1200/1970, 2100mm</t>
  </si>
  <si>
    <t>-985100151</t>
  </si>
  <si>
    <t>55331489.R2</t>
  </si>
  <si>
    <t>zárubeň jednokřídlá ocelová pro zdění tl stěny 110-150mm rozměru 1250/1970, 2100mm</t>
  </si>
  <si>
    <t>-1270840196</t>
  </si>
  <si>
    <t>941111121</t>
  </si>
  <si>
    <t>Lešení řadové trubkové lehké pracovní s podlahami s provozním zatížením tř. 3 do 200 kg/m2 šířky tř. W09 od 0,9 do 1,2 m, výšky výšky do 10 m montáž</t>
  </si>
  <si>
    <t>-141750716</t>
  </si>
  <si>
    <t>https://podminky.urs.cz/item/CS_URS_2025_01/941111121</t>
  </si>
  <si>
    <t>200,0</t>
  </si>
  <si>
    <t>941111221</t>
  </si>
  <si>
    <t>Lešení řadové trubkové lehké pracovní s podlahami s provozním zatížením tř. 3 do 200 kg/m2 šířky tř. W09 od 0,9 do 1,2 m, výšky výšky do 10 m příplatek k ceně za každý den použití</t>
  </si>
  <si>
    <t>-1383767166</t>
  </si>
  <si>
    <t>https://podminky.urs.cz/item/CS_URS_2025_01/941111221</t>
  </si>
  <si>
    <t>200*30 'Přepočtené koeficientem množství</t>
  </si>
  <si>
    <t>941111821</t>
  </si>
  <si>
    <t>Lešení řadové trubkové lehké pracovní s podlahami s provozním zatížením tř. 3 do 200 kg/m2 šířky tř. W09 od 0,9 do 1,2 m, výšky výšky do 10 m demontáž</t>
  </si>
  <si>
    <t>-1181025863</t>
  </si>
  <si>
    <t>https://podminky.urs.cz/item/CS_URS_2025_01/941111821</t>
  </si>
  <si>
    <t>949101111</t>
  </si>
  <si>
    <t>Lešení pomocné pracovní pro objekty pozemních staveb pro zatížení do 150 kg/m2, o výšce lešeňové podlahy do 1,9 m</t>
  </si>
  <si>
    <t>1529239890</t>
  </si>
  <si>
    <t>https://podminky.urs.cz/item/CS_URS_2025_01/949101111</t>
  </si>
  <si>
    <t>952901111</t>
  </si>
  <si>
    <t>Vyčištění budov nebo objektů před předáním do užívání budov bytové nebo občanské výstavby, světlé výšky podlaží do 4 m</t>
  </si>
  <si>
    <t>-1303871566</t>
  </si>
  <si>
    <t>https://podminky.urs.cz/item/CS_URS_2025_01/952901111</t>
  </si>
  <si>
    <t>455,08</t>
  </si>
  <si>
    <t>CS ÚRS 2024 02</t>
  </si>
  <si>
    <t>2022815250</t>
  </si>
  <si>
    <t>https://podminky.urs.cz/item/CS_URS_2024_02/977332122</t>
  </si>
  <si>
    <t>998</t>
  </si>
  <si>
    <t>Přesun hmot</t>
  </si>
  <si>
    <t>998011008</t>
  </si>
  <si>
    <t>Přesun hmot pro budovy občanské výstavby, bydlení, výrobu a služby s nosnou svislou konstrukcí zděnou z cihel, tvárnic nebo kamene vodorovná dopravní vzdálenost do 100 m s omezením mechanizace pro budovy výšky do 6 m</t>
  </si>
  <si>
    <t>-1098187488</t>
  </si>
  <si>
    <t>https://podminky.urs.cz/item/CS_URS_2025_01/998011008</t>
  </si>
  <si>
    <t>711111011</t>
  </si>
  <si>
    <t>Provedení izolace proti zemní vlhkosti natěradly a tmely za studena na ploše vodorovné V nátěrem suspensí asfaltovou</t>
  </si>
  <si>
    <t>2008707739</t>
  </si>
  <si>
    <t>https://podminky.urs.cz/item/CS_URS_2025_01/711111011</t>
  </si>
  <si>
    <t>11163346</t>
  </si>
  <si>
    <t>suspenze hydroizolační asfaltová</t>
  </si>
  <si>
    <t>252294521</t>
  </si>
  <si>
    <t>209,99*0,00105 'Přepočtené koeficientem množství</t>
  </si>
  <si>
    <t>711141559</t>
  </si>
  <si>
    <t>Provedení izolace proti zemní vlhkosti pásy přitavením NAIP na ploše vodorovné V</t>
  </si>
  <si>
    <t>1473856355</t>
  </si>
  <si>
    <t>https://podminky.urs.cz/item/CS_URS_2025_01/711141559</t>
  </si>
  <si>
    <t>34</t>
  </si>
  <si>
    <t>62836109</t>
  </si>
  <si>
    <t>pás asfaltový natavitelný oxidovaný s vložkou z hliníkové fólie / hliníkové fólie s textilií, se spalitelnou PE folií nebo jemnozrnným minerálním posypem tl 3,5mm</t>
  </si>
  <si>
    <t>-1725768055</t>
  </si>
  <si>
    <t>209,99*1,1655 'Přepočtené koeficientem množství</t>
  </si>
  <si>
    <t>35</t>
  </si>
  <si>
    <t>998711111</t>
  </si>
  <si>
    <t>Přesun hmot pro izolace proti vodě, vlhkosti a plynům stanovený z hmotnosti přesunovaného materiálu vodorovná dopravní vzdálenost do 50 m s omezením mechanizace v objektech výšky do 6 m</t>
  </si>
  <si>
    <t>-1079544721</t>
  </si>
  <si>
    <t>https://podminky.urs.cz/item/CS_URS_2025_01/998711111</t>
  </si>
  <si>
    <t>36</t>
  </si>
  <si>
    <t>763131451</t>
  </si>
  <si>
    <t>Podhled ze sádrokartonových desek dvouvrstvá zavěšená spodní konstrukce z ocelových profilů CD, UD jednoduše opláštěná deskou impregnovanou H2, tl. 12,5 mm, bez izolace</t>
  </si>
  <si>
    <t>-1801516090</t>
  </si>
  <si>
    <t>https://podminky.urs.cz/item/CS_URS_2025_01/763131451</t>
  </si>
  <si>
    <t>455,08-(225,3+13,05)</t>
  </si>
  <si>
    <t>1,875*(0,35+0,45)</t>
  </si>
  <si>
    <t>37</t>
  </si>
  <si>
    <t>763172352</t>
  </si>
  <si>
    <t>Montáž dvířek pro konstrukce ze sádrokartonových desek revizních jednoplášťových pro podhledy velikost (šxv) 300 x 300 mm</t>
  </si>
  <si>
    <t>1916521746</t>
  </si>
  <si>
    <t>https://podminky.urs.cz/item/CS_URS_2025_01/763172352</t>
  </si>
  <si>
    <t>38</t>
  </si>
  <si>
    <t>59030711</t>
  </si>
  <si>
    <t>dvířka revizní jednokřídlá s automatickým zámkem 300x300mm</t>
  </si>
  <si>
    <t>1671955845</t>
  </si>
  <si>
    <t>39</t>
  </si>
  <si>
    <t>763172354</t>
  </si>
  <si>
    <t>Montáž dvířek pro konstrukce ze sádrokartonových desek revizních jednoplášťových pro podhledy velikost (šxv) 500 x 500 mm</t>
  </si>
  <si>
    <t>1164836240</t>
  </si>
  <si>
    <t>https://podminky.urs.cz/item/CS_URS_2025_01/763172354</t>
  </si>
  <si>
    <t>40</t>
  </si>
  <si>
    <t>59030713</t>
  </si>
  <si>
    <t>dvířka revizní jednokřídlá s automatickým zámkem 500x500mm</t>
  </si>
  <si>
    <t>-1794666941</t>
  </si>
  <si>
    <t>41</t>
  </si>
  <si>
    <t>763172356.R</t>
  </si>
  <si>
    <t>Montáž dvířek pro konstrukce ze sádrokartonových desek revizních jednoplášťových pro podhledy velikost (šxv) 2000 x 1750 mm</t>
  </si>
  <si>
    <t>2112048643</t>
  </si>
  <si>
    <t>42</t>
  </si>
  <si>
    <t>59030740.R</t>
  </si>
  <si>
    <t>dvířka revizní jednokřídlá s automatickým zámkem 2000x1750 mm</t>
  </si>
  <si>
    <t>744252274</t>
  </si>
  <si>
    <t>43</t>
  </si>
  <si>
    <t>763172356</t>
  </si>
  <si>
    <t>Montáž dvířek pro konstrukce ze sádrokartonových desek revizních jednoplášťových pro podhledy velikost (šxv) 700 x 700 mm</t>
  </si>
  <si>
    <t>643401449</t>
  </si>
  <si>
    <t>https://podminky.urs.cz/item/CS_URS_2025_01/763172356</t>
  </si>
  <si>
    <t>44</t>
  </si>
  <si>
    <t>59030740</t>
  </si>
  <si>
    <t>dvířka revizní jednokřídlá s automatickým zámkem 700x700mm</t>
  </si>
  <si>
    <t>-1142010409</t>
  </si>
  <si>
    <t>45</t>
  </si>
  <si>
    <t>998763321</t>
  </si>
  <si>
    <t>Přesun hmot pro konstrukce montované z desek sádrokartonových, sádrovláknitých, cementovláknitých nebo cementových stanovený z hmotnosti přesunovaného materiálu vodorovná dopravní vzdálenost do 50 m s omezením mechanizace v objektech výšky do 6 m</t>
  </si>
  <si>
    <t>570416472</t>
  </si>
  <si>
    <t>https://podminky.urs.cz/item/CS_URS_2025_01/998763321</t>
  </si>
  <si>
    <t>46</t>
  </si>
  <si>
    <t>766660001</t>
  </si>
  <si>
    <t>Montáž dveřních křídel dřevěných nebo plastových otevíravých do ocelové zárubně povrchově upravených jednokřídlových, šířky do 800 mm</t>
  </si>
  <si>
    <t>-1292851081</t>
  </si>
  <si>
    <t>https://podminky.urs.cz/item/CS_URS_2025_01/766660001</t>
  </si>
  <si>
    <t>4,0+3,0</t>
  </si>
  <si>
    <t>47</t>
  </si>
  <si>
    <t>61162073</t>
  </si>
  <si>
    <t>dveře jednokřídlé voštinové povrch laminátový plné 700x1970-2100mm</t>
  </si>
  <si>
    <t>1578955514</t>
  </si>
  <si>
    <t>48</t>
  </si>
  <si>
    <t>61162074</t>
  </si>
  <si>
    <t>dveře jednokřídlé voštinové povrch laminátový plné 800x1970-2100mm</t>
  </si>
  <si>
    <t>2027099399</t>
  </si>
  <si>
    <t>49</t>
  </si>
  <si>
    <t>766660002</t>
  </si>
  <si>
    <t>Montáž dveřních křídel dřevěných nebo plastových otevíravých do ocelové zárubně povrchově upravených jednokřídlových, šířky přes 800 mm</t>
  </si>
  <si>
    <t>-419942526</t>
  </si>
  <si>
    <t>https://podminky.urs.cz/item/CS_URS_2025_01/766660002</t>
  </si>
  <si>
    <t>50</t>
  </si>
  <si>
    <t>61162075</t>
  </si>
  <si>
    <t>dveře jednokřídlé voštinové povrch laminátový plné 900x1970-2100mm</t>
  </si>
  <si>
    <t>1356211370</t>
  </si>
  <si>
    <t>51</t>
  </si>
  <si>
    <t>61162076</t>
  </si>
  <si>
    <t>dveře jednokřídlé voštinové povrch laminátový plné 1000x1970-2100mm</t>
  </si>
  <si>
    <t>-1103208463</t>
  </si>
  <si>
    <t>52</t>
  </si>
  <si>
    <t>61162077.R</t>
  </si>
  <si>
    <t>dveře jednokřídlé voštinové povrch laminátový plné 1200x1970-2100mm</t>
  </si>
  <si>
    <t>-1156243295</t>
  </si>
  <si>
    <t>53</t>
  </si>
  <si>
    <t>766660011</t>
  </si>
  <si>
    <t>Montáž dveřních křídel dřevěných nebo plastových otevíravých do ocelové zárubně povrchově upravených dvoukřídlových, šířky do 1450 mm</t>
  </si>
  <si>
    <t>-2077765744</t>
  </si>
  <si>
    <t>https://podminky.urs.cz/item/CS_URS_2025_01/766660011</t>
  </si>
  <si>
    <t>54</t>
  </si>
  <si>
    <t>61162114</t>
  </si>
  <si>
    <t>dveře dvoukřídlé dřevotřískové povrch laminátový plné 1250x1970-2100mm</t>
  </si>
  <si>
    <t>1198288537</t>
  </si>
  <si>
    <t>55</t>
  </si>
  <si>
    <t>766660729</t>
  </si>
  <si>
    <t>Montáž dveřních doplňků dveřního kování interiérového štítku s klikou</t>
  </si>
  <si>
    <t>2135079703</t>
  </si>
  <si>
    <t>https://podminky.urs.cz/item/CS_URS_2025_01/766660729</t>
  </si>
  <si>
    <t>56</t>
  </si>
  <si>
    <t>54914123</t>
  </si>
  <si>
    <t>dveřní kování interiérové rozetové klika/klika</t>
  </si>
  <si>
    <t>-1189788717</t>
  </si>
  <si>
    <t>57</t>
  </si>
  <si>
    <t>766694116</t>
  </si>
  <si>
    <t>Montáž ostatních truhlářských konstrukcí parapetních desek dřevěných nebo plastových šířky do 300 mm</t>
  </si>
  <si>
    <t>-1409520168</t>
  </si>
  <si>
    <t>https://podminky.urs.cz/item/CS_URS_2025_01/766694116</t>
  </si>
  <si>
    <t>58</t>
  </si>
  <si>
    <t>60794103</t>
  </si>
  <si>
    <t>parapet dřevotřískový vnitřní povrch laminátový š 300mm</t>
  </si>
  <si>
    <t>-1939704645</t>
  </si>
  <si>
    <t>59</t>
  </si>
  <si>
    <t>998766111</t>
  </si>
  <si>
    <t>Přesun hmot pro konstrukce truhlářské stanovený z hmotnosti přesunovaného materiálu vodorovná dopravní vzdálenost do 50 m s omezením mechanizace v objektech výšky do 6 m</t>
  </si>
  <si>
    <t>-1840715636</t>
  </si>
  <si>
    <t>https://podminky.urs.cz/item/CS_URS_2025_01/998766111</t>
  </si>
  <si>
    <t>60</t>
  </si>
  <si>
    <t>767531211</t>
  </si>
  <si>
    <t>Montáž vstupních čisticích zón z rohoží kovových nebo plastových plochy do 0,5 m2</t>
  </si>
  <si>
    <t>1734973808</t>
  </si>
  <si>
    <t>https://podminky.urs.cz/item/CS_URS_2025_01/767531211</t>
  </si>
  <si>
    <t>61</t>
  </si>
  <si>
    <t>69752110</t>
  </si>
  <si>
    <t>rohož textilní provedení PA, hustý povrch, jemné dočištění</t>
  </si>
  <si>
    <t>-548900443</t>
  </si>
  <si>
    <t>62</t>
  </si>
  <si>
    <t>767651111</t>
  </si>
  <si>
    <t>Montáž vrat garážových nebo průmyslových sekčních zajížděcích pod strop, plochy do 6 m2</t>
  </si>
  <si>
    <t>-2003609277</t>
  </si>
  <si>
    <t>https://podminky.urs.cz/item/CS_URS_2025_01/767651111</t>
  </si>
  <si>
    <t>D07</t>
  </si>
  <si>
    <t>1,0</t>
  </si>
  <si>
    <t>63</t>
  </si>
  <si>
    <t>55345872.R</t>
  </si>
  <si>
    <t>vrata garážová sekční zateplená, 1000 x 2000 mm</t>
  </si>
  <si>
    <t>1710889080</t>
  </si>
  <si>
    <t>64</t>
  </si>
  <si>
    <t>767893125</t>
  </si>
  <si>
    <t>Montáž stříšek nad venkovními vstupy z kovových profilů kotvených k nosné konstrukci pomocí konzol, výplň ze skla rovná, šířky do 1,50 m</t>
  </si>
  <si>
    <t>-231582057</t>
  </si>
  <si>
    <t>https://podminky.urs.cz/item/CS_URS_2025_01/767893125</t>
  </si>
  <si>
    <t>65</t>
  </si>
  <si>
    <t>63437000</t>
  </si>
  <si>
    <t>stříška vchodová rovná, kotvená pomocí konzol, nerezový rám, výplň vrstvené bezpečnostní sklo 1400x900mm</t>
  </si>
  <si>
    <t>10298807</t>
  </si>
  <si>
    <t>66</t>
  </si>
  <si>
    <t>998767111</t>
  </si>
  <si>
    <t>Přesun hmot pro zámečnické konstrukce stanovený z hmotnosti přesunovaného materiálu vodorovná dopravní vzdálenost do 50 m s omezením mechanizace v objektech výšky do 6 m</t>
  </si>
  <si>
    <t>105245435</t>
  </si>
  <si>
    <t>https://podminky.urs.cz/item/CS_URS_2025_01/998767111</t>
  </si>
  <si>
    <t>67</t>
  </si>
  <si>
    <t>771111011</t>
  </si>
  <si>
    <t>Příprava podkladu před provedením dlažby vysátí podlah</t>
  </si>
  <si>
    <t>-299456663</t>
  </si>
  <si>
    <t>https://podminky.urs.cz/item/CS_URS_2025_01/771111011</t>
  </si>
  <si>
    <t>455,08-(231,59+13,5)</t>
  </si>
  <si>
    <t>68</t>
  </si>
  <si>
    <t>771121011</t>
  </si>
  <si>
    <t>Příprava podkladu před provedením dlažby nátěr penetrační na podlahu</t>
  </si>
  <si>
    <t>-1130494495</t>
  </si>
  <si>
    <t>https://podminky.urs.cz/item/CS_URS_2025_01/771121011</t>
  </si>
  <si>
    <t>69</t>
  </si>
  <si>
    <t>771151023</t>
  </si>
  <si>
    <t>Příprava podkladu před provedením dlažby samonivelační stěrka min. pevnosti 30 MPa, tloušťky přes 5 do 8 mm</t>
  </si>
  <si>
    <t>-49546771</t>
  </si>
  <si>
    <t>https://podminky.urs.cz/item/CS_URS_2025_01/771151023</t>
  </si>
  <si>
    <t>70</t>
  </si>
  <si>
    <t>771574415</t>
  </si>
  <si>
    <t>Montáž podlah z dlaždic keramických lepených cementovým flexibilním lepidlem hladkých, tloušťky do 10 mm přes 6 do 9 ks/m2</t>
  </si>
  <si>
    <t>-2114800098</t>
  </si>
  <si>
    <t>https://podminky.urs.cz/item/CS_URS_2025_01/771574415</t>
  </si>
  <si>
    <t>71</t>
  </si>
  <si>
    <t>59761174</t>
  </si>
  <si>
    <t>dlažba keramická slinutá mrazuvzdorná R11/B povrch reliéfní/matný tl do 10mm přes 9 do 12ks/m2</t>
  </si>
  <si>
    <t>-1209264200</t>
  </si>
  <si>
    <t>209,99*1,1 'Přepočtené koeficientem množství</t>
  </si>
  <si>
    <t>72</t>
  </si>
  <si>
    <t>771591112</t>
  </si>
  <si>
    <t>Izolace podlahy pod dlažbu nátěrem nebo stěrkou ve dvou vrstvách</t>
  </si>
  <si>
    <t>-150133507</t>
  </si>
  <si>
    <t>https://podminky.urs.cz/item/CS_URS_2025_01/771591112</t>
  </si>
  <si>
    <t>73</t>
  </si>
  <si>
    <t>771591115</t>
  </si>
  <si>
    <t>Podlahy - dokončovací práce spárování silikonem</t>
  </si>
  <si>
    <t>944184949</t>
  </si>
  <si>
    <t>https://podminky.urs.cz/item/CS_URS_2025_01/771591115</t>
  </si>
  <si>
    <t>74</t>
  </si>
  <si>
    <t>771591264</t>
  </si>
  <si>
    <t>Izolace podlahy pod dlažbu těsnícími izolačními pásy mezi podlahou a stěnu</t>
  </si>
  <si>
    <t>533723034</t>
  </si>
  <si>
    <t>https://podminky.urs.cz/item/CS_URS_2025_01/771591264</t>
  </si>
  <si>
    <t>75</t>
  </si>
  <si>
    <t>998771111</t>
  </si>
  <si>
    <t>Přesun hmot pro podlahy z dlaždic stanovený z hmotnosti přesunovaného materiálu vodorovná dopravní vzdálenost do 50 m s omezením mechanizace v objektech výšky do 6 m</t>
  </si>
  <si>
    <t>-572197320</t>
  </si>
  <si>
    <t>https://podminky.urs.cz/item/CS_URS_2025_01/998771111</t>
  </si>
  <si>
    <t>76</t>
  </si>
  <si>
    <t>781111011</t>
  </si>
  <si>
    <t>Příprava podkladu před provedením obkladu oprášení (ometení) stěny</t>
  </si>
  <si>
    <t>-408027422</t>
  </si>
  <si>
    <t>https://podminky.urs.cz/item/CS_URS_2025_01/781111011</t>
  </si>
  <si>
    <t>232,03*2,1</t>
  </si>
  <si>
    <t>77</t>
  </si>
  <si>
    <t>781121011</t>
  </si>
  <si>
    <t>Příprava podkladu před provedením obkladu nátěr penetrační na stěnu</t>
  </si>
  <si>
    <t>158066626</t>
  </si>
  <si>
    <t>https://podminky.urs.cz/item/CS_URS_2025_01/781121011</t>
  </si>
  <si>
    <t>78</t>
  </si>
  <si>
    <t>781131112</t>
  </si>
  <si>
    <t>Izolace stěny pod obklad izolace nátěrem nebo stěrkou ve dvou vrstvách</t>
  </si>
  <si>
    <t>55263086</t>
  </si>
  <si>
    <t>https://podminky.urs.cz/item/CS_URS_2025_01/781131112</t>
  </si>
  <si>
    <t>79</t>
  </si>
  <si>
    <t>781472215</t>
  </si>
  <si>
    <t>Montáž keramických obkladů stěn lepených cementovým flexibilním lepidlem hladkých přes 6 do 9 ks/m2</t>
  </si>
  <si>
    <t>-2003338128</t>
  </si>
  <si>
    <t>https://podminky.urs.cz/item/CS_URS_2025_01/781472215</t>
  </si>
  <si>
    <t>80</t>
  </si>
  <si>
    <t>59761718</t>
  </si>
  <si>
    <t>obklad keramický nemrazuvzdorný povrch hladký/matný tl do 10mm přes 6 do 9ks/m2</t>
  </si>
  <si>
    <t>-967255586</t>
  </si>
  <si>
    <t>81</t>
  </si>
  <si>
    <t>781492251</t>
  </si>
  <si>
    <t>Obklad - dokončující práce montáž profilu lepeného flexibilním cementovým lepidlem ukončovacího</t>
  </si>
  <si>
    <t>1379976193</t>
  </si>
  <si>
    <t>https://podminky.urs.cz/item/CS_URS_2025_01/781492251</t>
  </si>
  <si>
    <t>82</t>
  </si>
  <si>
    <t>19416013</t>
  </si>
  <si>
    <t>lišta ukončovací nerezová 12,5mm</t>
  </si>
  <si>
    <t>-1704612567</t>
  </si>
  <si>
    <t>232,03*1,1 'Přepočtené koeficientem množství</t>
  </si>
  <si>
    <t>83</t>
  </si>
  <si>
    <t>998781111</t>
  </si>
  <si>
    <t>Přesun hmot pro obklady keramické stanovený z hmotnosti přesunovaného materiálu vodorovná dopravní vzdálenost do 50 m s omezením mechanizace v objektech výšky do 6 m</t>
  </si>
  <si>
    <t>1737333731</t>
  </si>
  <si>
    <t>https://podminky.urs.cz/item/CS_URS_2025_01/998781111</t>
  </si>
  <si>
    <t>783</t>
  </si>
  <si>
    <t>Dokončovací práce - nátěry</t>
  </si>
  <si>
    <t>84</t>
  </si>
  <si>
    <t>783301401</t>
  </si>
  <si>
    <t>Příprava podkladu zámečnických konstrukcí před provedením nátěru ometení</t>
  </si>
  <si>
    <t>294605317</t>
  </si>
  <si>
    <t>https://podminky.urs.cz/item/CS_URS_2025_01/783301401</t>
  </si>
  <si>
    <t>Nátěr zárubní</t>
  </si>
  <si>
    <t>0,15*((0,8+1,97*2,0)*4,0+(0,7+1,97*2,0)*3,0+(0,9+1,97*2,0)*6,0+(1,0+1,97*2,0)*3,0+(1,2+1,97*2,0)*1,0+(1,25+2,1*2,0)*1,0)</t>
  </si>
  <si>
    <t>85</t>
  </si>
  <si>
    <t>783315101</t>
  </si>
  <si>
    <t>Mezinátěr zámečnických konstrukcí jednonásobný syntetický standardní</t>
  </si>
  <si>
    <t>-860020980</t>
  </si>
  <si>
    <t>https://podminky.urs.cz/item/CS_URS_2025_01/783315101</t>
  </si>
  <si>
    <t>86</t>
  </si>
  <si>
    <t>783317101</t>
  </si>
  <si>
    <t>Krycí nátěr (email) zámečnických konstrukcí jednonásobný syntetický standardní</t>
  </si>
  <si>
    <t>2028056140</t>
  </si>
  <si>
    <t>https://podminky.urs.cz/item/CS_URS_2025_01/783317101</t>
  </si>
  <si>
    <t>87</t>
  </si>
  <si>
    <t>783823133</t>
  </si>
  <si>
    <t>Penetrační nátěr omítek hladkých omítek hladkých, zrnitých tenkovrstvých nebo štukových stupně členitosti 1 a 2 silikátový</t>
  </si>
  <si>
    <t>843607764</t>
  </si>
  <si>
    <t>https://podminky.urs.cz/item/CS_URS_2025_01/783823133</t>
  </si>
  <si>
    <t>88</t>
  </si>
  <si>
    <t>783827123</t>
  </si>
  <si>
    <t>Krycí (ochranný) nátěr omítek jednonásobný hladkých omítek hladkých, zrnitých tenkovrstvých nebo štukových stupně členitosti 1 a 2 silikátový</t>
  </si>
  <si>
    <t>812054343</t>
  </si>
  <si>
    <t>https://podminky.urs.cz/item/CS_URS_2025_01/783827123</t>
  </si>
  <si>
    <t>89</t>
  </si>
  <si>
    <t>784111001</t>
  </si>
  <si>
    <t>Oprášení (ometení) podkladu v místnostech výšky do 3,80 m</t>
  </si>
  <si>
    <t>-1916357961</t>
  </si>
  <si>
    <t>https://podminky.urs.cz/item/CS_URS_2025_01/784111001</t>
  </si>
  <si>
    <t>297,627+218,23</t>
  </si>
  <si>
    <t>90</t>
  </si>
  <si>
    <t>784181101</t>
  </si>
  <si>
    <t>Penetrace podkladu jednonásobná základní akrylátová bezbarvá v místnostech výšky do 3,80 m</t>
  </si>
  <si>
    <t>2066824562</t>
  </si>
  <si>
    <t>https://podminky.urs.cz/item/CS_URS_2025_01/784181101</t>
  </si>
  <si>
    <t>91</t>
  </si>
  <si>
    <t>784211101</t>
  </si>
  <si>
    <t>Malby z malířských směsí oděruvzdorných za mokra dvojnásobné, bílé za mokra oděruvzdorné výborně v místnostech výšky do 3,80 m</t>
  </si>
  <si>
    <t>-1089872780</t>
  </si>
  <si>
    <t>https://podminky.urs.cz/item/CS_URS_2025_01/784211101</t>
  </si>
  <si>
    <t>HZS</t>
  </si>
  <si>
    <t>Hodinové zúčtovací sazby</t>
  </si>
  <si>
    <t>92</t>
  </si>
  <si>
    <t>HZS2491</t>
  </si>
  <si>
    <t>Hodinové zúčtovací sazby profesí PSV zednické výpomoci a pomocné práce PSV dělník zednických výpomocí</t>
  </si>
  <si>
    <t>hod</t>
  </si>
  <si>
    <t>512</t>
  </si>
  <si>
    <t>1829569828</t>
  </si>
  <si>
    <t>https://podminky.urs.cz/item/CS_URS_2025_01/HZS2491</t>
  </si>
  <si>
    <t>03 - ZTI</t>
  </si>
  <si>
    <t xml:space="preserve">HSV - Práce a dodávky HSV   </t>
  </si>
  <si>
    <t xml:space="preserve">    1 - Zemní práce   </t>
  </si>
  <si>
    <t xml:space="preserve">    99 - Přesun hmot</t>
  </si>
  <si>
    <t xml:space="preserve">PSV - Práce a dodávky PSV   </t>
  </si>
  <si>
    <t xml:space="preserve">    721 - Zdravotechnika - vnitřní kanalizace   </t>
  </si>
  <si>
    <t xml:space="preserve">    722 - Zdravotechnika - vnitřní vodovod   </t>
  </si>
  <si>
    <t xml:space="preserve">    726 - Zdravotechnika - zařizovací předměty   </t>
  </si>
  <si>
    <t xml:space="preserve">Práce a dodávky HSV   </t>
  </si>
  <si>
    <t xml:space="preserve">Zemní práce   </t>
  </si>
  <si>
    <t>132301201</t>
  </si>
  <si>
    <t>Hloubení rýh - spl.k. + dešťová k.</t>
  </si>
  <si>
    <t>162701105</t>
  </si>
  <si>
    <t>Vodorovné přemístění do 10000 m výkopku/sypaniny z horniny tř. 1 až 4</t>
  </si>
  <si>
    <t>167101151</t>
  </si>
  <si>
    <t>Nakládání výkopku z hornin tř. 1 až 4 do 100 m3</t>
  </si>
  <si>
    <t>171201201</t>
  </si>
  <si>
    <t>Uložení sypaniny na skládky</t>
  </si>
  <si>
    <t>171201211</t>
  </si>
  <si>
    <t>Poplatek za uložení odpadu ze sypaniny na skládce (skládkovné) 12,0 x 2,1 = 25,2</t>
  </si>
  <si>
    <t>451572R01</t>
  </si>
  <si>
    <t>Pískové lože pro potrubí - spl.k. + dešťová k.</t>
  </si>
  <si>
    <t>451572R02</t>
  </si>
  <si>
    <t>Pískový obsyp potrubí - spl.k. + dešťová k.</t>
  </si>
  <si>
    <t>452312131</t>
  </si>
  <si>
    <t>Obetonování potrubí betonem prostým C12/15 X0</t>
  </si>
  <si>
    <t>130901121</t>
  </si>
  <si>
    <t>Bourání kcí v hloubených vykopávkách ze zdiva z betonu prostého ručně - odhad</t>
  </si>
  <si>
    <t>99</t>
  </si>
  <si>
    <t>998276101</t>
  </si>
  <si>
    <t>Přesun hmot pro trubní vedení z trub z plastických hmot otevřený výkop</t>
  </si>
  <si>
    <t xml:space="preserve">Práce a dodávky PSV   </t>
  </si>
  <si>
    <t xml:space="preserve">Zdravotechnika - vnitřní kanalizace   </t>
  </si>
  <si>
    <t>721173401</t>
  </si>
  <si>
    <t>Potrubí kanalizační plastové svodné systém KG DN 100</t>
  </si>
  <si>
    <t>721173402</t>
  </si>
  <si>
    <t>Potrubí kanalizační plastové svodné systém KG DN 125</t>
  </si>
  <si>
    <t>721174041</t>
  </si>
  <si>
    <t>Potrubí kanalizační z PP odpadní systém HT DN 32</t>
  </si>
  <si>
    <t>721174042</t>
  </si>
  <si>
    <t>Potrubí kanalizační z PP odpadní systém HT DN 40</t>
  </si>
  <si>
    <t>721174043</t>
  </si>
  <si>
    <t>Potrubí kanalizační z PP odpadní systém HT DN 50</t>
  </si>
  <si>
    <t>721174044</t>
  </si>
  <si>
    <t>Potrubí kanalizační z PP odpadní systém HT DN 70</t>
  </si>
  <si>
    <t>721174045</t>
  </si>
  <si>
    <t>Potrubí kanalizační z PP odpadní systém HT DN 100</t>
  </si>
  <si>
    <t>721290112</t>
  </si>
  <si>
    <t>Zkouška těsnosti potrubí kanalizace vodou do DN 200 - splašková a dešťová kanalizace</t>
  </si>
  <si>
    <t>722181119</t>
  </si>
  <si>
    <t>Ochrana potrubí plstěnými pásy do DN 200 mm - splašková a dešťová kanalizace</t>
  </si>
  <si>
    <t>721 R03</t>
  </si>
  <si>
    <t>Podomítková vodní ZU pro odvod kondenzátu s přídavnou mechanickou uzávěrkou, pro klimatizační jednotky DN32 - 100x100mm (např. HL 138)</t>
  </si>
  <si>
    <t>721 R04</t>
  </si>
  <si>
    <t>Přivzdušňovací ventil DN 40 s krytkou (např. HL 905)</t>
  </si>
  <si>
    <t>721 R05</t>
  </si>
  <si>
    <t>Přivzdušňovací ventil DN 100 (např. HL900N)</t>
  </si>
  <si>
    <t>721 R06</t>
  </si>
  <si>
    <t>Čistící tvarovka s hladkým koncem DN110 na plastová potrubí (např. HL 98)</t>
  </si>
  <si>
    <t>721 R07</t>
  </si>
  <si>
    <t>nerezová dvířka 150/150 mm</t>
  </si>
  <si>
    <t>721 R08</t>
  </si>
  <si>
    <t>nerezová mřížka 150/150 mm</t>
  </si>
  <si>
    <t>Pol1</t>
  </si>
  <si>
    <t>Jednodílná vpusť (např. MEA R0200) s čtvercovým rámečkem pro mřížkový rošt, odtok svislý DN100, mřížkový rošt s protiskluzovou úpravou.</t>
  </si>
  <si>
    <t>Pol2</t>
  </si>
  <si>
    <t>Krabicový žlab (např. MEA R3200) otevřený, mřížkový rošt oka 23x23 mm s protiskluzovou úpravou + jednodílná vpusť – odtok svislý DN 100 (vnější průměr 110 mm), vpusť uprostřed žlabu, délka 600mm, šířka 400mm (stavební rozměry) , podlaha - dlažba</t>
  </si>
  <si>
    <t>Pol3</t>
  </si>
  <si>
    <t>Štěrbinový žlab STANDARD, šířka šterbiny 20 mm (např. MEA R 4200) + jednodílná vpusť s čtvercovým rámečkem pro mřížkový rošt – odtok svislý DN 100 (vnější průměr 110 mm),podlaha - dlažba, rozměry žlabů viz obrázek</t>
  </si>
  <si>
    <t>721 R10</t>
  </si>
  <si>
    <t>napojení na stávající plastové potrubí</t>
  </si>
  <si>
    <t>721 R11</t>
  </si>
  <si>
    <t>oprava stávajícího lapáku podle aktuálního stavu</t>
  </si>
  <si>
    <t>kompl.</t>
  </si>
  <si>
    <t>998721203</t>
  </si>
  <si>
    <t>Přesun hmot procentní pro vnitřní kanalizace v objektech v do 12 m</t>
  </si>
  <si>
    <t>%</t>
  </si>
  <si>
    <t xml:space="preserve">Zdravotechnika - vnitřní vodovod   </t>
  </si>
  <si>
    <t>722174022</t>
  </si>
  <si>
    <t>Potrubí vodovodní plastové PP-RCT (S 4) svar polyfuze PN 22 D 20 x 2,3 mm</t>
  </si>
  <si>
    <t>722174023</t>
  </si>
  <si>
    <t>Potrubí vodovodní plastové PP-RCT (S 4) svar polyfuze PN 22 D 25 x 2,8 mm</t>
  </si>
  <si>
    <t>722174024</t>
  </si>
  <si>
    <t>Potrubí vodovodní plastové PP-RCT (S 4) svar polyfuze PN 22 D 32 x3,6 mm</t>
  </si>
  <si>
    <t>722174025</t>
  </si>
  <si>
    <t>Potrubí vodovodní plastové PP-RCT (S 4) svar polyfuze PN 22 D 40 x4,5 mm</t>
  </si>
  <si>
    <t>722174026</t>
  </si>
  <si>
    <t>Potrubí vodovodní plastové PP-RCT (S 4) svar polyfuze PN 22 D 50 x5,6 mm</t>
  </si>
  <si>
    <t>722 R12</t>
  </si>
  <si>
    <t>Podpůrné žlábky z pozinkovaného plechu - studená a teplá voda - profil 50 = 37,0 m</t>
  </si>
  <si>
    <t>722290229</t>
  </si>
  <si>
    <t>Zkouška těsnosti vodovodního potrubí závitového do DN 100 - studená a teplá voda</t>
  </si>
  <si>
    <t>722290237</t>
  </si>
  <si>
    <t>Proplach a dezinfekce vodovodního potrubí do DN 200 - studená a teplá voda</t>
  </si>
  <si>
    <t>722232044</t>
  </si>
  <si>
    <t>Kohout kulový přímý G 3/4 PN 42 do 185°C - studená a teplá voda</t>
  </si>
  <si>
    <t>722232045</t>
  </si>
  <si>
    <t>Kohout kulový přímý G 1 PN 42 do 185°C - studená a teplá voda</t>
  </si>
  <si>
    <t>722232047</t>
  </si>
  <si>
    <t>Kohout kulový přímý G 1 1/2 PN 42 do 185°C - studená a teplá voda</t>
  </si>
  <si>
    <t>722 R13</t>
  </si>
  <si>
    <t>Kohout kulový přímý podomítkový s kovovou krytkou G 1/2 PN 42 do 185°C - studená a teplá voda</t>
  </si>
  <si>
    <t>722232063</t>
  </si>
  <si>
    <t>Kohout kulový přímý G 1 PN 42 do 185°C s vypouštěním - studená a teplá voda</t>
  </si>
  <si>
    <t>722232066</t>
  </si>
  <si>
    <t>Kohout kulový přímý G 6/4 PN 42 do 185°C s vypouštěním - studená a teplá voda</t>
  </si>
  <si>
    <t>722 R14</t>
  </si>
  <si>
    <t>Ventil rohový kulový s filtrem 1/2 x 3/8" - studená a teplá voda</t>
  </si>
  <si>
    <t>722 R15</t>
  </si>
  <si>
    <t>Ventil výtokový G 3/4 s napojením na hadici</t>
  </si>
  <si>
    <t>94</t>
  </si>
  <si>
    <t>713463111</t>
  </si>
  <si>
    <t>Montáž izolace tepelné potrubí potrubními pouzdry bez úpravy lepené 1x D do 100 mm</t>
  </si>
  <si>
    <t>96</t>
  </si>
  <si>
    <t>722 R16</t>
  </si>
  <si>
    <t>Dodávka tepelné kaučukové izolace pro studenou vodu včetně příslušenství tl. 22/13</t>
  </si>
  <si>
    <t>98</t>
  </si>
  <si>
    <t>722 R17</t>
  </si>
  <si>
    <t>Dodávka tepelné kaučukové izolace pro studenou vodu včetně příslušenství tl. 28/13</t>
  </si>
  <si>
    <t>100</t>
  </si>
  <si>
    <t>722 R18</t>
  </si>
  <si>
    <t>Dodávka tepelné kaučukové izolace pro studenou vodu včetně příslušenství tl. 35/13</t>
  </si>
  <si>
    <t>102</t>
  </si>
  <si>
    <t>722 R19</t>
  </si>
  <si>
    <t>Dodávka tepelné kaučukové izolace pro studenou vodu včetně příslušenství tl. 42/13</t>
  </si>
  <si>
    <t>104</t>
  </si>
  <si>
    <t>722 R20</t>
  </si>
  <si>
    <t>Dodávka tepelné kaučukové izolace pro studenou vodu včetně příslušenství tl. 54/13</t>
  </si>
  <si>
    <t>106</t>
  </si>
  <si>
    <t>722 R21</t>
  </si>
  <si>
    <t>Dodávka tepelné kaučukové izolace pro teplou vodu včetně příslušenství tl. 22/19</t>
  </si>
  <si>
    <t>108</t>
  </si>
  <si>
    <t>722 R22</t>
  </si>
  <si>
    <t>Dodávka tepelné kaučukové izolace pro teplou vodu včetně příslušenství tl. 28/19</t>
  </si>
  <si>
    <t>110</t>
  </si>
  <si>
    <t>722 R23</t>
  </si>
  <si>
    <t>Dodávka tepelné kaučukové izolace pro teplou vodu včetně příslušenství tl. 35/25</t>
  </si>
  <si>
    <t>112</t>
  </si>
  <si>
    <t>722 R24</t>
  </si>
  <si>
    <t>Dodávka tepelné kaučukové izolace pro teplou vodu včetně příslušenství tl. 42/25</t>
  </si>
  <si>
    <t>114</t>
  </si>
  <si>
    <t>722 R25</t>
  </si>
  <si>
    <t>Dodávka tepelné kaučukové izolace pro studenou vodu včetně příslušenství tl. 54/25</t>
  </si>
  <si>
    <t>116</t>
  </si>
  <si>
    <t>998722203</t>
  </si>
  <si>
    <t>Přesun hmot procentní pro vnitřní vodovod v objektech v do 12 m</t>
  </si>
  <si>
    <t>118</t>
  </si>
  <si>
    <t>726</t>
  </si>
  <si>
    <t xml:space="preserve">Zdravotechnika - zařizovací předměty   </t>
  </si>
  <si>
    <t>726R26</t>
  </si>
  <si>
    <t>U 1 až 3 - umyvadlo keramické 400x300mm, výpusť + sifon DN 40 nerez, stojánková baterie páková</t>
  </si>
  <si>
    <t>120</t>
  </si>
  <si>
    <t>726 R27</t>
  </si>
  <si>
    <t>SK 1, SK2 - sprchový kout rohový z bezpečnostního skla + sprchová vanička 750x750 včetně sifonu, sprchová podomítková baterie nástěnná páková - 1/2"x100mm se sprchovou růžicí</t>
  </si>
  <si>
    <t>122</t>
  </si>
  <si>
    <t>726 R28</t>
  </si>
  <si>
    <t>WC 1, WC2 - klozet závěsný, sanitární blok s nádržkou a uzávěrem (Pozor! Parapet pouze 1,0m), montáž do nosné stěny, přívod studené vody tlakovou hadičkou 1/2" , sedátko s poklopem s antibakteriální úpravou, odnímatelné, kovové úchyty, tlačítko, vše kompletní včetně montážního příslušenství a doplňků zajišťujících kompletnost a funkčnost zařízení</t>
  </si>
  <si>
    <t>124</t>
  </si>
  <si>
    <t>726 R29</t>
  </si>
  <si>
    <t>držák na toaletní papír nerez</t>
  </si>
  <si>
    <t>126</t>
  </si>
  <si>
    <t>726 R30</t>
  </si>
  <si>
    <t>držák na WC čistič</t>
  </si>
  <si>
    <t>128</t>
  </si>
  <si>
    <t>726 R31</t>
  </si>
  <si>
    <t>dávkovač na mýdlo nerez, 100 x 320 x 110</t>
  </si>
  <si>
    <t>130</t>
  </si>
  <si>
    <t>726 R32</t>
  </si>
  <si>
    <t>zásobník na papírové ručníky nerez, 285 x 265 x 105</t>
  </si>
  <si>
    <t>132</t>
  </si>
  <si>
    <t>998726112</t>
  </si>
  <si>
    <t>134</t>
  </si>
  <si>
    <t>04 - VYTÁPĚNÍ</t>
  </si>
  <si>
    <t>301 - VYTÁPĚNÍ</t>
  </si>
  <si>
    <t xml:space="preserve">    1 - Ocelová desková otopná tělesa HYGIENA VK</t>
  </si>
  <si>
    <t xml:space="preserve">    D1 - Otopná tělesa KORADO - KORALUX LINEAR</t>
  </si>
  <si>
    <t xml:space="preserve">    2 - Připojení radiátorů na otopnou soustavu</t>
  </si>
  <si>
    <t xml:space="preserve">    3 - CU potrubí</t>
  </si>
  <si>
    <t xml:space="preserve">    6 - Závěšný a montážní materiál</t>
  </si>
  <si>
    <t>301</t>
  </si>
  <si>
    <t>Ocelová desková otopná tělesa HYGIENA VK</t>
  </si>
  <si>
    <t>Pol4</t>
  </si>
  <si>
    <t>20-603/504-HYGIENA VK</t>
  </si>
  <si>
    <t>ks</t>
  </si>
  <si>
    <t>Pol5</t>
  </si>
  <si>
    <t>20-603/604-HYGIENA VK</t>
  </si>
  <si>
    <t>Pol6</t>
  </si>
  <si>
    <t>20-603/704-HYGIENA VK</t>
  </si>
  <si>
    <t>Pol7</t>
  </si>
  <si>
    <t>20-603/804-HYGIENA VK</t>
  </si>
  <si>
    <t>Pol8</t>
  </si>
  <si>
    <t>20-603/1004-HYGIENA VK</t>
  </si>
  <si>
    <t>Pol9</t>
  </si>
  <si>
    <t>20-603/1104-HYGIENA VK</t>
  </si>
  <si>
    <t>Pol10</t>
  </si>
  <si>
    <t>20-603/1204-HYGIENA VK</t>
  </si>
  <si>
    <t>D1</t>
  </si>
  <si>
    <t>Otopná tělesa KORADO - KORALUX LINEAR</t>
  </si>
  <si>
    <t>Pol11</t>
  </si>
  <si>
    <t>KL 1220.600</t>
  </si>
  <si>
    <t>Pol12</t>
  </si>
  <si>
    <t>Standartní kovení do stěny</t>
  </si>
  <si>
    <t>sada</t>
  </si>
  <si>
    <t>Připojení radiátorů na otopnou soustavu</t>
  </si>
  <si>
    <t>Pol13</t>
  </si>
  <si>
    <t>Termostatická hlavice</t>
  </si>
  <si>
    <t>Pol14</t>
  </si>
  <si>
    <t>Regulační uzavírací šroubení pro otopná tělesa VK</t>
  </si>
  <si>
    <t>Pol15</t>
  </si>
  <si>
    <t>Termostratický ventil DN15</t>
  </si>
  <si>
    <t>Pol16</t>
  </si>
  <si>
    <t>Regulační uzavírací šroubení pro otopná tělesa</t>
  </si>
  <si>
    <t>CU potrubí</t>
  </si>
  <si>
    <t>Pol17</t>
  </si>
  <si>
    <t>15x1</t>
  </si>
  <si>
    <t>bm</t>
  </si>
  <si>
    <t>Pol18</t>
  </si>
  <si>
    <t>18x1</t>
  </si>
  <si>
    <t>Pol19</t>
  </si>
  <si>
    <t>22x1</t>
  </si>
  <si>
    <t>Pol20</t>
  </si>
  <si>
    <t>28x1</t>
  </si>
  <si>
    <t>Pol21</t>
  </si>
  <si>
    <t>Kolena, redukce, t-kusy</t>
  </si>
  <si>
    <t>Pol22</t>
  </si>
  <si>
    <t>Odvzdušňovací armatura - rad</t>
  </si>
  <si>
    <t>Pol23</t>
  </si>
  <si>
    <t>Automatický odvzdušňovací ventil</t>
  </si>
  <si>
    <t>Pol24</t>
  </si>
  <si>
    <t>Vypouštěcí kohout 1/2"</t>
  </si>
  <si>
    <t>Pol25</t>
  </si>
  <si>
    <t>Izolace z minerální vlny topného okruhu s hliníkovou fólií - TOP dle průměru potrubí</t>
  </si>
  <si>
    <t>Pol26</t>
  </si>
  <si>
    <t>Demontáž stávajících otopných těles + uskladnění</t>
  </si>
  <si>
    <t>Pol27</t>
  </si>
  <si>
    <t>Demontáž stávajících rozvodů ústředního vytápění v prosotru kuchyně</t>
  </si>
  <si>
    <t>Závěšný a montážní materiál</t>
  </si>
  <si>
    <t>Pol28</t>
  </si>
  <si>
    <t>Napojení na stávající ústřední vytápění</t>
  </si>
  <si>
    <t>Pol29</t>
  </si>
  <si>
    <t>Vypuštění otopné soustavy</t>
  </si>
  <si>
    <t>Pol30</t>
  </si>
  <si>
    <t>Propláchnutí a odkalení otopné soustavy</t>
  </si>
  <si>
    <t>Pol31</t>
  </si>
  <si>
    <t>Zaregulování otopné soustavy</t>
  </si>
  <si>
    <t>Pol32</t>
  </si>
  <si>
    <t>Tlaková zkouška</t>
  </si>
  <si>
    <t>Pol33</t>
  </si>
  <si>
    <t>Uvedení do provozu, zaškolení obsluhy</t>
  </si>
  <si>
    <t>Pol34</t>
  </si>
  <si>
    <t>Stavební přípomoc (prostupy, drážky, výklenky)</t>
  </si>
  <si>
    <t>pol35</t>
  </si>
  <si>
    <t>-1826082567</t>
  </si>
  <si>
    <t>05 - CHLAZENÍ</t>
  </si>
  <si>
    <t>D1 - CHBB1 1.01</t>
  </si>
  <si>
    <t>D2 - DCHLM 2 1.02</t>
  </si>
  <si>
    <t>D3 - CHLADÍCÍ JEDNOTKA</t>
  </si>
  <si>
    <t>D4 - Společně</t>
  </si>
  <si>
    <t>CHBB1 1.01</t>
  </si>
  <si>
    <t>Pol35</t>
  </si>
  <si>
    <t>chladící box bez podlahy, opláštění izolační panel PUR ISO 60; hmotnost 11,6kg/m², ocelový zinkovaný plech 0,5mm, RAL 9002včetně olištování</t>
  </si>
  <si>
    <t>Pol36</t>
  </si>
  <si>
    <t>MTH Chladírenské dveře křídlové se zárubní 60mm, síla křídla 68 mm model 500TN, levé</t>
  </si>
  <si>
    <t>Pol37</t>
  </si>
  <si>
    <t>Výparník REFTECO REC 0251 D6E4S 1x Ventilátor plastové šrouby M8x100, podložky, matice 4x Úroveň hlučnosti v 5m 42 dB Akustický výkon 67 dB</t>
  </si>
  <si>
    <t>Pol38</t>
  </si>
  <si>
    <t>příkon 700W</t>
  </si>
  <si>
    <t>Pol39</t>
  </si>
  <si>
    <t>Danfoss T2 - tryska 01</t>
  </si>
  <si>
    <t>Pol40</t>
  </si>
  <si>
    <t>PEGO Rozvaděč ECP 202 EEXPERT Rozměry ŠxVxH - 262x168x97mm</t>
  </si>
  <si>
    <t>Pol41</t>
  </si>
  <si>
    <t>Solenoid letovací 1028/A6_připojení ⌀6mm</t>
  </si>
  <si>
    <t>Pol42</t>
  </si>
  <si>
    <t>3940/2 s indikátorem vlhkosti_připojení ⌀6mm</t>
  </si>
  <si>
    <t>Pol43</t>
  </si>
  <si>
    <t>Filtrdehydrátor letovací 4308/2S_připojení ⌀6mm</t>
  </si>
  <si>
    <t>Pol44</t>
  </si>
  <si>
    <t>Letovací připojení 6010/2_připojení ⌀6mm</t>
  </si>
  <si>
    <t>Pol45</t>
  </si>
  <si>
    <t>Letovací připojení 6420/M12_připojení ⌀12mm</t>
  </si>
  <si>
    <t>Pol46</t>
  </si>
  <si>
    <t>Stropní světlo s pohybovým snímačem</t>
  </si>
  <si>
    <t>Pol47</t>
  </si>
  <si>
    <t>Spojovací a kotevní materiál</t>
  </si>
  <si>
    <t>kg</t>
  </si>
  <si>
    <t>Pol48</t>
  </si>
  <si>
    <t>1f - Jednofáze</t>
  </si>
  <si>
    <t>Pol49</t>
  </si>
  <si>
    <t>DN32</t>
  </si>
  <si>
    <t>D2</t>
  </si>
  <si>
    <t>DCHLM 2 1.02</t>
  </si>
  <si>
    <t>Pol50</t>
  </si>
  <si>
    <t>Výparník REFTECO REA 0251 D6E4S 1x Ventilátor plastové šrouby M8x100, podložky, matice 4x Úroveň hlučnosti v 5m 42 dB Akustický výkon 67 dB</t>
  </si>
  <si>
    <t>Pol51</t>
  </si>
  <si>
    <t>příkon 500W</t>
  </si>
  <si>
    <t>Pol52</t>
  </si>
  <si>
    <t>Letovací připojení 6420/M10_připojení ⌀10mm</t>
  </si>
  <si>
    <t>D3</t>
  </si>
  <si>
    <t>CHLADÍCÍ JEDNOTKA</t>
  </si>
  <si>
    <t>Pol53</t>
  </si>
  <si>
    <t>SILENSYS SILAJ 9513Z/FM Úroveň hlučnosti v 10m 31dB Úroveň hlučnosti v 1m 51dB Akustický výkon 62dB Velikost připoovacího potrubí 16/10mm</t>
  </si>
  <si>
    <t>Pol54</t>
  </si>
  <si>
    <t>Konzole KU930 Nosná konstrukce venkovní jednotky; uchycení na stěnu; uložení venkovní jednotky přes prvky omezující přenos vibrac</t>
  </si>
  <si>
    <t>D4</t>
  </si>
  <si>
    <t>Společně</t>
  </si>
  <si>
    <t>Pol55</t>
  </si>
  <si>
    <t>JYTY 4x0,75</t>
  </si>
  <si>
    <t>Pol56</t>
  </si>
  <si>
    <t>CYKY 3X2,5</t>
  </si>
  <si>
    <t>Pol57</t>
  </si>
  <si>
    <t>Potrubí Cu Ø 12</t>
  </si>
  <si>
    <t>Pol58</t>
  </si>
  <si>
    <t>Potrubí Cu Ø 10</t>
  </si>
  <si>
    <t>Pol59</t>
  </si>
  <si>
    <t>Potrubí Cu Ø 6</t>
  </si>
  <si>
    <t>Pol60</t>
  </si>
  <si>
    <t>měděné fitynky</t>
  </si>
  <si>
    <t>Pol61</t>
  </si>
  <si>
    <t>Kaučuková izolace tl. 13mm Ø12</t>
  </si>
  <si>
    <t>Pol62</t>
  </si>
  <si>
    <t>Kaučuková izolace tl. 13mm Ø10</t>
  </si>
  <si>
    <t>Pol63</t>
  </si>
  <si>
    <t>Kaučuková izolace tl. 13mm Ø6</t>
  </si>
  <si>
    <t>Pol64</t>
  </si>
  <si>
    <t>izolační páska</t>
  </si>
  <si>
    <t>Pol65</t>
  </si>
  <si>
    <t>lepidlo Armaflex 520</t>
  </si>
  <si>
    <t>Pol66</t>
  </si>
  <si>
    <t>Pájka - Supersan 15 L-Ag15P</t>
  </si>
  <si>
    <t>Pol67</t>
  </si>
  <si>
    <t>Pájka - Stříbrná obalená L-Ag45SN</t>
  </si>
  <si>
    <t>Pol68</t>
  </si>
  <si>
    <t>XWEB 300D EVO/6míst Rozměry 175 x 110 x 50 mm Interface XJ 485 CX Kabelov propojení pro monitorovací systém Elektropříslušenství pro monitoring Uvedení monitoringu do provozu</t>
  </si>
  <si>
    <t>Pol69</t>
  </si>
  <si>
    <t>R449A</t>
  </si>
  <si>
    <t>Pol70</t>
  </si>
  <si>
    <t>Revize elektro</t>
  </si>
  <si>
    <t>Pol71</t>
  </si>
  <si>
    <t>Revize regulovaných látek</t>
  </si>
  <si>
    <t>Pol72</t>
  </si>
  <si>
    <t>Revize tlakových nádob</t>
  </si>
  <si>
    <t>Pol73</t>
  </si>
  <si>
    <t>Montáž rozvodů</t>
  </si>
  <si>
    <t>06 - Technologie</t>
  </si>
  <si>
    <t>D1 - Název místnosti/Popis</t>
  </si>
  <si>
    <t>D2 - Zádveří</t>
  </si>
  <si>
    <t>D3 - Sklad BIOodpadu</t>
  </si>
  <si>
    <t>D4 - Úklid + Sklad chemie</t>
  </si>
  <si>
    <t>D5 - Hrubá přípravna zeleniny</t>
  </si>
  <si>
    <t>D6 - Suchý sklad potravin</t>
  </si>
  <si>
    <t>D7 - Nepotravinový sklad</t>
  </si>
  <si>
    <t>D8 - Sklad chlazených a mražených potravin</t>
  </si>
  <si>
    <t>D9 - Mytí provozního nádobí</t>
  </si>
  <si>
    <t>D10 - Varna</t>
  </si>
  <si>
    <t>D11 - Výdej</t>
  </si>
  <si>
    <t>D12 - Mytí stolního nádobí</t>
  </si>
  <si>
    <t>D13 - Jídelna</t>
  </si>
  <si>
    <t>D14 - Monitoring fyzikálních veličin</t>
  </si>
  <si>
    <t>D15 - Řízení chodu varných technologií</t>
  </si>
  <si>
    <t>D16 - Ostatní</t>
  </si>
  <si>
    <t>Název místnosti/Popis</t>
  </si>
  <si>
    <t>Zádveří</t>
  </si>
  <si>
    <t>Pol74</t>
  </si>
  <si>
    <t>Můstková váha (celonerezová vážní plocha) s indikátorem. Rozměr vážní plochy: min.400mm x min.500 mm. Váživost: min.150 kg. Přesnost (dílek): 50 g. Vč. ES ověření váhy. Indikátor s jasně svítícím LED displejem. Elektrické připojení na zásuvku 230V.</t>
  </si>
  <si>
    <t>Sklad BIOodpadu</t>
  </si>
  <si>
    <t>Pol75</t>
  </si>
  <si>
    <t>Chladící komora na odpad s předním i horním otvíráním, na 1x nádobu o objemu min. 240l, automatické odpařování kondenzátunerezová úprava vnitřního prostoru. Digitální termostat, rozsah teplot max.+2°C/min.15°C</t>
  </si>
  <si>
    <t>Úklid + Sklad chemie</t>
  </si>
  <si>
    <t>Pol76</t>
  </si>
  <si>
    <t>Regál pozink, 4 police</t>
  </si>
  <si>
    <t>Pol77</t>
  </si>
  <si>
    <t>Pol78</t>
  </si>
  <si>
    <t>Nerezová kombinovaná výlevka s umyvadlem. V horní části umývátko GN 1/2-150</t>
  </si>
  <si>
    <t>Pol79</t>
  </si>
  <si>
    <t>Stojánková bezdotyková umyvadlová baterie s integrovanou elektronikou ve výtoku, elmag. ventilem, směšovačem, připojovacími hadicemi a filtry nečistot, na teplou a studenou vodu. Napájení z exter. zdroje 12 V~.</t>
  </si>
  <si>
    <t>Pol80</t>
  </si>
  <si>
    <t>Stojánková páková baterie</t>
  </si>
  <si>
    <t>Pol81</t>
  </si>
  <si>
    <t>Dávkovač tekutého mýdla, objem nádržky min. 400ml, okénko na kontrolu hladiny mýdla, uzamykatelný na klíč, hrany jsou svařované a zabroušené, zámek je zapuštěný do stěny výrobku, schované závěsy krytu. Provedení: nerez mat.</t>
  </si>
  <si>
    <t>Pol82</t>
  </si>
  <si>
    <t>Zásobník na jednotlivé papírové ručníky, objem do 250 ks ručníků, okénko na kontrolu množství ručníků v zásobníku, uzamykatelný na klíček. Provedení: nerez mat.</t>
  </si>
  <si>
    <t>Pol83</t>
  </si>
  <si>
    <t>Duplexní automatický změkčovač studené vody. Sestává ze dvou media tanků se společným objemovým řídícím ventilem, který automaticky kontroluje “změkčovací” proces, regeneraci ionexu, proplach náplně a přepínání z jednoho tanku na druhý. Změkčovač pracuje plně automaticky, obsluha pouze doplňuje regenerační sůl. Průtok doporučený min. 30 l/min. Uspořádání systému duplex –střídavý. Regenerace katexového lože protiproudová. Provozní teplota 2 – 48 °C. Tvrdost celková max. 43 °dH. Množství ionexu 13,3 l / tank. Provoz změkčovače bez připojení k el. síti.</t>
  </si>
  <si>
    <t>D5</t>
  </si>
  <si>
    <t>Hrubá přípravna zeleniny</t>
  </si>
  <si>
    <t>Pol84</t>
  </si>
  <si>
    <t>Chladící skříň pro GN2/1, netto objem vnitřního prostoru min. 460 litrů, teplotní rozsah max. -2°C až min. +8°C, energetická třída min. A, klimatická třída min. 5. Vnitřní a vnější konstrukce z nerezové oceli 304 AISI, digitální ovládací panel s teplotním displejem a tlačítky pro nastavení. Optimalizovaná nucená cirkulace vzduchu, na místě zaměnitelné panty dveří, zámek dveří, mikrospínač pro vypnutí ventilátoru při otevření dveří, vestavěná chladicí jednotka, automatické odmrazování s následným odpařením kondenzátu, samouzavírací dvířka s fixační polohou, magnetické těsnění.</t>
  </si>
  <si>
    <t>Pol85</t>
  </si>
  <si>
    <t>Nerezový stůl, 1x police, 1x vevařený dřez 800x500x300, 1x vevařené umyvadlo 290x400x200 s prolisem kolem umyvadla, výklopný odpadkový koš pod umyvadlem, 1x zásuvka pro GN 1/1, jednolitá pracovní deska v bezesparém provedení, provedení na stavební sokl 150mm</t>
  </si>
  <si>
    <t>Pol86</t>
  </si>
  <si>
    <t>Baterie s tlakovou sprchou a napouštěcím raménkem, stojánková</t>
  </si>
  <si>
    <t>Pol87</t>
  </si>
  <si>
    <t>Nerezová nástěnná police</t>
  </si>
  <si>
    <t>Pol88</t>
  </si>
  <si>
    <t>Kompaktní digitální váha, obchodní. Váživosti 3/6kg, dílek 1/2g. Rozměr nerezové vážní plochy min.: 300 x 220mm. Certifikace: pro obchodní vážení - ES ověření. Displej LCD podsvícený i ze strany zákazníka. Elektrické připojení zásuvkou 230V přes adaptér, alternativní napájení: vestavěný dobíjecí akumulátor. Komunikace: sériové rozhraní RS-232.</t>
  </si>
  <si>
    <t>Pol89</t>
  </si>
  <si>
    <t>Škrabka brambor. Výkonnost stroje: min. 300 kg / hod Hmotnost 1 náplně: 20 kg. Doba 1 pracovního cyklu: 1,5 - 3 min. Vrstvou korundu je pokryt buben škrabky a dno. Celonerezové provedení. Vč. nerezového lapače slupek. Elektrické připojení 400V.</t>
  </si>
  <si>
    <t>Pol90</t>
  </si>
  <si>
    <t>Pojizdná namáčecí vana s výpustí, objem vany min. 100l, 4 otočná kolečka pr.min.125mm (2 brzděné)</t>
  </si>
  <si>
    <t>D6</t>
  </si>
  <si>
    <t>Suchý sklad potravin</t>
  </si>
  <si>
    <t>Pol91</t>
  </si>
  <si>
    <t>Pol92</t>
  </si>
  <si>
    <t>Plošinový vozík s držadlem, 4 otočná kolečka pr.125mm (2 brzděné)</t>
  </si>
  <si>
    <t>D7</t>
  </si>
  <si>
    <t>Nepotravinový sklad</t>
  </si>
  <si>
    <t>D8</t>
  </si>
  <si>
    <t>Sklad chlazených a mražených potravin</t>
  </si>
  <si>
    <t>Pol93</t>
  </si>
  <si>
    <t>Mrazící skříň pro GN2/1, netto objem vnitřního prostoru min. 460 litrů, teplotní rozsah max. -18°C až min. -22°C, energetická třída min. B, klimatická třída min. 5. Vnitřní a vnější konstrukce z nerezové oceli 304 AISI, digitální ovládací panel s teplotním displejem a tlačítky pro nastavení. Optimalizovaná nucená cirkulace vzduchu, na místě zaměnitelné panty dveří, zámek dveří, mikrospínač pro vypnutí ventilátoru při otevření dveří, vestavěná chladicí jednotka, automatické odmrazování s následným odpařením kondenzátu, samouzavírací dvířka s fixační polohou, magnetické těsnění.</t>
  </si>
  <si>
    <t>Pol94</t>
  </si>
  <si>
    <t>Servírovací nerezový vozík se zpevněnou konstrukcí, 2 police, materiály AISI304, svařovaný, 4 otočná kola o průměru min.125mm, 2 z toho s brzdou, nosnost 120kg, nárazníky v rozích, 2x madlo.</t>
  </si>
  <si>
    <t>Pol95</t>
  </si>
  <si>
    <t>Chladící box (bezbariérový se zapuštěnou podlahou). Požadovaná skladovací teplota max. 2°C/min. 8°C. Chladící box je tvořen sendvičovou PIR panelovou stěnou – 60 mm (systémem pero-drážka ) a PIR panelovou podlahou - 60 mm (systémem pero-drážka ). Podlaha s nerezovou, protiskluzovou pochozí částí. Box vybaven chladírenskými dveřmi (rozměr: 800x2000 mm). Stěny boxu uvnitř olištovány hygienickými PVC lištami. Vnější lišty budou plechové Zn – barvy bíle RAL 9010. Mezery mezi PIR panelovou stěnou boxu a stavební kcí budou zakryty nerezovými lištami. Při realizaci musí být dodána a nainstalována kompletní technologická sestava (ovládací panely, osvětlení, rozvody Cu, plyn, elektroinstalace, rozvaděč, bezpečnostní prvky atd.) umožňující plnou funkčnost technologie a chladícího boxu.</t>
  </si>
  <si>
    <t>Pol96</t>
  </si>
  <si>
    <t>Regál nerez, 4 police</t>
  </si>
  <si>
    <t>D9</t>
  </si>
  <si>
    <t>Mytí provozního nádobí</t>
  </si>
  <si>
    <t>Pol97</t>
  </si>
  <si>
    <t>Celonerezový vozík AISI 304, 4 otočná kola 2 z toho s brzdou o průměru min.125mm, konstrukce s uzavřených profilů, zásuvy nad sebou pro min. 18 GN 1/1-100 nebo 36 GN 1/2-100, s roztečí zásuvů min.70mm, nárazníky v rozích. Konstrukce vozíku je celosvařovaná.</t>
  </si>
  <si>
    <t>Pol98</t>
  </si>
  <si>
    <t>Pol99</t>
  </si>
  <si>
    <t>Mycí automat provozního nádobí(referenčnní nádoby:gastronádoba 1/1nerezová AISI304; skleněná mísa 3l, kotlík s šlehacího robotu 60l) s rekuperací a redukcí páry po mycím cyklu (požadavek na ventilaci max. 100m3/h). Umožňující mytí silně znečištěného (z pečení například v konvektomatu) nádobí bez ručního předmytí a namáčení, výsledkem mytí je vizuálně a hygienicky čisté provozní nádobí pro bezpečné použití v kuchyni. S referenční kapacitou minimálně 7GN1/1-1 65, nebo3GN1/1-200 a 3GN1/1 - 65 na jeden mycí cyklus. Hodinový mycí referenční výkon minimálně 160GN1/1-65/hodina; včetně příslušenství k mytí hrnců, pánví,naběraček, metel, táců, vík gastronádob, gastronádob velikostí GN 1/1 - GN 1/9, GN2/1. Atmosferický izolovaný boiler v kombinaci s oplachovým čerpadlem, spuštění oplachu vázáno na dosažení správné oplachové teploty v boileru. Elektronický ovládací panel, minimálně 6 mycích programů. Veškeré hlavní vnitřní komponenty jakož i venkovní panely vyrobeny z ušlechtilé nerez oceli aisi 304, mycí nádrž vyrobena z ušlechtilé nerez oceli aisi 304. Elektronický ovládací panel s textovým a grafickým displejem ve výšce, tak že lze obsluhovat zařízení ve vzpřímené poloze obsluhy. Ochrana proti vodě IPX5. Připojení na studenou vodu. Včetně dávkovačů mycího a oplachového prostředku. Spotřeba vody na 1 mycí cyklus maximálně 6l (včetně spotřeby položky 1.08.04) Spotřeba elektrické energie na 1 mycí cyklus max:0,6kWh Připravenost pro napojení inteligentního energetického optimalizačního zařízení na redukci výkonových špiček dle DIN 18875</t>
  </si>
  <si>
    <t>Pol100</t>
  </si>
  <si>
    <t>Nerezový stůl, 1x police, 1x vevařený dřez 800x500x300, 1x vevařené umyvadlo 290x400x200 s prolisem kolem umyvadla, výklopný odpadkový koš pod umyvadlem, jednolitá pracovní deska v bezesparém provedení</t>
  </si>
  <si>
    <t>D10</t>
  </si>
  <si>
    <t>Varna</t>
  </si>
  <si>
    <t>Pol101</t>
  </si>
  <si>
    <t>Pol102</t>
  </si>
  <si>
    <t>Univerzální kuchyňský robot vč. příslušenství: 1x kotlík 60l včetně vozíku pro kotlík; 1x metla pro koltík 60l (šlehání smetany, bílků, majonézy apod); 1x hák pro kotlík 60l (hnětení lehkých i těžkých těst); 1x míchač pro kotlík 60l (míchání bramborové kaše a různých krémů). Elektrické ovládání stroje pomocí tlačítek rychlostí, nouzové STOP tlačítko. 3 rychlostní stupně. Spouštění a zvedání kotlíku s motorickým zdvihem. Elektrické připojení 400V.</t>
  </si>
  <si>
    <t>Pol103</t>
  </si>
  <si>
    <t>Dělička těsta. Robustní provedení pro trvalý provoz. Rozdělování těsta na min.33 dílků, s velikostí jednotlivých dílů od max. 35gr do min. 100gr. Dělička je v pojídzném provedení s pevnou hlavou, vybavena bezpečnostním spínačem (dělení se spustí pouze s vloženou mísou)</t>
  </si>
  <si>
    <t>Pol104</t>
  </si>
  <si>
    <t>Nerezový stůl, 1x police, 2x vevařený dřez 600x500x300, 1x vevařené umyvadlo 290x400x200 s prolisem kolem umyvadla, výklopný odpadkový koš pod umyvadlem, 2x zásuvka pro GN 1/1, jednolitá pracovní deska v bezesparém provedení, provedení na stavební sokl 150mm</t>
  </si>
  <si>
    <t>Pol105</t>
  </si>
  <si>
    <t>Nerezová nástěnná police dvoupatrová, světlost mezi policemi min.300 mm</t>
  </si>
  <si>
    <t>Pol106</t>
  </si>
  <si>
    <t>Chladicí stůl pro GN 1/1, 1x dveře, 2x zásuvka pro GN 1/1, vnitřní prostor bez výparníku s nuceným oběhem vzduchu, automatické odtávání a odpařování za použití horkého plynu. Netto objem vnitřního prosotu min. 190l. Rozsah teplot max.-2°C/min.+8°C. Digitální temostat. Energetická třída min.A, klimatická třída min. 5. Provedení na stavební sokl 150mm</t>
  </si>
  <si>
    <t>Pol107</t>
  </si>
  <si>
    <t>Mlýnek na maso. Složení mlecí hlavy 1x nuž, 1x šajba. Kulatý plnící otvor. Ventilovaný motor. Šnekový pohon. Olejový box převodovky. Průměr mlecí hlavy 82 mm. Výkon min. 300 kg/hod. Vč. nerezového pojízdného podstavce, 4 otočná kolečka (z toho 2 s brzdou) o prům.min. 125 mm</t>
  </si>
  <si>
    <t>Pol108</t>
  </si>
  <si>
    <t>Elektrický konvektomat min. 10GN 1/1. Výroba páry bojlerem s automatickým plněním vodou. Rozteč zásuvů pro GN min. 67mm. Referenční spotřeba elektrické energie při kombinovaném módu dle DIN 18873-1:2012-1: max. 2,95 kWh. Referenční spotřeba elektrické energie při parním módu dle DIN 18873-1:2012-1: max. 2,85 kWh. Referenční spotřeba vody při parním módu dle DIN 18873-1:2012-1: max. 4l. Referenční spotřeba vody při kombinovaném módu dle DIN 18873-1:2012-1: max. 1,65l, nebo certifikace dle Energystar. Referenční rovnoměrná tepelná úprava v každém plně obsazeném zásuvu z deseti - referenční produkt smažení kuřecích prsních řízků. Automatické rozlišení vloženého množství připravované potraviny s průběžnou automatickou korekcí varného procesu během nastavené tepelné úpravy pokrmu. Automatická korekce programu vzhledem k vloženému množství potraviny. Režim konvektomatu o min. třemi provozními režimy: pára max.30°C – min.130°C; horký vzduch max.30°C – min.300°C; kombinace páry a horkého vzduchu max.30 °C - min.300 °C. Měření, nastavování a regulace vlhkosti s přesností na 1 procento s rozsahem od max. 1% do min. 100%. Režim Delta-T. Funkce min.: vaření, smažení, fritování, vaření v páře, pečení, nízkoteplotní úpravy přes noc. Ovládání - Barevný dotykový display/obrazovka (kapacitní nebo rezistivní). Systém automatického čištění - mytí varné komory pomocí tablet bez fosfátů - suchý detergent v blocích. Tukový filtr ve varné komoře. Integrovaná ruční sprcha s automatickým navíjením. Funkce zajišťující zchlazení varného prostoru. Sonda teploty jádra o min. tříbodovým měřením. Min. 350 libovolně nastavitelných programů min. s 12 kroky. Min. 5 rychlosti proudění vzduchu, nastavitelné. Automatická předvolba okamžiku spuštění. Zobrazení skutečných a požadovaných hodnot na displeji. Detekce vodního kamene a zavápnění. Zásuvy vhodné pro gastronádoby GN 1/1,1/2,1/3. Rozhraní USB pro export dat HACCP na paměťový modul USB nebo pro snadnou aktualizaci softwaru. Připojení WIFI vzdálený přístup. Odvápnění bojleru a všech vodovodních cest automaticky bez nutnosti servisního zásahu. Elektrická energie 400V. Min. IPX5. Bezobslužný provoz dle EN. Připravenost k napojení inteligentního energetického optimalizačního zařízení pro redukci výkonových špiček dle DIN 18875</t>
  </si>
  <si>
    <t>Pol109</t>
  </si>
  <si>
    <t>Nerezová GN1/1 60</t>
  </si>
  <si>
    <t>Pol110</t>
  </si>
  <si>
    <t>Nerezová GN1/1 100</t>
  </si>
  <si>
    <t>Pol111</t>
  </si>
  <si>
    <t>Nerezová GN1/1 150 děrovaná</t>
  </si>
  <si>
    <t>Pol112</t>
  </si>
  <si>
    <t>Koš drátěný na smažené produkty GN1/1</t>
  </si>
  <si>
    <t>Pol113</t>
  </si>
  <si>
    <t>Smaltované GN1/1 40</t>
  </si>
  <si>
    <t>Pol114</t>
  </si>
  <si>
    <t>Plech na smažení a pečení GN1/1, nepřilnavý povrch do 300°C</t>
  </si>
  <si>
    <t>Pol115</t>
  </si>
  <si>
    <t>Nerezový podstavec pod konvektomat se spodní policí a dvěmi řadami zásuvů pro GN 1/1</t>
  </si>
  <si>
    <t>Pol116</t>
  </si>
  <si>
    <t>Pol117</t>
  </si>
  <si>
    <t>Nářezový stroj s nožem o průměru min. 275 mm s uložením posuvného stolu našikmo. Vyroben z potravinářské hliníkové slitiny a nerezu. Regulace tloušťky plátku. Řemínkový pohon. Ventilovaný motor. Zabudované brusné zařízení. Řezná plocha min. 240 x 230 mm. Stroj musí být provozuschopný při umístění na pracovním stole o výšce 900mm dle dispozice. Elektrické připojení zásuvkou 230V.</t>
  </si>
  <si>
    <t>Pol118</t>
  </si>
  <si>
    <t>Kutr stolní, nerezová nádoba min.5l. Kapacita plnění dle zpracováváne suroviny v rozsahu 1-3,2kg; Výkonný indukční asynchronní motor; Magnetický bezpečnostní systém; Automatický restart; 2 regulace rychlosti; Nerezová odnímatelná nádoba s držadly a víkem; Počet ot./min.: max.1500 - min.3000 ot./min.</t>
  </si>
  <si>
    <t>Pol119</t>
  </si>
  <si>
    <t>Krouhač zeleniny stolní provedení. Asynchronní motor, nerezová hřídel, celokovový kryt motoru, 2 rychlosti: max.375/min.750 ot./min., výkon stroje: min.280 kg/hod.</t>
  </si>
  <si>
    <t>Pol120</t>
  </si>
  <si>
    <t>Nudličkovač 1x26mm (zpracování cibule, zelí)</t>
  </si>
  <si>
    <t>136</t>
  </si>
  <si>
    <t>Pol121</t>
  </si>
  <si>
    <t>Nudličkovač 2x2mm (zpracování ředkev, kořenová zelenina)</t>
  </si>
  <si>
    <t>138</t>
  </si>
  <si>
    <t>Pol122</t>
  </si>
  <si>
    <t>Nudličkovač 2,5x2,5mm (zpracování ředkev, kořenová zelenina)</t>
  </si>
  <si>
    <t>140</t>
  </si>
  <si>
    <t>Pol123</t>
  </si>
  <si>
    <t>Nudličkovač 2x8mm (zpracování kořenová zelenina)</t>
  </si>
  <si>
    <t>142</t>
  </si>
  <si>
    <t>Pol124</t>
  </si>
  <si>
    <t>Nudličkovač 6x6mm (zpracování kořenová zelenina, cuketa, okurky)</t>
  </si>
  <si>
    <t>144</t>
  </si>
  <si>
    <t>Pol125</t>
  </si>
  <si>
    <t>Plátkovač 3mm, vroubkovaný (zpracování jablka, okurky, mrkev)</t>
  </si>
  <si>
    <t>146</t>
  </si>
  <si>
    <t>Pol126</t>
  </si>
  <si>
    <t>Plátkovač 1mm (zpracování brambory, cibule, zelí)</t>
  </si>
  <si>
    <t>148</t>
  </si>
  <si>
    <t>Pol127</t>
  </si>
  <si>
    <t>Plátkovač 3mm (zpracování papriky, okurky,pórek, žampióny)</t>
  </si>
  <si>
    <t>150</t>
  </si>
  <si>
    <t>Pol128</t>
  </si>
  <si>
    <t>Plátkovač 14mm (zpracování papriky, okurky,pórek, žampióny)</t>
  </si>
  <si>
    <t>152</t>
  </si>
  <si>
    <t>Pol129</t>
  </si>
  <si>
    <t>Plátkovač 6mm (zpracování vařené brambory)</t>
  </si>
  <si>
    <t>154</t>
  </si>
  <si>
    <t>Pol130</t>
  </si>
  <si>
    <t>Kostičkovač 10x10x10mm (zpracování brambory, kořenová zelenina, vařené brambory)</t>
  </si>
  <si>
    <t>156</t>
  </si>
  <si>
    <t>Pol131</t>
  </si>
  <si>
    <t>Kostičkovač 12x12x12mm (zpracování rajčata, papriky, okurek)</t>
  </si>
  <si>
    <t>158</t>
  </si>
  <si>
    <t>Pol132</t>
  </si>
  <si>
    <t>Strouhač 1,5mm (zpracování mrkev, tvrdý sýr, parmazán)</t>
  </si>
  <si>
    <t>160</t>
  </si>
  <si>
    <t>Pol133</t>
  </si>
  <si>
    <t>Strouhač 3mm (zpracování okurky, mrkev, celer, petžel)</t>
  </si>
  <si>
    <t>162</t>
  </si>
  <si>
    <t>Pol134</t>
  </si>
  <si>
    <t>Nerezový stůl, 1x částečná police s prostorem pro poz.1.0.9.20</t>
  </si>
  <si>
    <t>164</t>
  </si>
  <si>
    <t>Pol135</t>
  </si>
  <si>
    <t>Šokový zchlazovač / zmrazovač. Kapacita 5GN 1/1-40 resp. 5 EN400x600. Zchlazování min. 15kg: +65°C/+3°C do 90 min. Zmrazování min. 12kg: +65°C/-18°C, do 240min. Ovládání pomocí dotykové obrazovky. Možnost definovat a vytvářet si vlastní programy. Cykly lze spustit ihned po naplnění bez ohledu na teplotu pokrmů. Řízení časem nebo teplotnou sondou. Připojení přes zásuvku 230V.</t>
  </si>
  <si>
    <t>166</t>
  </si>
  <si>
    <t>Pol136</t>
  </si>
  <si>
    <t>Varný systém 1 Instalace: na stavební sokl o výšce 150mm, jednostranná k stavební příčce, se zadním lemem při kontaktu se stavební příčkou Rozměry: Maximální půdorysný rozměr varného systému, dxh: 3050x1070mm Výška pracovních ploch: 720-920mm Výška hrany varné nádoby: 720-920mm Skladba varného systému: Min. 1x varná nádoba Min. 1x indukční sporák Min. 1x pracovní plocha na uzavřené skříňové podestavbě Varné nádoby: Minimálně (1x min. 100l (využitelné objemy pro vaření)) Funkce min. 1 varné nádoby: - Teplotní rozsah od max: 50°C do min:250°C po max. 1°C - Vaření pomocí vpichové pokrmové teplotní sondy - Plocha dna nádob min. 40 dm2. Vaření min. v 2 GN1/1 200 - 1x integrovaná zásuvka 230V ke každé vaně - USB port pro aktializaci software pro ovládání každé vany - Smažení, vaření, restovaní, fritovaní, udržovaní na nastavené teplotě, delta T vaření, vaření v páře, vaření při zcela uzavřené varné nádobě víkem s těsněním, nízkoteplotní dlouhodobé vaření například přes noc, proces na mléčné produkty jako je puding, krupice a podobně - Ovládací dotykový displej v českém jazyce ve výšce min. 850 mm pro každou varnou vanu samostatně - Možnost ukládaní receptu v českém jazyce - Ukládaní HACCP dat .Historie min. 50 zápisu - Automatické napouštění vody s přesností na litr - Vzdálený přístup přes LAN , nebo Wi-Fi pro kontrolu pokrmu a korekci varných procesů - Varné nádoby s vařením ve varných koších Konstrukce varného systému: - Celonerezové provedení min. AISI 304 s rámovou konstrukci - Jednotlivé části (viz. skladba varného systému) jsou modulární zařízení spojené do celkového bloku systémovými spoji zabraňující zatékání do stavebního soklu - Zařízení s výpustným nerezovým ventilem min. 2 palce, min. ASISI 316, umístěný tak, aby nebránil obsluze v přístupu v příčné ose vany. - Izolované víko pro úplné uzavření varné nádoby s obvodovým těsněním u každé varné nádoby - všechny varné vany vybaveny měrkou v litrech -všechny varné vany z materiálu - nerezová ocel min. AISI 316 Indukční sporák min. 3x indukční plotna vedle sebe o příkonu min. 3kW na uzavřené podestavbě bez větracích otvorů z boků, vrchní desky, zad, včetně skříňového prostoru. Umístitelné nádobí na každou indukční plotnu od průměru max. 120mm do min. 400mm. Systém ochrany proti přetečení vařeného obsahu z pracovní plochy. Min. 1x zásuvka 230V/0,5kW. Nosnost každého indukčního pole min. 30kg. Vaření každého varného pole s nastavením výkonu min. 20 stupnů a vaření každého pole s natavením teploty v rozmezí min. 50°C-200°C . Spojení se sousedícími položkami systémovým hygienickým spojem zabraňující zatékání do stavebního soklu mezi položkami. Napouštěcí baterie na studenou vodu. Určeno k dlouhodobému provozu bez přerušení min. 8h. Indukční plotny se samostanými generátory. Každá indukční plotna je zabudována do pracovní desky bezrámečkově. Energie : - Celkový instalovaný příkon elektrické energie celého varného systému max. : 400V/40kW (pro varnou nádobu a pro indukční sporák je přiveden samostatný kabel 400V) - Spotřeba elektrické energie(varné vany) při uvedení vody do varu dle DIN 18873-5:2016-02:max.0,09kWh/kg - Uvedení min.100l (varné vany) vody do varu dle DIN 18873-5:2016-02: max .40min. Pracovní plocha na uzavřené skříňové podestavbě -rozměry pracovní plochy min.400x700 mm. Min. 1x pracovní plocha umístěna mezi varnou nádobou a indukčním sporákem. Spojení se sousedícímí varnou nádobou a indukčním sporákem systémovým hygienickým spojem zabraňující zatékání do stavebního soklu mezi položkami. Certifikace: každá varná vana CE, sporák CE. Krytí: min IPX5 - všechna zařízení. Všechna zařízení uzpůsobena pro bezobslužný provoz dle EN. Všechna elektrická zařízení musí být připraveny výrobcem pro napojení inteligentního energetického optimalizačního zařízení na redukci výkonových špiček dle DIN 18875.</t>
  </si>
  <si>
    <t>168</t>
  </si>
  <si>
    <t>Pol137</t>
  </si>
  <si>
    <t>Varný systém 2 Instalace: na stavební sokl o výšce 150mm, jednostranná k stavební příčce, se zadním lemem při kontaktu se stavební příčkou Rozměry: Maximální půdorysný rozměr varného systému, dxh: 3050x1070mm Výška pracovních ploch: 720-920mm Výška hrany varné nádoby: 720-920mm Skladba varného systému: Min. 2x varná nádoba Min. 1x pracovní plocha na uzavřené skříňové podestavbě Varné nádoby: Minimálně (1x varná nádoba min.150l + 1x varná nádoba min.150l (využitelné objemy pro vaření)) Funkce min. 2 varných nádob: - Teplotní rozsah od max: 50°C do min:250°C po max. 1°C - Vaření pomocí vpichové pokrmové teplotní sondy - Plocha dna nádob min. 95dm2. Vaření min. v 7 GN1/1 200 najednou - 1x integrovaná zásuvka 230V ke každé vaně - USB port pro aktializaci software pro ovládání každé vany - Smažení, vaření, restovaní, fritovaní, udržovaní na nastavené teplotě, delta T vaření, vaření v páře, vaření při zcela uzavřené varné nádobě víkem s těsněním, nízkoteplotní dlouhodobé vaření například přes noc, proces na mléčné produkty jako je puding, krupice a podobně - Ovládací dotykový displej v českém jazyce ve výšce min. 850 mm pro každou varnou vanu samostatně - Možnost ukládaní receptu v českém jazyce - Ukládaní HACCP dat .Historie min. 50 zápisu - Automatické napouštění vody s přesností na litr - Vzdálený přístup přes LAN , nebo Wi-Fi pro kontrolu pokrmu a korekci varných procesů - Varné nádoby s vařením ve varných koších Konstrukce varného systému: - Celonerezové provedení min. AISI 304 s rámovou konstrukci - všechny varné vany z materiálu - nerezová ocel min. AISI 316 - Jednotlivé části (viz. skladba varného systému) jsou modulární zařízení spojené do celkového bloku systémovými spoji zabraňující zatékání do stavebního soklu - Minimálně dvě zařízení s výpustným nerezovým ventilem min. 2 palce, min. ASISI 316, umístěný tak, aby nebránil obsluze v přístupu v příčné ose vany. - Izolované víko pro úplné uzavření varné nádoby s obvodovým těsněním u každé varné nádoby - všechny varné vany vybaveny měrkou v litrech Energie : - Celkový instalovaný příkon elektrické energie celého varného systému max. : 400V/65kW (pro každou varnou nádobu a pro indukční sporák je přiveden samostatný kabel 400V) - Spotřeba elektrické energie(varné vany) při uvedení vody do varu dle DIN 18873-5:2016-02:max.0,09kWh/kg - Uvedení min.300l (varné vany) vody do varu dle DIN 18873-5:2016-02: max .40min. Pracovní plocha na uzavřené skříňové podestavbě -rozměry pracovní plochy min.400x700 mm . min. 1x pracovní plocha umístěna mezi varnými nádobami Spojení se sousedícími varnými vanami systémovým hygienickým spojem zabraňující zatékání do stavebního soklu mezi položkami. Certifikace: každá varná vana CE, sporák CE. Krytí: min IPX5 - všechna zařízení. Všechna zařízení uzpůsobena pro bezobslužný provoz dle EN. Všechna elektrická zařízení musí být připraveny výrobcem pro napojení inteligentního energetického optimalizačního zařízení na redukci výkonových špiček dle DIN 18875.</t>
  </si>
  <si>
    <t>170</t>
  </si>
  <si>
    <t>Pol138</t>
  </si>
  <si>
    <t>Příslušenství pro varný systém 1 a varný systém 2: 2x vozík pro každou varnou vanu pro vyprazdňování každé varné vany včetně GN1/1; 9 varných vložek (košů); rošty na dno varných van zakrývající celou varnou plochu všech van; 3x plná lopatka pro vyprazdňování varných van; 3x perforovaná lopatka pro vyprazdňování varných van; scezovací síta minimálně 1ks pro každou vanu; 3x čistící houba; 3x nerezové kopisto; 3x nerezová špachtle; 3x kartáč na čištění vypouštěcích ventilů; 3x fritovací koš o rozměrech min. 500x300x150mm; 1x síto na noky; 1x síto na játrovou rýži; 2x hrnec s poklicí min. 3l; 2x hrnec s poklicí min. 5l;</t>
  </si>
  <si>
    <t>172</t>
  </si>
  <si>
    <t>D11</t>
  </si>
  <si>
    <t>Výdej</t>
  </si>
  <si>
    <t>Pol139</t>
  </si>
  <si>
    <t>Nerezový stůl, 1x police, 1x vevařený dřez 600x500x300, 1x vevařené umyvadlo 290x400x200 s prolisem kolem umyvadla, výklopný odpadkový koš pod umyvadlem, 1x zásuvka pro GN 1/1, jednolitá pracovní deska v bezesparém provedení, provedení na stavební sokl 150mm</t>
  </si>
  <si>
    <t>174</t>
  </si>
  <si>
    <t>176</t>
  </si>
  <si>
    <t>178</t>
  </si>
  <si>
    <t>180</t>
  </si>
  <si>
    <t>182</t>
  </si>
  <si>
    <t>Pol140</t>
  </si>
  <si>
    <t>Termos 20 l s vodomírou na horké a studené nápoje, dvouplášťové plně izolované provedení, s víkem, nekapajícím kohoutkem.</t>
  </si>
  <si>
    <t>184</t>
  </si>
  <si>
    <t>93</t>
  </si>
  <si>
    <t>Pol141</t>
  </si>
  <si>
    <t>Překapávač vody a čaje. 1 průtoková jednotka, vč. 1x termosu 20 l s vodomírou na horké a studené nápoje (dvouplášťové plně izolované provedení, s víkem, nekapajícím kohoutkem). Pevné připojení na vodu. Udržovací kapacita: 20 l. Výkonová kapacita: 90 l/hod. Doba překapávání: 14 min / 20 l. Překapává se do odnímatelných zásobníků. Digitální řízení. Signalizace zavápnění. Celkové a denní počítadlo vydaného množství. Akustický signál dokončení překapávání. Spínací hodiny. Filtrační jednotka.</t>
  </si>
  <si>
    <t>186</t>
  </si>
  <si>
    <t>Pol142</t>
  </si>
  <si>
    <t>Banketový vozík vyhřívaný, vyroben z nerezového materiálu AISI 304. Dvouplášťové provedení vč. tepelné izolace. Křídlové otevírání dneří v úhlu 270° s aretací. Rozsah teploty od max.30 - min. 90°C. Konvekční vytápění, včetně zvlhčovací nádobky. Regulace teploty a vlhkosti digitálně. Čtyři otočná kolečka (Ø125, 2x brzděná). Kapacita 15GN 1/1. Lisované podélné vsuny s roztečí 75mm, pryžové nárazníky v rozích. Elektrické připojení 230V zásuvkou.</t>
  </si>
  <si>
    <t>188</t>
  </si>
  <si>
    <t>95</t>
  </si>
  <si>
    <t>Pol143</t>
  </si>
  <si>
    <t>Celonerezový vozík na termos s čajem, odkapní miskou. 4 otočná kola 2 z toho s brzdou o průměru min.125mm, konstrukce s uzavřených profilů, nárazníky v rozích. Konstrukce vozíku je celosvařovaná. Vč. sklopné pojezdové dráhy, trubkové</t>
  </si>
  <si>
    <t>190</t>
  </si>
  <si>
    <t>Pol144</t>
  </si>
  <si>
    <t>Vyhřívaný zásobník na nádobí univerzální 1-tubusový, možnost vložení všech tvarů nádobí: kulaté až do průměru 32 cm(půdorysně do plochy šachty), 4 kulaté do průměru 120mm (půdorysně do plochy šachty), čtercové, obdelníkové, oválné, IPX 5, kapacita min.80 talířů až do průměru min. 320mm, regulace teploty v rozsahu max.30 - min.110°C. Zásobník umožňuje úplné vyjmutí šachty pro lepší čištění,pro nastavení pružin a pro servísní přistup. Polykarbonátový kryt při výdeji lze zavěsit na madlo vozíku. Elektrické připojení elektrickou zásuvkou 230V.</t>
  </si>
  <si>
    <t>192</t>
  </si>
  <si>
    <t>97</t>
  </si>
  <si>
    <t>Pol145</t>
  </si>
  <si>
    <t>Výdejní vana 3GN 1/1, samostatně vyhřívané 3 vany. 1x police. Plynulá regulace teploty max.30°C - min.90°C každé vany. Celonerezové provedení. Vany o hloubce 210 mm. Automatické napouštění a dopouštění vody při provozu každé vany. Hladinový senzor - hlídání maximální a minimální hladiny. Ovládací prvky na čelním panelu. Zásuvka 230V na čelním panelu. Hygienická nástavba - tvořena nerezovou konstrukcí s vrchní policí a čelním sklem v čirém provedení, výška nástavby 350mm. Nástavba je osazena LED osvětlením v celé délce. Provedení na stavební sokl 150mm</t>
  </si>
  <si>
    <t>194</t>
  </si>
  <si>
    <t>Pol146</t>
  </si>
  <si>
    <t>Gastronádoba GN 1/1-150 se sklopnými držadly</t>
  </si>
  <si>
    <t>196</t>
  </si>
  <si>
    <t>Pol147</t>
  </si>
  <si>
    <t>Gastronádoba GN 1/2-150 se sklopnými držadly</t>
  </si>
  <si>
    <t>198</t>
  </si>
  <si>
    <t>Pol148</t>
  </si>
  <si>
    <t>Gastronádoba GN 1/3-150 se sklopnými držadly</t>
  </si>
  <si>
    <t>200</t>
  </si>
  <si>
    <t>101</t>
  </si>
  <si>
    <t>Pol149</t>
  </si>
  <si>
    <t>Gastronádoba GN 1/1-150 děrovaná se sklopnými držadly</t>
  </si>
  <si>
    <t>202</t>
  </si>
  <si>
    <t>Pol150</t>
  </si>
  <si>
    <t>Víko pro GN 1/1 s výřezy pro držadla a naběračku</t>
  </si>
  <si>
    <t>204</t>
  </si>
  <si>
    <t>103</t>
  </si>
  <si>
    <t>Pol151</t>
  </si>
  <si>
    <t>Víko pro GN 1/2 s výřezy pro držadla a naběračku</t>
  </si>
  <si>
    <t>206</t>
  </si>
  <si>
    <t>Pol152</t>
  </si>
  <si>
    <t>Víko pro GN 1/3 s výřezy pro držadla a naběračku</t>
  </si>
  <si>
    <t>208</t>
  </si>
  <si>
    <t>105</t>
  </si>
  <si>
    <t>Pol153</t>
  </si>
  <si>
    <t>Nerezový stůl neutrální do výdejní linky, spodní police. Provedení na stavební sokl 150mm</t>
  </si>
  <si>
    <t>210</t>
  </si>
  <si>
    <t>Pol154</t>
  </si>
  <si>
    <t>Chlazený salátový bar samoobslužný s přefukovanou vanou pro 3GN 1/1-150. Celonerezové provedení, opláštění ze tří stran, spodní prostor s policí. Hygienický zákryt - tvořen nerezovou konstrukcí s vrchní policí s prostorem na misky a částečným čelním sklem v čirém provedení. Nástavba je osazena LED osvětlením v celé délce. Nerezová pojezdová dráha trubková. Digitální termostat pro nastavení teploty max.+3°C/min.+8°C, automatické odtávání. Provedení na stavební sokl 150mm</t>
  </si>
  <si>
    <t>212</t>
  </si>
  <si>
    <t>107</t>
  </si>
  <si>
    <t>Pol155</t>
  </si>
  <si>
    <t>Nerezová pojezdová dráha, trubková</t>
  </si>
  <si>
    <t>214</t>
  </si>
  <si>
    <t>Pol156</t>
  </si>
  <si>
    <t>Zásobník na koše, samozdvihací. Konstrukce z nerezové oceli. 4 otočná kolečka (z toho 2 s brzdou) o prům.min. 125 mm . Rohy s gumovými nárazníky. Ergonomické madlo. Automatický pružinový zvedací mechanismus s možností nastavení dle váhy. Police na koše 500x500xmm. Kapacita min. 5 košů 115 mm nebo 7 košů 75 mm. Maximální zatížení do 200kg.</t>
  </si>
  <si>
    <t>216</t>
  </si>
  <si>
    <t>109</t>
  </si>
  <si>
    <t>Pol157</t>
  </si>
  <si>
    <t>Nerezový stůl, 1x police, 2x křídlová dvířka, vč. nerezové pojezdové dráhy trubkové, jednolitá pracovní deska v bezesparém provedení</t>
  </si>
  <si>
    <t>218</t>
  </si>
  <si>
    <t>Pol158</t>
  </si>
  <si>
    <t>Postmix v provedení se 3 výdejními ventily je určen k výrobě a stáčení chlazených limonád a sodové vody. Nerezové provedení. Chladící výkon kompresoru: 1/4 Hp. Chladící výkon stálý min. 30l. Chladící výkon přímý min. 0,5l/min. Chlazené nápoje: 3 x limo, 1 x soda. Součástí je veškeré příslušenství pro chod stroje. Tlaková lahev CO2 a sirupy nejsou součástí dodávky technologie kuchyně.</t>
  </si>
  <si>
    <t>220</t>
  </si>
  <si>
    <t>D12</t>
  </si>
  <si>
    <t>Mytí stolního nádobí</t>
  </si>
  <si>
    <t>111</t>
  </si>
  <si>
    <t>Pol159</t>
  </si>
  <si>
    <t>Vstupní stůl k mycímu automatu pro min. 4 koše 500x500, válečkový, 1 vevařeny dřez 400x400x250</t>
  </si>
  <si>
    <t>222</t>
  </si>
  <si>
    <t>224</t>
  </si>
  <si>
    <t>113</t>
  </si>
  <si>
    <t>Pol160</t>
  </si>
  <si>
    <t>Mycí automat na nádobí univerzální se sytémem úspory energie s eliminací úniku páry mimo mycí stroj, pro 2 mycí koše 500x500mm najednou. Spotřeba vody na 1 cyklus maximálně 3l. Permanentní filtrace a průběžné odstraňování hrubých nečistot z mycí lázně do odpadní nádoby umístěné mimo mycí komoru(včetně odvoddnění nečistot) umožňující mytí znečištěného a zaschlého stolního nádobí( min. 0,5h po odevzdání strávníkem) bez manuálního předmytí. Hygienické provedení mycí komory bez trubek a hadic. Zabudovaný atmosférický bojler s oplachovým čerpadlem; spouštění oplachu až při dosažení správné oplachové teploty. Automatické spuštění mytí při uzavření poklopu. Pozvolný náběh mycího čerpadla. Zpětný vzduchový ventil (třídy A). Elektronický ovládací panel s textovým ukazatelem ve výšce, tak že lze obsluhovat zařízení ve vzpřímené poloze obsluhy. Autodiagnostický systém detekce závad. Samočistící cyklus. Hygienické samovypouštěcí mycí čerpadla. Dávkovač mycího a oplachového prostředku a odpadní čerpadlo. Příprava pro napojení na HACCP. v souladu s DIN 10512 normou. Možnost připojit na teplou i studenou vodu, libovolně přestavitelné, nakládací výška min. 440mm. Program pro intenzivně znečištěné a zaschlé nádobí, 2 úrovně nastavitelné tlaky mytí a dodatečný mycí systém pro odstranění zaschlých nečistot. Standartní přednastavitelné mycí časy minimálně: 3. Kapacita minimálně: 90košů/h. Spotřeba elektrické energie na 1 mycí cyklus max. 0,18kWh. Integrovaný wifi modul.Připravenost k napojení inteligentního energetického optimalizačního zařízení pro redukci výkonových špiček dle DIN 18875</t>
  </si>
  <si>
    <t>226</t>
  </si>
  <si>
    <t>Pol161</t>
  </si>
  <si>
    <t>Koš na talíře pro 18 ks do pr. 254mm, vnitřní výška min.83mm, barva světle šedá</t>
  </si>
  <si>
    <t>228</t>
  </si>
  <si>
    <t>115</t>
  </si>
  <si>
    <t>Pol162</t>
  </si>
  <si>
    <t>Univerzální koš na polévkové misky, vnitřní výška min.67mm, barva modrá</t>
  </si>
  <si>
    <t>230</t>
  </si>
  <si>
    <t>Pol163</t>
  </si>
  <si>
    <t>Univerzální koš na salátové misky, vnitřní výška min.67mm, barva modrá</t>
  </si>
  <si>
    <t>232</t>
  </si>
  <si>
    <t>117</t>
  </si>
  <si>
    <t>Pol164</t>
  </si>
  <si>
    <t>Univerzální koš na sklenice, vnitřní výška min.67mm, barva modrá</t>
  </si>
  <si>
    <t>234</t>
  </si>
  <si>
    <t>Pol165</t>
  </si>
  <si>
    <t>Univerzální koš na příbory, vnitřní výška min.67mm, barva hnědá</t>
  </si>
  <si>
    <t>236</t>
  </si>
  <si>
    <t>119</t>
  </si>
  <si>
    <t>Pol166</t>
  </si>
  <si>
    <t>Koš na tácy</t>
  </si>
  <si>
    <t>238</t>
  </si>
  <si>
    <t>Pol167</t>
  </si>
  <si>
    <t>Nerezový výstupní stůl k mycímu automatu válečkový pro min. 4 koše 500x500</t>
  </si>
  <si>
    <t>240</t>
  </si>
  <si>
    <t>121</t>
  </si>
  <si>
    <t>Pol168</t>
  </si>
  <si>
    <t>Nerezové umyvadlo s integrovaným košem. Rozměr umyvdla min. 365x340x130mm. Zadní lem, prolis kolem umyvadla, otvor pro baterii, opláštění ze tří stran. Výklopné dvěře se zámkem, nerezová obruč pro výměnu sáčku. Ve dveřích integrovananý lítačkový zákryt pro odhazování papírových ručníků.</t>
  </si>
  <si>
    <t>242</t>
  </si>
  <si>
    <t>244</t>
  </si>
  <si>
    <t>123</t>
  </si>
  <si>
    <t>246</t>
  </si>
  <si>
    <t>248</t>
  </si>
  <si>
    <t>125</t>
  </si>
  <si>
    <t>250</t>
  </si>
  <si>
    <t>252</t>
  </si>
  <si>
    <t>127</t>
  </si>
  <si>
    <t>Pol169</t>
  </si>
  <si>
    <t>Vozíky na sběr táců, celonerezový, kapacita min. 20 EN táců (530x370mm), rozestup zásuvů nad sebou min.120 mm. 4 otočná kola 2 z toho s brzdou o průměru min.125mm, konstrukce s uzavřených profilů, nárazníky v rozích. Konstrukce vozíku je celosvařovaná.</t>
  </si>
  <si>
    <t>254</t>
  </si>
  <si>
    <t>D13</t>
  </si>
  <si>
    <t>Jídelna</t>
  </si>
  <si>
    <t>Pol170</t>
  </si>
  <si>
    <t>Vozík na tácy a příbory se spodní policí na min. 240 táců, vč. 4x GN 1/3-150</t>
  </si>
  <si>
    <t>256</t>
  </si>
  <si>
    <t>129</t>
  </si>
  <si>
    <t>Pol171</t>
  </si>
  <si>
    <t>Vyhřívaný výdejní vozík pro 2x GN1/1-200. Ovládání na kratší straně. Vany umožňují i ohřev bez vody (pro suchý i vlhký provoz – dle typu jídel). Konstrukce z nerez oceli, dvouplášťová izolace stěn. 4 otočná kolečka (z toho 2 s brzdou) o prům.min. 125 mm. Spodní police je pevně přivařena. Vany bezespárově vevařené, v horní části s profilem pro odtékání kondenzované vody zpět do vany. Min. IPX 4. Pracovní teplota max.30°C – min.95°C ovládané přes termostat. 2x nerezová sklopná poleci na delší straně. 1x hygienický zákryt z tvrzeného skla nad výdejními vanami s tepelným keramickým ohřevem</t>
  </si>
  <si>
    <t>258</t>
  </si>
  <si>
    <t>260</t>
  </si>
  <si>
    <t>131</t>
  </si>
  <si>
    <t>262</t>
  </si>
  <si>
    <t>D14</t>
  </si>
  <si>
    <t>Monitoring fyzikálních veličin</t>
  </si>
  <si>
    <t>Pol172</t>
  </si>
  <si>
    <t>Plně bezdrátový teplotní snímač ve tvaru oblé čočky, s přesností měření teploty 0,3°C, použitelný teplotní rozsah je -30°C až +50°C, integrovaná baterie s minimální životností 10 let, četnost měření je každé 2 minuty, atest pro styk s potravinami, použitá frekvence 868,3 MHz, dosah na otevřeném prostranství 800m, rozměry ∅80x20 mm, bez nutnosti kalibrace, krytí IP65, systém je v souladu s EN 12830:2018, testováno ČMI. Pro položky: 1.0.4.01; 1.0.7.01; 1.0.7.02; 1.0.7.07; 1.0.9.09; 1.0.9.14</t>
  </si>
  <si>
    <t>264</t>
  </si>
  <si>
    <t>133</t>
  </si>
  <si>
    <t>Pol173</t>
  </si>
  <si>
    <t>Plně bezdrátový snímač teploty a vlhkosti, přesnost měření teploty 0,5°C, použitelný teplotní rozsah je -30°C až +50°C, měření vlhkosti 0-100%, integrovaná baterie s minimální životností 10 let, výměnná, četnost měření je každé 2 minuty, použitá frekvence 868,3 MHz, dosah na otevřeném prostranství 800 m, rozměry 80x80x12 mm, bez nutnosti kalibrace, krytí IP20, systém je v souladu s EN 12830:2018, testováno ČMI. Pro místnosti: Suchý sklad potravin</t>
  </si>
  <si>
    <t>266</t>
  </si>
  <si>
    <t>Pol174</t>
  </si>
  <si>
    <t>Plně bezdrátový dveřní senzor s dveřním magnetem, použitelný v teplotním rozsahu -30°C až +50°C, integrovaná baterie s minimální životností 10 let, atest pro styk s potravinami, použitá frekvence 868,3 MHz, dosah na otevřeném prostranství 800m, rozměry dveřního senzoru 88x19x35mm, rozměr dveřního magnetu 38x14x25mm, krytí IP65. Pro položky: 1.0.7.07</t>
  </si>
  <si>
    <t>268</t>
  </si>
  <si>
    <t>135</t>
  </si>
  <si>
    <t>Pol175</t>
  </si>
  <si>
    <t>LTE gateway pro bezdrátové měřiče teplot a otevřených dveří, 5V externí USB adaptér, provozní teplota -10˚C až 50˚C, skladovací teplota -40˚C až 55˚C, GSM LTE, integrovaná SIM a GSM anténa, vnitřní paměť 2GB min. 100.000 vzorků, záložní baterie pro min. 24 hod. provozu, rozměry 210x210x80 mm, krytí IP20, systém je v souladu s EN 12830:2018, testováno ČMI. Nevyžaduje připojení do wifi sítě, má vlastní SIMkartu s nezávislým připojením. Možnost připojit neomezený počet čidel, možnost připojit neomezený počet repeaterů.</t>
  </si>
  <si>
    <t>270</t>
  </si>
  <si>
    <t>Pol176</t>
  </si>
  <si>
    <t>Software/aplikace, roční licenční poplatek, zahrnuje upgrady, poplatek za datové přenosy, pro 11 až 30 připojených senzorů. Nevyžaduje připojení do wifi sítě, má vlastní SIMkartu a její provoz je zahrnut do ceny SW. Přístup do webové aplikace je možný přes jakékoliv rozhraní (Windows, MacOs, Android, iOS,…) a nevyžaduje instalaci do interní IT sítě.</t>
  </si>
  <si>
    <t>272</t>
  </si>
  <si>
    <t>D15</t>
  </si>
  <si>
    <t>Řízení chodu varných technologií</t>
  </si>
  <si>
    <t>137</t>
  </si>
  <si>
    <t>Pol177</t>
  </si>
  <si>
    <t>Zařízení pro optimalizaci elektrické energie na redukci výkonových špiček u tepelných spotřebičů (1x 1.0.9.11; 1x 1.0.9.12; 1x 1.0.9.21; 1x 1.0.9.27; 1x 1.0.9.22; 1x 1.0.9.23); a mycích spotřebičů (1x 1.0.8.03; 1x 1.0.11.02) bez omezení provozu. Decentralizovaná struktura skládající se z centrální jednotky a vstupních/výstupních modulů. Automatické dodržování naprogramovaných minimálních a maximálních spínacích časů. Strategie řízení zapojují do optimalizace všechny spotřebiče a ty fungují zcela bez priority. Systém je schopen vyhodnotit, které spotřebiče jsou momentálně v porvozu a dále umí vyhodnotit nutnost daného spotřebiče odebírat elektrickou energii. Fungování je u každého jednotlivého spotřebiče zajištěno pomocí měřící techniky a zahrnuto do celkové strategie optimalizace. Systém umožňuje měřit el.spotřebuv kWh u každého spotřebiče samostatně přímou metodou tj.aktivním měřením spotřeby, ne přepočtem algoritmu. Redukuje odběrové špičky minimálně o 60% bez omezení provozu. Fungování bez zbytečného spínání zátěžové ochrany naslepo. Vyloučení překročení mezní hodnoty odběru elektrické energie. Každému spotřebiči je přiřazen ruční/automatický spínač, pomocí kterého může být tento spotřebič v případě poruchy nebo nutnosti servisního zásahu cíleně vyřazen ze systému řízení. Při výpadku některé komponenty přejdou spotřebiče do definovaného stavu (většinou nouzového vypnutí) a mohou být až do odstranění poruchy dále ovládány pomocí ručního/atomatického spínače - zabránění překročení odběrového maxima. Součástí dodávky: dotyková obrazovka s min. uhlopříčkou 12 ", vzdalený přístup přes síť LAN. Ovladací software v českém jazyce. Vstupní výstupní (EAM) moduly pro napojení 8ks zařízení. Vstupní výstupní moduly jsou propojeny s centrální jednotkou datovým kabelem BUS po sběrnici. Spotřebiče (1x 1.0.9.11; 1x 1.0.9.12; 1x 1.0.9.21; 1x 1.0.9.27; 1x 1.0.9.22; 1x 1.0.9.23; 1x 1.0.8.03; 1x 1.0.11.02) musí být připraveny výrobcem pro napojení inteligentního energetického optimalizačního zařízení na redukci výkonových špiček dle DIN 18875. Propojení mezi spotřebičem a regulačním členem viz projekt elektro.</t>
  </si>
  <si>
    <t>274</t>
  </si>
  <si>
    <t>D16</t>
  </si>
  <si>
    <t>Ostatní</t>
  </si>
  <si>
    <t>Pol178</t>
  </si>
  <si>
    <t>Montáž, zaškolení</t>
  </si>
  <si>
    <t>276</t>
  </si>
  <si>
    <t>139</t>
  </si>
  <si>
    <t>Pol179</t>
  </si>
  <si>
    <t>Doprava</t>
  </si>
  <si>
    <t>278</t>
  </si>
  <si>
    <t>07 - ELEKTRO</t>
  </si>
  <si>
    <t>D1 - Elektro</t>
  </si>
  <si>
    <t>Elektro</t>
  </si>
  <si>
    <t>Pol187</t>
  </si>
  <si>
    <t>Pojistky nožové H00 250A</t>
  </si>
  <si>
    <t>Pol188</t>
  </si>
  <si>
    <t>Rozvodnice RH: Astrohodiny</t>
  </si>
  <si>
    <t>P</t>
  </si>
  <si>
    <t>Poznámka k položce:_x000d_
(viz schéma zapojení)_x000d_
Tlačítko zvonkové</t>
  </si>
  <si>
    <t>Pol189</t>
  </si>
  <si>
    <t>Vypínač IP44 3x63A</t>
  </si>
  <si>
    <t>Pol190</t>
  </si>
  <si>
    <t>Vypínač IP44 3x32A</t>
  </si>
  <si>
    <t>Pol191</t>
  </si>
  <si>
    <t>Vypínač IP44 3x25A</t>
  </si>
  <si>
    <t>Pol192</t>
  </si>
  <si>
    <t>Zásuvka 230V/16A IP44</t>
  </si>
  <si>
    <t>Pol193</t>
  </si>
  <si>
    <t>Zásuvka 230V/16A</t>
  </si>
  <si>
    <t>Pol194</t>
  </si>
  <si>
    <t>Zásuvka 400V/16A</t>
  </si>
  <si>
    <t>Pol195</t>
  </si>
  <si>
    <t>Stačítko stop, bezpečnostní</t>
  </si>
  <si>
    <t>Pol196</t>
  </si>
  <si>
    <t>Krabice odbočná KO68</t>
  </si>
  <si>
    <t>Pol197</t>
  </si>
  <si>
    <t>Svorka WAGO</t>
  </si>
  <si>
    <t>Pol198</t>
  </si>
  <si>
    <t>Svorka BERNARD včetně pásku CU</t>
  </si>
  <si>
    <t>Pol199</t>
  </si>
  <si>
    <t>Zvonek</t>
  </si>
  <si>
    <t>Pol200</t>
  </si>
  <si>
    <t>Kabel AYKY J4x180</t>
  </si>
  <si>
    <t>Pol201</t>
  </si>
  <si>
    <t>Kabel CYKY J5x16</t>
  </si>
  <si>
    <t>Pol202</t>
  </si>
  <si>
    <t>Kabel CYKY J5x10</t>
  </si>
  <si>
    <t>Pol203</t>
  </si>
  <si>
    <t>Kabel CYKY J5x4</t>
  </si>
  <si>
    <t>Pol204</t>
  </si>
  <si>
    <t>Kabel CYKY J5x2,5</t>
  </si>
  <si>
    <t>Pol205</t>
  </si>
  <si>
    <t>Kabel CYKY J5x1,5</t>
  </si>
  <si>
    <t>Pol206</t>
  </si>
  <si>
    <t>Kabel CYKY J7x1,5</t>
  </si>
  <si>
    <t>Pol207</t>
  </si>
  <si>
    <t>Kabel CYKY J3x2,5</t>
  </si>
  <si>
    <t>Pol208</t>
  </si>
  <si>
    <t>Kabel CYKY J3x1,5</t>
  </si>
  <si>
    <t>Pol209</t>
  </si>
  <si>
    <t>Kabel CYKY 03x1,5</t>
  </si>
  <si>
    <t>Pol210</t>
  </si>
  <si>
    <t>Kabel CYKY 03x2,5</t>
  </si>
  <si>
    <t>Pol211</t>
  </si>
  <si>
    <t>CGSG J5x16</t>
  </si>
  <si>
    <t>Pol212</t>
  </si>
  <si>
    <t>CGSG J5x10</t>
  </si>
  <si>
    <t>Pol213</t>
  </si>
  <si>
    <t>CGSG J5x2,5</t>
  </si>
  <si>
    <t>Pol214</t>
  </si>
  <si>
    <t>Vodič CY6</t>
  </si>
  <si>
    <t>Pol215</t>
  </si>
  <si>
    <t>Vodič CY4</t>
  </si>
  <si>
    <t>Pol216</t>
  </si>
  <si>
    <t>UTP cat5</t>
  </si>
  <si>
    <t>Pol217</t>
  </si>
  <si>
    <t>RJ45 konektor</t>
  </si>
  <si>
    <t>Pol218</t>
  </si>
  <si>
    <t>Napájecí zdroj ZAC1/20 (230V/12V 50Hz)</t>
  </si>
  <si>
    <t>Pol219</t>
  </si>
  <si>
    <t>chránička PVC ohebná 35</t>
  </si>
  <si>
    <t>Pol220</t>
  </si>
  <si>
    <t>chránička PVC ohebná 23</t>
  </si>
  <si>
    <t>Pol221</t>
  </si>
  <si>
    <t>Zásuvka RJ45</t>
  </si>
  <si>
    <t>Pol222</t>
  </si>
  <si>
    <t>Drátěný kabelový žlab 200x60</t>
  </si>
  <si>
    <t>Poznámka k položce:_x000d_
včetně konzolí a spojovacího materiálu</t>
  </si>
  <si>
    <t>Pol223</t>
  </si>
  <si>
    <t>Drátěný kabelový žlab 100x60</t>
  </si>
  <si>
    <t>Pol224</t>
  </si>
  <si>
    <t>Tlačítko ovladací řazení 5/0 IP44</t>
  </si>
  <si>
    <t>Pol225</t>
  </si>
  <si>
    <t>Vypínač řazení 1 IP44</t>
  </si>
  <si>
    <t>Pol226</t>
  </si>
  <si>
    <t>Vypínač řazení 51 IP44</t>
  </si>
  <si>
    <t>Pol227</t>
  </si>
  <si>
    <t>Vypínač řazení 1</t>
  </si>
  <si>
    <t>Pol228</t>
  </si>
  <si>
    <t>Vypínač řazení 6</t>
  </si>
  <si>
    <t>Pol229</t>
  </si>
  <si>
    <t>Čidlo pohybu</t>
  </si>
  <si>
    <t>Pol230</t>
  </si>
  <si>
    <t>Světelný vývod pro venkovní svítidlo</t>
  </si>
  <si>
    <t>Poznámka k položce:_x000d_
dodávka svítidel je předmětem samostatné PD</t>
  </si>
  <si>
    <t>Pol231</t>
  </si>
  <si>
    <t>Světelný vývod</t>
  </si>
  <si>
    <t>Pol232</t>
  </si>
  <si>
    <t>Světelný vývod pro nouzové svítidlo</t>
  </si>
  <si>
    <t>Pol233</t>
  </si>
  <si>
    <t>Připojení ventilátoru s doběhem</t>
  </si>
  <si>
    <t>Poznámka k položce:_x000d_
dodávka ventilátoru je předmětem samostatné PD</t>
  </si>
  <si>
    <t>Pol234</t>
  </si>
  <si>
    <t>Připojení zařízení VZT 3P</t>
  </si>
  <si>
    <t>Poznámka k položce:_x000d_
dodávka zařízení samostatné PD</t>
  </si>
  <si>
    <t>Pol235</t>
  </si>
  <si>
    <t>Připojení zařízení VZT 1P</t>
  </si>
  <si>
    <t>Pol236</t>
  </si>
  <si>
    <t>Připojení zařízení chlazení</t>
  </si>
  <si>
    <t>Pol237</t>
  </si>
  <si>
    <t>Pojistka FD3 260A (vývod FU7)</t>
  </si>
  <si>
    <t>Poznámka k položce:_x000d_
přezbrojení vývodu stávajícího rozvaděče RH,RE (viz dodaná dokumentace)</t>
  </si>
  <si>
    <t>Pol238</t>
  </si>
  <si>
    <t>Drobný spojovací a nespecifikovaný materiál a náklady</t>
  </si>
  <si>
    <t>paušál</t>
  </si>
  <si>
    <t>Pol239</t>
  </si>
  <si>
    <t>Přesuny hmot</t>
  </si>
  <si>
    <t>Pol240</t>
  </si>
  <si>
    <t>Výchozí revize</t>
  </si>
  <si>
    <t>výkon</t>
  </si>
  <si>
    <t>Pol241</t>
  </si>
  <si>
    <t>Demontáž a opětovná montáž výdejního systému dle pozice specifikované provozovatelem jídelny. Terminál umístěn na výdejní linii, připojení na ethernetovou síť a elektro do připravených napojovacích bodů</t>
  </si>
  <si>
    <t>1390346904</t>
  </si>
  <si>
    <t>08 - Led osvětlení</t>
  </si>
  <si>
    <t>PSV - PSV</t>
  </si>
  <si>
    <t xml:space="preserve">    D1 - Osvětlení</t>
  </si>
  <si>
    <t>Osvětlení</t>
  </si>
  <si>
    <t>Pol180</t>
  </si>
  <si>
    <t>Led podhledové svítidlo, 24W, CCT, bílý rámeček</t>
  </si>
  <si>
    <t>Pol181</t>
  </si>
  <si>
    <t>Led prachotěsné svítidlo, 120cm, 36W, 4000K</t>
  </si>
  <si>
    <t>Pol182</t>
  </si>
  <si>
    <t>Led prachotěsné svítidlo, 150cm, 50W, 4000K</t>
  </si>
  <si>
    <t>Pol183</t>
  </si>
  <si>
    <t>Vestavný LED panel, 40W, difuzor UGR, 4000K</t>
  </si>
  <si>
    <t>Pol184</t>
  </si>
  <si>
    <t>Magnet pro přisazení LED panelu k SDK stropu</t>
  </si>
  <si>
    <t>Pol185</t>
  </si>
  <si>
    <t>Led přisazené nouzové svítidlo, 4W, IP65, 3h NM</t>
  </si>
  <si>
    <t>Fasádní žárovkové led svítidlo, E27, bez zdroje, IP44, 165x82mm</t>
  </si>
  <si>
    <t>-1570018261</t>
  </si>
  <si>
    <t>Pol186</t>
  </si>
  <si>
    <t>montáž, doprava, materiál - cena je v případě připravenosti přívodů k jednotlivým svítidlům</t>
  </si>
  <si>
    <t>09 - VZT</t>
  </si>
  <si>
    <t>D1 - Nucené větrání se ZZT varny</t>
  </si>
  <si>
    <t>D2 - Nucené větrání se ZZT šaten a denní místnosti</t>
  </si>
  <si>
    <t>D3 - Větrání skladů</t>
  </si>
  <si>
    <t>D4 - Podtlakové větrání hygienických místností</t>
  </si>
  <si>
    <t>D5 - Odtah vzduchu od mycí linky</t>
  </si>
  <si>
    <t>D6 - Práce</t>
  </si>
  <si>
    <t xml:space="preserve">    D07 - MaR</t>
  </si>
  <si>
    <t>Nucené větrání se ZZT varny</t>
  </si>
  <si>
    <t>Pol280</t>
  </si>
  <si>
    <t>VZT rekuperační jednotka ve vnitřním podstropním provedení; 2500x1600x885mm; vč MaR, upínacích manžet; 4000m3/h/4000m3/h; 650Pa; 400V/3f/50Hz/ 2x1,91kW; vodní ohřívač 2,2kW; 70/50st; 98 l/h; 1,3kPa; 470kg</t>
  </si>
  <si>
    <t>Pol281</t>
  </si>
  <si>
    <t>Čtyřhranný tlumič hluku 1200x400 - 1,0m</t>
  </si>
  <si>
    <t>Pol282</t>
  </si>
  <si>
    <t>Protidešťová žluaize 800x400 s upínacím rámečkem, síto proti ptákům</t>
  </si>
  <si>
    <t>Pol283</t>
  </si>
  <si>
    <t>Čtyřhranné potrubí pozink</t>
  </si>
  <si>
    <t>Pol284</t>
  </si>
  <si>
    <t>Tepelná izolace tl,40mm (izolace sacího/výfukového potrubí)</t>
  </si>
  <si>
    <t>Nucené větrání se ZZT šaten a denní místnosti</t>
  </si>
  <si>
    <t>Pol285</t>
  </si>
  <si>
    <t>VZT rekuperační jednotka ve vnitřním podstropním provedení; 1004x1144x404mm; vč MaR, upínacích manžet 800m3/h/800m3/h; 150Pa; 230V/1f/50Hz/0,34kW</t>
  </si>
  <si>
    <t>Pol286</t>
  </si>
  <si>
    <t>El.ohřívař vzduchu 400V/3f/50Hz/3,0kW vč MaR (pulser + čidlo)</t>
  </si>
  <si>
    <t>Pol287</t>
  </si>
  <si>
    <t>Kruhový tlumič hluku pr.200 - 0,9m</t>
  </si>
  <si>
    <t>Pol288</t>
  </si>
  <si>
    <t>Zpětná klapka pr.200mm</t>
  </si>
  <si>
    <t>Pol289</t>
  </si>
  <si>
    <t>Regulační klapka ruční, pr.200</t>
  </si>
  <si>
    <t>Pol290</t>
  </si>
  <si>
    <t>Talířový ventil kovový, vílý, pr.160mm přívod vzduchu</t>
  </si>
  <si>
    <t>Pol291</t>
  </si>
  <si>
    <t>Talířový ventil kovový, vílý, pr.125mm přívod vzduchu</t>
  </si>
  <si>
    <t>Pol292</t>
  </si>
  <si>
    <t>Talířový ventil kovový, vílý, pr.160mm odtah vzduchu</t>
  </si>
  <si>
    <t>Pol293</t>
  </si>
  <si>
    <t>Talířový ventil kovový, vílý, pr.125mm odtah vzduchu</t>
  </si>
  <si>
    <t>Pol294</t>
  </si>
  <si>
    <t>Potrubí kruhové, SPIRO, pozink pr.200 vč tvarovek</t>
  </si>
  <si>
    <t>Pol295</t>
  </si>
  <si>
    <t>Potrubí kruhové, SPIRO, pozink pr.160 vč tvarovek</t>
  </si>
  <si>
    <t>Pol296</t>
  </si>
  <si>
    <t>Potrubí kruhové, SPIRO, pozink pr.125 vč tvarovek</t>
  </si>
  <si>
    <t>Pol297</t>
  </si>
  <si>
    <t>Ohebné potrubí hlukové izolované pr.160mm</t>
  </si>
  <si>
    <t>Pol298</t>
  </si>
  <si>
    <t>Ohebné potrubí hlukové izolované pr.125mm</t>
  </si>
  <si>
    <t>Větrání skladů</t>
  </si>
  <si>
    <t>Pol299</t>
  </si>
  <si>
    <t>Ventilátor pro přívod vzduchu; 400m3/h; 300Pa; 230V/1f/50Hz/0,17kW</t>
  </si>
  <si>
    <t>Pol300</t>
  </si>
  <si>
    <t>Ventilátor pro odtah vzduchu; 400m3/h; 300Pa; 230V/1f/50Hz/0,17kW</t>
  </si>
  <si>
    <t>Pol301</t>
  </si>
  <si>
    <t>El.ohřívař vzduchu 230V/1f/50Hz/2,1kW vč MaR (pulser + čidlo)</t>
  </si>
  <si>
    <t>Pol302</t>
  </si>
  <si>
    <t>Kruhový tlumič hluku pr.250 - 0,6m</t>
  </si>
  <si>
    <t>Pol303</t>
  </si>
  <si>
    <t>Zpětná klapka pr.250mm; těsná</t>
  </si>
  <si>
    <t>Pol304</t>
  </si>
  <si>
    <t>Regulační klapka ruční, pr.160</t>
  </si>
  <si>
    <t>Pol305</t>
  </si>
  <si>
    <t>Filtr vzduchu do krtuhového přívodního potrubí</t>
  </si>
  <si>
    <t>Pol306</t>
  </si>
  <si>
    <t>Protidešťová žluaize 400x250 s upínacím rámečkem, síto proti ptákům</t>
  </si>
  <si>
    <t>Pol307</t>
  </si>
  <si>
    <t>Obdélníková vyústka pro přívod vzduchu, vč.regulace 280x100 + PB</t>
  </si>
  <si>
    <t>Pol308</t>
  </si>
  <si>
    <t>Obdélníková vyústka pro odtah vzduchu, vč.regulace 280x100 + PB</t>
  </si>
  <si>
    <t>Pol309</t>
  </si>
  <si>
    <t>Potrubí kruhové, SPIRO, pozink pr.250 vč tvarovek</t>
  </si>
  <si>
    <t>Podtlakové větrání hygienických místností</t>
  </si>
  <si>
    <t>Pol310</t>
  </si>
  <si>
    <t>Ventilátor do kruhového potrubí, pr.160mm; 200m3/h; 150Pa; 2130V/1f/50Hz/0,044kW</t>
  </si>
  <si>
    <t>Pol311</t>
  </si>
  <si>
    <t>Kruhový tlumič hluku pr.160 - 0,6m</t>
  </si>
  <si>
    <t>Pol312</t>
  </si>
  <si>
    <t>Zpětná klapka pr.160mm</t>
  </si>
  <si>
    <t>Pol313</t>
  </si>
  <si>
    <t>Talířový ventil kovový, vílý, pr.100mm odtah vzduchu</t>
  </si>
  <si>
    <t>Pol314</t>
  </si>
  <si>
    <t>Potrubí kruhové, SPIRO, pozink pr.100 vč tvarovek</t>
  </si>
  <si>
    <t>Pol315</t>
  </si>
  <si>
    <t>Ohebné potrubí hlukové izolované pr.100mm</t>
  </si>
  <si>
    <t>Odtah vzduchu od mycí linky</t>
  </si>
  <si>
    <t>Pol316</t>
  </si>
  <si>
    <t>Ventilátor do kruhového potrubí, pr.250mm; 1000m3/h; 400Pa; 230V/1f/50Hz/0,44kW + 5st.regulátor</t>
  </si>
  <si>
    <t>Pol317</t>
  </si>
  <si>
    <t>Kruhový tlumič hluku pr.250- 0,6m</t>
  </si>
  <si>
    <t>Pol318</t>
  </si>
  <si>
    <t>Odsávací zákryt, nerez, 2000x1000x400, 2x pr.250mm</t>
  </si>
  <si>
    <t>Práce</t>
  </si>
  <si>
    <t>P01</t>
  </si>
  <si>
    <t>Montáž zařízení VZT</t>
  </si>
  <si>
    <t>1738053297</t>
  </si>
  <si>
    <t>P02</t>
  </si>
  <si>
    <t>Demontáže: - stávající zařízení pro přívod/odtah vzduchu z/do prostoru varny vč MaR - stávající zařízení pro přívod/odtah vzduchu z/do vč MaR - rozvody vzduchu a distribučních prvků v nezbytném rozsahu pro instalaci nového zařízení a připojení na stávající rozvody VZT</t>
  </si>
  <si>
    <t>1396881137</t>
  </si>
  <si>
    <t>P03</t>
  </si>
  <si>
    <t>Montážní a závěsný materiál</t>
  </si>
  <si>
    <t>-784569749</t>
  </si>
  <si>
    <t>P04</t>
  </si>
  <si>
    <t>Zaregulování, začkolení, zprovoznění</t>
  </si>
  <si>
    <t>1109347641</t>
  </si>
  <si>
    <t>P05</t>
  </si>
  <si>
    <t>903807752</t>
  </si>
  <si>
    <t>MaR</t>
  </si>
  <si>
    <t>P06</t>
  </si>
  <si>
    <t>Odpojení stávajících jednotek ze systému MaR</t>
  </si>
  <si>
    <t>508103763</t>
  </si>
  <si>
    <t>P07</t>
  </si>
  <si>
    <t>Připojení nové jednotky na systém MaR objektu</t>
  </si>
  <si>
    <t>1248923265</t>
  </si>
  <si>
    <t>10 - VRN</t>
  </si>
  <si>
    <t>VRN - Vedlejší rozpočtové náklady</t>
  </si>
  <si>
    <t xml:space="preserve">    VRN2 - Příprava staveniště</t>
  </si>
  <si>
    <t xml:space="preserve">    VRN3 - Zařízení staveniště</t>
  </si>
  <si>
    <t xml:space="preserve">    VRN4 - Inženýrská činnost</t>
  </si>
  <si>
    <t xml:space="preserve">    VRN7 - Provozní vlivy</t>
  </si>
  <si>
    <t>Vedlejší rozpočtové náklady</t>
  </si>
  <si>
    <t>VRN2</t>
  </si>
  <si>
    <t>Příprava staveniště</t>
  </si>
  <si>
    <t>020001000</t>
  </si>
  <si>
    <t>1024</t>
  </si>
  <si>
    <t>828289146</t>
  </si>
  <si>
    <t>https://podminky.urs.cz/item/CS_URS_2025_01/020001000</t>
  </si>
  <si>
    <t>VRN3</t>
  </si>
  <si>
    <t>Zařízení staveniště</t>
  </si>
  <si>
    <t>030001000</t>
  </si>
  <si>
    <t>-191950115</t>
  </si>
  <si>
    <t>https://podminky.urs.cz/item/CS_URS_2025_01/030001000</t>
  </si>
  <si>
    <t>VRN4</t>
  </si>
  <si>
    <t>Inženýrská činnost</t>
  </si>
  <si>
    <t>045002000</t>
  </si>
  <si>
    <t>Kompletační a koordinační činnost</t>
  </si>
  <si>
    <t>-1492702128</t>
  </si>
  <si>
    <t>https://podminky.urs.cz/item/CS_URS_2025_01/045002000</t>
  </si>
  <si>
    <t>VRN7</t>
  </si>
  <si>
    <t>Provozní vlivy</t>
  </si>
  <si>
    <t>070001000</t>
  </si>
  <si>
    <t>-802693798</t>
  </si>
  <si>
    <t>https://podminky.urs.cz/item/CS_URS_2025_01/070001000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</si>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</sst>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name val="Trebuchet MS"/>
      <family val="0"/>
      <charset val="238"/>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1" fillId="0" borderId="0" applyNumberFormat="0" applyFill="0" applyBorder="0" applyAlignment="0" applyProtection="0"/>
  </cellStyleXfs>
  <cellXfs count="32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3" fillId="0" borderId="0" xfId="0" applyFont="1" applyAlignment="1">
      <alignment horizontal="left" vertical="center"/>
    </xf>
    <xf numFmtId="0" fontId="14" fillId="2" borderId="0" xfId="0" applyFont="1" applyFill="1" applyAlignment="1">
      <alignment horizontal="center"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17"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7" fillId="0" borderId="0" xfId="0" applyFont="1" applyAlignment="1">
      <alignment horizontal="lef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8" fillId="0" borderId="6" xfId="0" applyFont="1" applyBorder="1" applyAlignment="1">
      <alignment horizontal="left" vertical="center"/>
    </xf>
    <xf numFmtId="0" fontId="0" fillId="0" borderId="6" xfId="0" applyFont="1" applyBorder="1" applyAlignment="1">
      <alignment vertical="center"/>
    </xf>
    <xf numFmtId="4" fontId="18" fillId="0" borderId="6" xfId="0" applyNumberFormat="1"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164" fontId="1" fillId="0" borderId="0" xfId="0" applyNumberFormat="1" applyFont="1" applyAlignment="1">
      <alignment horizontal="left" vertical="center"/>
    </xf>
    <xf numFmtId="4" fontId="19" fillId="0" borderId="0" xfId="0" applyNumberFormat="1" applyFont="1" applyAlignment="1">
      <alignment vertical="center"/>
    </xf>
    <xf numFmtId="0" fontId="19" fillId="0" borderId="0" xfId="0" applyFont="1" applyAlignment="1">
      <alignment horizontal="lef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4" fillId="4" borderId="8" xfId="0" applyFont="1" applyFill="1" applyBorder="1" applyAlignment="1">
      <alignment horizontal="left"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8"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5" borderId="7" xfId="0" applyFont="1" applyFill="1" applyBorder="1" applyAlignment="1">
      <alignment horizontal="center" vertical="center"/>
    </xf>
    <xf numFmtId="0" fontId="22" fillId="5" borderId="8" xfId="0" applyFont="1" applyFill="1" applyBorder="1" applyAlignment="1">
      <alignment horizontal="left" vertical="center"/>
    </xf>
    <xf numFmtId="0" fontId="0" fillId="5" borderId="8" xfId="0" applyFont="1" applyFill="1" applyBorder="1" applyAlignment="1">
      <alignment vertical="center"/>
    </xf>
    <xf numFmtId="0" fontId="22" fillId="5" borderId="8" xfId="0" applyFont="1" applyFill="1" applyBorder="1" applyAlignment="1">
      <alignment horizontal="center" vertical="center"/>
    </xf>
    <xf numFmtId="0" fontId="22" fillId="5" borderId="8" xfId="0" applyFont="1" applyFill="1" applyBorder="1" applyAlignment="1">
      <alignment horizontal="right" vertical="center"/>
    </xf>
    <xf numFmtId="0" fontId="22" fillId="5"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lignment vertical="center"/>
    </xf>
    <xf numFmtId="0" fontId="27" fillId="0" borderId="0" xfId="0" applyFont="1" applyAlignment="1">
      <alignment vertical="center"/>
    </xf>
    <xf numFmtId="0" fontId="27" fillId="0" borderId="0" xfId="0" applyFont="1" applyAlignment="1">
      <alignment horizontal="left" vertical="center" wrapText="1"/>
    </xf>
    <xf numFmtId="0" fontId="28" fillId="0" borderId="0" xfId="0" applyFont="1" applyAlignment="1">
      <alignment vertical="center"/>
    </xf>
    <xf numFmtId="4" fontId="28" fillId="0" borderId="0" xfId="0" applyNumberFormat="1" applyFont="1" applyAlignment="1">
      <alignment vertical="center"/>
    </xf>
    <xf numFmtId="0" fontId="3" fillId="0" borderId="0" xfId="0" applyFont="1" applyAlignment="1">
      <alignment horizontal="center" vertical="center"/>
    </xf>
    <xf numFmtId="4" fontId="29" fillId="0" borderId="15"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6" xfId="0" applyNumberFormat="1" applyFont="1" applyBorder="1" applyAlignment="1">
      <alignment vertical="center"/>
    </xf>
    <xf numFmtId="0" fontId="5" fillId="0" borderId="0" xfId="0" applyFont="1" applyAlignment="1">
      <alignment horizontal="left" vertical="center"/>
    </xf>
    <xf numFmtId="4" fontId="29" fillId="0" borderId="20" xfId="0" applyNumberFormat="1" applyFont="1" applyBorder="1" applyAlignment="1">
      <alignment vertical="center"/>
    </xf>
    <xf numFmtId="4" fontId="29" fillId="0" borderId="21" xfId="0" applyNumberFormat="1" applyFont="1" applyBorder="1" applyAlignment="1">
      <alignment vertical="center"/>
    </xf>
    <xf numFmtId="166" fontId="29" fillId="0" borderId="21" xfId="0" applyNumberFormat="1" applyFont="1" applyBorder="1" applyAlignment="1">
      <alignment vertical="center"/>
    </xf>
    <xf numFmtId="4" fontId="29" fillId="0" borderId="22" xfId="0" applyNumberFormat="1" applyFont="1" applyBorder="1" applyAlignment="1">
      <alignment vertical="center"/>
    </xf>
    <xf numFmtId="0" fontId="30"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18" fillId="0" borderId="0" xfId="0" applyFont="1" applyAlignment="1">
      <alignment horizontal="lef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22" fillId="5" borderId="0" xfId="0" applyFont="1" applyFill="1" applyAlignment="1">
      <alignment horizontal="left" vertical="center"/>
    </xf>
    <xf numFmtId="0" fontId="22" fillId="5" borderId="0" xfId="0" applyFont="1" applyFill="1" applyAlignment="1">
      <alignment horizontal="right" vertical="center"/>
    </xf>
    <xf numFmtId="0" fontId="31"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4" fillId="0" borderId="0" xfId="0" applyNumberFormat="1" applyFont="1" applyAlignment="1"/>
    <xf numFmtId="166" fontId="32" fillId="0" borderId="13" xfId="0" applyNumberFormat="1" applyFont="1" applyBorder="1" applyAlignment="1"/>
    <xf numFmtId="166" fontId="32" fillId="0" borderId="14" xfId="0" applyNumberFormat="1" applyFont="1" applyBorder="1" applyAlignment="1"/>
    <xf numFmtId="4" fontId="33"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2" fillId="0" borderId="23" xfId="0" applyFont="1" applyBorder="1" applyAlignment="1" applyProtection="1">
      <alignment horizontal="center" vertical="center"/>
      <protection locked="0"/>
    </xf>
    <xf numFmtId="49" fontId="22" fillId="0" borderId="23" xfId="0" applyNumberFormat="1" applyFont="1" applyBorder="1" applyAlignment="1" applyProtection="1">
      <alignment horizontal="left" vertical="center" wrapText="1"/>
      <protection locked="0"/>
    </xf>
    <xf numFmtId="0" fontId="22" fillId="0" borderId="23" xfId="0" applyFont="1" applyBorder="1" applyAlignment="1" applyProtection="1">
      <alignment horizontal="left" vertical="center" wrapText="1"/>
      <protection locked="0"/>
    </xf>
    <xf numFmtId="0" fontId="22" fillId="0" borderId="23" xfId="0" applyFont="1" applyBorder="1" applyAlignment="1" applyProtection="1">
      <alignment horizontal="center" vertical="center" wrapText="1"/>
      <protection locked="0"/>
    </xf>
    <xf numFmtId="167" fontId="22" fillId="0" borderId="23" xfId="0" applyNumberFormat="1" applyFont="1" applyBorder="1" applyAlignment="1" applyProtection="1">
      <alignment vertical="center"/>
      <protection locked="0"/>
    </xf>
    <xf numFmtId="4" fontId="22" fillId="3"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protection locked="0"/>
    </xf>
    <xf numFmtId="0" fontId="23" fillId="3" borderId="15" xfId="0" applyFont="1" applyFill="1" applyBorder="1" applyAlignment="1" applyProtection="1">
      <alignment horizontal="left" vertical="center"/>
      <protection locked="0"/>
    </xf>
    <xf numFmtId="0" fontId="23" fillId="0" borderId="0" xfId="0" applyFont="1" applyBorder="1" applyAlignment="1">
      <alignment horizontal="center" vertical="center"/>
    </xf>
    <xf numFmtId="166" fontId="23" fillId="0" borderId="0" xfId="0" applyNumberFormat="1" applyFont="1" applyBorder="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lignment horizontal="left" vertical="center"/>
    </xf>
    <xf numFmtId="0" fontId="35" fillId="0" borderId="0" xfId="1" applyFont="1" applyAlignment="1">
      <alignment vertical="center" wrapText="1"/>
    </xf>
    <xf numFmtId="0" fontId="0" fillId="0" borderId="0" xfId="0" applyFont="1" applyAlignment="1" applyProtection="1">
      <alignment vertical="center"/>
      <protection locked="0"/>
    </xf>
    <xf numFmtId="0" fontId="0" fillId="0" borderId="15" xfId="0" applyFont="1" applyBorder="1" applyAlignment="1">
      <alignment vertical="center"/>
    </xf>
    <xf numFmtId="0" fontId="0" fillId="0" borderId="0" xfId="0" applyBorder="1" applyAlignment="1">
      <alignment vertical="center"/>
    </xf>
    <xf numFmtId="0" fontId="9" fillId="0" borderId="4"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37" fillId="0" borderId="23" xfId="0" applyFont="1" applyBorder="1" applyAlignment="1" applyProtection="1">
      <alignment horizontal="center" vertical="center"/>
      <protection locked="0"/>
    </xf>
    <xf numFmtId="49" fontId="37" fillId="0" borderId="23" xfId="0" applyNumberFormat="1" applyFont="1" applyBorder="1" applyAlignment="1" applyProtection="1">
      <alignment horizontal="left" vertical="center" wrapText="1"/>
      <protection locked="0"/>
    </xf>
    <xf numFmtId="0" fontId="37" fillId="0" borderId="23" xfId="0" applyFont="1" applyBorder="1" applyAlignment="1" applyProtection="1">
      <alignment horizontal="left" vertical="center" wrapText="1"/>
      <protection locked="0"/>
    </xf>
    <xf numFmtId="0" fontId="37" fillId="0" borderId="23" xfId="0" applyFont="1" applyBorder="1" applyAlignment="1" applyProtection="1">
      <alignment horizontal="center" vertical="center" wrapText="1"/>
      <protection locked="0"/>
    </xf>
    <xf numFmtId="167" fontId="37" fillId="0" borderId="23" xfId="0" applyNumberFormat="1" applyFont="1" applyBorder="1" applyAlignment="1" applyProtection="1">
      <alignment vertical="center"/>
      <protection locked="0"/>
    </xf>
    <xf numFmtId="4" fontId="37" fillId="3"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protection locked="0"/>
    </xf>
    <xf numFmtId="0" fontId="38" fillId="0" borderId="4" xfId="0" applyFont="1" applyBorder="1" applyAlignment="1">
      <alignment vertical="center"/>
    </xf>
    <xf numFmtId="0" fontId="37" fillId="3" borderId="15" xfId="0" applyFont="1" applyFill="1" applyBorder="1" applyAlignment="1" applyProtection="1">
      <alignment horizontal="left" vertical="center"/>
      <protection locked="0"/>
    </xf>
    <xf numFmtId="0" fontId="37" fillId="0" borderId="0" xfId="0" applyFont="1" applyBorder="1" applyAlignment="1">
      <alignment horizontal="center" vertical="center"/>
    </xf>
    <xf numFmtId="0" fontId="0" fillId="0" borderId="20" xfId="0" applyFont="1" applyBorder="1" applyAlignment="1">
      <alignment vertical="center"/>
    </xf>
    <xf numFmtId="0" fontId="0" fillId="0" borderId="21" xfId="0"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167" fontId="22" fillId="3" borderId="23" xfId="0" applyNumberFormat="1" applyFont="1" applyFill="1" applyBorder="1" applyAlignment="1" applyProtection="1">
      <alignment vertical="center"/>
      <protection locked="0"/>
    </xf>
    <xf numFmtId="0" fontId="23" fillId="3"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22" fillId="0" borderId="23" xfId="0" applyFont="1" applyBorder="1" applyAlignment="1" applyProtection="1">
      <alignment horizontal="left" vertical="top" wrapText="1"/>
      <protection locked="0"/>
    </xf>
    <xf numFmtId="0" fontId="39" fillId="0" borderId="0" xfId="0" applyFont="1" applyAlignment="1">
      <alignment vertical="center" wrapText="1"/>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49" fillId="0" borderId="27" xfId="0" applyFont="1" applyBorder="1" applyAlignment="1" applyProtection="1">
      <alignment horizontal="left" vertical="center"/>
    </xf>
    <xf numFmtId="0" fontId="50" fillId="0" borderId="1" xfId="0" applyFont="1" applyBorder="1" applyAlignment="1" applyProtection="1">
      <alignment vertical="top"/>
    </xf>
    <xf numFmtId="0" fontId="50" fillId="0" borderId="1" xfId="0" applyFont="1" applyBorder="1" applyAlignment="1" applyProtection="1">
      <alignment horizontal="left" vertical="center"/>
    </xf>
    <xf numFmtId="0" fontId="50" fillId="0" borderId="1" xfId="0" applyFont="1" applyBorder="1" applyAlignment="1" applyProtection="1">
      <alignment horizontal="center" vertical="center"/>
    </xf>
    <xf numFmtId="49" fontId="50" fillId="0" borderId="1" xfId="0" applyNumberFormat="1" applyFont="1" applyBorder="1" applyAlignment="1" applyProtection="1">
      <alignment horizontal="left" vertical="center"/>
    </xf>
    <xf numFmtId="0" fontId="49" fillId="0" borderId="28" xfId="0" applyFont="1" applyBorder="1" applyAlignment="1" applyProtection="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styles" Target="styles.xml" /><Relationship Id="rId14" Type="http://schemas.openxmlformats.org/officeDocument/2006/relationships/theme" Target="theme/theme1.xml" /><Relationship Id="rId15" Type="http://schemas.openxmlformats.org/officeDocument/2006/relationships/calcChain" Target="calcChain.xml" /><Relationship Id="rId1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5_01/629995101" TargetMode="External" /><Relationship Id="rId2" Type="http://schemas.openxmlformats.org/officeDocument/2006/relationships/hyperlink" Target="https://podminky.urs.cz/item/CS_URS_2025_01/962023391" TargetMode="External" /><Relationship Id="rId3" Type="http://schemas.openxmlformats.org/officeDocument/2006/relationships/hyperlink" Target="https://podminky.urs.cz/item/CS_URS_2025_01/962031013" TargetMode="External" /><Relationship Id="rId4" Type="http://schemas.openxmlformats.org/officeDocument/2006/relationships/hyperlink" Target="https://podminky.urs.cz/item/CS_URS_2025_01/965042241" TargetMode="External" /><Relationship Id="rId5" Type="http://schemas.openxmlformats.org/officeDocument/2006/relationships/hyperlink" Target="https://podminky.urs.cz/item/CS_URS_2025_01/968062455" TargetMode="External" /><Relationship Id="rId6" Type="http://schemas.openxmlformats.org/officeDocument/2006/relationships/hyperlink" Target="https://podminky.urs.cz/item/CS_URS_2025_01/971033561" TargetMode="External" /><Relationship Id="rId7" Type="http://schemas.openxmlformats.org/officeDocument/2006/relationships/hyperlink" Target="https://podminky.urs.cz/item/CS_URS_2025_01/977151118" TargetMode="External" /><Relationship Id="rId8" Type="http://schemas.openxmlformats.org/officeDocument/2006/relationships/hyperlink" Target="https://podminky.urs.cz/item/CS_URS_2025_01/977332122" TargetMode="External" /><Relationship Id="rId9" Type="http://schemas.openxmlformats.org/officeDocument/2006/relationships/hyperlink" Target="https://podminky.urs.cz/item/CS_URS_2025_01/978015391" TargetMode="External" /><Relationship Id="rId10" Type="http://schemas.openxmlformats.org/officeDocument/2006/relationships/hyperlink" Target="https://podminky.urs.cz/item/CS_URS_2025_01/997013151" TargetMode="External" /><Relationship Id="rId11" Type="http://schemas.openxmlformats.org/officeDocument/2006/relationships/hyperlink" Target="https://podminky.urs.cz/item/CS_URS_2025_01/997013219" TargetMode="External" /><Relationship Id="rId12" Type="http://schemas.openxmlformats.org/officeDocument/2006/relationships/hyperlink" Target="https://podminky.urs.cz/item/CS_URS_2025_01/997013501" TargetMode="External" /><Relationship Id="rId13" Type="http://schemas.openxmlformats.org/officeDocument/2006/relationships/hyperlink" Target="https://podminky.urs.cz/item/CS_URS_2025_01/997013509" TargetMode="External" /><Relationship Id="rId14" Type="http://schemas.openxmlformats.org/officeDocument/2006/relationships/hyperlink" Target="https://podminky.urs.cz/item/CS_URS_2025_01/997013609" TargetMode="External" /><Relationship Id="rId15" Type="http://schemas.openxmlformats.org/officeDocument/2006/relationships/hyperlink" Target="https://podminky.urs.cz/item/CS_URS_2025_01/997013635" TargetMode="External" /><Relationship Id="rId16" Type="http://schemas.openxmlformats.org/officeDocument/2006/relationships/hyperlink" Target="https://podminky.urs.cz/item/CS_URS_2025_01/711141811" TargetMode="External" /><Relationship Id="rId17" Type="http://schemas.openxmlformats.org/officeDocument/2006/relationships/hyperlink" Target="https://podminky.urs.cz/item/CS_URS_2025_01/725110811" TargetMode="External" /><Relationship Id="rId18" Type="http://schemas.openxmlformats.org/officeDocument/2006/relationships/hyperlink" Target="https://podminky.urs.cz/item/CS_URS_2025_01/725210821" TargetMode="External" /><Relationship Id="rId19" Type="http://schemas.openxmlformats.org/officeDocument/2006/relationships/hyperlink" Target="https://podminky.urs.cz/item/CS_URS_2025_01/725240812" TargetMode="External" /><Relationship Id="rId20" Type="http://schemas.openxmlformats.org/officeDocument/2006/relationships/hyperlink" Target="https://podminky.urs.cz/item/CS_URS_2025_01/725310828" TargetMode="External" /><Relationship Id="rId21" Type="http://schemas.openxmlformats.org/officeDocument/2006/relationships/hyperlink" Target="https://podminky.urs.cz/item/CS_URS_2025_01/725330820" TargetMode="External" /><Relationship Id="rId22" Type="http://schemas.openxmlformats.org/officeDocument/2006/relationships/hyperlink" Target="https://podminky.urs.cz/item/CS_URS_2025_01/763131811" TargetMode="External" /><Relationship Id="rId23" Type="http://schemas.openxmlformats.org/officeDocument/2006/relationships/hyperlink" Target="https://podminky.urs.cz/item/CS_URS_2025_01/766691811.1" TargetMode="External" /><Relationship Id="rId24" Type="http://schemas.openxmlformats.org/officeDocument/2006/relationships/hyperlink" Target="https://podminky.urs.cz/item/CS_URS_2025_01/766691914" TargetMode="External" /><Relationship Id="rId25" Type="http://schemas.openxmlformats.org/officeDocument/2006/relationships/hyperlink" Target="https://podminky.urs.cz/item/CS_URS_2025_01/767590840" TargetMode="External" /><Relationship Id="rId26" Type="http://schemas.openxmlformats.org/officeDocument/2006/relationships/hyperlink" Target="https://podminky.urs.cz/item/CS_URS_2025_01/767661811" TargetMode="External" /><Relationship Id="rId27" Type="http://schemas.openxmlformats.org/officeDocument/2006/relationships/hyperlink" Target="https://podminky.urs.cz/item/CS_URS_2025_01/771573810" TargetMode="External" /><Relationship Id="rId28" Type="http://schemas.openxmlformats.org/officeDocument/2006/relationships/hyperlink" Target="https://podminky.urs.cz/item/CS_URS_2025_01/781473810" TargetMode="External" /><Relationship Id="rId29" Type="http://schemas.openxmlformats.org/officeDocument/2006/relationships/hyperlink" Target="https://podminky.urs.cz/item/CS_URS_2025_01/784121001" TargetMode="External" /><Relationship Id="rId30"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5_01/317168022" TargetMode="External" /><Relationship Id="rId2" Type="http://schemas.openxmlformats.org/officeDocument/2006/relationships/hyperlink" Target="https://podminky.urs.cz/item/CS_URS_2025_01/317168024" TargetMode="External" /><Relationship Id="rId3" Type="http://schemas.openxmlformats.org/officeDocument/2006/relationships/hyperlink" Target="https://podminky.urs.cz/item/CS_URS_2025_01/317941123" TargetMode="External" /><Relationship Id="rId4" Type="http://schemas.openxmlformats.org/officeDocument/2006/relationships/hyperlink" Target="https://podminky.urs.cz/item/CS_URS_2025_01/342272245" TargetMode="External" /><Relationship Id="rId5" Type="http://schemas.openxmlformats.org/officeDocument/2006/relationships/hyperlink" Target="https://podminky.urs.cz/item/CS_URS_2025_01/342291121" TargetMode="External" /><Relationship Id="rId6" Type="http://schemas.openxmlformats.org/officeDocument/2006/relationships/hyperlink" Target="https://podminky.urs.cz/item/CS_URS_2025_01/346272236" TargetMode="External" /><Relationship Id="rId7" Type="http://schemas.openxmlformats.org/officeDocument/2006/relationships/hyperlink" Target="https://podminky.urs.cz/item/CS_URS_2025_01/612321131" TargetMode="External" /><Relationship Id="rId8" Type="http://schemas.openxmlformats.org/officeDocument/2006/relationships/hyperlink" Target="https://podminky.urs.cz/item/CS_URS_2025_01/612321321" TargetMode="External" /><Relationship Id="rId9" Type="http://schemas.openxmlformats.org/officeDocument/2006/relationships/hyperlink" Target="https://podminky.urs.cz/item/CS_URS_2025_01/612325302" TargetMode="External" /><Relationship Id="rId10" Type="http://schemas.openxmlformats.org/officeDocument/2006/relationships/hyperlink" Target="https://podminky.urs.cz/item/CS_URS_2025_01/622131151" TargetMode="External" /><Relationship Id="rId11" Type="http://schemas.openxmlformats.org/officeDocument/2006/relationships/hyperlink" Target="https://podminky.urs.cz/item/CS_URS_2025_01/622326121" TargetMode="External" /><Relationship Id="rId12" Type="http://schemas.openxmlformats.org/officeDocument/2006/relationships/hyperlink" Target="https://podminky.urs.cz/item/CS_URS_2025_01/622326191" TargetMode="External" /><Relationship Id="rId13" Type="http://schemas.openxmlformats.org/officeDocument/2006/relationships/hyperlink" Target="https://podminky.urs.cz/item/CS_URS_2025_01/622328231" TargetMode="External" /><Relationship Id="rId14" Type="http://schemas.openxmlformats.org/officeDocument/2006/relationships/hyperlink" Target="https://podminky.urs.cz/item/CS_URS_2025_01/631311135" TargetMode="External" /><Relationship Id="rId15" Type="http://schemas.openxmlformats.org/officeDocument/2006/relationships/hyperlink" Target="https://podminky.urs.cz/item/CS_URS_2025_01/631319203" TargetMode="External" /><Relationship Id="rId16" Type="http://schemas.openxmlformats.org/officeDocument/2006/relationships/hyperlink" Target="https://podminky.urs.cz/item/CS_URS_2025_01/642942111" TargetMode="External" /><Relationship Id="rId17" Type="http://schemas.openxmlformats.org/officeDocument/2006/relationships/hyperlink" Target="https://podminky.urs.cz/item/CS_URS_2025_01/941111121" TargetMode="External" /><Relationship Id="rId18" Type="http://schemas.openxmlformats.org/officeDocument/2006/relationships/hyperlink" Target="https://podminky.urs.cz/item/CS_URS_2025_01/941111221" TargetMode="External" /><Relationship Id="rId19" Type="http://schemas.openxmlformats.org/officeDocument/2006/relationships/hyperlink" Target="https://podminky.urs.cz/item/CS_URS_2025_01/941111821" TargetMode="External" /><Relationship Id="rId20" Type="http://schemas.openxmlformats.org/officeDocument/2006/relationships/hyperlink" Target="https://podminky.urs.cz/item/CS_URS_2025_01/949101111" TargetMode="External" /><Relationship Id="rId21" Type="http://schemas.openxmlformats.org/officeDocument/2006/relationships/hyperlink" Target="https://podminky.urs.cz/item/CS_URS_2025_01/952901111" TargetMode="External" /><Relationship Id="rId22" Type="http://schemas.openxmlformats.org/officeDocument/2006/relationships/hyperlink" Target="https://podminky.urs.cz/item/CS_URS_2024_02/977332122" TargetMode="External" /><Relationship Id="rId23" Type="http://schemas.openxmlformats.org/officeDocument/2006/relationships/hyperlink" Target="https://podminky.urs.cz/item/CS_URS_2025_01/998011008" TargetMode="External" /><Relationship Id="rId24" Type="http://schemas.openxmlformats.org/officeDocument/2006/relationships/hyperlink" Target="https://podminky.urs.cz/item/CS_URS_2025_01/711111011" TargetMode="External" /><Relationship Id="rId25" Type="http://schemas.openxmlformats.org/officeDocument/2006/relationships/hyperlink" Target="https://podminky.urs.cz/item/CS_URS_2025_01/711141559" TargetMode="External" /><Relationship Id="rId26" Type="http://schemas.openxmlformats.org/officeDocument/2006/relationships/hyperlink" Target="https://podminky.urs.cz/item/CS_URS_2025_01/998711111" TargetMode="External" /><Relationship Id="rId27" Type="http://schemas.openxmlformats.org/officeDocument/2006/relationships/hyperlink" Target="https://podminky.urs.cz/item/CS_URS_2025_01/763131451" TargetMode="External" /><Relationship Id="rId28" Type="http://schemas.openxmlformats.org/officeDocument/2006/relationships/hyperlink" Target="https://podminky.urs.cz/item/CS_URS_2025_01/763172352" TargetMode="External" /><Relationship Id="rId29" Type="http://schemas.openxmlformats.org/officeDocument/2006/relationships/hyperlink" Target="https://podminky.urs.cz/item/CS_URS_2025_01/763172354" TargetMode="External" /><Relationship Id="rId30" Type="http://schemas.openxmlformats.org/officeDocument/2006/relationships/hyperlink" Target="https://podminky.urs.cz/item/CS_URS_2025_01/763172356" TargetMode="External" /><Relationship Id="rId31" Type="http://schemas.openxmlformats.org/officeDocument/2006/relationships/hyperlink" Target="https://podminky.urs.cz/item/CS_URS_2025_01/998763321" TargetMode="External" /><Relationship Id="rId32" Type="http://schemas.openxmlformats.org/officeDocument/2006/relationships/hyperlink" Target="https://podminky.urs.cz/item/CS_URS_2025_01/766660001" TargetMode="External" /><Relationship Id="rId33" Type="http://schemas.openxmlformats.org/officeDocument/2006/relationships/hyperlink" Target="https://podminky.urs.cz/item/CS_URS_2025_01/766660002" TargetMode="External" /><Relationship Id="rId34" Type="http://schemas.openxmlformats.org/officeDocument/2006/relationships/hyperlink" Target="https://podminky.urs.cz/item/CS_URS_2025_01/766660011" TargetMode="External" /><Relationship Id="rId35" Type="http://schemas.openxmlformats.org/officeDocument/2006/relationships/hyperlink" Target="https://podminky.urs.cz/item/CS_URS_2025_01/766660729" TargetMode="External" /><Relationship Id="rId36" Type="http://schemas.openxmlformats.org/officeDocument/2006/relationships/hyperlink" Target="https://podminky.urs.cz/item/CS_URS_2025_01/766694116" TargetMode="External" /><Relationship Id="rId37" Type="http://schemas.openxmlformats.org/officeDocument/2006/relationships/hyperlink" Target="https://podminky.urs.cz/item/CS_URS_2025_01/998766111" TargetMode="External" /><Relationship Id="rId38" Type="http://schemas.openxmlformats.org/officeDocument/2006/relationships/hyperlink" Target="https://podminky.urs.cz/item/CS_URS_2025_01/767531211" TargetMode="External" /><Relationship Id="rId39" Type="http://schemas.openxmlformats.org/officeDocument/2006/relationships/hyperlink" Target="https://podminky.urs.cz/item/CS_URS_2025_01/767651111" TargetMode="External" /><Relationship Id="rId40" Type="http://schemas.openxmlformats.org/officeDocument/2006/relationships/hyperlink" Target="https://podminky.urs.cz/item/CS_URS_2025_01/767893125" TargetMode="External" /><Relationship Id="rId41" Type="http://schemas.openxmlformats.org/officeDocument/2006/relationships/hyperlink" Target="https://podminky.urs.cz/item/CS_URS_2025_01/998767111" TargetMode="External" /><Relationship Id="rId42" Type="http://schemas.openxmlformats.org/officeDocument/2006/relationships/hyperlink" Target="https://podminky.urs.cz/item/CS_URS_2025_01/771111011" TargetMode="External" /><Relationship Id="rId43" Type="http://schemas.openxmlformats.org/officeDocument/2006/relationships/hyperlink" Target="https://podminky.urs.cz/item/CS_URS_2025_01/771121011" TargetMode="External" /><Relationship Id="rId44" Type="http://schemas.openxmlformats.org/officeDocument/2006/relationships/hyperlink" Target="https://podminky.urs.cz/item/CS_URS_2025_01/771151023" TargetMode="External" /><Relationship Id="rId45" Type="http://schemas.openxmlformats.org/officeDocument/2006/relationships/hyperlink" Target="https://podminky.urs.cz/item/CS_URS_2025_01/771574415" TargetMode="External" /><Relationship Id="rId46" Type="http://schemas.openxmlformats.org/officeDocument/2006/relationships/hyperlink" Target="https://podminky.urs.cz/item/CS_URS_2025_01/771591112" TargetMode="External" /><Relationship Id="rId47" Type="http://schemas.openxmlformats.org/officeDocument/2006/relationships/hyperlink" Target="https://podminky.urs.cz/item/CS_URS_2025_01/771591115" TargetMode="External" /><Relationship Id="rId48" Type="http://schemas.openxmlformats.org/officeDocument/2006/relationships/hyperlink" Target="https://podminky.urs.cz/item/CS_URS_2025_01/771591264" TargetMode="External" /><Relationship Id="rId49" Type="http://schemas.openxmlformats.org/officeDocument/2006/relationships/hyperlink" Target="https://podminky.urs.cz/item/CS_URS_2025_01/998771111" TargetMode="External" /><Relationship Id="rId50" Type="http://schemas.openxmlformats.org/officeDocument/2006/relationships/hyperlink" Target="https://podminky.urs.cz/item/CS_URS_2025_01/781111011" TargetMode="External" /><Relationship Id="rId51" Type="http://schemas.openxmlformats.org/officeDocument/2006/relationships/hyperlink" Target="https://podminky.urs.cz/item/CS_URS_2025_01/781121011" TargetMode="External" /><Relationship Id="rId52" Type="http://schemas.openxmlformats.org/officeDocument/2006/relationships/hyperlink" Target="https://podminky.urs.cz/item/CS_URS_2025_01/781131112" TargetMode="External" /><Relationship Id="rId53" Type="http://schemas.openxmlformats.org/officeDocument/2006/relationships/hyperlink" Target="https://podminky.urs.cz/item/CS_URS_2025_01/781472215" TargetMode="External" /><Relationship Id="rId54" Type="http://schemas.openxmlformats.org/officeDocument/2006/relationships/hyperlink" Target="https://podminky.urs.cz/item/CS_URS_2025_01/781492251" TargetMode="External" /><Relationship Id="rId55" Type="http://schemas.openxmlformats.org/officeDocument/2006/relationships/hyperlink" Target="https://podminky.urs.cz/item/CS_URS_2025_01/998781111" TargetMode="External" /><Relationship Id="rId56" Type="http://schemas.openxmlformats.org/officeDocument/2006/relationships/hyperlink" Target="https://podminky.urs.cz/item/CS_URS_2025_01/783301401" TargetMode="External" /><Relationship Id="rId57" Type="http://schemas.openxmlformats.org/officeDocument/2006/relationships/hyperlink" Target="https://podminky.urs.cz/item/CS_URS_2025_01/783315101" TargetMode="External" /><Relationship Id="rId58" Type="http://schemas.openxmlformats.org/officeDocument/2006/relationships/hyperlink" Target="https://podminky.urs.cz/item/CS_URS_2025_01/783317101" TargetMode="External" /><Relationship Id="rId59" Type="http://schemas.openxmlformats.org/officeDocument/2006/relationships/hyperlink" Target="https://podminky.urs.cz/item/CS_URS_2025_01/783823133" TargetMode="External" /><Relationship Id="rId60" Type="http://schemas.openxmlformats.org/officeDocument/2006/relationships/hyperlink" Target="https://podminky.urs.cz/item/CS_URS_2025_01/783827123" TargetMode="External" /><Relationship Id="rId61" Type="http://schemas.openxmlformats.org/officeDocument/2006/relationships/hyperlink" Target="https://podminky.urs.cz/item/CS_URS_2025_01/784111001" TargetMode="External" /><Relationship Id="rId62" Type="http://schemas.openxmlformats.org/officeDocument/2006/relationships/hyperlink" Target="https://podminky.urs.cz/item/CS_URS_2025_01/784181101" TargetMode="External" /><Relationship Id="rId63" Type="http://schemas.openxmlformats.org/officeDocument/2006/relationships/hyperlink" Target="https://podminky.urs.cz/item/CS_URS_2025_01/784211101" TargetMode="External" /><Relationship Id="rId64" Type="http://schemas.openxmlformats.org/officeDocument/2006/relationships/hyperlink" Target="https://podminky.urs.cz/item/CS_URS_2025_01/HZS2491" TargetMode="External" /><Relationship Id="rId65"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5_01/020001000" TargetMode="External" /><Relationship Id="rId2" Type="http://schemas.openxmlformats.org/officeDocument/2006/relationships/hyperlink" Target="https://podminky.urs.cz/item/CS_URS_2025_01/030001000" TargetMode="External" /><Relationship Id="rId3" Type="http://schemas.openxmlformats.org/officeDocument/2006/relationships/hyperlink" Target="https://podminky.urs.cz/item/CS_URS_2025_01/045002000" TargetMode="External" /><Relationship Id="rId4" Type="http://schemas.openxmlformats.org/officeDocument/2006/relationships/hyperlink" Target="https://podminky.urs.cz/item/CS_URS_2025_01/070001000" TargetMode="External" /><Relationship Id="rId5"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9" t="s">
        <v>6</v>
      </c>
      <c r="AS2" s="1"/>
      <c r="AT2" s="1"/>
      <c r="AU2" s="1"/>
      <c r="AV2" s="1"/>
      <c r="AW2" s="1"/>
      <c r="AX2" s="1"/>
      <c r="AY2" s="1"/>
      <c r="AZ2" s="1"/>
      <c r="BA2" s="1"/>
      <c r="BB2" s="1"/>
      <c r="BC2" s="1"/>
      <c r="BD2" s="1"/>
      <c r="BE2" s="1"/>
      <c r="BS2" s="20" t="s">
        <v>7</v>
      </c>
      <c r="BT2" s="20" t="s">
        <v>8</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7</v>
      </c>
      <c r="BT3" s="20" t="s">
        <v>9</v>
      </c>
    </row>
    <row r="4" s="1" customFormat="1" ht="24.96" customHeight="1">
      <c r="B4" s="23"/>
      <c r="D4" s="24" t="s">
        <v>10</v>
      </c>
      <c r="AR4" s="23"/>
      <c r="AS4" s="25" t="s">
        <v>11</v>
      </c>
      <c r="BE4" s="26" t="s">
        <v>12</v>
      </c>
      <c r="BS4" s="20" t="s">
        <v>13</v>
      </c>
    </row>
    <row r="5" s="1" customFormat="1" ht="12" customHeight="1">
      <c r="B5" s="23"/>
      <c r="D5" s="27" t="s">
        <v>14</v>
      </c>
      <c r="K5" s="28" t="s">
        <v>15</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R5" s="23"/>
      <c r="BE5" s="29" t="s">
        <v>16</v>
      </c>
      <c r="BS5" s="20" t="s">
        <v>7</v>
      </c>
    </row>
    <row r="6" s="1" customFormat="1" ht="36.96" customHeight="1">
      <c r="B6" s="23"/>
      <c r="D6" s="30" t="s">
        <v>17</v>
      </c>
      <c r="K6" s="31" t="s">
        <v>18</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R6" s="23"/>
      <c r="BE6" s="32"/>
      <c r="BS6" s="20" t="s">
        <v>7</v>
      </c>
    </row>
    <row r="7" s="1" customFormat="1" ht="12" customHeight="1">
      <c r="B7" s="23"/>
      <c r="D7" s="33" t="s">
        <v>19</v>
      </c>
      <c r="K7" s="28" t="s">
        <v>3</v>
      </c>
      <c r="AK7" s="33" t="s">
        <v>20</v>
      </c>
      <c r="AN7" s="28" t="s">
        <v>3</v>
      </c>
      <c r="AR7" s="23"/>
      <c r="BE7" s="32"/>
      <c r="BS7" s="20" t="s">
        <v>7</v>
      </c>
    </row>
    <row r="8" s="1" customFormat="1" ht="12" customHeight="1">
      <c r="B8" s="23"/>
      <c r="D8" s="33" t="s">
        <v>21</v>
      </c>
      <c r="K8" s="28" t="s">
        <v>22</v>
      </c>
      <c r="AK8" s="33" t="s">
        <v>23</v>
      </c>
      <c r="AN8" s="34" t="s">
        <v>24</v>
      </c>
      <c r="AR8" s="23"/>
      <c r="BE8" s="32"/>
      <c r="BS8" s="20" t="s">
        <v>7</v>
      </c>
    </row>
    <row r="9" s="1" customFormat="1" ht="14.4" customHeight="1">
      <c r="B9" s="23"/>
      <c r="AR9" s="23"/>
      <c r="BE9" s="32"/>
      <c r="BS9" s="20" t="s">
        <v>7</v>
      </c>
    </row>
    <row r="10" s="1" customFormat="1" ht="12" customHeight="1">
      <c r="B10" s="23"/>
      <c r="D10" s="33" t="s">
        <v>25</v>
      </c>
      <c r="AK10" s="33" t="s">
        <v>26</v>
      </c>
      <c r="AN10" s="28" t="s">
        <v>3</v>
      </c>
      <c r="AR10" s="23"/>
      <c r="BE10" s="32"/>
      <c r="BS10" s="20" t="s">
        <v>7</v>
      </c>
    </row>
    <row r="11" s="1" customFormat="1" ht="18.48" customHeight="1">
      <c r="B11" s="23"/>
      <c r="E11" s="28" t="s">
        <v>27</v>
      </c>
      <c r="AK11" s="33" t="s">
        <v>28</v>
      </c>
      <c r="AN11" s="28" t="s">
        <v>3</v>
      </c>
      <c r="AR11" s="23"/>
      <c r="BE11" s="32"/>
      <c r="BS11" s="20" t="s">
        <v>7</v>
      </c>
    </row>
    <row r="12" s="1" customFormat="1" ht="6.96" customHeight="1">
      <c r="B12" s="23"/>
      <c r="AR12" s="23"/>
      <c r="BE12" s="32"/>
      <c r="BS12" s="20" t="s">
        <v>7</v>
      </c>
    </row>
    <row r="13" s="1" customFormat="1" ht="12" customHeight="1">
      <c r="B13" s="23"/>
      <c r="D13" s="33" t="s">
        <v>29</v>
      </c>
      <c r="AK13" s="33" t="s">
        <v>26</v>
      </c>
      <c r="AN13" s="35" t="s">
        <v>30</v>
      </c>
      <c r="AR13" s="23"/>
      <c r="BE13" s="32"/>
      <c r="BS13" s="20" t="s">
        <v>7</v>
      </c>
    </row>
    <row r="14">
      <c r="B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N14" s="35" t="s">
        <v>30</v>
      </c>
      <c r="AR14" s="23"/>
      <c r="BE14" s="32"/>
      <c r="BS14" s="20" t="s">
        <v>7</v>
      </c>
    </row>
    <row r="15" s="1" customFormat="1" ht="6.96" customHeight="1">
      <c r="B15" s="23"/>
      <c r="AR15" s="23"/>
      <c r="BE15" s="32"/>
      <c r="BS15" s="20" t="s">
        <v>4</v>
      </c>
    </row>
    <row r="16" s="1" customFormat="1" ht="12" customHeight="1">
      <c r="B16" s="23"/>
      <c r="D16" s="33" t="s">
        <v>31</v>
      </c>
      <c r="AK16" s="33" t="s">
        <v>26</v>
      </c>
      <c r="AN16" s="28" t="s">
        <v>32</v>
      </c>
      <c r="AR16" s="23"/>
      <c r="BE16" s="32"/>
      <c r="BS16" s="20" t="s">
        <v>4</v>
      </c>
    </row>
    <row r="17" s="1" customFormat="1" ht="18.48" customHeight="1">
      <c r="B17" s="23"/>
      <c r="E17" s="28" t="s">
        <v>33</v>
      </c>
      <c r="AK17" s="33" t="s">
        <v>28</v>
      </c>
      <c r="AN17" s="28" t="s">
        <v>34</v>
      </c>
      <c r="AR17" s="23"/>
      <c r="BE17" s="32"/>
      <c r="BS17" s="20" t="s">
        <v>35</v>
      </c>
    </row>
    <row r="18" s="1" customFormat="1" ht="6.96" customHeight="1">
      <c r="B18" s="23"/>
      <c r="AR18" s="23"/>
      <c r="BE18" s="32"/>
      <c r="BS18" s="20" t="s">
        <v>7</v>
      </c>
    </row>
    <row r="19" s="1" customFormat="1" ht="12" customHeight="1">
      <c r="B19" s="23"/>
      <c r="D19" s="33" t="s">
        <v>36</v>
      </c>
      <c r="AK19" s="33" t="s">
        <v>26</v>
      </c>
      <c r="AN19" s="28" t="s">
        <v>32</v>
      </c>
      <c r="AR19" s="23"/>
      <c r="BE19" s="32"/>
      <c r="BS19" s="20" t="s">
        <v>7</v>
      </c>
    </row>
    <row r="20" s="1" customFormat="1" ht="18.48" customHeight="1">
      <c r="B20" s="23"/>
      <c r="E20" s="28" t="s">
        <v>33</v>
      </c>
      <c r="AK20" s="33" t="s">
        <v>28</v>
      </c>
      <c r="AN20" s="28" t="s">
        <v>34</v>
      </c>
      <c r="AR20" s="23"/>
      <c r="BE20" s="32"/>
      <c r="BS20" s="20" t="s">
        <v>4</v>
      </c>
    </row>
    <row r="21" s="1" customFormat="1" ht="6.96" customHeight="1">
      <c r="B21" s="23"/>
      <c r="AR21" s="23"/>
      <c r="BE21" s="32"/>
    </row>
    <row r="22" s="1" customFormat="1" ht="12" customHeight="1">
      <c r="B22" s="23"/>
      <c r="D22" s="33" t="s">
        <v>37</v>
      </c>
      <c r="AR22" s="23"/>
      <c r="BE22" s="32"/>
    </row>
    <row r="23" s="1" customFormat="1" ht="16.5" customHeight="1">
      <c r="B23" s="23"/>
      <c r="E23" s="37" t="s">
        <v>3</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R23" s="23"/>
      <c r="BE23" s="32"/>
    </row>
    <row r="24" s="1" customFormat="1" ht="6.96" customHeight="1">
      <c r="B24" s="23"/>
      <c r="AR24" s="23"/>
      <c r="BE24" s="32"/>
    </row>
    <row r="25" s="1" customFormat="1" ht="6.96" customHeight="1">
      <c r="B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R25" s="23"/>
      <c r="BE25" s="32"/>
    </row>
    <row r="26" s="2" customFormat="1" ht="25.92" customHeight="1">
      <c r="A26" s="39"/>
      <c r="B26" s="40"/>
      <c r="C26" s="39"/>
      <c r="D26" s="41" t="s">
        <v>38</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39"/>
      <c r="AQ26" s="39"/>
      <c r="AR26" s="40"/>
      <c r="BE26" s="32"/>
    </row>
    <row r="27" s="2" customFormat="1" ht="6.96" customHeight="1">
      <c r="A27" s="39"/>
      <c r="B27" s="40"/>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0"/>
      <c r="BE27" s="32"/>
    </row>
    <row r="28" s="2" customFormat="1">
      <c r="A28" s="39"/>
      <c r="B28" s="40"/>
      <c r="C28" s="39"/>
      <c r="D28" s="39"/>
      <c r="E28" s="39"/>
      <c r="F28" s="39"/>
      <c r="G28" s="39"/>
      <c r="H28" s="39"/>
      <c r="I28" s="39"/>
      <c r="J28" s="39"/>
      <c r="K28" s="39"/>
      <c r="L28" s="44" t="s">
        <v>39</v>
      </c>
      <c r="M28" s="44"/>
      <c r="N28" s="44"/>
      <c r="O28" s="44"/>
      <c r="P28" s="44"/>
      <c r="Q28" s="39"/>
      <c r="R28" s="39"/>
      <c r="S28" s="39"/>
      <c r="T28" s="39"/>
      <c r="U28" s="39"/>
      <c r="V28" s="39"/>
      <c r="W28" s="44" t="s">
        <v>40</v>
      </c>
      <c r="X28" s="44"/>
      <c r="Y28" s="44"/>
      <c r="Z28" s="44"/>
      <c r="AA28" s="44"/>
      <c r="AB28" s="44"/>
      <c r="AC28" s="44"/>
      <c r="AD28" s="44"/>
      <c r="AE28" s="44"/>
      <c r="AF28" s="39"/>
      <c r="AG28" s="39"/>
      <c r="AH28" s="39"/>
      <c r="AI28" s="39"/>
      <c r="AJ28" s="39"/>
      <c r="AK28" s="44" t="s">
        <v>41</v>
      </c>
      <c r="AL28" s="44"/>
      <c r="AM28" s="44"/>
      <c r="AN28" s="44"/>
      <c r="AO28" s="44"/>
      <c r="AP28" s="39"/>
      <c r="AQ28" s="39"/>
      <c r="AR28" s="40"/>
      <c r="BE28" s="32"/>
    </row>
    <row r="29" s="3" customFormat="1" ht="14.4" customHeight="1">
      <c r="A29" s="3"/>
      <c r="B29" s="45"/>
      <c r="C29" s="3"/>
      <c r="D29" s="33" t="s">
        <v>42</v>
      </c>
      <c r="E29" s="3"/>
      <c r="F29" s="33" t="s">
        <v>43</v>
      </c>
      <c r="G29" s="3"/>
      <c r="H29" s="3"/>
      <c r="I29" s="3"/>
      <c r="J29" s="3"/>
      <c r="K29" s="3"/>
      <c r="L29" s="46">
        <v>0.21</v>
      </c>
      <c r="M29" s="3"/>
      <c r="N29" s="3"/>
      <c r="O29" s="3"/>
      <c r="P29" s="3"/>
      <c r="Q29" s="3"/>
      <c r="R29" s="3"/>
      <c r="S29" s="3"/>
      <c r="T29" s="3"/>
      <c r="U29" s="3"/>
      <c r="V29" s="3"/>
      <c r="W29" s="47">
        <f>ROUND(AZ54, 2)</f>
        <v>0</v>
      </c>
      <c r="X29" s="3"/>
      <c r="Y29" s="3"/>
      <c r="Z29" s="3"/>
      <c r="AA29" s="3"/>
      <c r="AB29" s="3"/>
      <c r="AC29" s="3"/>
      <c r="AD29" s="3"/>
      <c r="AE29" s="3"/>
      <c r="AF29" s="3"/>
      <c r="AG29" s="3"/>
      <c r="AH29" s="3"/>
      <c r="AI29" s="3"/>
      <c r="AJ29" s="3"/>
      <c r="AK29" s="47">
        <f>ROUND(AV54, 2)</f>
        <v>0</v>
      </c>
      <c r="AL29" s="3"/>
      <c r="AM29" s="3"/>
      <c r="AN29" s="3"/>
      <c r="AO29" s="3"/>
      <c r="AP29" s="3"/>
      <c r="AQ29" s="3"/>
      <c r="AR29" s="45"/>
      <c r="BE29" s="48"/>
    </row>
    <row r="30" s="3" customFormat="1" ht="14.4" customHeight="1">
      <c r="A30" s="3"/>
      <c r="B30" s="45"/>
      <c r="C30" s="3"/>
      <c r="D30" s="3"/>
      <c r="E30" s="3"/>
      <c r="F30" s="33" t="s">
        <v>44</v>
      </c>
      <c r="G30" s="3"/>
      <c r="H30" s="3"/>
      <c r="I30" s="3"/>
      <c r="J30" s="3"/>
      <c r="K30" s="3"/>
      <c r="L30" s="46">
        <v>0.12</v>
      </c>
      <c r="M30" s="3"/>
      <c r="N30" s="3"/>
      <c r="O30" s="3"/>
      <c r="P30" s="3"/>
      <c r="Q30" s="3"/>
      <c r="R30" s="3"/>
      <c r="S30" s="3"/>
      <c r="T30" s="3"/>
      <c r="U30" s="3"/>
      <c r="V30" s="3"/>
      <c r="W30" s="47">
        <f>ROUND(BA54, 2)</f>
        <v>0</v>
      </c>
      <c r="X30" s="3"/>
      <c r="Y30" s="3"/>
      <c r="Z30" s="3"/>
      <c r="AA30" s="3"/>
      <c r="AB30" s="3"/>
      <c r="AC30" s="3"/>
      <c r="AD30" s="3"/>
      <c r="AE30" s="3"/>
      <c r="AF30" s="3"/>
      <c r="AG30" s="3"/>
      <c r="AH30" s="3"/>
      <c r="AI30" s="3"/>
      <c r="AJ30" s="3"/>
      <c r="AK30" s="47">
        <f>ROUND(AW54, 2)</f>
        <v>0</v>
      </c>
      <c r="AL30" s="3"/>
      <c r="AM30" s="3"/>
      <c r="AN30" s="3"/>
      <c r="AO30" s="3"/>
      <c r="AP30" s="3"/>
      <c r="AQ30" s="3"/>
      <c r="AR30" s="45"/>
      <c r="BE30" s="48"/>
    </row>
    <row r="31" hidden="1" s="3" customFormat="1" ht="14.4" customHeight="1">
      <c r="A31" s="3"/>
      <c r="B31" s="45"/>
      <c r="C31" s="3"/>
      <c r="D31" s="3"/>
      <c r="E31" s="3"/>
      <c r="F31" s="33" t="s">
        <v>45</v>
      </c>
      <c r="G31" s="3"/>
      <c r="H31" s="3"/>
      <c r="I31" s="3"/>
      <c r="J31" s="3"/>
      <c r="K31" s="3"/>
      <c r="L31" s="46">
        <v>0.21</v>
      </c>
      <c r="M31" s="3"/>
      <c r="N31" s="3"/>
      <c r="O31" s="3"/>
      <c r="P31" s="3"/>
      <c r="Q31" s="3"/>
      <c r="R31" s="3"/>
      <c r="S31" s="3"/>
      <c r="T31" s="3"/>
      <c r="U31" s="3"/>
      <c r="V31" s="3"/>
      <c r="W31" s="47">
        <f>ROUND(BB54, 2)</f>
        <v>0</v>
      </c>
      <c r="X31" s="3"/>
      <c r="Y31" s="3"/>
      <c r="Z31" s="3"/>
      <c r="AA31" s="3"/>
      <c r="AB31" s="3"/>
      <c r="AC31" s="3"/>
      <c r="AD31" s="3"/>
      <c r="AE31" s="3"/>
      <c r="AF31" s="3"/>
      <c r="AG31" s="3"/>
      <c r="AH31" s="3"/>
      <c r="AI31" s="3"/>
      <c r="AJ31" s="3"/>
      <c r="AK31" s="47">
        <v>0</v>
      </c>
      <c r="AL31" s="3"/>
      <c r="AM31" s="3"/>
      <c r="AN31" s="3"/>
      <c r="AO31" s="3"/>
      <c r="AP31" s="3"/>
      <c r="AQ31" s="3"/>
      <c r="AR31" s="45"/>
      <c r="BE31" s="48"/>
    </row>
    <row r="32" hidden="1" s="3" customFormat="1" ht="14.4" customHeight="1">
      <c r="A32" s="3"/>
      <c r="B32" s="45"/>
      <c r="C32" s="3"/>
      <c r="D32" s="3"/>
      <c r="E32" s="3"/>
      <c r="F32" s="33" t="s">
        <v>46</v>
      </c>
      <c r="G32" s="3"/>
      <c r="H32" s="3"/>
      <c r="I32" s="3"/>
      <c r="J32" s="3"/>
      <c r="K32" s="3"/>
      <c r="L32" s="46">
        <v>0.12</v>
      </c>
      <c r="M32" s="3"/>
      <c r="N32" s="3"/>
      <c r="O32" s="3"/>
      <c r="P32" s="3"/>
      <c r="Q32" s="3"/>
      <c r="R32" s="3"/>
      <c r="S32" s="3"/>
      <c r="T32" s="3"/>
      <c r="U32" s="3"/>
      <c r="V32" s="3"/>
      <c r="W32" s="47">
        <f>ROUND(BC54, 2)</f>
        <v>0</v>
      </c>
      <c r="X32" s="3"/>
      <c r="Y32" s="3"/>
      <c r="Z32" s="3"/>
      <c r="AA32" s="3"/>
      <c r="AB32" s="3"/>
      <c r="AC32" s="3"/>
      <c r="AD32" s="3"/>
      <c r="AE32" s="3"/>
      <c r="AF32" s="3"/>
      <c r="AG32" s="3"/>
      <c r="AH32" s="3"/>
      <c r="AI32" s="3"/>
      <c r="AJ32" s="3"/>
      <c r="AK32" s="47">
        <v>0</v>
      </c>
      <c r="AL32" s="3"/>
      <c r="AM32" s="3"/>
      <c r="AN32" s="3"/>
      <c r="AO32" s="3"/>
      <c r="AP32" s="3"/>
      <c r="AQ32" s="3"/>
      <c r="AR32" s="45"/>
      <c r="BE32" s="48"/>
    </row>
    <row r="33" hidden="1" s="3" customFormat="1" ht="14.4" customHeight="1">
      <c r="A33" s="3"/>
      <c r="B33" s="45"/>
      <c r="C33" s="3"/>
      <c r="D33" s="3"/>
      <c r="E33" s="3"/>
      <c r="F33" s="33" t="s">
        <v>47</v>
      </c>
      <c r="G33" s="3"/>
      <c r="H33" s="3"/>
      <c r="I33" s="3"/>
      <c r="J33" s="3"/>
      <c r="K33" s="3"/>
      <c r="L33" s="46">
        <v>0</v>
      </c>
      <c r="M33" s="3"/>
      <c r="N33" s="3"/>
      <c r="O33" s="3"/>
      <c r="P33" s="3"/>
      <c r="Q33" s="3"/>
      <c r="R33" s="3"/>
      <c r="S33" s="3"/>
      <c r="T33" s="3"/>
      <c r="U33" s="3"/>
      <c r="V33" s="3"/>
      <c r="W33" s="47">
        <f>ROUND(BD54, 2)</f>
        <v>0</v>
      </c>
      <c r="X33" s="3"/>
      <c r="Y33" s="3"/>
      <c r="Z33" s="3"/>
      <c r="AA33" s="3"/>
      <c r="AB33" s="3"/>
      <c r="AC33" s="3"/>
      <c r="AD33" s="3"/>
      <c r="AE33" s="3"/>
      <c r="AF33" s="3"/>
      <c r="AG33" s="3"/>
      <c r="AH33" s="3"/>
      <c r="AI33" s="3"/>
      <c r="AJ33" s="3"/>
      <c r="AK33" s="47">
        <v>0</v>
      </c>
      <c r="AL33" s="3"/>
      <c r="AM33" s="3"/>
      <c r="AN33" s="3"/>
      <c r="AO33" s="3"/>
      <c r="AP33" s="3"/>
      <c r="AQ33" s="3"/>
      <c r="AR33" s="45"/>
      <c r="BE33" s="3"/>
    </row>
    <row r="34" s="2" customFormat="1" ht="6.96" customHeight="1">
      <c r="A34" s="39"/>
      <c r="B34" s="40"/>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0"/>
      <c r="BE34" s="39"/>
    </row>
    <row r="35" s="2" customFormat="1" ht="25.92" customHeight="1">
      <c r="A35" s="39"/>
      <c r="B35" s="40"/>
      <c r="C35" s="49"/>
      <c r="D35" s="50" t="s">
        <v>48</v>
      </c>
      <c r="E35" s="51"/>
      <c r="F35" s="51"/>
      <c r="G35" s="51"/>
      <c r="H35" s="51"/>
      <c r="I35" s="51"/>
      <c r="J35" s="51"/>
      <c r="K35" s="51"/>
      <c r="L35" s="51"/>
      <c r="M35" s="51"/>
      <c r="N35" s="51"/>
      <c r="O35" s="51"/>
      <c r="P35" s="51"/>
      <c r="Q35" s="51"/>
      <c r="R35" s="51"/>
      <c r="S35" s="51"/>
      <c r="T35" s="52" t="s">
        <v>49</v>
      </c>
      <c r="U35" s="51"/>
      <c r="V35" s="51"/>
      <c r="W35" s="51"/>
      <c r="X35" s="53" t="s">
        <v>50</v>
      </c>
      <c r="Y35" s="51"/>
      <c r="Z35" s="51"/>
      <c r="AA35" s="51"/>
      <c r="AB35" s="51"/>
      <c r="AC35" s="51"/>
      <c r="AD35" s="51"/>
      <c r="AE35" s="51"/>
      <c r="AF35" s="51"/>
      <c r="AG35" s="51"/>
      <c r="AH35" s="51"/>
      <c r="AI35" s="51"/>
      <c r="AJ35" s="51"/>
      <c r="AK35" s="54">
        <f>SUM(AK26:AK33)</f>
        <v>0</v>
      </c>
      <c r="AL35" s="51"/>
      <c r="AM35" s="51"/>
      <c r="AN35" s="51"/>
      <c r="AO35" s="55"/>
      <c r="AP35" s="49"/>
      <c r="AQ35" s="49"/>
      <c r="AR35" s="40"/>
      <c r="BE35" s="39"/>
    </row>
    <row r="36" s="2" customFormat="1" ht="6.96" customHeight="1">
      <c r="A36" s="39"/>
      <c r="B36" s="40"/>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0"/>
      <c r="BE36" s="39"/>
    </row>
    <row r="37" s="2" customFormat="1" ht="6.96" customHeight="1">
      <c r="A37" s="39"/>
      <c r="B37" s="56"/>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40"/>
      <c r="BE37" s="39"/>
    </row>
    <row r="41" s="2" customFormat="1" ht="6.96" customHeight="1">
      <c r="A41" s="39"/>
      <c r="B41" s="58"/>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40"/>
      <c r="BE41" s="39"/>
    </row>
    <row r="42" s="2" customFormat="1" ht="24.96" customHeight="1">
      <c r="A42" s="39"/>
      <c r="B42" s="40"/>
      <c r="C42" s="24" t="s">
        <v>51</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0"/>
      <c r="BE42" s="39"/>
    </row>
    <row r="43" s="2" customFormat="1" ht="6.96" customHeight="1">
      <c r="A43" s="39"/>
      <c r="B43" s="40"/>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0"/>
      <c r="BE43" s="39"/>
    </row>
    <row r="44" s="4" customFormat="1" ht="12" customHeight="1">
      <c r="A44" s="4"/>
      <c r="B44" s="60"/>
      <c r="C44" s="33" t="s">
        <v>14</v>
      </c>
      <c r="D44" s="4"/>
      <c r="E44" s="4"/>
      <c r="F44" s="4"/>
      <c r="G44" s="4"/>
      <c r="H44" s="4"/>
      <c r="I44" s="4"/>
      <c r="J44" s="4"/>
      <c r="K44" s="4"/>
      <c r="L44" s="4" t="str">
        <f>K5</f>
        <v>2025/02</v>
      </c>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0"/>
      <c r="BE44" s="4"/>
    </row>
    <row r="45" s="5" customFormat="1" ht="36.96" customHeight="1">
      <c r="A45" s="5"/>
      <c r="B45" s="61"/>
      <c r="C45" s="62" t="s">
        <v>17</v>
      </c>
      <c r="D45" s="5"/>
      <c r="E45" s="5"/>
      <c r="F45" s="5"/>
      <c r="G45" s="5"/>
      <c r="H45" s="5"/>
      <c r="I45" s="5"/>
      <c r="J45" s="5"/>
      <c r="K45" s="5"/>
      <c r="L45" s="63" t="str">
        <f>K6</f>
        <v>SUŠP Jihlava Rek. stravovacího provozu</v>
      </c>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61"/>
      <c r="BE45" s="5"/>
    </row>
    <row r="46" s="2" customFormat="1" ht="6.96" customHeight="1">
      <c r="A46" s="39"/>
      <c r="B46" s="40"/>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0"/>
      <c r="BE46" s="39"/>
    </row>
    <row r="47" s="2" customFormat="1" ht="12" customHeight="1">
      <c r="A47" s="39"/>
      <c r="B47" s="40"/>
      <c r="C47" s="33" t="s">
        <v>21</v>
      </c>
      <c r="D47" s="39"/>
      <c r="E47" s="39"/>
      <c r="F47" s="39"/>
      <c r="G47" s="39"/>
      <c r="H47" s="39"/>
      <c r="I47" s="39"/>
      <c r="J47" s="39"/>
      <c r="K47" s="39"/>
      <c r="L47" s="64" t="str">
        <f>IF(K8="","",K8)</f>
        <v>Hálkova 2917/42</v>
      </c>
      <c r="M47" s="39"/>
      <c r="N47" s="39"/>
      <c r="O47" s="39"/>
      <c r="P47" s="39"/>
      <c r="Q47" s="39"/>
      <c r="R47" s="39"/>
      <c r="S47" s="39"/>
      <c r="T47" s="39"/>
      <c r="U47" s="39"/>
      <c r="V47" s="39"/>
      <c r="W47" s="39"/>
      <c r="X47" s="39"/>
      <c r="Y47" s="39"/>
      <c r="Z47" s="39"/>
      <c r="AA47" s="39"/>
      <c r="AB47" s="39"/>
      <c r="AC47" s="39"/>
      <c r="AD47" s="39"/>
      <c r="AE47" s="39"/>
      <c r="AF47" s="39"/>
      <c r="AG47" s="39"/>
      <c r="AH47" s="39"/>
      <c r="AI47" s="33" t="s">
        <v>23</v>
      </c>
      <c r="AJ47" s="39"/>
      <c r="AK47" s="39"/>
      <c r="AL47" s="39"/>
      <c r="AM47" s="65" t="str">
        <f>IF(AN8= "","",AN8)</f>
        <v>20. 1. 2025</v>
      </c>
      <c r="AN47" s="65"/>
      <c r="AO47" s="39"/>
      <c r="AP47" s="39"/>
      <c r="AQ47" s="39"/>
      <c r="AR47" s="40"/>
      <c r="BE47" s="39"/>
    </row>
    <row r="48" s="2" customFormat="1" ht="6.96" customHeight="1">
      <c r="A48" s="39"/>
      <c r="B48" s="40"/>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0"/>
      <c r="BE48" s="39"/>
    </row>
    <row r="49" s="2" customFormat="1" ht="15.15" customHeight="1">
      <c r="A49" s="39"/>
      <c r="B49" s="40"/>
      <c r="C49" s="33" t="s">
        <v>25</v>
      </c>
      <c r="D49" s="39"/>
      <c r="E49" s="39"/>
      <c r="F49" s="39"/>
      <c r="G49" s="39"/>
      <c r="H49" s="39"/>
      <c r="I49" s="39"/>
      <c r="J49" s="39"/>
      <c r="K49" s="39"/>
      <c r="L49" s="4" t="str">
        <f>IF(E11= "","",E11)</f>
        <v>Kraj Vysočina, Žižkova 182/57, 586 01 Jihlava</v>
      </c>
      <c r="M49" s="39"/>
      <c r="N49" s="39"/>
      <c r="O49" s="39"/>
      <c r="P49" s="39"/>
      <c r="Q49" s="39"/>
      <c r="R49" s="39"/>
      <c r="S49" s="39"/>
      <c r="T49" s="39"/>
      <c r="U49" s="39"/>
      <c r="V49" s="39"/>
      <c r="W49" s="39"/>
      <c r="X49" s="39"/>
      <c r="Y49" s="39"/>
      <c r="Z49" s="39"/>
      <c r="AA49" s="39"/>
      <c r="AB49" s="39"/>
      <c r="AC49" s="39"/>
      <c r="AD49" s="39"/>
      <c r="AE49" s="39"/>
      <c r="AF49" s="39"/>
      <c r="AG49" s="39"/>
      <c r="AH49" s="39"/>
      <c r="AI49" s="33" t="s">
        <v>31</v>
      </c>
      <c r="AJ49" s="39"/>
      <c r="AK49" s="39"/>
      <c r="AL49" s="39"/>
      <c r="AM49" s="66" t="str">
        <f>IF(E17="","",E17)</f>
        <v>Proiectura Dana s.r.o.</v>
      </c>
      <c r="AN49" s="4"/>
      <c r="AO49" s="4"/>
      <c r="AP49" s="4"/>
      <c r="AQ49" s="39"/>
      <c r="AR49" s="40"/>
      <c r="AS49" s="67" t="s">
        <v>52</v>
      </c>
      <c r="AT49" s="68"/>
      <c r="AU49" s="69"/>
      <c r="AV49" s="69"/>
      <c r="AW49" s="69"/>
      <c r="AX49" s="69"/>
      <c r="AY49" s="69"/>
      <c r="AZ49" s="69"/>
      <c r="BA49" s="69"/>
      <c r="BB49" s="69"/>
      <c r="BC49" s="69"/>
      <c r="BD49" s="70"/>
      <c r="BE49" s="39"/>
    </row>
    <row r="50" s="2" customFormat="1" ht="15.15" customHeight="1">
      <c r="A50" s="39"/>
      <c r="B50" s="40"/>
      <c r="C50" s="33" t="s">
        <v>29</v>
      </c>
      <c r="D50" s="39"/>
      <c r="E50" s="39"/>
      <c r="F50" s="39"/>
      <c r="G50" s="39"/>
      <c r="H50" s="39"/>
      <c r="I50" s="39"/>
      <c r="J50" s="39"/>
      <c r="K50" s="39"/>
      <c r="L50" s="4"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3" t="s">
        <v>36</v>
      </c>
      <c r="AJ50" s="39"/>
      <c r="AK50" s="39"/>
      <c r="AL50" s="39"/>
      <c r="AM50" s="66" t="str">
        <f>IF(E20="","",E20)</f>
        <v>Proiectura Dana s.r.o.</v>
      </c>
      <c r="AN50" s="4"/>
      <c r="AO50" s="4"/>
      <c r="AP50" s="4"/>
      <c r="AQ50" s="39"/>
      <c r="AR50" s="40"/>
      <c r="AS50" s="71"/>
      <c r="AT50" s="72"/>
      <c r="AU50" s="73"/>
      <c r="AV50" s="73"/>
      <c r="AW50" s="73"/>
      <c r="AX50" s="73"/>
      <c r="AY50" s="73"/>
      <c r="AZ50" s="73"/>
      <c r="BA50" s="73"/>
      <c r="BB50" s="73"/>
      <c r="BC50" s="73"/>
      <c r="BD50" s="74"/>
      <c r="BE50" s="39"/>
    </row>
    <row r="51" s="2" customFormat="1" ht="10.8" customHeight="1">
      <c r="A51" s="39"/>
      <c r="B51" s="40"/>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0"/>
      <c r="AS51" s="71"/>
      <c r="AT51" s="72"/>
      <c r="AU51" s="73"/>
      <c r="AV51" s="73"/>
      <c r="AW51" s="73"/>
      <c r="AX51" s="73"/>
      <c r="AY51" s="73"/>
      <c r="AZ51" s="73"/>
      <c r="BA51" s="73"/>
      <c r="BB51" s="73"/>
      <c r="BC51" s="73"/>
      <c r="BD51" s="74"/>
      <c r="BE51" s="39"/>
    </row>
    <row r="52" s="2" customFormat="1" ht="29.28" customHeight="1">
      <c r="A52" s="39"/>
      <c r="B52" s="40"/>
      <c r="C52" s="75" t="s">
        <v>53</v>
      </c>
      <c r="D52" s="76"/>
      <c r="E52" s="76"/>
      <c r="F52" s="76"/>
      <c r="G52" s="76"/>
      <c r="H52" s="77"/>
      <c r="I52" s="78" t="s">
        <v>54</v>
      </c>
      <c r="J52" s="76"/>
      <c r="K52" s="76"/>
      <c r="L52" s="76"/>
      <c r="M52" s="76"/>
      <c r="N52" s="76"/>
      <c r="O52" s="76"/>
      <c r="P52" s="76"/>
      <c r="Q52" s="76"/>
      <c r="R52" s="76"/>
      <c r="S52" s="76"/>
      <c r="T52" s="76"/>
      <c r="U52" s="76"/>
      <c r="V52" s="76"/>
      <c r="W52" s="76"/>
      <c r="X52" s="76"/>
      <c r="Y52" s="76"/>
      <c r="Z52" s="76"/>
      <c r="AA52" s="76"/>
      <c r="AB52" s="76"/>
      <c r="AC52" s="76"/>
      <c r="AD52" s="76"/>
      <c r="AE52" s="76"/>
      <c r="AF52" s="76"/>
      <c r="AG52" s="79" t="s">
        <v>55</v>
      </c>
      <c r="AH52" s="76"/>
      <c r="AI52" s="76"/>
      <c r="AJ52" s="76"/>
      <c r="AK52" s="76"/>
      <c r="AL52" s="76"/>
      <c r="AM52" s="76"/>
      <c r="AN52" s="78" t="s">
        <v>56</v>
      </c>
      <c r="AO52" s="76"/>
      <c r="AP52" s="76"/>
      <c r="AQ52" s="80" t="s">
        <v>57</v>
      </c>
      <c r="AR52" s="40"/>
      <c r="AS52" s="81" t="s">
        <v>58</v>
      </c>
      <c r="AT52" s="82" t="s">
        <v>59</v>
      </c>
      <c r="AU52" s="82" t="s">
        <v>60</v>
      </c>
      <c r="AV52" s="82" t="s">
        <v>61</v>
      </c>
      <c r="AW52" s="82" t="s">
        <v>62</v>
      </c>
      <c r="AX52" s="82" t="s">
        <v>63</v>
      </c>
      <c r="AY52" s="82" t="s">
        <v>64</v>
      </c>
      <c r="AZ52" s="82" t="s">
        <v>65</v>
      </c>
      <c r="BA52" s="82" t="s">
        <v>66</v>
      </c>
      <c r="BB52" s="82" t="s">
        <v>67</v>
      </c>
      <c r="BC52" s="82" t="s">
        <v>68</v>
      </c>
      <c r="BD52" s="83" t="s">
        <v>69</v>
      </c>
      <c r="BE52" s="39"/>
    </row>
    <row r="53" s="2" customFormat="1" ht="10.8" customHeight="1">
      <c r="A53" s="39"/>
      <c r="B53" s="40"/>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0"/>
      <c r="AS53" s="84"/>
      <c r="AT53" s="85"/>
      <c r="AU53" s="85"/>
      <c r="AV53" s="85"/>
      <c r="AW53" s="85"/>
      <c r="AX53" s="85"/>
      <c r="AY53" s="85"/>
      <c r="AZ53" s="85"/>
      <c r="BA53" s="85"/>
      <c r="BB53" s="85"/>
      <c r="BC53" s="85"/>
      <c r="BD53" s="86"/>
      <c r="BE53" s="39"/>
    </row>
    <row r="54" s="6" customFormat="1" ht="32.4" customHeight="1">
      <c r="A54" s="6"/>
      <c r="B54" s="87"/>
      <c r="C54" s="88" t="s">
        <v>70</v>
      </c>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90">
        <f>ROUND(SUM(AG55:AG64),2)</f>
        <v>0</v>
      </c>
      <c r="AH54" s="90"/>
      <c r="AI54" s="90"/>
      <c r="AJ54" s="90"/>
      <c r="AK54" s="90"/>
      <c r="AL54" s="90"/>
      <c r="AM54" s="90"/>
      <c r="AN54" s="91">
        <f>SUM(AG54,AT54)</f>
        <v>0</v>
      </c>
      <c r="AO54" s="91"/>
      <c r="AP54" s="91"/>
      <c r="AQ54" s="92" t="s">
        <v>3</v>
      </c>
      <c r="AR54" s="87"/>
      <c r="AS54" s="93">
        <f>ROUND(SUM(AS55:AS64),2)</f>
        <v>0</v>
      </c>
      <c r="AT54" s="94">
        <f>ROUND(SUM(AV54:AW54),2)</f>
        <v>0</v>
      </c>
      <c r="AU54" s="95">
        <f>ROUND(SUM(AU55:AU64),5)</f>
        <v>0</v>
      </c>
      <c r="AV54" s="94">
        <f>ROUND(AZ54*L29,2)</f>
        <v>0</v>
      </c>
      <c r="AW54" s="94">
        <f>ROUND(BA54*L30,2)</f>
        <v>0</v>
      </c>
      <c r="AX54" s="94">
        <f>ROUND(BB54*L29,2)</f>
        <v>0</v>
      </c>
      <c r="AY54" s="94">
        <f>ROUND(BC54*L30,2)</f>
        <v>0</v>
      </c>
      <c r="AZ54" s="94">
        <f>ROUND(SUM(AZ55:AZ64),2)</f>
        <v>0</v>
      </c>
      <c r="BA54" s="94">
        <f>ROUND(SUM(BA55:BA64),2)</f>
        <v>0</v>
      </c>
      <c r="BB54" s="94">
        <f>ROUND(SUM(BB55:BB64),2)</f>
        <v>0</v>
      </c>
      <c r="BC54" s="94">
        <f>ROUND(SUM(BC55:BC64),2)</f>
        <v>0</v>
      </c>
      <c r="BD54" s="96">
        <f>ROUND(SUM(BD55:BD64),2)</f>
        <v>0</v>
      </c>
      <c r="BE54" s="6"/>
      <c r="BS54" s="97" t="s">
        <v>71</v>
      </c>
      <c r="BT54" s="97" t="s">
        <v>72</v>
      </c>
      <c r="BU54" s="98" t="s">
        <v>73</v>
      </c>
      <c r="BV54" s="97" t="s">
        <v>74</v>
      </c>
      <c r="BW54" s="97" t="s">
        <v>5</v>
      </c>
      <c r="BX54" s="97" t="s">
        <v>75</v>
      </c>
      <c r="CL54" s="97" t="s">
        <v>3</v>
      </c>
    </row>
    <row r="55" s="7" customFormat="1" ht="16.5" customHeight="1">
      <c r="A55" s="99" t="s">
        <v>76</v>
      </c>
      <c r="B55" s="100"/>
      <c r="C55" s="101"/>
      <c r="D55" s="102" t="s">
        <v>77</v>
      </c>
      <c r="E55" s="102"/>
      <c r="F55" s="102"/>
      <c r="G55" s="102"/>
      <c r="H55" s="102"/>
      <c r="I55" s="103"/>
      <c r="J55" s="102" t="s">
        <v>78</v>
      </c>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4">
        <f>'01 - Bourání stávajících ...'!J30</f>
        <v>0</v>
      </c>
      <c r="AH55" s="103"/>
      <c r="AI55" s="103"/>
      <c r="AJ55" s="103"/>
      <c r="AK55" s="103"/>
      <c r="AL55" s="103"/>
      <c r="AM55" s="103"/>
      <c r="AN55" s="104">
        <f>SUM(AG55,AT55)</f>
        <v>0</v>
      </c>
      <c r="AO55" s="103"/>
      <c r="AP55" s="103"/>
      <c r="AQ55" s="105" t="s">
        <v>79</v>
      </c>
      <c r="AR55" s="100"/>
      <c r="AS55" s="106">
        <v>0</v>
      </c>
      <c r="AT55" s="107">
        <f>ROUND(SUM(AV55:AW55),2)</f>
        <v>0</v>
      </c>
      <c r="AU55" s="108">
        <f>'01 - Bourání stávajících ...'!P95</f>
        <v>0</v>
      </c>
      <c r="AV55" s="107">
        <f>'01 - Bourání stávajících ...'!J33</f>
        <v>0</v>
      </c>
      <c r="AW55" s="107">
        <f>'01 - Bourání stávajících ...'!J34</f>
        <v>0</v>
      </c>
      <c r="AX55" s="107">
        <f>'01 - Bourání stávajících ...'!J35</f>
        <v>0</v>
      </c>
      <c r="AY55" s="107">
        <f>'01 - Bourání stávajících ...'!J36</f>
        <v>0</v>
      </c>
      <c r="AZ55" s="107">
        <f>'01 - Bourání stávajících ...'!F33</f>
        <v>0</v>
      </c>
      <c r="BA55" s="107">
        <f>'01 - Bourání stávajících ...'!F34</f>
        <v>0</v>
      </c>
      <c r="BB55" s="107">
        <f>'01 - Bourání stávajících ...'!F35</f>
        <v>0</v>
      </c>
      <c r="BC55" s="107">
        <f>'01 - Bourání stávajících ...'!F36</f>
        <v>0</v>
      </c>
      <c r="BD55" s="109">
        <f>'01 - Bourání stávajících ...'!F37</f>
        <v>0</v>
      </c>
      <c r="BE55" s="7"/>
      <c r="BT55" s="110" t="s">
        <v>80</v>
      </c>
      <c r="BV55" s="110" t="s">
        <v>74</v>
      </c>
      <c r="BW55" s="110" t="s">
        <v>81</v>
      </c>
      <c r="BX55" s="110" t="s">
        <v>5</v>
      </c>
      <c r="CL55" s="110" t="s">
        <v>3</v>
      </c>
      <c r="CM55" s="110" t="s">
        <v>82</v>
      </c>
    </row>
    <row r="56" s="7" customFormat="1" ht="16.5" customHeight="1">
      <c r="A56" s="99" t="s">
        <v>76</v>
      </c>
      <c r="B56" s="100"/>
      <c r="C56" s="101"/>
      <c r="D56" s="102" t="s">
        <v>83</v>
      </c>
      <c r="E56" s="102"/>
      <c r="F56" s="102"/>
      <c r="G56" s="102"/>
      <c r="H56" s="102"/>
      <c r="I56" s="103"/>
      <c r="J56" s="102" t="s">
        <v>84</v>
      </c>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4">
        <f>'02 - ARS'!J30</f>
        <v>0</v>
      </c>
      <c r="AH56" s="103"/>
      <c r="AI56" s="103"/>
      <c r="AJ56" s="103"/>
      <c r="AK56" s="103"/>
      <c r="AL56" s="103"/>
      <c r="AM56" s="103"/>
      <c r="AN56" s="104">
        <f>SUM(AG56,AT56)</f>
        <v>0</v>
      </c>
      <c r="AO56" s="103"/>
      <c r="AP56" s="103"/>
      <c r="AQ56" s="105" t="s">
        <v>79</v>
      </c>
      <c r="AR56" s="100"/>
      <c r="AS56" s="106">
        <v>0</v>
      </c>
      <c r="AT56" s="107">
        <f>ROUND(SUM(AV56:AW56),2)</f>
        <v>0</v>
      </c>
      <c r="AU56" s="108">
        <f>'02 - ARS'!P94</f>
        <v>0</v>
      </c>
      <c r="AV56" s="107">
        <f>'02 - ARS'!J33</f>
        <v>0</v>
      </c>
      <c r="AW56" s="107">
        <f>'02 - ARS'!J34</f>
        <v>0</v>
      </c>
      <c r="AX56" s="107">
        <f>'02 - ARS'!J35</f>
        <v>0</v>
      </c>
      <c r="AY56" s="107">
        <f>'02 - ARS'!J36</f>
        <v>0</v>
      </c>
      <c r="AZ56" s="107">
        <f>'02 - ARS'!F33</f>
        <v>0</v>
      </c>
      <c r="BA56" s="107">
        <f>'02 - ARS'!F34</f>
        <v>0</v>
      </c>
      <c r="BB56" s="107">
        <f>'02 - ARS'!F35</f>
        <v>0</v>
      </c>
      <c r="BC56" s="107">
        <f>'02 - ARS'!F36</f>
        <v>0</v>
      </c>
      <c r="BD56" s="109">
        <f>'02 - ARS'!F37</f>
        <v>0</v>
      </c>
      <c r="BE56" s="7"/>
      <c r="BT56" s="110" t="s">
        <v>80</v>
      </c>
      <c r="BV56" s="110" t="s">
        <v>74</v>
      </c>
      <c r="BW56" s="110" t="s">
        <v>85</v>
      </c>
      <c r="BX56" s="110" t="s">
        <v>5</v>
      </c>
      <c r="CL56" s="110" t="s">
        <v>3</v>
      </c>
      <c r="CM56" s="110" t="s">
        <v>82</v>
      </c>
    </row>
    <row r="57" s="7" customFormat="1" ht="16.5" customHeight="1">
      <c r="A57" s="99" t="s">
        <v>76</v>
      </c>
      <c r="B57" s="100"/>
      <c r="C57" s="101"/>
      <c r="D57" s="102" t="s">
        <v>86</v>
      </c>
      <c r="E57" s="102"/>
      <c r="F57" s="102"/>
      <c r="G57" s="102"/>
      <c r="H57" s="102"/>
      <c r="I57" s="103"/>
      <c r="J57" s="102" t="s">
        <v>87</v>
      </c>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4">
        <f>'03 - ZTI'!J30</f>
        <v>0</v>
      </c>
      <c r="AH57" s="103"/>
      <c r="AI57" s="103"/>
      <c r="AJ57" s="103"/>
      <c r="AK57" s="103"/>
      <c r="AL57" s="103"/>
      <c r="AM57" s="103"/>
      <c r="AN57" s="104">
        <f>SUM(AG57,AT57)</f>
        <v>0</v>
      </c>
      <c r="AO57" s="103"/>
      <c r="AP57" s="103"/>
      <c r="AQ57" s="105" t="s">
        <v>79</v>
      </c>
      <c r="AR57" s="100"/>
      <c r="AS57" s="106">
        <v>0</v>
      </c>
      <c r="AT57" s="107">
        <f>ROUND(SUM(AV57:AW57),2)</f>
        <v>0</v>
      </c>
      <c r="AU57" s="108">
        <f>'03 - ZTI'!P86</f>
        <v>0</v>
      </c>
      <c r="AV57" s="107">
        <f>'03 - ZTI'!J33</f>
        <v>0</v>
      </c>
      <c r="AW57" s="107">
        <f>'03 - ZTI'!J34</f>
        <v>0</v>
      </c>
      <c r="AX57" s="107">
        <f>'03 - ZTI'!J35</f>
        <v>0</v>
      </c>
      <c r="AY57" s="107">
        <f>'03 - ZTI'!J36</f>
        <v>0</v>
      </c>
      <c r="AZ57" s="107">
        <f>'03 - ZTI'!F33</f>
        <v>0</v>
      </c>
      <c r="BA57" s="107">
        <f>'03 - ZTI'!F34</f>
        <v>0</v>
      </c>
      <c r="BB57" s="107">
        <f>'03 - ZTI'!F35</f>
        <v>0</v>
      </c>
      <c r="BC57" s="107">
        <f>'03 - ZTI'!F36</f>
        <v>0</v>
      </c>
      <c r="BD57" s="109">
        <f>'03 - ZTI'!F37</f>
        <v>0</v>
      </c>
      <c r="BE57" s="7"/>
      <c r="BT57" s="110" t="s">
        <v>80</v>
      </c>
      <c r="BV57" s="110" t="s">
        <v>74</v>
      </c>
      <c r="BW57" s="110" t="s">
        <v>88</v>
      </c>
      <c r="BX57" s="110" t="s">
        <v>5</v>
      </c>
      <c r="CL57" s="110" t="s">
        <v>3</v>
      </c>
      <c r="CM57" s="110" t="s">
        <v>82</v>
      </c>
    </row>
    <row r="58" s="7" customFormat="1" ht="16.5" customHeight="1">
      <c r="A58" s="99" t="s">
        <v>76</v>
      </c>
      <c r="B58" s="100"/>
      <c r="C58" s="101"/>
      <c r="D58" s="102" t="s">
        <v>89</v>
      </c>
      <c r="E58" s="102"/>
      <c r="F58" s="102"/>
      <c r="G58" s="102"/>
      <c r="H58" s="102"/>
      <c r="I58" s="103"/>
      <c r="J58" s="102" t="s">
        <v>90</v>
      </c>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4">
        <f>'04 - VYTÁPĚNÍ'!J30</f>
        <v>0</v>
      </c>
      <c r="AH58" s="103"/>
      <c r="AI58" s="103"/>
      <c r="AJ58" s="103"/>
      <c r="AK58" s="103"/>
      <c r="AL58" s="103"/>
      <c r="AM58" s="103"/>
      <c r="AN58" s="104">
        <f>SUM(AG58,AT58)</f>
        <v>0</v>
      </c>
      <c r="AO58" s="103"/>
      <c r="AP58" s="103"/>
      <c r="AQ58" s="105" t="s">
        <v>79</v>
      </c>
      <c r="AR58" s="100"/>
      <c r="AS58" s="106">
        <v>0</v>
      </c>
      <c r="AT58" s="107">
        <f>ROUND(SUM(AV58:AW58),2)</f>
        <v>0</v>
      </c>
      <c r="AU58" s="108">
        <f>'04 - VYTÁPĚNÍ'!P85</f>
        <v>0</v>
      </c>
      <c r="AV58" s="107">
        <f>'04 - VYTÁPĚNÍ'!J33</f>
        <v>0</v>
      </c>
      <c r="AW58" s="107">
        <f>'04 - VYTÁPĚNÍ'!J34</f>
        <v>0</v>
      </c>
      <c r="AX58" s="107">
        <f>'04 - VYTÁPĚNÍ'!J35</f>
        <v>0</v>
      </c>
      <c r="AY58" s="107">
        <f>'04 - VYTÁPĚNÍ'!J36</f>
        <v>0</v>
      </c>
      <c r="AZ58" s="107">
        <f>'04 - VYTÁPĚNÍ'!F33</f>
        <v>0</v>
      </c>
      <c r="BA58" s="107">
        <f>'04 - VYTÁPĚNÍ'!F34</f>
        <v>0</v>
      </c>
      <c r="BB58" s="107">
        <f>'04 - VYTÁPĚNÍ'!F35</f>
        <v>0</v>
      </c>
      <c r="BC58" s="107">
        <f>'04 - VYTÁPĚNÍ'!F36</f>
        <v>0</v>
      </c>
      <c r="BD58" s="109">
        <f>'04 - VYTÁPĚNÍ'!F37</f>
        <v>0</v>
      </c>
      <c r="BE58" s="7"/>
      <c r="BT58" s="110" t="s">
        <v>80</v>
      </c>
      <c r="BV58" s="110" t="s">
        <v>74</v>
      </c>
      <c r="BW58" s="110" t="s">
        <v>91</v>
      </c>
      <c r="BX58" s="110" t="s">
        <v>5</v>
      </c>
      <c r="CL58" s="110" t="s">
        <v>3</v>
      </c>
      <c r="CM58" s="110" t="s">
        <v>82</v>
      </c>
    </row>
    <row r="59" s="7" customFormat="1" ht="16.5" customHeight="1">
      <c r="A59" s="99" t="s">
        <v>76</v>
      </c>
      <c r="B59" s="100"/>
      <c r="C59" s="101"/>
      <c r="D59" s="102" t="s">
        <v>92</v>
      </c>
      <c r="E59" s="102"/>
      <c r="F59" s="102"/>
      <c r="G59" s="102"/>
      <c r="H59" s="102"/>
      <c r="I59" s="103"/>
      <c r="J59" s="102" t="s">
        <v>93</v>
      </c>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4">
        <f>'05 - CHLAZENÍ'!J30</f>
        <v>0</v>
      </c>
      <c r="AH59" s="103"/>
      <c r="AI59" s="103"/>
      <c r="AJ59" s="103"/>
      <c r="AK59" s="103"/>
      <c r="AL59" s="103"/>
      <c r="AM59" s="103"/>
      <c r="AN59" s="104">
        <f>SUM(AG59,AT59)</f>
        <v>0</v>
      </c>
      <c r="AO59" s="103"/>
      <c r="AP59" s="103"/>
      <c r="AQ59" s="105" t="s">
        <v>79</v>
      </c>
      <c r="AR59" s="100"/>
      <c r="AS59" s="106">
        <v>0</v>
      </c>
      <c r="AT59" s="107">
        <f>ROUND(SUM(AV59:AW59),2)</f>
        <v>0</v>
      </c>
      <c r="AU59" s="108">
        <f>'05 - CHLAZENÍ'!P83</f>
        <v>0</v>
      </c>
      <c r="AV59" s="107">
        <f>'05 - CHLAZENÍ'!J33</f>
        <v>0</v>
      </c>
      <c r="AW59" s="107">
        <f>'05 - CHLAZENÍ'!J34</f>
        <v>0</v>
      </c>
      <c r="AX59" s="107">
        <f>'05 - CHLAZENÍ'!J35</f>
        <v>0</v>
      </c>
      <c r="AY59" s="107">
        <f>'05 - CHLAZENÍ'!J36</f>
        <v>0</v>
      </c>
      <c r="AZ59" s="107">
        <f>'05 - CHLAZENÍ'!F33</f>
        <v>0</v>
      </c>
      <c r="BA59" s="107">
        <f>'05 - CHLAZENÍ'!F34</f>
        <v>0</v>
      </c>
      <c r="BB59" s="107">
        <f>'05 - CHLAZENÍ'!F35</f>
        <v>0</v>
      </c>
      <c r="BC59" s="107">
        <f>'05 - CHLAZENÍ'!F36</f>
        <v>0</v>
      </c>
      <c r="BD59" s="109">
        <f>'05 - CHLAZENÍ'!F37</f>
        <v>0</v>
      </c>
      <c r="BE59" s="7"/>
      <c r="BT59" s="110" t="s">
        <v>80</v>
      </c>
      <c r="BV59" s="110" t="s">
        <v>74</v>
      </c>
      <c r="BW59" s="110" t="s">
        <v>94</v>
      </c>
      <c r="BX59" s="110" t="s">
        <v>5</v>
      </c>
      <c r="CL59" s="110" t="s">
        <v>3</v>
      </c>
      <c r="CM59" s="110" t="s">
        <v>82</v>
      </c>
    </row>
    <row r="60" s="7" customFormat="1" ht="16.5" customHeight="1">
      <c r="A60" s="99" t="s">
        <v>76</v>
      </c>
      <c r="B60" s="100"/>
      <c r="C60" s="101"/>
      <c r="D60" s="102" t="s">
        <v>95</v>
      </c>
      <c r="E60" s="102"/>
      <c r="F60" s="102"/>
      <c r="G60" s="102"/>
      <c r="H60" s="102"/>
      <c r="I60" s="103"/>
      <c r="J60" s="102" t="s">
        <v>96</v>
      </c>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4">
        <f>'06 - Technologie'!J30</f>
        <v>0</v>
      </c>
      <c r="AH60" s="103"/>
      <c r="AI60" s="103"/>
      <c r="AJ60" s="103"/>
      <c r="AK60" s="103"/>
      <c r="AL60" s="103"/>
      <c r="AM60" s="103"/>
      <c r="AN60" s="104">
        <f>SUM(AG60,AT60)</f>
        <v>0</v>
      </c>
      <c r="AO60" s="103"/>
      <c r="AP60" s="103"/>
      <c r="AQ60" s="105" t="s">
        <v>79</v>
      </c>
      <c r="AR60" s="100"/>
      <c r="AS60" s="106">
        <v>0</v>
      </c>
      <c r="AT60" s="107">
        <f>ROUND(SUM(AV60:AW60),2)</f>
        <v>0</v>
      </c>
      <c r="AU60" s="108">
        <f>'06 - Technologie'!P95</f>
        <v>0</v>
      </c>
      <c r="AV60" s="107">
        <f>'06 - Technologie'!J33</f>
        <v>0</v>
      </c>
      <c r="AW60" s="107">
        <f>'06 - Technologie'!J34</f>
        <v>0</v>
      </c>
      <c r="AX60" s="107">
        <f>'06 - Technologie'!J35</f>
        <v>0</v>
      </c>
      <c r="AY60" s="107">
        <f>'06 - Technologie'!J36</f>
        <v>0</v>
      </c>
      <c r="AZ60" s="107">
        <f>'06 - Technologie'!F33</f>
        <v>0</v>
      </c>
      <c r="BA60" s="107">
        <f>'06 - Technologie'!F34</f>
        <v>0</v>
      </c>
      <c r="BB60" s="107">
        <f>'06 - Technologie'!F35</f>
        <v>0</v>
      </c>
      <c r="BC60" s="107">
        <f>'06 - Technologie'!F36</f>
        <v>0</v>
      </c>
      <c r="BD60" s="109">
        <f>'06 - Technologie'!F37</f>
        <v>0</v>
      </c>
      <c r="BE60" s="7"/>
      <c r="BT60" s="110" t="s">
        <v>80</v>
      </c>
      <c r="BV60" s="110" t="s">
        <v>74</v>
      </c>
      <c r="BW60" s="110" t="s">
        <v>97</v>
      </c>
      <c r="BX60" s="110" t="s">
        <v>5</v>
      </c>
      <c r="CL60" s="110" t="s">
        <v>3</v>
      </c>
      <c r="CM60" s="110" t="s">
        <v>82</v>
      </c>
    </row>
    <row r="61" s="7" customFormat="1" ht="16.5" customHeight="1">
      <c r="A61" s="99" t="s">
        <v>76</v>
      </c>
      <c r="B61" s="100"/>
      <c r="C61" s="101"/>
      <c r="D61" s="102" t="s">
        <v>98</v>
      </c>
      <c r="E61" s="102"/>
      <c r="F61" s="102"/>
      <c r="G61" s="102"/>
      <c r="H61" s="102"/>
      <c r="I61" s="103"/>
      <c r="J61" s="102" t="s">
        <v>99</v>
      </c>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4">
        <f>'07 - ELEKTRO'!J30</f>
        <v>0</v>
      </c>
      <c r="AH61" s="103"/>
      <c r="AI61" s="103"/>
      <c r="AJ61" s="103"/>
      <c r="AK61" s="103"/>
      <c r="AL61" s="103"/>
      <c r="AM61" s="103"/>
      <c r="AN61" s="104">
        <f>SUM(AG61,AT61)</f>
        <v>0</v>
      </c>
      <c r="AO61" s="103"/>
      <c r="AP61" s="103"/>
      <c r="AQ61" s="105" t="s">
        <v>79</v>
      </c>
      <c r="AR61" s="100"/>
      <c r="AS61" s="106">
        <v>0</v>
      </c>
      <c r="AT61" s="107">
        <f>ROUND(SUM(AV61:AW61),2)</f>
        <v>0</v>
      </c>
      <c r="AU61" s="108">
        <f>'07 - ELEKTRO'!P80</f>
        <v>0</v>
      </c>
      <c r="AV61" s="107">
        <f>'07 - ELEKTRO'!J33</f>
        <v>0</v>
      </c>
      <c r="AW61" s="107">
        <f>'07 - ELEKTRO'!J34</f>
        <v>0</v>
      </c>
      <c r="AX61" s="107">
        <f>'07 - ELEKTRO'!J35</f>
        <v>0</v>
      </c>
      <c r="AY61" s="107">
        <f>'07 - ELEKTRO'!J36</f>
        <v>0</v>
      </c>
      <c r="AZ61" s="107">
        <f>'07 - ELEKTRO'!F33</f>
        <v>0</v>
      </c>
      <c r="BA61" s="107">
        <f>'07 - ELEKTRO'!F34</f>
        <v>0</v>
      </c>
      <c r="BB61" s="107">
        <f>'07 - ELEKTRO'!F35</f>
        <v>0</v>
      </c>
      <c r="BC61" s="107">
        <f>'07 - ELEKTRO'!F36</f>
        <v>0</v>
      </c>
      <c r="BD61" s="109">
        <f>'07 - ELEKTRO'!F37</f>
        <v>0</v>
      </c>
      <c r="BE61" s="7"/>
      <c r="BT61" s="110" t="s">
        <v>80</v>
      </c>
      <c r="BV61" s="110" t="s">
        <v>74</v>
      </c>
      <c r="BW61" s="110" t="s">
        <v>100</v>
      </c>
      <c r="BX61" s="110" t="s">
        <v>5</v>
      </c>
      <c r="CL61" s="110" t="s">
        <v>3</v>
      </c>
      <c r="CM61" s="110" t="s">
        <v>82</v>
      </c>
    </row>
    <row r="62" s="7" customFormat="1" ht="16.5" customHeight="1">
      <c r="A62" s="99" t="s">
        <v>76</v>
      </c>
      <c r="B62" s="100"/>
      <c r="C62" s="101"/>
      <c r="D62" s="102" t="s">
        <v>101</v>
      </c>
      <c r="E62" s="102"/>
      <c r="F62" s="102"/>
      <c r="G62" s="102"/>
      <c r="H62" s="102"/>
      <c r="I62" s="103"/>
      <c r="J62" s="102" t="s">
        <v>102</v>
      </c>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4">
        <f>'08 - Led osvětlení'!J30</f>
        <v>0</v>
      </c>
      <c r="AH62" s="103"/>
      <c r="AI62" s="103"/>
      <c r="AJ62" s="103"/>
      <c r="AK62" s="103"/>
      <c r="AL62" s="103"/>
      <c r="AM62" s="103"/>
      <c r="AN62" s="104">
        <f>SUM(AG62,AT62)</f>
        <v>0</v>
      </c>
      <c r="AO62" s="103"/>
      <c r="AP62" s="103"/>
      <c r="AQ62" s="105" t="s">
        <v>79</v>
      </c>
      <c r="AR62" s="100"/>
      <c r="AS62" s="106">
        <v>0</v>
      </c>
      <c r="AT62" s="107">
        <f>ROUND(SUM(AV62:AW62),2)</f>
        <v>0</v>
      </c>
      <c r="AU62" s="108">
        <f>'08 - Led osvětlení'!P81</f>
        <v>0</v>
      </c>
      <c r="AV62" s="107">
        <f>'08 - Led osvětlení'!J33</f>
        <v>0</v>
      </c>
      <c r="AW62" s="107">
        <f>'08 - Led osvětlení'!J34</f>
        <v>0</v>
      </c>
      <c r="AX62" s="107">
        <f>'08 - Led osvětlení'!J35</f>
        <v>0</v>
      </c>
      <c r="AY62" s="107">
        <f>'08 - Led osvětlení'!J36</f>
        <v>0</v>
      </c>
      <c r="AZ62" s="107">
        <f>'08 - Led osvětlení'!F33</f>
        <v>0</v>
      </c>
      <c r="BA62" s="107">
        <f>'08 - Led osvětlení'!F34</f>
        <v>0</v>
      </c>
      <c r="BB62" s="107">
        <f>'08 - Led osvětlení'!F35</f>
        <v>0</v>
      </c>
      <c r="BC62" s="107">
        <f>'08 - Led osvětlení'!F36</f>
        <v>0</v>
      </c>
      <c r="BD62" s="109">
        <f>'08 - Led osvětlení'!F37</f>
        <v>0</v>
      </c>
      <c r="BE62" s="7"/>
      <c r="BT62" s="110" t="s">
        <v>80</v>
      </c>
      <c r="BV62" s="110" t="s">
        <v>74</v>
      </c>
      <c r="BW62" s="110" t="s">
        <v>103</v>
      </c>
      <c r="BX62" s="110" t="s">
        <v>5</v>
      </c>
      <c r="CL62" s="110" t="s">
        <v>3</v>
      </c>
      <c r="CM62" s="110" t="s">
        <v>82</v>
      </c>
    </row>
    <row r="63" s="7" customFormat="1" ht="16.5" customHeight="1">
      <c r="A63" s="99" t="s">
        <v>76</v>
      </c>
      <c r="B63" s="100"/>
      <c r="C63" s="101"/>
      <c r="D63" s="102" t="s">
        <v>104</v>
      </c>
      <c r="E63" s="102"/>
      <c r="F63" s="102"/>
      <c r="G63" s="102"/>
      <c r="H63" s="102"/>
      <c r="I63" s="103"/>
      <c r="J63" s="102" t="s">
        <v>105</v>
      </c>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4">
        <f>'09 - VZT'!J30</f>
        <v>0</v>
      </c>
      <c r="AH63" s="103"/>
      <c r="AI63" s="103"/>
      <c r="AJ63" s="103"/>
      <c r="AK63" s="103"/>
      <c r="AL63" s="103"/>
      <c r="AM63" s="103"/>
      <c r="AN63" s="104">
        <f>SUM(AG63,AT63)</f>
        <v>0</v>
      </c>
      <c r="AO63" s="103"/>
      <c r="AP63" s="103"/>
      <c r="AQ63" s="105" t="s">
        <v>79</v>
      </c>
      <c r="AR63" s="100"/>
      <c r="AS63" s="106">
        <v>0</v>
      </c>
      <c r="AT63" s="107">
        <f>ROUND(SUM(AV63:AW63),2)</f>
        <v>0</v>
      </c>
      <c r="AU63" s="108">
        <f>'09 - VZT'!P86</f>
        <v>0</v>
      </c>
      <c r="AV63" s="107">
        <f>'09 - VZT'!J33</f>
        <v>0</v>
      </c>
      <c r="AW63" s="107">
        <f>'09 - VZT'!J34</f>
        <v>0</v>
      </c>
      <c r="AX63" s="107">
        <f>'09 - VZT'!J35</f>
        <v>0</v>
      </c>
      <c r="AY63" s="107">
        <f>'09 - VZT'!J36</f>
        <v>0</v>
      </c>
      <c r="AZ63" s="107">
        <f>'09 - VZT'!F33</f>
        <v>0</v>
      </c>
      <c r="BA63" s="107">
        <f>'09 - VZT'!F34</f>
        <v>0</v>
      </c>
      <c r="BB63" s="107">
        <f>'09 - VZT'!F35</f>
        <v>0</v>
      </c>
      <c r="BC63" s="107">
        <f>'09 - VZT'!F36</f>
        <v>0</v>
      </c>
      <c r="BD63" s="109">
        <f>'09 - VZT'!F37</f>
        <v>0</v>
      </c>
      <c r="BE63" s="7"/>
      <c r="BT63" s="110" t="s">
        <v>80</v>
      </c>
      <c r="BV63" s="110" t="s">
        <v>74</v>
      </c>
      <c r="BW63" s="110" t="s">
        <v>106</v>
      </c>
      <c r="BX63" s="110" t="s">
        <v>5</v>
      </c>
      <c r="CL63" s="110" t="s">
        <v>3</v>
      </c>
      <c r="CM63" s="110" t="s">
        <v>82</v>
      </c>
    </row>
    <row r="64" s="7" customFormat="1" ht="16.5" customHeight="1">
      <c r="A64" s="99" t="s">
        <v>76</v>
      </c>
      <c r="B64" s="100"/>
      <c r="C64" s="101"/>
      <c r="D64" s="102" t="s">
        <v>107</v>
      </c>
      <c r="E64" s="102"/>
      <c r="F64" s="102"/>
      <c r="G64" s="102"/>
      <c r="H64" s="102"/>
      <c r="I64" s="103"/>
      <c r="J64" s="102" t="s">
        <v>108</v>
      </c>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4">
        <f>'10 - VRN'!J30</f>
        <v>0</v>
      </c>
      <c r="AH64" s="103"/>
      <c r="AI64" s="103"/>
      <c r="AJ64" s="103"/>
      <c r="AK64" s="103"/>
      <c r="AL64" s="103"/>
      <c r="AM64" s="103"/>
      <c r="AN64" s="104">
        <f>SUM(AG64,AT64)</f>
        <v>0</v>
      </c>
      <c r="AO64" s="103"/>
      <c r="AP64" s="103"/>
      <c r="AQ64" s="105" t="s">
        <v>79</v>
      </c>
      <c r="AR64" s="100"/>
      <c r="AS64" s="111">
        <v>0</v>
      </c>
      <c r="AT64" s="112">
        <f>ROUND(SUM(AV64:AW64),2)</f>
        <v>0</v>
      </c>
      <c r="AU64" s="113">
        <f>'10 - VRN'!P84</f>
        <v>0</v>
      </c>
      <c r="AV64" s="112">
        <f>'10 - VRN'!J33</f>
        <v>0</v>
      </c>
      <c r="AW64" s="112">
        <f>'10 - VRN'!J34</f>
        <v>0</v>
      </c>
      <c r="AX64" s="112">
        <f>'10 - VRN'!J35</f>
        <v>0</v>
      </c>
      <c r="AY64" s="112">
        <f>'10 - VRN'!J36</f>
        <v>0</v>
      </c>
      <c r="AZ64" s="112">
        <f>'10 - VRN'!F33</f>
        <v>0</v>
      </c>
      <c r="BA64" s="112">
        <f>'10 - VRN'!F34</f>
        <v>0</v>
      </c>
      <c r="BB64" s="112">
        <f>'10 - VRN'!F35</f>
        <v>0</v>
      </c>
      <c r="BC64" s="112">
        <f>'10 - VRN'!F36</f>
        <v>0</v>
      </c>
      <c r="BD64" s="114">
        <f>'10 - VRN'!F37</f>
        <v>0</v>
      </c>
      <c r="BE64" s="7"/>
      <c r="BT64" s="110" t="s">
        <v>80</v>
      </c>
      <c r="BV64" s="110" t="s">
        <v>74</v>
      </c>
      <c r="BW64" s="110" t="s">
        <v>109</v>
      </c>
      <c r="BX64" s="110" t="s">
        <v>5</v>
      </c>
      <c r="CL64" s="110" t="s">
        <v>3</v>
      </c>
      <c r="CM64" s="110" t="s">
        <v>82</v>
      </c>
    </row>
    <row r="65" s="2" customFormat="1" ht="30" customHeight="1">
      <c r="A65" s="39"/>
      <c r="B65" s="40"/>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40"/>
      <c r="AS65" s="39"/>
      <c r="AT65" s="39"/>
      <c r="AU65" s="39"/>
      <c r="AV65" s="39"/>
      <c r="AW65" s="39"/>
      <c r="AX65" s="39"/>
      <c r="AY65" s="39"/>
      <c r="AZ65" s="39"/>
      <c r="BA65" s="39"/>
      <c r="BB65" s="39"/>
      <c r="BC65" s="39"/>
      <c r="BD65" s="39"/>
      <c r="BE65" s="39"/>
    </row>
    <row r="66" s="2" customFormat="1" ht="6.96" customHeight="1">
      <c r="A66" s="39"/>
      <c r="B66" s="56"/>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40"/>
      <c r="AS66" s="39"/>
      <c r="AT66" s="39"/>
      <c r="AU66" s="39"/>
      <c r="AV66" s="39"/>
      <c r="AW66" s="39"/>
      <c r="AX66" s="39"/>
      <c r="AY66" s="39"/>
      <c r="AZ66" s="39"/>
      <c r="BA66" s="39"/>
      <c r="BB66" s="39"/>
      <c r="BC66" s="39"/>
      <c r="BD66" s="39"/>
      <c r="BE66" s="39"/>
    </row>
  </sheetData>
  <mergeCells count="78">
    <mergeCell ref="C52:G52"/>
    <mergeCell ref="D61:H61"/>
    <mergeCell ref="D58:H58"/>
    <mergeCell ref="D55:H55"/>
    <mergeCell ref="D59:H59"/>
    <mergeCell ref="D60:H60"/>
    <mergeCell ref="D56:H56"/>
    <mergeCell ref="D57:H57"/>
    <mergeCell ref="D62:H62"/>
    <mergeCell ref="D63:H63"/>
    <mergeCell ref="D64:H64"/>
    <mergeCell ref="I52:AF52"/>
    <mergeCell ref="J61:AF61"/>
    <mergeCell ref="J60:AF60"/>
    <mergeCell ref="J62:AF62"/>
    <mergeCell ref="J63:AF63"/>
    <mergeCell ref="J59:AF59"/>
    <mergeCell ref="J57:AF57"/>
    <mergeCell ref="J58:AF58"/>
    <mergeCell ref="J64:AF64"/>
    <mergeCell ref="J56:AF56"/>
    <mergeCell ref="J55:AF55"/>
    <mergeCell ref="L45:AO45"/>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63:AM63"/>
    <mergeCell ref="AG62:AM62"/>
    <mergeCell ref="AG52:AM52"/>
    <mergeCell ref="AG60:AM60"/>
    <mergeCell ref="AG55:AM55"/>
    <mergeCell ref="AG59:AM59"/>
    <mergeCell ref="AG61:AM61"/>
    <mergeCell ref="AG57:AM57"/>
    <mergeCell ref="AG64:AM64"/>
    <mergeCell ref="AG56:AM56"/>
    <mergeCell ref="AG58:AM58"/>
    <mergeCell ref="AM47:AN47"/>
    <mergeCell ref="AM49:AP49"/>
    <mergeCell ref="AM50:AP50"/>
    <mergeCell ref="AN64:AP64"/>
    <mergeCell ref="AN63:AP63"/>
    <mergeCell ref="AN57:AP57"/>
    <mergeCell ref="AN52:AP52"/>
    <mergeCell ref="AN62:AP62"/>
    <mergeCell ref="AN61:AP61"/>
    <mergeCell ref="AN56:AP56"/>
    <mergeCell ref="AN60:AP60"/>
    <mergeCell ref="AN58:AP58"/>
    <mergeCell ref="AN59:AP59"/>
    <mergeCell ref="AN55:AP55"/>
    <mergeCell ref="AS49:AT51"/>
    <mergeCell ref="AN54:AP54"/>
  </mergeCells>
  <hyperlinks>
    <hyperlink ref="A55" location="'01 - Bourání stávajících ...'!C2" display="/"/>
    <hyperlink ref="A56" location="'02 - ARS'!C2" display="/"/>
    <hyperlink ref="A57" location="'03 - ZTI'!C2" display="/"/>
    <hyperlink ref="A58" location="'04 - VYTÁPĚNÍ'!C2" display="/"/>
    <hyperlink ref="A59" location="'05 - CHLAZENÍ'!C2" display="/"/>
    <hyperlink ref="A60" location="'06 - Technologie'!C2" display="/"/>
    <hyperlink ref="A61" location="'07 - ELEKTRO'!C2" display="/"/>
    <hyperlink ref="A62" location="'08 - Led osvětlení'!C2" display="/"/>
    <hyperlink ref="A63" location="'09 - VZT'!C2" display="/"/>
    <hyperlink ref="A64" location="'10 - VR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9" t="s">
        <v>6</v>
      </c>
      <c r="M2" s="1"/>
      <c r="N2" s="1"/>
      <c r="O2" s="1"/>
      <c r="P2" s="1"/>
      <c r="Q2" s="1"/>
      <c r="R2" s="1"/>
      <c r="S2" s="1"/>
      <c r="T2" s="1"/>
      <c r="U2" s="1"/>
      <c r="V2" s="1"/>
      <c r="AT2" s="20" t="s">
        <v>81</v>
      </c>
    </row>
    <row r="3" s="1" customFormat="1" ht="6.96" customHeight="1">
      <c r="B3" s="21"/>
      <c r="C3" s="22"/>
      <c r="D3" s="22"/>
      <c r="E3" s="22"/>
      <c r="F3" s="22"/>
      <c r="G3" s="22"/>
      <c r="H3" s="22"/>
      <c r="I3" s="22"/>
      <c r="J3" s="22"/>
      <c r="K3" s="22"/>
      <c r="L3" s="23"/>
      <c r="AT3" s="20" t="s">
        <v>82</v>
      </c>
    </row>
    <row r="4" s="1" customFormat="1" ht="24.96" customHeight="1">
      <c r="B4" s="23"/>
      <c r="D4" s="24" t="s">
        <v>110</v>
      </c>
      <c r="L4" s="23"/>
      <c r="M4" s="115" t="s">
        <v>11</v>
      </c>
      <c r="AT4" s="20" t="s">
        <v>4</v>
      </c>
    </row>
    <row r="5" s="1" customFormat="1" ht="6.96" customHeight="1">
      <c r="B5" s="23"/>
      <c r="L5" s="23"/>
    </row>
    <row r="6" s="1" customFormat="1" ht="12" customHeight="1">
      <c r="B6" s="23"/>
      <c r="D6" s="33" t="s">
        <v>17</v>
      </c>
      <c r="L6" s="23"/>
    </row>
    <row r="7" s="1" customFormat="1" ht="16.5" customHeight="1">
      <c r="B7" s="23"/>
      <c r="E7" s="116" t="str">
        <f>'Rekapitulace stavby'!K6</f>
        <v>SUŠP Jihlava Rek. stravovacího provozu</v>
      </c>
      <c r="F7" s="33"/>
      <c r="G7" s="33"/>
      <c r="H7" s="33"/>
      <c r="L7" s="23"/>
    </row>
    <row r="8" s="2" customFormat="1" ht="12" customHeight="1">
      <c r="A8" s="39"/>
      <c r="B8" s="40"/>
      <c r="C8" s="39"/>
      <c r="D8" s="33" t="s">
        <v>111</v>
      </c>
      <c r="E8" s="39"/>
      <c r="F8" s="39"/>
      <c r="G8" s="39"/>
      <c r="H8" s="39"/>
      <c r="I8" s="39"/>
      <c r="J8" s="39"/>
      <c r="K8" s="39"/>
      <c r="L8" s="117"/>
      <c r="S8" s="39"/>
      <c r="T8" s="39"/>
      <c r="U8" s="39"/>
      <c r="V8" s="39"/>
      <c r="W8" s="39"/>
      <c r="X8" s="39"/>
      <c r="Y8" s="39"/>
      <c r="Z8" s="39"/>
      <c r="AA8" s="39"/>
      <c r="AB8" s="39"/>
      <c r="AC8" s="39"/>
      <c r="AD8" s="39"/>
      <c r="AE8" s="39"/>
    </row>
    <row r="9" s="2" customFormat="1" ht="16.5" customHeight="1">
      <c r="A9" s="39"/>
      <c r="B9" s="40"/>
      <c r="C9" s="39"/>
      <c r="D9" s="39"/>
      <c r="E9" s="63" t="s">
        <v>112</v>
      </c>
      <c r="F9" s="39"/>
      <c r="G9" s="39"/>
      <c r="H9" s="39"/>
      <c r="I9" s="39"/>
      <c r="J9" s="39"/>
      <c r="K9" s="39"/>
      <c r="L9" s="117"/>
      <c r="S9" s="39"/>
      <c r="T9" s="39"/>
      <c r="U9" s="39"/>
      <c r="V9" s="39"/>
      <c r="W9" s="39"/>
      <c r="X9" s="39"/>
      <c r="Y9" s="39"/>
      <c r="Z9" s="39"/>
      <c r="AA9" s="39"/>
      <c r="AB9" s="39"/>
      <c r="AC9" s="39"/>
      <c r="AD9" s="39"/>
      <c r="AE9" s="39"/>
    </row>
    <row r="10" s="2" customFormat="1">
      <c r="A10" s="39"/>
      <c r="B10" s="40"/>
      <c r="C10" s="39"/>
      <c r="D10" s="39"/>
      <c r="E10" s="39"/>
      <c r="F10" s="39"/>
      <c r="G10" s="39"/>
      <c r="H10" s="39"/>
      <c r="I10" s="39"/>
      <c r="J10" s="39"/>
      <c r="K10" s="39"/>
      <c r="L10" s="117"/>
      <c r="S10" s="39"/>
      <c r="T10" s="39"/>
      <c r="U10" s="39"/>
      <c r="V10" s="39"/>
      <c r="W10" s="39"/>
      <c r="X10" s="39"/>
      <c r="Y10" s="39"/>
      <c r="Z10" s="39"/>
      <c r="AA10" s="39"/>
      <c r="AB10" s="39"/>
      <c r="AC10" s="39"/>
      <c r="AD10" s="39"/>
      <c r="AE10" s="39"/>
    </row>
    <row r="11" s="2" customFormat="1" ht="12" customHeight="1">
      <c r="A11" s="39"/>
      <c r="B11" s="40"/>
      <c r="C11" s="39"/>
      <c r="D11" s="33" t="s">
        <v>19</v>
      </c>
      <c r="E11" s="39"/>
      <c r="F11" s="28" t="s">
        <v>3</v>
      </c>
      <c r="G11" s="39"/>
      <c r="H11" s="39"/>
      <c r="I11" s="33" t="s">
        <v>20</v>
      </c>
      <c r="J11" s="28" t="s">
        <v>3</v>
      </c>
      <c r="K11" s="39"/>
      <c r="L11" s="117"/>
      <c r="S11" s="39"/>
      <c r="T11" s="39"/>
      <c r="U11" s="39"/>
      <c r="V11" s="39"/>
      <c r="W11" s="39"/>
      <c r="X11" s="39"/>
      <c r="Y11" s="39"/>
      <c r="Z11" s="39"/>
      <c r="AA11" s="39"/>
      <c r="AB11" s="39"/>
      <c r="AC11" s="39"/>
      <c r="AD11" s="39"/>
      <c r="AE11" s="39"/>
    </row>
    <row r="12" s="2" customFormat="1" ht="12" customHeight="1">
      <c r="A12" s="39"/>
      <c r="B12" s="40"/>
      <c r="C12" s="39"/>
      <c r="D12" s="33" t="s">
        <v>21</v>
      </c>
      <c r="E12" s="39"/>
      <c r="F12" s="28" t="s">
        <v>22</v>
      </c>
      <c r="G12" s="39"/>
      <c r="H12" s="39"/>
      <c r="I12" s="33" t="s">
        <v>23</v>
      </c>
      <c r="J12" s="65" t="str">
        <f>'Rekapitulace stavby'!AN8</f>
        <v>20. 1. 2025</v>
      </c>
      <c r="K12" s="39"/>
      <c r="L12" s="117"/>
      <c r="S12" s="39"/>
      <c r="T12" s="39"/>
      <c r="U12" s="39"/>
      <c r="V12" s="39"/>
      <c r="W12" s="39"/>
      <c r="X12" s="39"/>
      <c r="Y12" s="39"/>
      <c r="Z12" s="39"/>
      <c r="AA12" s="39"/>
      <c r="AB12" s="39"/>
      <c r="AC12" s="39"/>
      <c r="AD12" s="39"/>
      <c r="AE12" s="39"/>
    </row>
    <row r="13" s="2" customFormat="1" ht="10.8" customHeight="1">
      <c r="A13" s="39"/>
      <c r="B13" s="40"/>
      <c r="C13" s="39"/>
      <c r="D13" s="39"/>
      <c r="E13" s="39"/>
      <c r="F13" s="39"/>
      <c r="G13" s="39"/>
      <c r="H13" s="39"/>
      <c r="I13" s="39"/>
      <c r="J13" s="39"/>
      <c r="K13" s="39"/>
      <c r="L13" s="117"/>
      <c r="S13" s="39"/>
      <c r="T13" s="39"/>
      <c r="U13" s="39"/>
      <c r="V13" s="39"/>
      <c r="W13" s="39"/>
      <c r="X13" s="39"/>
      <c r="Y13" s="39"/>
      <c r="Z13" s="39"/>
      <c r="AA13" s="39"/>
      <c r="AB13" s="39"/>
      <c r="AC13" s="39"/>
      <c r="AD13" s="39"/>
      <c r="AE13" s="39"/>
    </row>
    <row r="14" s="2" customFormat="1" ht="12" customHeight="1">
      <c r="A14" s="39"/>
      <c r="B14" s="40"/>
      <c r="C14" s="39"/>
      <c r="D14" s="33" t="s">
        <v>25</v>
      </c>
      <c r="E14" s="39"/>
      <c r="F14" s="39"/>
      <c r="G14" s="39"/>
      <c r="H14" s="39"/>
      <c r="I14" s="33" t="s">
        <v>26</v>
      </c>
      <c r="J14" s="28" t="s">
        <v>3</v>
      </c>
      <c r="K14" s="39"/>
      <c r="L14" s="117"/>
      <c r="S14" s="39"/>
      <c r="T14" s="39"/>
      <c r="U14" s="39"/>
      <c r="V14" s="39"/>
      <c r="W14" s="39"/>
      <c r="X14" s="39"/>
      <c r="Y14" s="39"/>
      <c r="Z14" s="39"/>
      <c r="AA14" s="39"/>
      <c r="AB14" s="39"/>
      <c r="AC14" s="39"/>
      <c r="AD14" s="39"/>
      <c r="AE14" s="39"/>
    </row>
    <row r="15" s="2" customFormat="1" ht="18" customHeight="1">
      <c r="A15" s="39"/>
      <c r="B15" s="40"/>
      <c r="C15" s="39"/>
      <c r="D15" s="39"/>
      <c r="E15" s="28" t="s">
        <v>27</v>
      </c>
      <c r="F15" s="39"/>
      <c r="G15" s="39"/>
      <c r="H15" s="39"/>
      <c r="I15" s="33" t="s">
        <v>28</v>
      </c>
      <c r="J15" s="28" t="s">
        <v>3</v>
      </c>
      <c r="K15" s="39"/>
      <c r="L15" s="117"/>
      <c r="S15" s="39"/>
      <c r="T15" s="39"/>
      <c r="U15" s="39"/>
      <c r="V15" s="39"/>
      <c r="W15" s="39"/>
      <c r="X15" s="39"/>
      <c r="Y15" s="39"/>
      <c r="Z15" s="39"/>
      <c r="AA15" s="39"/>
      <c r="AB15" s="39"/>
      <c r="AC15" s="39"/>
      <c r="AD15" s="39"/>
      <c r="AE15" s="39"/>
    </row>
    <row r="16" s="2" customFormat="1" ht="6.96" customHeight="1">
      <c r="A16" s="39"/>
      <c r="B16" s="40"/>
      <c r="C16" s="39"/>
      <c r="D16" s="39"/>
      <c r="E16" s="39"/>
      <c r="F16" s="39"/>
      <c r="G16" s="39"/>
      <c r="H16" s="39"/>
      <c r="I16" s="39"/>
      <c r="J16" s="39"/>
      <c r="K16" s="39"/>
      <c r="L16" s="117"/>
      <c r="S16" s="39"/>
      <c r="T16" s="39"/>
      <c r="U16" s="39"/>
      <c r="V16" s="39"/>
      <c r="W16" s="39"/>
      <c r="X16" s="39"/>
      <c r="Y16" s="39"/>
      <c r="Z16" s="39"/>
      <c r="AA16" s="39"/>
      <c r="AB16" s="39"/>
      <c r="AC16" s="39"/>
      <c r="AD16" s="39"/>
      <c r="AE16" s="39"/>
    </row>
    <row r="17" s="2" customFormat="1" ht="12" customHeight="1">
      <c r="A17" s="39"/>
      <c r="B17" s="40"/>
      <c r="C17" s="39"/>
      <c r="D17" s="33" t="s">
        <v>29</v>
      </c>
      <c r="E17" s="39"/>
      <c r="F17" s="39"/>
      <c r="G17" s="39"/>
      <c r="H17" s="39"/>
      <c r="I17" s="33" t="s">
        <v>26</v>
      </c>
      <c r="J17" s="34" t="str">
        <f>'Rekapitulace stavby'!AN13</f>
        <v>Vyplň údaj</v>
      </c>
      <c r="K17" s="39"/>
      <c r="L17" s="117"/>
      <c r="S17" s="39"/>
      <c r="T17" s="39"/>
      <c r="U17" s="39"/>
      <c r="V17" s="39"/>
      <c r="W17" s="39"/>
      <c r="X17" s="39"/>
      <c r="Y17" s="39"/>
      <c r="Z17" s="39"/>
      <c r="AA17" s="39"/>
      <c r="AB17" s="39"/>
      <c r="AC17" s="39"/>
      <c r="AD17" s="39"/>
      <c r="AE17" s="39"/>
    </row>
    <row r="18" s="2" customFormat="1" ht="18" customHeight="1">
      <c r="A18" s="39"/>
      <c r="B18" s="40"/>
      <c r="C18" s="39"/>
      <c r="D18" s="39"/>
      <c r="E18" s="34" t="str">
        <f>'Rekapitulace stavby'!E14</f>
        <v>Vyplň údaj</v>
      </c>
      <c r="F18" s="28"/>
      <c r="G18" s="28"/>
      <c r="H18" s="28"/>
      <c r="I18" s="33" t="s">
        <v>28</v>
      </c>
      <c r="J18" s="34" t="str">
        <f>'Rekapitulace stavby'!AN14</f>
        <v>Vyplň údaj</v>
      </c>
      <c r="K18" s="39"/>
      <c r="L18" s="117"/>
      <c r="S18" s="39"/>
      <c r="T18" s="39"/>
      <c r="U18" s="39"/>
      <c r="V18" s="39"/>
      <c r="W18" s="39"/>
      <c r="X18" s="39"/>
      <c r="Y18" s="39"/>
      <c r="Z18" s="39"/>
      <c r="AA18" s="39"/>
      <c r="AB18" s="39"/>
      <c r="AC18" s="39"/>
      <c r="AD18" s="39"/>
      <c r="AE18" s="39"/>
    </row>
    <row r="19" s="2" customFormat="1" ht="6.96" customHeight="1">
      <c r="A19" s="39"/>
      <c r="B19" s="40"/>
      <c r="C19" s="39"/>
      <c r="D19" s="39"/>
      <c r="E19" s="39"/>
      <c r="F19" s="39"/>
      <c r="G19" s="39"/>
      <c r="H19" s="39"/>
      <c r="I19" s="39"/>
      <c r="J19" s="39"/>
      <c r="K19" s="39"/>
      <c r="L19" s="117"/>
      <c r="S19" s="39"/>
      <c r="T19" s="39"/>
      <c r="U19" s="39"/>
      <c r="V19" s="39"/>
      <c r="W19" s="39"/>
      <c r="X19" s="39"/>
      <c r="Y19" s="39"/>
      <c r="Z19" s="39"/>
      <c r="AA19" s="39"/>
      <c r="AB19" s="39"/>
      <c r="AC19" s="39"/>
      <c r="AD19" s="39"/>
      <c r="AE19" s="39"/>
    </row>
    <row r="20" s="2" customFormat="1" ht="12" customHeight="1">
      <c r="A20" s="39"/>
      <c r="B20" s="40"/>
      <c r="C20" s="39"/>
      <c r="D20" s="33" t="s">
        <v>31</v>
      </c>
      <c r="E20" s="39"/>
      <c r="F20" s="39"/>
      <c r="G20" s="39"/>
      <c r="H20" s="39"/>
      <c r="I20" s="33" t="s">
        <v>26</v>
      </c>
      <c r="J20" s="28" t="s">
        <v>32</v>
      </c>
      <c r="K20" s="39"/>
      <c r="L20" s="117"/>
      <c r="S20" s="39"/>
      <c r="T20" s="39"/>
      <c r="U20" s="39"/>
      <c r="V20" s="39"/>
      <c r="W20" s="39"/>
      <c r="X20" s="39"/>
      <c r="Y20" s="39"/>
      <c r="Z20" s="39"/>
      <c r="AA20" s="39"/>
      <c r="AB20" s="39"/>
      <c r="AC20" s="39"/>
      <c r="AD20" s="39"/>
      <c r="AE20" s="39"/>
    </row>
    <row r="21" s="2" customFormat="1" ht="18" customHeight="1">
      <c r="A21" s="39"/>
      <c r="B21" s="40"/>
      <c r="C21" s="39"/>
      <c r="D21" s="39"/>
      <c r="E21" s="28" t="s">
        <v>33</v>
      </c>
      <c r="F21" s="39"/>
      <c r="G21" s="39"/>
      <c r="H21" s="39"/>
      <c r="I21" s="33" t="s">
        <v>28</v>
      </c>
      <c r="J21" s="28" t="s">
        <v>34</v>
      </c>
      <c r="K21" s="39"/>
      <c r="L21" s="117"/>
      <c r="S21" s="39"/>
      <c r="T21" s="39"/>
      <c r="U21" s="39"/>
      <c r="V21" s="39"/>
      <c r="W21" s="39"/>
      <c r="X21" s="39"/>
      <c r="Y21" s="39"/>
      <c r="Z21" s="39"/>
      <c r="AA21" s="39"/>
      <c r="AB21" s="39"/>
      <c r="AC21" s="39"/>
      <c r="AD21" s="39"/>
      <c r="AE21" s="39"/>
    </row>
    <row r="22" s="2" customFormat="1" ht="6.96" customHeight="1">
      <c r="A22" s="39"/>
      <c r="B22" s="40"/>
      <c r="C22" s="39"/>
      <c r="D22" s="39"/>
      <c r="E22" s="39"/>
      <c r="F22" s="39"/>
      <c r="G22" s="39"/>
      <c r="H22" s="39"/>
      <c r="I22" s="39"/>
      <c r="J22" s="39"/>
      <c r="K22" s="39"/>
      <c r="L22" s="117"/>
      <c r="S22" s="39"/>
      <c r="T22" s="39"/>
      <c r="U22" s="39"/>
      <c r="V22" s="39"/>
      <c r="W22" s="39"/>
      <c r="X22" s="39"/>
      <c r="Y22" s="39"/>
      <c r="Z22" s="39"/>
      <c r="AA22" s="39"/>
      <c r="AB22" s="39"/>
      <c r="AC22" s="39"/>
      <c r="AD22" s="39"/>
      <c r="AE22" s="39"/>
    </row>
    <row r="23" s="2" customFormat="1" ht="12" customHeight="1">
      <c r="A23" s="39"/>
      <c r="B23" s="40"/>
      <c r="C23" s="39"/>
      <c r="D23" s="33" t="s">
        <v>36</v>
      </c>
      <c r="E23" s="39"/>
      <c r="F23" s="39"/>
      <c r="G23" s="39"/>
      <c r="H23" s="39"/>
      <c r="I23" s="33" t="s">
        <v>26</v>
      </c>
      <c r="J23" s="28" t="s">
        <v>32</v>
      </c>
      <c r="K23" s="39"/>
      <c r="L23" s="117"/>
      <c r="S23" s="39"/>
      <c r="T23" s="39"/>
      <c r="U23" s="39"/>
      <c r="V23" s="39"/>
      <c r="W23" s="39"/>
      <c r="X23" s="39"/>
      <c r="Y23" s="39"/>
      <c r="Z23" s="39"/>
      <c r="AA23" s="39"/>
      <c r="AB23" s="39"/>
      <c r="AC23" s="39"/>
      <c r="AD23" s="39"/>
      <c r="AE23" s="39"/>
    </row>
    <row r="24" s="2" customFormat="1" ht="18" customHeight="1">
      <c r="A24" s="39"/>
      <c r="B24" s="40"/>
      <c r="C24" s="39"/>
      <c r="D24" s="39"/>
      <c r="E24" s="28" t="s">
        <v>33</v>
      </c>
      <c r="F24" s="39"/>
      <c r="G24" s="39"/>
      <c r="H24" s="39"/>
      <c r="I24" s="33" t="s">
        <v>28</v>
      </c>
      <c r="J24" s="28" t="s">
        <v>34</v>
      </c>
      <c r="K24" s="39"/>
      <c r="L24" s="117"/>
      <c r="S24" s="39"/>
      <c r="T24" s="39"/>
      <c r="U24" s="39"/>
      <c r="V24" s="39"/>
      <c r="W24" s="39"/>
      <c r="X24" s="39"/>
      <c r="Y24" s="39"/>
      <c r="Z24" s="39"/>
      <c r="AA24" s="39"/>
      <c r="AB24" s="39"/>
      <c r="AC24" s="39"/>
      <c r="AD24" s="39"/>
      <c r="AE24" s="39"/>
    </row>
    <row r="25" s="2" customFormat="1" ht="6.96" customHeight="1">
      <c r="A25" s="39"/>
      <c r="B25" s="40"/>
      <c r="C25" s="39"/>
      <c r="D25" s="39"/>
      <c r="E25" s="39"/>
      <c r="F25" s="39"/>
      <c r="G25" s="39"/>
      <c r="H25" s="39"/>
      <c r="I25" s="39"/>
      <c r="J25" s="39"/>
      <c r="K25" s="39"/>
      <c r="L25" s="117"/>
      <c r="S25" s="39"/>
      <c r="T25" s="39"/>
      <c r="U25" s="39"/>
      <c r="V25" s="39"/>
      <c r="W25" s="39"/>
      <c r="X25" s="39"/>
      <c r="Y25" s="39"/>
      <c r="Z25" s="39"/>
      <c r="AA25" s="39"/>
      <c r="AB25" s="39"/>
      <c r="AC25" s="39"/>
      <c r="AD25" s="39"/>
      <c r="AE25" s="39"/>
    </row>
    <row r="26" s="2" customFormat="1" ht="12" customHeight="1">
      <c r="A26" s="39"/>
      <c r="B26" s="40"/>
      <c r="C26" s="39"/>
      <c r="D26" s="33" t="s">
        <v>37</v>
      </c>
      <c r="E26" s="39"/>
      <c r="F26" s="39"/>
      <c r="G26" s="39"/>
      <c r="H26" s="39"/>
      <c r="I26" s="39"/>
      <c r="J26" s="39"/>
      <c r="K26" s="39"/>
      <c r="L26" s="117"/>
      <c r="S26" s="39"/>
      <c r="T26" s="39"/>
      <c r="U26" s="39"/>
      <c r="V26" s="39"/>
      <c r="W26" s="39"/>
      <c r="X26" s="39"/>
      <c r="Y26" s="39"/>
      <c r="Z26" s="39"/>
      <c r="AA26" s="39"/>
      <c r="AB26" s="39"/>
      <c r="AC26" s="39"/>
      <c r="AD26" s="39"/>
      <c r="AE26" s="39"/>
    </row>
    <row r="27" s="8" customFormat="1" ht="16.5" customHeight="1">
      <c r="A27" s="118"/>
      <c r="B27" s="119"/>
      <c r="C27" s="118"/>
      <c r="D27" s="118"/>
      <c r="E27" s="37" t="s">
        <v>3</v>
      </c>
      <c r="F27" s="37"/>
      <c r="G27" s="37"/>
      <c r="H27" s="37"/>
      <c r="I27" s="118"/>
      <c r="J27" s="118"/>
      <c r="K27" s="118"/>
      <c r="L27" s="120"/>
      <c r="S27" s="118"/>
      <c r="T27" s="118"/>
      <c r="U27" s="118"/>
      <c r="V27" s="118"/>
      <c r="W27" s="118"/>
      <c r="X27" s="118"/>
      <c r="Y27" s="118"/>
      <c r="Z27" s="118"/>
      <c r="AA27" s="118"/>
      <c r="AB27" s="118"/>
      <c r="AC27" s="118"/>
      <c r="AD27" s="118"/>
      <c r="AE27" s="118"/>
    </row>
    <row r="28" s="2" customFormat="1" ht="6.96" customHeight="1">
      <c r="A28" s="39"/>
      <c r="B28" s="40"/>
      <c r="C28" s="39"/>
      <c r="D28" s="39"/>
      <c r="E28" s="39"/>
      <c r="F28" s="39"/>
      <c r="G28" s="39"/>
      <c r="H28" s="39"/>
      <c r="I28" s="39"/>
      <c r="J28" s="39"/>
      <c r="K28" s="39"/>
      <c r="L28" s="117"/>
      <c r="S28" s="39"/>
      <c r="T28" s="39"/>
      <c r="U28" s="39"/>
      <c r="V28" s="39"/>
      <c r="W28" s="39"/>
      <c r="X28" s="39"/>
      <c r="Y28" s="39"/>
      <c r="Z28" s="39"/>
      <c r="AA28" s="39"/>
      <c r="AB28" s="39"/>
      <c r="AC28" s="39"/>
      <c r="AD28" s="39"/>
      <c r="AE28" s="39"/>
    </row>
    <row r="29" s="2" customFormat="1" ht="6.96" customHeight="1">
      <c r="A29" s="39"/>
      <c r="B29" s="40"/>
      <c r="C29" s="39"/>
      <c r="D29" s="85"/>
      <c r="E29" s="85"/>
      <c r="F29" s="85"/>
      <c r="G29" s="85"/>
      <c r="H29" s="85"/>
      <c r="I29" s="85"/>
      <c r="J29" s="85"/>
      <c r="K29" s="85"/>
      <c r="L29" s="117"/>
      <c r="S29" s="39"/>
      <c r="T29" s="39"/>
      <c r="U29" s="39"/>
      <c r="V29" s="39"/>
      <c r="W29" s="39"/>
      <c r="X29" s="39"/>
      <c r="Y29" s="39"/>
      <c r="Z29" s="39"/>
      <c r="AA29" s="39"/>
      <c r="AB29" s="39"/>
      <c r="AC29" s="39"/>
      <c r="AD29" s="39"/>
      <c r="AE29" s="39"/>
    </row>
    <row r="30" s="2" customFormat="1" ht="25.44" customHeight="1">
      <c r="A30" s="39"/>
      <c r="B30" s="40"/>
      <c r="C30" s="39"/>
      <c r="D30" s="121" t="s">
        <v>38</v>
      </c>
      <c r="E30" s="39"/>
      <c r="F30" s="39"/>
      <c r="G30" s="39"/>
      <c r="H30" s="39"/>
      <c r="I30" s="39"/>
      <c r="J30" s="91">
        <f>ROUND(J95, 2)</f>
        <v>0</v>
      </c>
      <c r="K30" s="39"/>
      <c r="L30" s="117"/>
      <c r="S30" s="39"/>
      <c r="T30" s="39"/>
      <c r="U30" s="39"/>
      <c r="V30" s="39"/>
      <c r="W30" s="39"/>
      <c r="X30" s="39"/>
      <c r="Y30" s="39"/>
      <c r="Z30" s="39"/>
      <c r="AA30" s="39"/>
      <c r="AB30" s="39"/>
      <c r="AC30" s="39"/>
      <c r="AD30" s="39"/>
      <c r="AE30" s="39"/>
    </row>
    <row r="31" s="2" customFormat="1" ht="6.96" customHeight="1">
      <c r="A31" s="39"/>
      <c r="B31" s="40"/>
      <c r="C31" s="39"/>
      <c r="D31" s="85"/>
      <c r="E31" s="85"/>
      <c r="F31" s="85"/>
      <c r="G31" s="85"/>
      <c r="H31" s="85"/>
      <c r="I31" s="85"/>
      <c r="J31" s="85"/>
      <c r="K31" s="85"/>
      <c r="L31" s="117"/>
      <c r="S31" s="39"/>
      <c r="T31" s="39"/>
      <c r="U31" s="39"/>
      <c r="V31" s="39"/>
      <c r="W31" s="39"/>
      <c r="X31" s="39"/>
      <c r="Y31" s="39"/>
      <c r="Z31" s="39"/>
      <c r="AA31" s="39"/>
      <c r="AB31" s="39"/>
      <c r="AC31" s="39"/>
      <c r="AD31" s="39"/>
      <c r="AE31" s="39"/>
    </row>
    <row r="32" s="2" customFormat="1" ht="14.4" customHeight="1">
      <c r="A32" s="39"/>
      <c r="B32" s="40"/>
      <c r="C32" s="39"/>
      <c r="D32" s="39"/>
      <c r="E32" s="39"/>
      <c r="F32" s="44" t="s">
        <v>40</v>
      </c>
      <c r="G32" s="39"/>
      <c r="H32" s="39"/>
      <c r="I32" s="44" t="s">
        <v>39</v>
      </c>
      <c r="J32" s="44" t="s">
        <v>41</v>
      </c>
      <c r="K32" s="39"/>
      <c r="L32" s="117"/>
      <c r="S32" s="39"/>
      <c r="T32" s="39"/>
      <c r="U32" s="39"/>
      <c r="V32" s="39"/>
      <c r="W32" s="39"/>
      <c r="X32" s="39"/>
      <c r="Y32" s="39"/>
      <c r="Z32" s="39"/>
      <c r="AA32" s="39"/>
      <c r="AB32" s="39"/>
      <c r="AC32" s="39"/>
      <c r="AD32" s="39"/>
      <c r="AE32" s="39"/>
    </row>
    <row r="33" s="2" customFormat="1" ht="14.4" customHeight="1">
      <c r="A33" s="39"/>
      <c r="B33" s="40"/>
      <c r="C33" s="39"/>
      <c r="D33" s="122" t="s">
        <v>42</v>
      </c>
      <c r="E33" s="33" t="s">
        <v>43</v>
      </c>
      <c r="F33" s="123">
        <f>ROUND((SUM(BE95:BE209)),  2)</f>
        <v>0</v>
      </c>
      <c r="G33" s="39"/>
      <c r="H33" s="39"/>
      <c r="I33" s="124">
        <v>0.21</v>
      </c>
      <c r="J33" s="123">
        <f>ROUND(((SUM(BE95:BE209))*I33),  2)</f>
        <v>0</v>
      </c>
      <c r="K33" s="39"/>
      <c r="L33" s="117"/>
      <c r="S33" s="39"/>
      <c r="T33" s="39"/>
      <c r="U33" s="39"/>
      <c r="V33" s="39"/>
      <c r="W33" s="39"/>
      <c r="X33" s="39"/>
      <c r="Y33" s="39"/>
      <c r="Z33" s="39"/>
      <c r="AA33" s="39"/>
      <c r="AB33" s="39"/>
      <c r="AC33" s="39"/>
      <c r="AD33" s="39"/>
      <c r="AE33" s="39"/>
    </row>
    <row r="34" s="2" customFormat="1" ht="14.4" customHeight="1">
      <c r="A34" s="39"/>
      <c r="B34" s="40"/>
      <c r="C34" s="39"/>
      <c r="D34" s="39"/>
      <c r="E34" s="33" t="s">
        <v>44</v>
      </c>
      <c r="F34" s="123">
        <f>ROUND((SUM(BF95:BF209)),  2)</f>
        <v>0</v>
      </c>
      <c r="G34" s="39"/>
      <c r="H34" s="39"/>
      <c r="I34" s="124">
        <v>0.12</v>
      </c>
      <c r="J34" s="123">
        <f>ROUND(((SUM(BF95:BF209))*I34),  2)</f>
        <v>0</v>
      </c>
      <c r="K34" s="39"/>
      <c r="L34" s="117"/>
      <c r="S34" s="39"/>
      <c r="T34" s="39"/>
      <c r="U34" s="39"/>
      <c r="V34" s="39"/>
      <c r="W34" s="39"/>
      <c r="X34" s="39"/>
      <c r="Y34" s="39"/>
      <c r="Z34" s="39"/>
      <c r="AA34" s="39"/>
      <c r="AB34" s="39"/>
      <c r="AC34" s="39"/>
      <c r="AD34" s="39"/>
      <c r="AE34" s="39"/>
    </row>
    <row r="35" hidden="1" s="2" customFormat="1" ht="14.4" customHeight="1">
      <c r="A35" s="39"/>
      <c r="B35" s="40"/>
      <c r="C35" s="39"/>
      <c r="D35" s="39"/>
      <c r="E35" s="33" t="s">
        <v>45</v>
      </c>
      <c r="F35" s="123">
        <f>ROUND((SUM(BG95:BG209)),  2)</f>
        <v>0</v>
      </c>
      <c r="G35" s="39"/>
      <c r="H35" s="39"/>
      <c r="I35" s="124">
        <v>0.21</v>
      </c>
      <c r="J35" s="123">
        <f>0</f>
        <v>0</v>
      </c>
      <c r="K35" s="39"/>
      <c r="L35" s="117"/>
      <c r="S35" s="39"/>
      <c r="T35" s="39"/>
      <c r="U35" s="39"/>
      <c r="V35" s="39"/>
      <c r="W35" s="39"/>
      <c r="X35" s="39"/>
      <c r="Y35" s="39"/>
      <c r="Z35" s="39"/>
      <c r="AA35" s="39"/>
      <c r="AB35" s="39"/>
      <c r="AC35" s="39"/>
      <c r="AD35" s="39"/>
      <c r="AE35" s="39"/>
    </row>
    <row r="36" hidden="1" s="2" customFormat="1" ht="14.4" customHeight="1">
      <c r="A36" s="39"/>
      <c r="B36" s="40"/>
      <c r="C36" s="39"/>
      <c r="D36" s="39"/>
      <c r="E36" s="33" t="s">
        <v>46</v>
      </c>
      <c r="F36" s="123">
        <f>ROUND((SUM(BH95:BH209)),  2)</f>
        <v>0</v>
      </c>
      <c r="G36" s="39"/>
      <c r="H36" s="39"/>
      <c r="I36" s="124">
        <v>0.12</v>
      </c>
      <c r="J36" s="123">
        <f>0</f>
        <v>0</v>
      </c>
      <c r="K36" s="39"/>
      <c r="L36" s="117"/>
      <c r="S36" s="39"/>
      <c r="T36" s="39"/>
      <c r="U36" s="39"/>
      <c r="V36" s="39"/>
      <c r="W36" s="39"/>
      <c r="X36" s="39"/>
      <c r="Y36" s="39"/>
      <c r="Z36" s="39"/>
      <c r="AA36" s="39"/>
      <c r="AB36" s="39"/>
      <c r="AC36" s="39"/>
      <c r="AD36" s="39"/>
      <c r="AE36" s="39"/>
    </row>
    <row r="37" hidden="1" s="2" customFormat="1" ht="14.4" customHeight="1">
      <c r="A37" s="39"/>
      <c r="B37" s="40"/>
      <c r="C37" s="39"/>
      <c r="D37" s="39"/>
      <c r="E37" s="33" t="s">
        <v>47</v>
      </c>
      <c r="F37" s="123">
        <f>ROUND((SUM(BI95:BI209)),  2)</f>
        <v>0</v>
      </c>
      <c r="G37" s="39"/>
      <c r="H37" s="39"/>
      <c r="I37" s="124">
        <v>0</v>
      </c>
      <c r="J37" s="123">
        <f>0</f>
        <v>0</v>
      </c>
      <c r="K37" s="39"/>
      <c r="L37" s="117"/>
      <c r="S37" s="39"/>
      <c r="T37" s="39"/>
      <c r="U37" s="39"/>
      <c r="V37" s="39"/>
      <c r="W37" s="39"/>
      <c r="X37" s="39"/>
      <c r="Y37" s="39"/>
      <c r="Z37" s="39"/>
      <c r="AA37" s="39"/>
      <c r="AB37" s="39"/>
      <c r="AC37" s="39"/>
      <c r="AD37" s="39"/>
      <c r="AE37" s="39"/>
    </row>
    <row r="38" s="2" customFormat="1" ht="6.96" customHeight="1">
      <c r="A38" s="39"/>
      <c r="B38" s="40"/>
      <c r="C38" s="39"/>
      <c r="D38" s="39"/>
      <c r="E38" s="39"/>
      <c r="F38" s="39"/>
      <c r="G38" s="39"/>
      <c r="H38" s="39"/>
      <c r="I38" s="39"/>
      <c r="J38" s="39"/>
      <c r="K38" s="39"/>
      <c r="L38" s="117"/>
      <c r="S38" s="39"/>
      <c r="T38" s="39"/>
      <c r="U38" s="39"/>
      <c r="V38" s="39"/>
      <c r="W38" s="39"/>
      <c r="X38" s="39"/>
      <c r="Y38" s="39"/>
      <c r="Z38" s="39"/>
      <c r="AA38" s="39"/>
      <c r="AB38" s="39"/>
      <c r="AC38" s="39"/>
      <c r="AD38" s="39"/>
      <c r="AE38" s="39"/>
    </row>
    <row r="39" s="2" customFormat="1" ht="25.44" customHeight="1">
      <c r="A39" s="39"/>
      <c r="B39" s="40"/>
      <c r="C39" s="125"/>
      <c r="D39" s="126" t="s">
        <v>48</v>
      </c>
      <c r="E39" s="77"/>
      <c r="F39" s="77"/>
      <c r="G39" s="127" t="s">
        <v>49</v>
      </c>
      <c r="H39" s="128" t="s">
        <v>50</v>
      </c>
      <c r="I39" s="77"/>
      <c r="J39" s="129">
        <f>SUM(J30:J37)</f>
        <v>0</v>
      </c>
      <c r="K39" s="130"/>
      <c r="L39" s="117"/>
      <c r="S39" s="39"/>
      <c r="T39" s="39"/>
      <c r="U39" s="39"/>
      <c r="V39" s="39"/>
      <c r="W39" s="39"/>
      <c r="X39" s="39"/>
      <c r="Y39" s="39"/>
      <c r="Z39" s="39"/>
      <c r="AA39" s="39"/>
      <c r="AB39" s="39"/>
      <c r="AC39" s="39"/>
      <c r="AD39" s="39"/>
      <c r="AE39" s="39"/>
    </row>
    <row r="40" s="2" customFormat="1" ht="14.4" customHeight="1">
      <c r="A40" s="39"/>
      <c r="B40" s="56"/>
      <c r="C40" s="57"/>
      <c r="D40" s="57"/>
      <c r="E40" s="57"/>
      <c r="F40" s="57"/>
      <c r="G40" s="57"/>
      <c r="H40" s="57"/>
      <c r="I40" s="57"/>
      <c r="J40" s="57"/>
      <c r="K40" s="57"/>
      <c r="L40" s="117"/>
      <c r="S40" s="39"/>
      <c r="T40" s="39"/>
      <c r="U40" s="39"/>
      <c r="V40" s="39"/>
      <c r="W40" s="39"/>
      <c r="X40" s="39"/>
      <c r="Y40" s="39"/>
      <c r="Z40" s="39"/>
      <c r="AA40" s="39"/>
      <c r="AB40" s="39"/>
      <c r="AC40" s="39"/>
      <c r="AD40" s="39"/>
      <c r="AE40" s="39"/>
    </row>
    <row r="44" s="2" customFormat="1" ht="6.96" customHeight="1">
      <c r="A44" s="39"/>
      <c r="B44" s="58"/>
      <c r="C44" s="59"/>
      <c r="D44" s="59"/>
      <c r="E44" s="59"/>
      <c r="F44" s="59"/>
      <c r="G44" s="59"/>
      <c r="H44" s="59"/>
      <c r="I44" s="59"/>
      <c r="J44" s="59"/>
      <c r="K44" s="59"/>
      <c r="L44" s="117"/>
      <c r="S44" s="39"/>
      <c r="T44" s="39"/>
      <c r="U44" s="39"/>
      <c r="V44" s="39"/>
      <c r="W44" s="39"/>
      <c r="X44" s="39"/>
      <c r="Y44" s="39"/>
      <c r="Z44" s="39"/>
      <c r="AA44" s="39"/>
      <c r="AB44" s="39"/>
      <c r="AC44" s="39"/>
      <c r="AD44" s="39"/>
      <c r="AE44" s="39"/>
    </row>
    <row r="45" s="2" customFormat="1" ht="24.96" customHeight="1">
      <c r="A45" s="39"/>
      <c r="B45" s="40"/>
      <c r="C45" s="24" t="s">
        <v>113</v>
      </c>
      <c r="D45" s="39"/>
      <c r="E45" s="39"/>
      <c r="F45" s="39"/>
      <c r="G45" s="39"/>
      <c r="H45" s="39"/>
      <c r="I45" s="39"/>
      <c r="J45" s="39"/>
      <c r="K45" s="39"/>
      <c r="L45" s="117"/>
      <c r="S45" s="39"/>
      <c r="T45" s="39"/>
      <c r="U45" s="39"/>
      <c r="V45" s="39"/>
      <c r="W45" s="39"/>
      <c r="X45" s="39"/>
      <c r="Y45" s="39"/>
      <c r="Z45" s="39"/>
      <c r="AA45" s="39"/>
      <c r="AB45" s="39"/>
      <c r="AC45" s="39"/>
      <c r="AD45" s="39"/>
      <c r="AE45" s="39"/>
    </row>
    <row r="46" s="2" customFormat="1" ht="6.96" customHeight="1">
      <c r="A46" s="39"/>
      <c r="B46" s="40"/>
      <c r="C46" s="39"/>
      <c r="D46" s="39"/>
      <c r="E46" s="39"/>
      <c r="F46" s="39"/>
      <c r="G46" s="39"/>
      <c r="H46" s="39"/>
      <c r="I46" s="39"/>
      <c r="J46" s="39"/>
      <c r="K46" s="39"/>
      <c r="L46" s="117"/>
      <c r="S46" s="39"/>
      <c r="T46" s="39"/>
      <c r="U46" s="39"/>
      <c r="V46" s="39"/>
      <c r="W46" s="39"/>
      <c r="X46" s="39"/>
      <c r="Y46" s="39"/>
      <c r="Z46" s="39"/>
      <c r="AA46" s="39"/>
      <c r="AB46" s="39"/>
      <c r="AC46" s="39"/>
      <c r="AD46" s="39"/>
      <c r="AE46" s="39"/>
    </row>
    <row r="47" s="2" customFormat="1" ht="12" customHeight="1">
      <c r="A47" s="39"/>
      <c r="B47" s="40"/>
      <c r="C47" s="33" t="s">
        <v>17</v>
      </c>
      <c r="D47" s="39"/>
      <c r="E47" s="39"/>
      <c r="F47" s="39"/>
      <c r="G47" s="39"/>
      <c r="H47" s="39"/>
      <c r="I47" s="39"/>
      <c r="J47" s="39"/>
      <c r="K47" s="39"/>
      <c r="L47" s="117"/>
      <c r="S47" s="39"/>
      <c r="T47" s="39"/>
      <c r="U47" s="39"/>
      <c r="V47" s="39"/>
      <c r="W47" s="39"/>
      <c r="X47" s="39"/>
      <c r="Y47" s="39"/>
      <c r="Z47" s="39"/>
      <c r="AA47" s="39"/>
      <c r="AB47" s="39"/>
      <c r="AC47" s="39"/>
      <c r="AD47" s="39"/>
      <c r="AE47" s="39"/>
    </row>
    <row r="48" s="2" customFormat="1" ht="16.5" customHeight="1">
      <c r="A48" s="39"/>
      <c r="B48" s="40"/>
      <c r="C48" s="39"/>
      <c r="D48" s="39"/>
      <c r="E48" s="116" t="str">
        <f>E7</f>
        <v>SUŠP Jihlava Rek. stravovacího provozu</v>
      </c>
      <c r="F48" s="33"/>
      <c r="G48" s="33"/>
      <c r="H48" s="33"/>
      <c r="I48" s="39"/>
      <c r="J48" s="39"/>
      <c r="K48" s="39"/>
      <c r="L48" s="117"/>
      <c r="S48" s="39"/>
      <c r="T48" s="39"/>
      <c r="U48" s="39"/>
      <c r="V48" s="39"/>
      <c r="W48" s="39"/>
      <c r="X48" s="39"/>
      <c r="Y48" s="39"/>
      <c r="Z48" s="39"/>
      <c r="AA48" s="39"/>
      <c r="AB48" s="39"/>
      <c r="AC48" s="39"/>
      <c r="AD48" s="39"/>
      <c r="AE48" s="39"/>
    </row>
    <row r="49" s="2" customFormat="1" ht="12" customHeight="1">
      <c r="A49" s="39"/>
      <c r="B49" s="40"/>
      <c r="C49" s="33" t="s">
        <v>111</v>
      </c>
      <c r="D49" s="39"/>
      <c r="E49" s="39"/>
      <c r="F49" s="39"/>
      <c r="G49" s="39"/>
      <c r="H49" s="39"/>
      <c r="I49" s="39"/>
      <c r="J49" s="39"/>
      <c r="K49" s="39"/>
      <c r="L49" s="117"/>
      <c r="S49" s="39"/>
      <c r="T49" s="39"/>
      <c r="U49" s="39"/>
      <c r="V49" s="39"/>
      <c r="W49" s="39"/>
      <c r="X49" s="39"/>
      <c r="Y49" s="39"/>
      <c r="Z49" s="39"/>
      <c r="AA49" s="39"/>
      <c r="AB49" s="39"/>
      <c r="AC49" s="39"/>
      <c r="AD49" s="39"/>
      <c r="AE49" s="39"/>
    </row>
    <row r="50" s="2" customFormat="1" ht="16.5" customHeight="1">
      <c r="A50" s="39"/>
      <c r="B50" s="40"/>
      <c r="C50" s="39"/>
      <c r="D50" s="39"/>
      <c r="E50" s="63" t="str">
        <f>E9</f>
        <v>01 - Bourání stávajících konstrukcí</v>
      </c>
      <c r="F50" s="39"/>
      <c r="G50" s="39"/>
      <c r="H50" s="39"/>
      <c r="I50" s="39"/>
      <c r="J50" s="39"/>
      <c r="K50" s="39"/>
      <c r="L50" s="117"/>
      <c r="S50" s="39"/>
      <c r="T50" s="39"/>
      <c r="U50" s="39"/>
      <c r="V50" s="39"/>
      <c r="W50" s="39"/>
      <c r="X50" s="39"/>
      <c r="Y50" s="39"/>
      <c r="Z50" s="39"/>
      <c r="AA50" s="39"/>
      <c r="AB50" s="39"/>
      <c r="AC50" s="39"/>
      <c r="AD50" s="39"/>
      <c r="AE50" s="39"/>
    </row>
    <row r="51" s="2" customFormat="1" ht="6.96" customHeight="1">
      <c r="A51" s="39"/>
      <c r="B51" s="40"/>
      <c r="C51" s="39"/>
      <c r="D51" s="39"/>
      <c r="E51" s="39"/>
      <c r="F51" s="39"/>
      <c r="G51" s="39"/>
      <c r="H51" s="39"/>
      <c r="I51" s="39"/>
      <c r="J51" s="39"/>
      <c r="K51" s="39"/>
      <c r="L51" s="117"/>
      <c r="S51" s="39"/>
      <c r="T51" s="39"/>
      <c r="U51" s="39"/>
      <c r="V51" s="39"/>
      <c r="W51" s="39"/>
      <c r="X51" s="39"/>
      <c r="Y51" s="39"/>
      <c r="Z51" s="39"/>
      <c r="AA51" s="39"/>
      <c r="AB51" s="39"/>
      <c r="AC51" s="39"/>
      <c r="AD51" s="39"/>
      <c r="AE51" s="39"/>
    </row>
    <row r="52" s="2" customFormat="1" ht="12" customHeight="1">
      <c r="A52" s="39"/>
      <c r="B52" s="40"/>
      <c r="C52" s="33" t="s">
        <v>21</v>
      </c>
      <c r="D52" s="39"/>
      <c r="E52" s="39"/>
      <c r="F52" s="28" t="str">
        <f>F12</f>
        <v>Hálkova 2917/42</v>
      </c>
      <c r="G52" s="39"/>
      <c r="H52" s="39"/>
      <c r="I52" s="33" t="s">
        <v>23</v>
      </c>
      <c r="J52" s="65" t="str">
        <f>IF(J12="","",J12)</f>
        <v>20. 1. 2025</v>
      </c>
      <c r="K52" s="39"/>
      <c r="L52" s="117"/>
      <c r="S52" s="39"/>
      <c r="T52" s="39"/>
      <c r="U52" s="39"/>
      <c r="V52" s="39"/>
      <c r="W52" s="39"/>
      <c r="X52" s="39"/>
      <c r="Y52" s="39"/>
      <c r="Z52" s="39"/>
      <c r="AA52" s="39"/>
      <c r="AB52" s="39"/>
      <c r="AC52" s="39"/>
      <c r="AD52" s="39"/>
      <c r="AE52" s="39"/>
    </row>
    <row r="53" s="2" customFormat="1" ht="6.96" customHeight="1">
      <c r="A53" s="39"/>
      <c r="B53" s="40"/>
      <c r="C53" s="39"/>
      <c r="D53" s="39"/>
      <c r="E53" s="39"/>
      <c r="F53" s="39"/>
      <c r="G53" s="39"/>
      <c r="H53" s="39"/>
      <c r="I53" s="39"/>
      <c r="J53" s="39"/>
      <c r="K53" s="39"/>
      <c r="L53" s="117"/>
      <c r="S53" s="39"/>
      <c r="T53" s="39"/>
      <c r="U53" s="39"/>
      <c r="V53" s="39"/>
      <c r="W53" s="39"/>
      <c r="X53" s="39"/>
      <c r="Y53" s="39"/>
      <c r="Z53" s="39"/>
      <c r="AA53" s="39"/>
      <c r="AB53" s="39"/>
      <c r="AC53" s="39"/>
      <c r="AD53" s="39"/>
      <c r="AE53" s="39"/>
    </row>
    <row r="54" s="2" customFormat="1" ht="15.15" customHeight="1">
      <c r="A54" s="39"/>
      <c r="B54" s="40"/>
      <c r="C54" s="33" t="s">
        <v>25</v>
      </c>
      <c r="D54" s="39"/>
      <c r="E54" s="39"/>
      <c r="F54" s="28" t="str">
        <f>E15</f>
        <v>Kraj Vysočina, Žižkova 182/57, 586 01 Jihlava</v>
      </c>
      <c r="G54" s="39"/>
      <c r="H54" s="39"/>
      <c r="I54" s="33" t="s">
        <v>31</v>
      </c>
      <c r="J54" s="37" t="str">
        <f>E21</f>
        <v>Proiectura Dana s.r.o.</v>
      </c>
      <c r="K54" s="39"/>
      <c r="L54" s="117"/>
      <c r="S54" s="39"/>
      <c r="T54" s="39"/>
      <c r="U54" s="39"/>
      <c r="V54" s="39"/>
      <c r="W54" s="39"/>
      <c r="X54" s="39"/>
      <c r="Y54" s="39"/>
      <c r="Z54" s="39"/>
      <c r="AA54" s="39"/>
      <c r="AB54" s="39"/>
      <c r="AC54" s="39"/>
      <c r="AD54" s="39"/>
      <c r="AE54" s="39"/>
    </row>
    <row r="55" s="2" customFormat="1" ht="15.15" customHeight="1">
      <c r="A55" s="39"/>
      <c r="B55" s="40"/>
      <c r="C55" s="33" t="s">
        <v>29</v>
      </c>
      <c r="D55" s="39"/>
      <c r="E55" s="39"/>
      <c r="F55" s="28" t="str">
        <f>IF(E18="","",E18)</f>
        <v>Vyplň údaj</v>
      </c>
      <c r="G55" s="39"/>
      <c r="H55" s="39"/>
      <c r="I55" s="33" t="s">
        <v>36</v>
      </c>
      <c r="J55" s="37" t="str">
        <f>E24</f>
        <v>Proiectura Dana s.r.o.</v>
      </c>
      <c r="K55" s="39"/>
      <c r="L55" s="117"/>
      <c r="S55" s="39"/>
      <c r="T55" s="39"/>
      <c r="U55" s="39"/>
      <c r="V55" s="39"/>
      <c r="W55" s="39"/>
      <c r="X55" s="39"/>
      <c r="Y55" s="39"/>
      <c r="Z55" s="39"/>
      <c r="AA55" s="39"/>
      <c r="AB55" s="39"/>
      <c r="AC55" s="39"/>
      <c r="AD55" s="39"/>
      <c r="AE55" s="39"/>
    </row>
    <row r="56" s="2" customFormat="1" ht="10.32" customHeight="1">
      <c r="A56" s="39"/>
      <c r="B56" s="40"/>
      <c r="C56" s="39"/>
      <c r="D56" s="39"/>
      <c r="E56" s="39"/>
      <c r="F56" s="39"/>
      <c r="G56" s="39"/>
      <c r="H56" s="39"/>
      <c r="I56" s="39"/>
      <c r="J56" s="39"/>
      <c r="K56" s="39"/>
      <c r="L56" s="117"/>
      <c r="S56" s="39"/>
      <c r="T56" s="39"/>
      <c r="U56" s="39"/>
      <c r="V56" s="39"/>
      <c r="W56" s="39"/>
      <c r="X56" s="39"/>
      <c r="Y56" s="39"/>
      <c r="Z56" s="39"/>
      <c r="AA56" s="39"/>
      <c r="AB56" s="39"/>
      <c r="AC56" s="39"/>
      <c r="AD56" s="39"/>
      <c r="AE56" s="39"/>
    </row>
    <row r="57" s="2" customFormat="1" ht="29.28" customHeight="1">
      <c r="A57" s="39"/>
      <c r="B57" s="40"/>
      <c r="C57" s="131" t="s">
        <v>114</v>
      </c>
      <c r="D57" s="125"/>
      <c r="E57" s="125"/>
      <c r="F57" s="125"/>
      <c r="G57" s="125"/>
      <c r="H57" s="125"/>
      <c r="I57" s="125"/>
      <c r="J57" s="132" t="s">
        <v>115</v>
      </c>
      <c r="K57" s="125"/>
      <c r="L57" s="117"/>
      <c r="S57" s="39"/>
      <c r="T57" s="39"/>
      <c r="U57" s="39"/>
      <c r="V57" s="39"/>
      <c r="W57" s="39"/>
      <c r="X57" s="39"/>
      <c r="Y57" s="39"/>
      <c r="Z57" s="39"/>
      <c r="AA57" s="39"/>
      <c r="AB57" s="39"/>
      <c r="AC57" s="39"/>
      <c r="AD57" s="39"/>
      <c r="AE57" s="39"/>
    </row>
    <row r="58" s="2" customFormat="1" ht="10.32" customHeight="1">
      <c r="A58" s="39"/>
      <c r="B58" s="40"/>
      <c r="C58" s="39"/>
      <c r="D58" s="39"/>
      <c r="E58" s="39"/>
      <c r="F58" s="39"/>
      <c r="G58" s="39"/>
      <c r="H58" s="39"/>
      <c r="I58" s="39"/>
      <c r="J58" s="39"/>
      <c r="K58" s="39"/>
      <c r="L58" s="117"/>
      <c r="S58" s="39"/>
      <c r="T58" s="39"/>
      <c r="U58" s="39"/>
      <c r="V58" s="39"/>
      <c r="W58" s="39"/>
      <c r="X58" s="39"/>
      <c r="Y58" s="39"/>
      <c r="Z58" s="39"/>
      <c r="AA58" s="39"/>
      <c r="AB58" s="39"/>
      <c r="AC58" s="39"/>
      <c r="AD58" s="39"/>
      <c r="AE58" s="39"/>
    </row>
    <row r="59" s="2" customFormat="1" ht="22.8" customHeight="1">
      <c r="A59" s="39"/>
      <c r="B59" s="40"/>
      <c r="C59" s="133" t="s">
        <v>70</v>
      </c>
      <c r="D59" s="39"/>
      <c r="E59" s="39"/>
      <c r="F59" s="39"/>
      <c r="G59" s="39"/>
      <c r="H59" s="39"/>
      <c r="I59" s="39"/>
      <c r="J59" s="91">
        <f>J95</f>
        <v>0</v>
      </c>
      <c r="K59" s="39"/>
      <c r="L59" s="117"/>
      <c r="S59" s="39"/>
      <c r="T59" s="39"/>
      <c r="U59" s="39"/>
      <c r="V59" s="39"/>
      <c r="W59" s="39"/>
      <c r="X59" s="39"/>
      <c r="Y59" s="39"/>
      <c r="Z59" s="39"/>
      <c r="AA59" s="39"/>
      <c r="AB59" s="39"/>
      <c r="AC59" s="39"/>
      <c r="AD59" s="39"/>
      <c r="AE59" s="39"/>
      <c r="AU59" s="20" t="s">
        <v>116</v>
      </c>
    </row>
    <row r="60" s="9" customFormat="1" ht="24.96" customHeight="1">
      <c r="A60" s="9"/>
      <c r="B60" s="134"/>
      <c r="C60" s="9"/>
      <c r="D60" s="135" t="s">
        <v>117</v>
      </c>
      <c r="E60" s="136"/>
      <c r="F60" s="136"/>
      <c r="G60" s="136"/>
      <c r="H60" s="136"/>
      <c r="I60" s="136"/>
      <c r="J60" s="137">
        <f>J96</f>
        <v>0</v>
      </c>
      <c r="K60" s="9"/>
      <c r="L60" s="134"/>
      <c r="S60" s="9"/>
      <c r="T60" s="9"/>
      <c r="U60" s="9"/>
      <c r="V60" s="9"/>
      <c r="W60" s="9"/>
      <c r="X60" s="9"/>
      <c r="Y60" s="9"/>
      <c r="Z60" s="9"/>
      <c r="AA60" s="9"/>
      <c r="AB60" s="9"/>
      <c r="AC60" s="9"/>
      <c r="AD60" s="9"/>
      <c r="AE60" s="9"/>
    </row>
    <row r="61" s="10" customFormat="1" ht="19.92" customHeight="1">
      <c r="A61" s="10"/>
      <c r="B61" s="138"/>
      <c r="C61" s="10"/>
      <c r="D61" s="139" t="s">
        <v>118</v>
      </c>
      <c r="E61" s="140"/>
      <c r="F61" s="140"/>
      <c r="G61" s="140"/>
      <c r="H61" s="140"/>
      <c r="I61" s="140"/>
      <c r="J61" s="141">
        <f>J97</f>
        <v>0</v>
      </c>
      <c r="K61" s="10"/>
      <c r="L61" s="138"/>
      <c r="S61" s="10"/>
      <c r="T61" s="10"/>
      <c r="U61" s="10"/>
      <c r="V61" s="10"/>
      <c r="W61" s="10"/>
      <c r="X61" s="10"/>
      <c r="Y61" s="10"/>
      <c r="Z61" s="10"/>
      <c r="AA61" s="10"/>
      <c r="AB61" s="10"/>
      <c r="AC61" s="10"/>
      <c r="AD61" s="10"/>
      <c r="AE61" s="10"/>
    </row>
    <row r="62" s="10" customFormat="1" ht="19.92" customHeight="1">
      <c r="A62" s="10"/>
      <c r="B62" s="138"/>
      <c r="C62" s="10"/>
      <c r="D62" s="139" t="s">
        <v>119</v>
      </c>
      <c r="E62" s="140"/>
      <c r="F62" s="140"/>
      <c r="G62" s="140"/>
      <c r="H62" s="140"/>
      <c r="I62" s="140"/>
      <c r="J62" s="141">
        <f>J100</f>
        <v>0</v>
      </c>
      <c r="K62" s="10"/>
      <c r="L62" s="138"/>
      <c r="S62" s="10"/>
      <c r="T62" s="10"/>
      <c r="U62" s="10"/>
      <c r="V62" s="10"/>
      <c r="W62" s="10"/>
      <c r="X62" s="10"/>
      <c r="Y62" s="10"/>
      <c r="Z62" s="10"/>
      <c r="AA62" s="10"/>
      <c r="AB62" s="10"/>
      <c r="AC62" s="10"/>
      <c r="AD62" s="10"/>
      <c r="AE62" s="10"/>
    </row>
    <row r="63" s="10" customFormat="1" ht="19.92" customHeight="1">
      <c r="A63" s="10"/>
      <c r="B63" s="138"/>
      <c r="C63" s="10"/>
      <c r="D63" s="139" t="s">
        <v>120</v>
      </c>
      <c r="E63" s="140"/>
      <c r="F63" s="140"/>
      <c r="G63" s="140"/>
      <c r="H63" s="140"/>
      <c r="I63" s="140"/>
      <c r="J63" s="141">
        <f>J131</f>
        <v>0</v>
      </c>
      <c r="K63" s="10"/>
      <c r="L63" s="138"/>
      <c r="S63" s="10"/>
      <c r="T63" s="10"/>
      <c r="U63" s="10"/>
      <c r="V63" s="10"/>
      <c r="W63" s="10"/>
      <c r="X63" s="10"/>
      <c r="Y63" s="10"/>
      <c r="Z63" s="10"/>
      <c r="AA63" s="10"/>
      <c r="AB63" s="10"/>
      <c r="AC63" s="10"/>
      <c r="AD63" s="10"/>
      <c r="AE63" s="10"/>
    </row>
    <row r="64" s="9" customFormat="1" ht="24.96" customHeight="1">
      <c r="A64" s="9"/>
      <c r="B64" s="134"/>
      <c r="C64" s="9"/>
      <c r="D64" s="135" t="s">
        <v>121</v>
      </c>
      <c r="E64" s="136"/>
      <c r="F64" s="136"/>
      <c r="G64" s="136"/>
      <c r="H64" s="136"/>
      <c r="I64" s="136"/>
      <c r="J64" s="137">
        <f>J149</f>
        <v>0</v>
      </c>
      <c r="K64" s="9"/>
      <c r="L64" s="134"/>
      <c r="S64" s="9"/>
      <c r="T64" s="9"/>
      <c r="U64" s="9"/>
      <c r="V64" s="9"/>
      <c r="W64" s="9"/>
      <c r="X64" s="9"/>
      <c r="Y64" s="9"/>
      <c r="Z64" s="9"/>
      <c r="AA64" s="9"/>
      <c r="AB64" s="9"/>
      <c r="AC64" s="9"/>
      <c r="AD64" s="9"/>
      <c r="AE64" s="9"/>
    </row>
    <row r="65" s="10" customFormat="1" ht="19.92" customHeight="1">
      <c r="A65" s="10"/>
      <c r="B65" s="138"/>
      <c r="C65" s="10"/>
      <c r="D65" s="139" t="s">
        <v>122</v>
      </c>
      <c r="E65" s="140"/>
      <c r="F65" s="140"/>
      <c r="G65" s="140"/>
      <c r="H65" s="140"/>
      <c r="I65" s="140"/>
      <c r="J65" s="141">
        <f>J150</f>
        <v>0</v>
      </c>
      <c r="K65" s="10"/>
      <c r="L65" s="138"/>
      <c r="S65" s="10"/>
      <c r="T65" s="10"/>
      <c r="U65" s="10"/>
      <c r="V65" s="10"/>
      <c r="W65" s="10"/>
      <c r="X65" s="10"/>
      <c r="Y65" s="10"/>
      <c r="Z65" s="10"/>
      <c r="AA65" s="10"/>
      <c r="AB65" s="10"/>
      <c r="AC65" s="10"/>
      <c r="AD65" s="10"/>
      <c r="AE65" s="10"/>
    </row>
    <row r="66" s="10" customFormat="1" ht="19.92" customHeight="1">
      <c r="A66" s="10"/>
      <c r="B66" s="138"/>
      <c r="C66" s="10"/>
      <c r="D66" s="139" t="s">
        <v>123</v>
      </c>
      <c r="E66" s="140"/>
      <c r="F66" s="140"/>
      <c r="G66" s="140"/>
      <c r="H66" s="140"/>
      <c r="I66" s="140"/>
      <c r="J66" s="141">
        <f>J155</f>
        <v>0</v>
      </c>
      <c r="K66" s="10"/>
      <c r="L66" s="138"/>
      <c r="S66" s="10"/>
      <c r="T66" s="10"/>
      <c r="U66" s="10"/>
      <c r="V66" s="10"/>
      <c r="W66" s="10"/>
      <c r="X66" s="10"/>
      <c r="Y66" s="10"/>
      <c r="Z66" s="10"/>
      <c r="AA66" s="10"/>
      <c r="AB66" s="10"/>
      <c r="AC66" s="10"/>
      <c r="AD66" s="10"/>
      <c r="AE66" s="10"/>
    </row>
    <row r="67" s="10" customFormat="1" ht="19.92" customHeight="1">
      <c r="A67" s="10"/>
      <c r="B67" s="138"/>
      <c r="C67" s="10"/>
      <c r="D67" s="139" t="s">
        <v>124</v>
      </c>
      <c r="E67" s="140"/>
      <c r="F67" s="140"/>
      <c r="G67" s="140"/>
      <c r="H67" s="140"/>
      <c r="I67" s="140"/>
      <c r="J67" s="141">
        <f>J157</f>
        <v>0</v>
      </c>
      <c r="K67" s="10"/>
      <c r="L67" s="138"/>
      <c r="S67" s="10"/>
      <c r="T67" s="10"/>
      <c r="U67" s="10"/>
      <c r="V67" s="10"/>
      <c r="W67" s="10"/>
      <c r="X67" s="10"/>
      <c r="Y67" s="10"/>
      <c r="Z67" s="10"/>
      <c r="AA67" s="10"/>
      <c r="AB67" s="10"/>
      <c r="AC67" s="10"/>
      <c r="AD67" s="10"/>
      <c r="AE67" s="10"/>
    </row>
    <row r="68" s="10" customFormat="1" ht="19.92" customHeight="1">
      <c r="A68" s="10"/>
      <c r="B68" s="138"/>
      <c r="C68" s="10"/>
      <c r="D68" s="139" t="s">
        <v>125</v>
      </c>
      <c r="E68" s="140"/>
      <c r="F68" s="140"/>
      <c r="G68" s="140"/>
      <c r="H68" s="140"/>
      <c r="I68" s="140"/>
      <c r="J68" s="141">
        <f>J159</f>
        <v>0</v>
      </c>
      <c r="K68" s="10"/>
      <c r="L68" s="138"/>
      <c r="S68" s="10"/>
      <c r="T68" s="10"/>
      <c r="U68" s="10"/>
      <c r="V68" s="10"/>
      <c r="W68" s="10"/>
      <c r="X68" s="10"/>
      <c r="Y68" s="10"/>
      <c r="Z68" s="10"/>
      <c r="AA68" s="10"/>
      <c r="AB68" s="10"/>
      <c r="AC68" s="10"/>
      <c r="AD68" s="10"/>
      <c r="AE68" s="10"/>
    </row>
    <row r="69" s="10" customFormat="1" ht="19.92" customHeight="1">
      <c r="A69" s="10"/>
      <c r="B69" s="138"/>
      <c r="C69" s="10"/>
      <c r="D69" s="139" t="s">
        <v>126</v>
      </c>
      <c r="E69" s="140"/>
      <c r="F69" s="140"/>
      <c r="G69" s="140"/>
      <c r="H69" s="140"/>
      <c r="I69" s="140"/>
      <c r="J69" s="141">
        <f>J170</f>
        <v>0</v>
      </c>
      <c r="K69" s="10"/>
      <c r="L69" s="138"/>
      <c r="S69" s="10"/>
      <c r="T69" s="10"/>
      <c r="U69" s="10"/>
      <c r="V69" s="10"/>
      <c r="W69" s="10"/>
      <c r="X69" s="10"/>
      <c r="Y69" s="10"/>
      <c r="Z69" s="10"/>
      <c r="AA69" s="10"/>
      <c r="AB69" s="10"/>
      <c r="AC69" s="10"/>
      <c r="AD69" s="10"/>
      <c r="AE69" s="10"/>
    </row>
    <row r="70" s="10" customFormat="1" ht="19.92" customHeight="1">
      <c r="A70" s="10"/>
      <c r="B70" s="138"/>
      <c r="C70" s="10"/>
      <c r="D70" s="139" t="s">
        <v>127</v>
      </c>
      <c r="E70" s="140"/>
      <c r="F70" s="140"/>
      <c r="G70" s="140"/>
      <c r="H70" s="140"/>
      <c r="I70" s="140"/>
      <c r="J70" s="141">
        <f>J172</f>
        <v>0</v>
      </c>
      <c r="K70" s="10"/>
      <c r="L70" s="138"/>
      <c r="S70" s="10"/>
      <c r="T70" s="10"/>
      <c r="U70" s="10"/>
      <c r="V70" s="10"/>
      <c r="W70" s="10"/>
      <c r="X70" s="10"/>
      <c r="Y70" s="10"/>
      <c r="Z70" s="10"/>
      <c r="AA70" s="10"/>
      <c r="AB70" s="10"/>
      <c r="AC70" s="10"/>
      <c r="AD70" s="10"/>
      <c r="AE70" s="10"/>
    </row>
    <row r="71" s="10" customFormat="1" ht="19.92" customHeight="1">
      <c r="A71" s="10"/>
      <c r="B71" s="138"/>
      <c r="C71" s="10"/>
      <c r="D71" s="139" t="s">
        <v>128</v>
      </c>
      <c r="E71" s="140"/>
      <c r="F71" s="140"/>
      <c r="G71" s="140"/>
      <c r="H71" s="140"/>
      <c r="I71" s="140"/>
      <c r="J71" s="141">
        <f>J177</f>
        <v>0</v>
      </c>
      <c r="K71" s="10"/>
      <c r="L71" s="138"/>
      <c r="S71" s="10"/>
      <c r="T71" s="10"/>
      <c r="U71" s="10"/>
      <c r="V71" s="10"/>
      <c r="W71" s="10"/>
      <c r="X71" s="10"/>
      <c r="Y71" s="10"/>
      <c r="Z71" s="10"/>
      <c r="AA71" s="10"/>
      <c r="AB71" s="10"/>
      <c r="AC71" s="10"/>
      <c r="AD71" s="10"/>
      <c r="AE71" s="10"/>
    </row>
    <row r="72" s="10" customFormat="1" ht="19.92" customHeight="1">
      <c r="A72" s="10"/>
      <c r="B72" s="138"/>
      <c r="C72" s="10"/>
      <c r="D72" s="139" t="s">
        <v>129</v>
      </c>
      <c r="E72" s="140"/>
      <c r="F72" s="140"/>
      <c r="G72" s="140"/>
      <c r="H72" s="140"/>
      <c r="I72" s="140"/>
      <c r="J72" s="141">
        <f>J185</f>
        <v>0</v>
      </c>
      <c r="K72" s="10"/>
      <c r="L72" s="138"/>
      <c r="S72" s="10"/>
      <c r="T72" s="10"/>
      <c r="U72" s="10"/>
      <c r="V72" s="10"/>
      <c r="W72" s="10"/>
      <c r="X72" s="10"/>
      <c r="Y72" s="10"/>
      <c r="Z72" s="10"/>
      <c r="AA72" s="10"/>
      <c r="AB72" s="10"/>
      <c r="AC72" s="10"/>
      <c r="AD72" s="10"/>
      <c r="AE72" s="10"/>
    </row>
    <row r="73" s="10" customFormat="1" ht="19.92" customHeight="1">
      <c r="A73" s="10"/>
      <c r="B73" s="138"/>
      <c r="C73" s="10"/>
      <c r="D73" s="139" t="s">
        <v>130</v>
      </c>
      <c r="E73" s="140"/>
      <c r="F73" s="140"/>
      <c r="G73" s="140"/>
      <c r="H73" s="140"/>
      <c r="I73" s="140"/>
      <c r="J73" s="141">
        <f>J195</f>
        <v>0</v>
      </c>
      <c r="K73" s="10"/>
      <c r="L73" s="138"/>
      <c r="S73" s="10"/>
      <c r="T73" s="10"/>
      <c r="U73" s="10"/>
      <c r="V73" s="10"/>
      <c r="W73" s="10"/>
      <c r="X73" s="10"/>
      <c r="Y73" s="10"/>
      <c r="Z73" s="10"/>
      <c r="AA73" s="10"/>
      <c r="AB73" s="10"/>
      <c r="AC73" s="10"/>
      <c r="AD73" s="10"/>
      <c r="AE73" s="10"/>
    </row>
    <row r="74" s="10" customFormat="1" ht="19.92" customHeight="1">
      <c r="A74" s="10"/>
      <c r="B74" s="138"/>
      <c r="C74" s="10"/>
      <c r="D74" s="139" t="s">
        <v>131</v>
      </c>
      <c r="E74" s="140"/>
      <c r="F74" s="140"/>
      <c r="G74" s="140"/>
      <c r="H74" s="140"/>
      <c r="I74" s="140"/>
      <c r="J74" s="141">
        <f>J200</f>
        <v>0</v>
      </c>
      <c r="K74" s="10"/>
      <c r="L74" s="138"/>
      <c r="S74" s="10"/>
      <c r="T74" s="10"/>
      <c r="U74" s="10"/>
      <c r="V74" s="10"/>
      <c r="W74" s="10"/>
      <c r="X74" s="10"/>
      <c r="Y74" s="10"/>
      <c r="Z74" s="10"/>
      <c r="AA74" s="10"/>
      <c r="AB74" s="10"/>
      <c r="AC74" s="10"/>
      <c r="AD74" s="10"/>
      <c r="AE74" s="10"/>
    </row>
    <row r="75" s="10" customFormat="1" ht="19.92" customHeight="1">
      <c r="A75" s="10"/>
      <c r="B75" s="138"/>
      <c r="C75" s="10"/>
      <c r="D75" s="139" t="s">
        <v>132</v>
      </c>
      <c r="E75" s="140"/>
      <c r="F75" s="140"/>
      <c r="G75" s="140"/>
      <c r="H75" s="140"/>
      <c r="I75" s="140"/>
      <c r="J75" s="141">
        <f>J205</f>
        <v>0</v>
      </c>
      <c r="K75" s="10"/>
      <c r="L75" s="138"/>
      <c r="S75" s="10"/>
      <c r="T75" s="10"/>
      <c r="U75" s="10"/>
      <c r="V75" s="10"/>
      <c r="W75" s="10"/>
      <c r="X75" s="10"/>
      <c r="Y75" s="10"/>
      <c r="Z75" s="10"/>
      <c r="AA75" s="10"/>
      <c r="AB75" s="10"/>
      <c r="AC75" s="10"/>
      <c r="AD75" s="10"/>
      <c r="AE75" s="10"/>
    </row>
    <row r="76" s="2" customFormat="1" ht="21.84" customHeight="1">
      <c r="A76" s="39"/>
      <c r="B76" s="40"/>
      <c r="C76" s="39"/>
      <c r="D76" s="39"/>
      <c r="E76" s="39"/>
      <c r="F76" s="39"/>
      <c r="G76" s="39"/>
      <c r="H76" s="39"/>
      <c r="I76" s="39"/>
      <c r="J76" s="39"/>
      <c r="K76" s="39"/>
      <c r="L76" s="117"/>
      <c r="S76" s="39"/>
      <c r="T76" s="39"/>
      <c r="U76" s="39"/>
      <c r="V76" s="39"/>
      <c r="W76" s="39"/>
      <c r="X76" s="39"/>
      <c r="Y76" s="39"/>
      <c r="Z76" s="39"/>
      <c r="AA76" s="39"/>
      <c r="AB76" s="39"/>
      <c r="AC76" s="39"/>
      <c r="AD76" s="39"/>
      <c r="AE76" s="39"/>
    </row>
    <row r="77" s="2" customFormat="1" ht="6.96" customHeight="1">
      <c r="A77" s="39"/>
      <c r="B77" s="56"/>
      <c r="C77" s="57"/>
      <c r="D77" s="57"/>
      <c r="E77" s="57"/>
      <c r="F77" s="57"/>
      <c r="G77" s="57"/>
      <c r="H77" s="57"/>
      <c r="I77" s="57"/>
      <c r="J77" s="57"/>
      <c r="K77" s="57"/>
      <c r="L77" s="117"/>
      <c r="S77" s="39"/>
      <c r="T77" s="39"/>
      <c r="U77" s="39"/>
      <c r="V77" s="39"/>
      <c r="W77" s="39"/>
      <c r="X77" s="39"/>
      <c r="Y77" s="39"/>
      <c r="Z77" s="39"/>
      <c r="AA77" s="39"/>
      <c r="AB77" s="39"/>
      <c r="AC77" s="39"/>
      <c r="AD77" s="39"/>
      <c r="AE77" s="39"/>
    </row>
    <row r="81" s="2" customFormat="1" ht="6.96" customHeight="1">
      <c r="A81" s="39"/>
      <c r="B81" s="58"/>
      <c r="C81" s="59"/>
      <c r="D81" s="59"/>
      <c r="E81" s="59"/>
      <c r="F81" s="59"/>
      <c r="G81" s="59"/>
      <c r="H81" s="59"/>
      <c r="I81" s="59"/>
      <c r="J81" s="59"/>
      <c r="K81" s="59"/>
      <c r="L81" s="117"/>
      <c r="S81" s="39"/>
      <c r="T81" s="39"/>
      <c r="U81" s="39"/>
      <c r="V81" s="39"/>
      <c r="W81" s="39"/>
      <c r="X81" s="39"/>
      <c r="Y81" s="39"/>
      <c r="Z81" s="39"/>
      <c r="AA81" s="39"/>
      <c r="AB81" s="39"/>
      <c r="AC81" s="39"/>
      <c r="AD81" s="39"/>
      <c r="AE81" s="39"/>
    </row>
    <row r="82" s="2" customFormat="1" ht="24.96" customHeight="1">
      <c r="A82" s="39"/>
      <c r="B82" s="40"/>
      <c r="C82" s="24" t="s">
        <v>133</v>
      </c>
      <c r="D82" s="39"/>
      <c r="E82" s="39"/>
      <c r="F82" s="39"/>
      <c r="G82" s="39"/>
      <c r="H82" s="39"/>
      <c r="I82" s="39"/>
      <c r="J82" s="39"/>
      <c r="K82" s="39"/>
      <c r="L82" s="117"/>
      <c r="S82" s="39"/>
      <c r="T82" s="39"/>
      <c r="U82" s="39"/>
      <c r="V82" s="39"/>
      <c r="W82" s="39"/>
      <c r="X82" s="39"/>
      <c r="Y82" s="39"/>
      <c r="Z82" s="39"/>
      <c r="AA82" s="39"/>
      <c r="AB82" s="39"/>
      <c r="AC82" s="39"/>
      <c r="AD82" s="39"/>
      <c r="AE82" s="39"/>
    </row>
    <row r="83" s="2" customFormat="1" ht="6.96" customHeight="1">
      <c r="A83" s="39"/>
      <c r="B83" s="40"/>
      <c r="C83" s="39"/>
      <c r="D83" s="39"/>
      <c r="E83" s="39"/>
      <c r="F83" s="39"/>
      <c r="G83" s="39"/>
      <c r="H83" s="39"/>
      <c r="I83" s="39"/>
      <c r="J83" s="39"/>
      <c r="K83" s="39"/>
      <c r="L83" s="117"/>
      <c r="S83" s="39"/>
      <c r="T83" s="39"/>
      <c r="U83" s="39"/>
      <c r="V83" s="39"/>
      <c r="W83" s="39"/>
      <c r="X83" s="39"/>
      <c r="Y83" s="39"/>
      <c r="Z83" s="39"/>
      <c r="AA83" s="39"/>
      <c r="AB83" s="39"/>
      <c r="AC83" s="39"/>
      <c r="AD83" s="39"/>
      <c r="AE83" s="39"/>
    </row>
    <row r="84" s="2" customFormat="1" ht="12" customHeight="1">
      <c r="A84" s="39"/>
      <c r="B84" s="40"/>
      <c r="C84" s="33" t="s">
        <v>17</v>
      </c>
      <c r="D84" s="39"/>
      <c r="E84" s="39"/>
      <c r="F84" s="39"/>
      <c r="G84" s="39"/>
      <c r="H84" s="39"/>
      <c r="I84" s="39"/>
      <c r="J84" s="39"/>
      <c r="K84" s="39"/>
      <c r="L84" s="117"/>
      <c r="S84" s="39"/>
      <c r="T84" s="39"/>
      <c r="U84" s="39"/>
      <c r="V84" s="39"/>
      <c r="W84" s="39"/>
      <c r="X84" s="39"/>
      <c r="Y84" s="39"/>
      <c r="Z84" s="39"/>
      <c r="AA84" s="39"/>
      <c r="AB84" s="39"/>
      <c r="AC84" s="39"/>
      <c r="AD84" s="39"/>
      <c r="AE84" s="39"/>
    </row>
    <row r="85" s="2" customFormat="1" ht="16.5" customHeight="1">
      <c r="A85" s="39"/>
      <c r="B85" s="40"/>
      <c r="C85" s="39"/>
      <c r="D85" s="39"/>
      <c r="E85" s="116" t="str">
        <f>E7</f>
        <v>SUŠP Jihlava Rek. stravovacího provozu</v>
      </c>
      <c r="F85" s="33"/>
      <c r="G85" s="33"/>
      <c r="H85" s="33"/>
      <c r="I85" s="39"/>
      <c r="J85" s="39"/>
      <c r="K85" s="39"/>
      <c r="L85" s="117"/>
      <c r="S85" s="39"/>
      <c r="T85" s="39"/>
      <c r="U85" s="39"/>
      <c r="V85" s="39"/>
      <c r="W85" s="39"/>
      <c r="X85" s="39"/>
      <c r="Y85" s="39"/>
      <c r="Z85" s="39"/>
      <c r="AA85" s="39"/>
      <c r="AB85" s="39"/>
      <c r="AC85" s="39"/>
      <c r="AD85" s="39"/>
      <c r="AE85" s="39"/>
    </row>
    <row r="86" s="2" customFormat="1" ht="12" customHeight="1">
      <c r="A86" s="39"/>
      <c r="B86" s="40"/>
      <c r="C86" s="33" t="s">
        <v>111</v>
      </c>
      <c r="D86" s="39"/>
      <c r="E86" s="39"/>
      <c r="F86" s="39"/>
      <c r="G86" s="39"/>
      <c r="H86" s="39"/>
      <c r="I86" s="39"/>
      <c r="J86" s="39"/>
      <c r="K86" s="39"/>
      <c r="L86" s="117"/>
      <c r="S86" s="39"/>
      <c r="T86" s="39"/>
      <c r="U86" s="39"/>
      <c r="V86" s="39"/>
      <c r="W86" s="39"/>
      <c r="X86" s="39"/>
      <c r="Y86" s="39"/>
      <c r="Z86" s="39"/>
      <c r="AA86" s="39"/>
      <c r="AB86" s="39"/>
      <c r="AC86" s="39"/>
      <c r="AD86" s="39"/>
      <c r="AE86" s="39"/>
    </row>
    <row r="87" s="2" customFormat="1" ht="16.5" customHeight="1">
      <c r="A87" s="39"/>
      <c r="B87" s="40"/>
      <c r="C87" s="39"/>
      <c r="D87" s="39"/>
      <c r="E87" s="63" t="str">
        <f>E9</f>
        <v>01 - Bourání stávajících konstrukcí</v>
      </c>
      <c r="F87" s="39"/>
      <c r="G87" s="39"/>
      <c r="H87" s="39"/>
      <c r="I87" s="39"/>
      <c r="J87" s="39"/>
      <c r="K87" s="39"/>
      <c r="L87" s="117"/>
      <c r="S87" s="39"/>
      <c r="T87" s="39"/>
      <c r="U87" s="39"/>
      <c r="V87" s="39"/>
      <c r="W87" s="39"/>
      <c r="X87" s="39"/>
      <c r="Y87" s="39"/>
      <c r="Z87" s="39"/>
      <c r="AA87" s="39"/>
      <c r="AB87" s="39"/>
      <c r="AC87" s="39"/>
      <c r="AD87" s="39"/>
      <c r="AE87" s="39"/>
    </row>
    <row r="88" s="2" customFormat="1" ht="6.96" customHeight="1">
      <c r="A88" s="39"/>
      <c r="B88" s="40"/>
      <c r="C88" s="39"/>
      <c r="D88" s="39"/>
      <c r="E88" s="39"/>
      <c r="F88" s="39"/>
      <c r="G88" s="39"/>
      <c r="H88" s="39"/>
      <c r="I88" s="39"/>
      <c r="J88" s="39"/>
      <c r="K88" s="39"/>
      <c r="L88" s="117"/>
      <c r="S88" s="39"/>
      <c r="T88" s="39"/>
      <c r="U88" s="39"/>
      <c r="V88" s="39"/>
      <c r="W88" s="39"/>
      <c r="X88" s="39"/>
      <c r="Y88" s="39"/>
      <c r="Z88" s="39"/>
      <c r="AA88" s="39"/>
      <c r="AB88" s="39"/>
      <c r="AC88" s="39"/>
      <c r="AD88" s="39"/>
      <c r="AE88" s="39"/>
    </row>
    <row r="89" s="2" customFormat="1" ht="12" customHeight="1">
      <c r="A89" s="39"/>
      <c r="B89" s="40"/>
      <c r="C89" s="33" t="s">
        <v>21</v>
      </c>
      <c r="D89" s="39"/>
      <c r="E89" s="39"/>
      <c r="F89" s="28" t="str">
        <f>F12</f>
        <v>Hálkova 2917/42</v>
      </c>
      <c r="G89" s="39"/>
      <c r="H89" s="39"/>
      <c r="I89" s="33" t="s">
        <v>23</v>
      </c>
      <c r="J89" s="65" t="str">
        <f>IF(J12="","",J12)</f>
        <v>20. 1. 2025</v>
      </c>
      <c r="K89" s="39"/>
      <c r="L89" s="117"/>
      <c r="S89" s="39"/>
      <c r="T89" s="39"/>
      <c r="U89" s="39"/>
      <c r="V89" s="39"/>
      <c r="W89" s="39"/>
      <c r="X89" s="39"/>
      <c r="Y89" s="39"/>
      <c r="Z89" s="39"/>
      <c r="AA89" s="39"/>
      <c r="AB89" s="39"/>
      <c r="AC89" s="39"/>
      <c r="AD89" s="39"/>
      <c r="AE89" s="39"/>
    </row>
    <row r="90" s="2" customFormat="1" ht="6.96" customHeight="1">
      <c r="A90" s="39"/>
      <c r="B90" s="40"/>
      <c r="C90" s="39"/>
      <c r="D90" s="39"/>
      <c r="E90" s="39"/>
      <c r="F90" s="39"/>
      <c r="G90" s="39"/>
      <c r="H90" s="39"/>
      <c r="I90" s="39"/>
      <c r="J90" s="39"/>
      <c r="K90" s="39"/>
      <c r="L90" s="117"/>
      <c r="S90" s="39"/>
      <c r="T90" s="39"/>
      <c r="U90" s="39"/>
      <c r="V90" s="39"/>
      <c r="W90" s="39"/>
      <c r="X90" s="39"/>
      <c r="Y90" s="39"/>
      <c r="Z90" s="39"/>
      <c r="AA90" s="39"/>
      <c r="AB90" s="39"/>
      <c r="AC90" s="39"/>
      <c r="AD90" s="39"/>
      <c r="AE90" s="39"/>
    </row>
    <row r="91" s="2" customFormat="1" ht="15.15" customHeight="1">
      <c r="A91" s="39"/>
      <c r="B91" s="40"/>
      <c r="C91" s="33" t="s">
        <v>25</v>
      </c>
      <c r="D91" s="39"/>
      <c r="E91" s="39"/>
      <c r="F91" s="28" t="str">
        <f>E15</f>
        <v>Kraj Vysočina, Žižkova 182/57, 586 01 Jihlava</v>
      </c>
      <c r="G91" s="39"/>
      <c r="H91" s="39"/>
      <c r="I91" s="33" t="s">
        <v>31</v>
      </c>
      <c r="J91" s="37" t="str">
        <f>E21</f>
        <v>Proiectura Dana s.r.o.</v>
      </c>
      <c r="K91" s="39"/>
      <c r="L91" s="117"/>
      <c r="S91" s="39"/>
      <c r="T91" s="39"/>
      <c r="U91" s="39"/>
      <c r="V91" s="39"/>
      <c r="W91" s="39"/>
      <c r="X91" s="39"/>
      <c r="Y91" s="39"/>
      <c r="Z91" s="39"/>
      <c r="AA91" s="39"/>
      <c r="AB91" s="39"/>
      <c r="AC91" s="39"/>
      <c r="AD91" s="39"/>
      <c r="AE91" s="39"/>
    </row>
    <row r="92" s="2" customFormat="1" ht="15.15" customHeight="1">
      <c r="A92" s="39"/>
      <c r="B92" s="40"/>
      <c r="C92" s="33" t="s">
        <v>29</v>
      </c>
      <c r="D92" s="39"/>
      <c r="E92" s="39"/>
      <c r="F92" s="28" t="str">
        <f>IF(E18="","",E18)</f>
        <v>Vyplň údaj</v>
      </c>
      <c r="G92" s="39"/>
      <c r="H92" s="39"/>
      <c r="I92" s="33" t="s">
        <v>36</v>
      </c>
      <c r="J92" s="37" t="str">
        <f>E24</f>
        <v>Proiectura Dana s.r.o.</v>
      </c>
      <c r="K92" s="39"/>
      <c r="L92" s="117"/>
      <c r="S92" s="39"/>
      <c r="T92" s="39"/>
      <c r="U92" s="39"/>
      <c r="V92" s="39"/>
      <c r="W92" s="39"/>
      <c r="X92" s="39"/>
      <c r="Y92" s="39"/>
      <c r="Z92" s="39"/>
      <c r="AA92" s="39"/>
      <c r="AB92" s="39"/>
      <c r="AC92" s="39"/>
      <c r="AD92" s="39"/>
      <c r="AE92" s="39"/>
    </row>
    <row r="93" s="2" customFormat="1" ht="10.32" customHeight="1">
      <c r="A93" s="39"/>
      <c r="B93" s="40"/>
      <c r="C93" s="39"/>
      <c r="D93" s="39"/>
      <c r="E93" s="39"/>
      <c r="F93" s="39"/>
      <c r="G93" s="39"/>
      <c r="H93" s="39"/>
      <c r="I93" s="39"/>
      <c r="J93" s="39"/>
      <c r="K93" s="39"/>
      <c r="L93" s="117"/>
      <c r="S93" s="39"/>
      <c r="T93" s="39"/>
      <c r="U93" s="39"/>
      <c r="V93" s="39"/>
      <c r="W93" s="39"/>
      <c r="X93" s="39"/>
      <c r="Y93" s="39"/>
      <c r="Z93" s="39"/>
      <c r="AA93" s="39"/>
      <c r="AB93" s="39"/>
      <c r="AC93" s="39"/>
      <c r="AD93" s="39"/>
      <c r="AE93" s="39"/>
    </row>
    <row r="94" s="11" customFormat="1" ht="29.28" customHeight="1">
      <c r="A94" s="142"/>
      <c r="B94" s="143"/>
      <c r="C94" s="144" t="s">
        <v>134</v>
      </c>
      <c r="D94" s="145" t="s">
        <v>57</v>
      </c>
      <c r="E94" s="145" t="s">
        <v>53</v>
      </c>
      <c r="F94" s="145" t="s">
        <v>54</v>
      </c>
      <c r="G94" s="145" t="s">
        <v>135</v>
      </c>
      <c r="H94" s="145" t="s">
        <v>136</v>
      </c>
      <c r="I94" s="145" t="s">
        <v>137</v>
      </c>
      <c r="J94" s="145" t="s">
        <v>115</v>
      </c>
      <c r="K94" s="146" t="s">
        <v>138</v>
      </c>
      <c r="L94" s="147"/>
      <c r="M94" s="81" t="s">
        <v>3</v>
      </c>
      <c r="N94" s="82" t="s">
        <v>42</v>
      </c>
      <c r="O94" s="82" t="s">
        <v>139</v>
      </c>
      <c r="P94" s="82" t="s">
        <v>140</v>
      </c>
      <c r="Q94" s="82" t="s">
        <v>141</v>
      </c>
      <c r="R94" s="82" t="s">
        <v>142</v>
      </c>
      <c r="S94" s="82" t="s">
        <v>143</v>
      </c>
      <c r="T94" s="83" t="s">
        <v>144</v>
      </c>
      <c r="U94" s="142"/>
      <c r="V94" s="142"/>
      <c r="W94" s="142"/>
      <c r="X94" s="142"/>
      <c r="Y94" s="142"/>
      <c r="Z94" s="142"/>
      <c r="AA94" s="142"/>
      <c r="AB94" s="142"/>
      <c r="AC94" s="142"/>
      <c r="AD94" s="142"/>
      <c r="AE94" s="142"/>
    </row>
    <row r="95" s="2" customFormat="1" ht="22.8" customHeight="1">
      <c r="A95" s="39"/>
      <c r="B95" s="40"/>
      <c r="C95" s="88" t="s">
        <v>145</v>
      </c>
      <c r="D95" s="39"/>
      <c r="E95" s="39"/>
      <c r="F95" s="39"/>
      <c r="G95" s="39"/>
      <c r="H95" s="39"/>
      <c r="I95" s="39"/>
      <c r="J95" s="148">
        <f>BK95</f>
        <v>0</v>
      </c>
      <c r="K95" s="39"/>
      <c r="L95" s="40"/>
      <c r="M95" s="84"/>
      <c r="N95" s="69"/>
      <c r="O95" s="85"/>
      <c r="P95" s="149">
        <f>P96+P149</f>
        <v>0</v>
      </c>
      <c r="Q95" s="85"/>
      <c r="R95" s="149">
        <f>R96+R149</f>
        <v>0.30336000000000004</v>
      </c>
      <c r="S95" s="85"/>
      <c r="T95" s="150">
        <f>T96+T149</f>
        <v>135.399516</v>
      </c>
      <c r="U95" s="39"/>
      <c r="V95" s="39"/>
      <c r="W95" s="39"/>
      <c r="X95" s="39"/>
      <c r="Y95" s="39"/>
      <c r="Z95" s="39"/>
      <c r="AA95" s="39"/>
      <c r="AB95" s="39"/>
      <c r="AC95" s="39"/>
      <c r="AD95" s="39"/>
      <c r="AE95" s="39"/>
      <c r="AT95" s="20" t="s">
        <v>71</v>
      </c>
      <c r="AU95" s="20" t="s">
        <v>116</v>
      </c>
      <c r="BK95" s="151">
        <f>BK96+BK149</f>
        <v>0</v>
      </c>
    </row>
    <row r="96" s="12" customFormat="1" ht="25.92" customHeight="1">
      <c r="A96" s="12"/>
      <c r="B96" s="152"/>
      <c r="C96" s="12"/>
      <c r="D96" s="153" t="s">
        <v>71</v>
      </c>
      <c r="E96" s="154" t="s">
        <v>146</v>
      </c>
      <c r="F96" s="154" t="s">
        <v>147</v>
      </c>
      <c r="G96" s="12"/>
      <c r="H96" s="12"/>
      <c r="I96" s="155"/>
      <c r="J96" s="156">
        <f>BK96</f>
        <v>0</v>
      </c>
      <c r="K96" s="12"/>
      <c r="L96" s="152"/>
      <c r="M96" s="157"/>
      <c r="N96" s="158"/>
      <c r="O96" s="158"/>
      <c r="P96" s="159">
        <f>P97+P100+P131</f>
        <v>0</v>
      </c>
      <c r="Q96" s="158"/>
      <c r="R96" s="159">
        <f>R97+R100+R131</f>
        <v>0.00546</v>
      </c>
      <c r="S96" s="158"/>
      <c r="T96" s="160">
        <f>T97+T100+T131</f>
        <v>113.525376</v>
      </c>
      <c r="U96" s="12"/>
      <c r="V96" s="12"/>
      <c r="W96" s="12"/>
      <c r="X96" s="12"/>
      <c r="Y96" s="12"/>
      <c r="Z96" s="12"/>
      <c r="AA96" s="12"/>
      <c r="AB96" s="12"/>
      <c r="AC96" s="12"/>
      <c r="AD96" s="12"/>
      <c r="AE96" s="12"/>
      <c r="AR96" s="153" t="s">
        <v>80</v>
      </c>
      <c r="AT96" s="161" t="s">
        <v>71</v>
      </c>
      <c r="AU96" s="161" t="s">
        <v>72</v>
      </c>
      <c r="AY96" s="153" t="s">
        <v>148</v>
      </c>
      <c r="BK96" s="162">
        <f>BK97+BK100+BK131</f>
        <v>0</v>
      </c>
    </row>
    <row r="97" s="12" customFormat="1" ht="22.8" customHeight="1">
      <c r="A97" s="12"/>
      <c r="B97" s="152"/>
      <c r="C97" s="12"/>
      <c r="D97" s="153" t="s">
        <v>71</v>
      </c>
      <c r="E97" s="163" t="s">
        <v>149</v>
      </c>
      <c r="F97" s="163" t="s">
        <v>150</v>
      </c>
      <c r="G97" s="12"/>
      <c r="H97" s="12"/>
      <c r="I97" s="155"/>
      <c r="J97" s="164">
        <f>BK97</f>
        <v>0</v>
      </c>
      <c r="K97" s="12"/>
      <c r="L97" s="152"/>
      <c r="M97" s="157"/>
      <c r="N97" s="158"/>
      <c r="O97" s="158"/>
      <c r="P97" s="159">
        <f>SUM(P98:P99)</f>
        <v>0</v>
      </c>
      <c r="Q97" s="158"/>
      <c r="R97" s="159">
        <f>SUM(R98:R99)</f>
        <v>0</v>
      </c>
      <c r="S97" s="158"/>
      <c r="T97" s="160">
        <f>SUM(T98:T99)</f>
        <v>0</v>
      </c>
      <c r="U97" s="12"/>
      <c r="V97" s="12"/>
      <c r="W97" s="12"/>
      <c r="X97" s="12"/>
      <c r="Y97" s="12"/>
      <c r="Z97" s="12"/>
      <c r="AA97" s="12"/>
      <c r="AB97" s="12"/>
      <c r="AC97" s="12"/>
      <c r="AD97" s="12"/>
      <c r="AE97" s="12"/>
      <c r="AR97" s="153" t="s">
        <v>80</v>
      </c>
      <c r="AT97" s="161" t="s">
        <v>71</v>
      </c>
      <c r="AU97" s="161" t="s">
        <v>80</v>
      </c>
      <c r="AY97" s="153" t="s">
        <v>148</v>
      </c>
      <c r="BK97" s="162">
        <f>SUM(BK98:BK99)</f>
        <v>0</v>
      </c>
    </row>
    <row r="98" s="2" customFormat="1" ht="16.5" customHeight="1">
      <c r="A98" s="39"/>
      <c r="B98" s="165"/>
      <c r="C98" s="166" t="s">
        <v>80</v>
      </c>
      <c r="D98" s="166" t="s">
        <v>151</v>
      </c>
      <c r="E98" s="167" t="s">
        <v>152</v>
      </c>
      <c r="F98" s="168" t="s">
        <v>153</v>
      </c>
      <c r="G98" s="169" t="s">
        <v>154</v>
      </c>
      <c r="H98" s="170">
        <v>171.75</v>
      </c>
      <c r="I98" s="171"/>
      <c r="J98" s="172">
        <f>ROUND(I98*H98,2)</f>
        <v>0</v>
      </c>
      <c r="K98" s="168" t="s">
        <v>155</v>
      </c>
      <c r="L98" s="40"/>
      <c r="M98" s="173" t="s">
        <v>3</v>
      </c>
      <c r="N98" s="174" t="s">
        <v>43</v>
      </c>
      <c r="O98" s="73"/>
      <c r="P98" s="175">
        <f>O98*H98</f>
        <v>0</v>
      </c>
      <c r="Q98" s="175">
        <v>0</v>
      </c>
      <c r="R98" s="175">
        <f>Q98*H98</f>
        <v>0</v>
      </c>
      <c r="S98" s="175">
        <v>0</v>
      </c>
      <c r="T98" s="176">
        <f>S98*H98</f>
        <v>0</v>
      </c>
      <c r="U98" s="39"/>
      <c r="V98" s="39"/>
      <c r="W98" s="39"/>
      <c r="X98" s="39"/>
      <c r="Y98" s="39"/>
      <c r="Z98" s="39"/>
      <c r="AA98" s="39"/>
      <c r="AB98" s="39"/>
      <c r="AC98" s="39"/>
      <c r="AD98" s="39"/>
      <c r="AE98" s="39"/>
      <c r="AR98" s="177" t="s">
        <v>156</v>
      </c>
      <c r="AT98" s="177" t="s">
        <v>151</v>
      </c>
      <c r="AU98" s="177" t="s">
        <v>82</v>
      </c>
      <c r="AY98" s="20" t="s">
        <v>148</v>
      </c>
      <c r="BE98" s="178">
        <f>IF(N98="základní",J98,0)</f>
        <v>0</v>
      </c>
      <c r="BF98" s="178">
        <f>IF(N98="snížená",J98,0)</f>
        <v>0</v>
      </c>
      <c r="BG98" s="178">
        <f>IF(N98="zákl. přenesená",J98,0)</f>
        <v>0</v>
      </c>
      <c r="BH98" s="178">
        <f>IF(N98="sníž. přenesená",J98,0)</f>
        <v>0</v>
      </c>
      <c r="BI98" s="178">
        <f>IF(N98="nulová",J98,0)</f>
        <v>0</v>
      </c>
      <c r="BJ98" s="20" t="s">
        <v>80</v>
      </c>
      <c r="BK98" s="178">
        <f>ROUND(I98*H98,2)</f>
        <v>0</v>
      </c>
      <c r="BL98" s="20" t="s">
        <v>156</v>
      </c>
      <c r="BM98" s="177" t="s">
        <v>157</v>
      </c>
    </row>
    <row r="99" s="2" customFormat="1">
      <c r="A99" s="39"/>
      <c r="B99" s="40"/>
      <c r="C99" s="39"/>
      <c r="D99" s="179" t="s">
        <v>158</v>
      </c>
      <c r="E99" s="39"/>
      <c r="F99" s="180" t="s">
        <v>159</v>
      </c>
      <c r="G99" s="39"/>
      <c r="H99" s="39"/>
      <c r="I99" s="181"/>
      <c r="J99" s="39"/>
      <c r="K99" s="39"/>
      <c r="L99" s="40"/>
      <c r="M99" s="182"/>
      <c r="N99" s="183"/>
      <c r="O99" s="73"/>
      <c r="P99" s="73"/>
      <c r="Q99" s="73"/>
      <c r="R99" s="73"/>
      <c r="S99" s="73"/>
      <c r="T99" s="74"/>
      <c r="U99" s="39"/>
      <c r="V99" s="39"/>
      <c r="W99" s="39"/>
      <c r="X99" s="39"/>
      <c r="Y99" s="39"/>
      <c r="Z99" s="39"/>
      <c r="AA99" s="39"/>
      <c r="AB99" s="39"/>
      <c r="AC99" s="39"/>
      <c r="AD99" s="39"/>
      <c r="AE99" s="39"/>
      <c r="AT99" s="20" t="s">
        <v>158</v>
      </c>
      <c r="AU99" s="20" t="s">
        <v>82</v>
      </c>
    </row>
    <row r="100" s="12" customFormat="1" ht="22.8" customHeight="1">
      <c r="A100" s="12"/>
      <c r="B100" s="152"/>
      <c r="C100" s="12"/>
      <c r="D100" s="153" t="s">
        <v>71</v>
      </c>
      <c r="E100" s="163" t="s">
        <v>160</v>
      </c>
      <c r="F100" s="163" t="s">
        <v>161</v>
      </c>
      <c r="G100" s="12"/>
      <c r="H100" s="12"/>
      <c r="I100" s="155"/>
      <c r="J100" s="164">
        <f>BK100</f>
        <v>0</v>
      </c>
      <c r="K100" s="12"/>
      <c r="L100" s="152"/>
      <c r="M100" s="157"/>
      <c r="N100" s="158"/>
      <c r="O100" s="158"/>
      <c r="P100" s="159">
        <f>SUM(P101:P130)</f>
        <v>0</v>
      </c>
      <c r="Q100" s="158"/>
      <c r="R100" s="159">
        <f>SUM(R101:R130)</f>
        <v>0.00546</v>
      </c>
      <c r="S100" s="158"/>
      <c r="T100" s="160">
        <f>SUM(T101:T130)</f>
        <v>113.525376</v>
      </c>
      <c r="U100" s="12"/>
      <c r="V100" s="12"/>
      <c r="W100" s="12"/>
      <c r="X100" s="12"/>
      <c r="Y100" s="12"/>
      <c r="Z100" s="12"/>
      <c r="AA100" s="12"/>
      <c r="AB100" s="12"/>
      <c r="AC100" s="12"/>
      <c r="AD100" s="12"/>
      <c r="AE100" s="12"/>
      <c r="AR100" s="153" t="s">
        <v>80</v>
      </c>
      <c r="AT100" s="161" t="s">
        <v>71</v>
      </c>
      <c r="AU100" s="161" t="s">
        <v>80</v>
      </c>
      <c r="AY100" s="153" t="s">
        <v>148</v>
      </c>
      <c r="BK100" s="162">
        <f>SUM(BK101:BK130)</f>
        <v>0</v>
      </c>
    </row>
    <row r="101" s="2" customFormat="1" ht="21.75" customHeight="1">
      <c r="A101" s="39"/>
      <c r="B101" s="165"/>
      <c r="C101" s="166" t="s">
        <v>82</v>
      </c>
      <c r="D101" s="166" t="s">
        <v>151</v>
      </c>
      <c r="E101" s="167" t="s">
        <v>162</v>
      </c>
      <c r="F101" s="168" t="s">
        <v>163</v>
      </c>
      <c r="G101" s="169" t="s">
        <v>164</v>
      </c>
      <c r="H101" s="170">
        <v>2.904</v>
      </c>
      <c r="I101" s="171"/>
      <c r="J101" s="172">
        <f>ROUND(I101*H101,2)</f>
        <v>0</v>
      </c>
      <c r="K101" s="168" t="s">
        <v>155</v>
      </c>
      <c r="L101" s="40"/>
      <c r="M101" s="173" t="s">
        <v>3</v>
      </c>
      <c r="N101" s="174" t="s">
        <v>43</v>
      </c>
      <c r="O101" s="73"/>
      <c r="P101" s="175">
        <f>O101*H101</f>
        <v>0</v>
      </c>
      <c r="Q101" s="175">
        <v>0</v>
      </c>
      <c r="R101" s="175">
        <f>Q101*H101</f>
        <v>0</v>
      </c>
      <c r="S101" s="175">
        <v>2.27</v>
      </c>
      <c r="T101" s="176">
        <f>S101*H101</f>
        <v>6.59208</v>
      </c>
      <c r="U101" s="39"/>
      <c r="V101" s="39"/>
      <c r="W101" s="39"/>
      <c r="X101" s="39"/>
      <c r="Y101" s="39"/>
      <c r="Z101" s="39"/>
      <c r="AA101" s="39"/>
      <c r="AB101" s="39"/>
      <c r="AC101" s="39"/>
      <c r="AD101" s="39"/>
      <c r="AE101" s="39"/>
      <c r="AR101" s="177" t="s">
        <v>156</v>
      </c>
      <c r="AT101" s="177" t="s">
        <v>151</v>
      </c>
      <c r="AU101" s="177" t="s">
        <v>82</v>
      </c>
      <c r="AY101" s="20" t="s">
        <v>148</v>
      </c>
      <c r="BE101" s="178">
        <f>IF(N101="základní",J101,0)</f>
        <v>0</v>
      </c>
      <c r="BF101" s="178">
        <f>IF(N101="snížená",J101,0)</f>
        <v>0</v>
      </c>
      <c r="BG101" s="178">
        <f>IF(N101="zákl. přenesená",J101,0)</f>
        <v>0</v>
      </c>
      <c r="BH101" s="178">
        <f>IF(N101="sníž. přenesená",J101,0)</f>
        <v>0</v>
      </c>
      <c r="BI101" s="178">
        <f>IF(N101="nulová",J101,0)</f>
        <v>0</v>
      </c>
      <c r="BJ101" s="20" t="s">
        <v>80</v>
      </c>
      <c r="BK101" s="178">
        <f>ROUND(I101*H101,2)</f>
        <v>0</v>
      </c>
      <c r="BL101" s="20" t="s">
        <v>156</v>
      </c>
      <c r="BM101" s="177" t="s">
        <v>165</v>
      </c>
    </row>
    <row r="102" s="2" customFormat="1">
      <c r="A102" s="39"/>
      <c r="B102" s="40"/>
      <c r="C102" s="39"/>
      <c r="D102" s="179" t="s">
        <v>158</v>
      </c>
      <c r="E102" s="39"/>
      <c r="F102" s="180" t="s">
        <v>166</v>
      </c>
      <c r="G102" s="39"/>
      <c r="H102" s="39"/>
      <c r="I102" s="181"/>
      <c r="J102" s="39"/>
      <c r="K102" s="39"/>
      <c r="L102" s="40"/>
      <c r="M102" s="182"/>
      <c r="N102" s="183"/>
      <c r="O102" s="73"/>
      <c r="P102" s="73"/>
      <c r="Q102" s="73"/>
      <c r="R102" s="73"/>
      <c r="S102" s="73"/>
      <c r="T102" s="74"/>
      <c r="U102" s="39"/>
      <c r="V102" s="39"/>
      <c r="W102" s="39"/>
      <c r="X102" s="39"/>
      <c r="Y102" s="39"/>
      <c r="Z102" s="39"/>
      <c r="AA102" s="39"/>
      <c r="AB102" s="39"/>
      <c r="AC102" s="39"/>
      <c r="AD102" s="39"/>
      <c r="AE102" s="39"/>
      <c r="AT102" s="20" t="s">
        <v>158</v>
      </c>
      <c r="AU102" s="20" t="s">
        <v>82</v>
      </c>
    </row>
    <row r="103" s="13" customFormat="1">
      <c r="A103" s="13"/>
      <c r="B103" s="184"/>
      <c r="C103" s="13"/>
      <c r="D103" s="185" t="s">
        <v>167</v>
      </c>
      <c r="E103" s="186" t="s">
        <v>3</v>
      </c>
      <c r="F103" s="187" t="s">
        <v>168</v>
      </c>
      <c r="G103" s="13"/>
      <c r="H103" s="188">
        <v>1.7170000000000003</v>
      </c>
      <c r="I103" s="189"/>
      <c r="J103" s="13"/>
      <c r="K103" s="13"/>
      <c r="L103" s="184"/>
      <c r="M103" s="190"/>
      <c r="N103" s="191"/>
      <c r="O103" s="191"/>
      <c r="P103" s="191"/>
      <c r="Q103" s="191"/>
      <c r="R103" s="191"/>
      <c r="S103" s="191"/>
      <c r="T103" s="192"/>
      <c r="U103" s="13"/>
      <c r="V103" s="13"/>
      <c r="W103" s="13"/>
      <c r="X103" s="13"/>
      <c r="Y103" s="13"/>
      <c r="Z103" s="13"/>
      <c r="AA103" s="13"/>
      <c r="AB103" s="13"/>
      <c r="AC103" s="13"/>
      <c r="AD103" s="13"/>
      <c r="AE103" s="13"/>
      <c r="AT103" s="186" t="s">
        <v>167</v>
      </c>
      <c r="AU103" s="186" t="s">
        <v>82</v>
      </c>
      <c r="AV103" s="13" t="s">
        <v>82</v>
      </c>
      <c r="AW103" s="13" t="s">
        <v>35</v>
      </c>
      <c r="AX103" s="13" t="s">
        <v>72</v>
      </c>
      <c r="AY103" s="186" t="s">
        <v>148</v>
      </c>
    </row>
    <row r="104" s="13" customFormat="1">
      <c r="A104" s="13"/>
      <c r="B104" s="184"/>
      <c r="C104" s="13"/>
      <c r="D104" s="185" t="s">
        <v>167</v>
      </c>
      <c r="E104" s="186" t="s">
        <v>3</v>
      </c>
      <c r="F104" s="187" t="s">
        <v>169</v>
      </c>
      <c r="G104" s="13"/>
      <c r="H104" s="188">
        <v>0.63900000000000008</v>
      </c>
      <c r="I104" s="189"/>
      <c r="J104" s="13"/>
      <c r="K104" s="13"/>
      <c r="L104" s="184"/>
      <c r="M104" s="190"/>
      <c r="N104" s="191"/>
      <c r="O104" s="191"/>
      <c r="P104" s="191"/>
      <c r="Q104" s="191"/>
      <c r="R104" s="191"/>
      <c r="S104" s="191"/>
      <c r="T104" s="192"/>
      <c r="U104" s="13"/>
      <c r="V104" s="13"/>
      <c r="W104" s="13"/>
      <c r="X104" s="13"/>
      <c r="Y104" s="13"/>
      <c r="Z104" s="13"/>
      <c r="AA104" s="13"/>
      <c r="AB104" s="13"/>
      <c r="AC104" s="13"/>
      <c r="AD104" s="13"/>
      <c r="AE104" s="13"/>
      <c r="AT104" s="186" t="s">
        <v>167</v>
      </c>
      <c r="AU104" s="186" t="s">
        <v>82</v>
      </c>
      <c r="AV104" s="13" t="s">
        <v>82</v>
      </c>
      <c r="AW104" s="13" t="s">
        <v>35</v>
      </c>
      <c r="AX104" s="13" t="s">
        <v>72</v>
      </c>
      <c r="AY104" s="186" t="s">
        <v>148</v>
      </c>
    </row>
    <row r="105" s="13" customFormat="1">
      <c r="A105" s="13"/>
      <c r="B105" s="184"/>
      <c r="C105" s="13"/>
      <c r="D105" s="185" t="s">
        <v>167</v>
      </c>
      <c r="E105" s="186" t="s">
        <v>3</v>
      </c>
      <c r="F105" s="187" t="s">
        <v>170</v>
      </c>
      <c r="G105" s="13"/>
      <c r="H105" s="188">
        <v>0.54800000000000008</v>
      </c>
      <c r="I105" s="189"/>
      <c r="J105" s="13"/>
      <c r="K105" s="13"/>
      <c r="L105" s="184"/>
      <c r="M105" s="190"/>
      <c r="N105" s="191"/>
      <c r="O105" s="191"/>
      <c r="P105" s="191"/>
      <c r="Q105" s="191"/>
      <c r="R105" s="191"/>
      <c r="S105" s="191"/>
      <c r="T105" s="192"/>
      <c r="U105" s="13"/>
      <c r="V105" s="13"/>
      <c r="W105" s="13"/>
      <c r="X105" s="13"/>
      <c r="Y105" s="13"/>
      <c r="Z105" s="13"/>
      <c r="AA105" s="13"/>
      <c r="AB105" s="13"/>
      <c r="AC105" s="13"/>
      <c r="AD105" s="13"/>
      <c r="AE105" s="13"/>
      <c r="AT105" s="186" t="s">
        <v>167</v>
      </c>
      <c r="AU105" s="186" t="s">
        <v>82</v>
      </c>
      <c r="AV105" s="13" t="s">
        <v>82</v>
      </c>
      <c r="AW105" s="13" t="s">
        <v>35</v>
      </c>
      <c r="AX105" s="13" t="s">
        <v>72</v>
      </c>
      <c r="AY105" s="186" t="s">
        <v>148</v>
      </c>
    </row>
    <row r="106" s="14" customFormat="1">
      <c r="A106" s="14"/>
      <c r="B106" s="193"/>
      <c r="C106" s="14"/>
      <c r="D106" s="185" t="s">
        <v>167</v>
      </c>
      <c r="E106" s="194" t="s">
        <v>3</v>
      </c>
      <c r="F106" s="195" t="s">
        <v>171</v>
      </c>
      <c r="G106" s="14"/>
      <c r="H106" s="196">
        <v>2.904</v>
      </c>
      <c r="I106" s="197"/>
      <c r="J106" s="14"/>
      <c r="K106" s="14"/>
      <c r="L106" s="193"/>
      <c r="M106" s="198"/>
      <c r="N106" s="199"/>
      <c r="O106" s="199"/>
      <c r="P106" s="199"/>
      <c r="Q106" s="199"/>
      <c r="R106" s="199"/>
      <c r="S106" s="199"/>
      <c r="T106" s="200"/>
      <c r="U106" s="14"/>
      <c r="V106" s="14"/>
      <c r="W106" s="14"/>
      <c r="X106" s="14"/>
      <c r="Y106" s="14"/>
      <c r="Z106" s="14"/>
      <c r="AA106" s="14"/>
      <c r="AB106" s="14"/>
      <c r="AC106" s="14"/>
      <c r="AD106" s="14"/>
      <c r="AE106" s="14"/>
      <c r="AT106" s="194" t="s">
        <v>167</v>
      </c>
      <c r="AU106" s="194" t="s">
        <v>82</v>
      </c>
      <c r="AV106" s="14" t="s">
        <v>156</v>
      </c>
      <c r="AW106" s="14" t="s">
        <v>35</v>
      </c>
      <c r="AX106" s="14" t="s">
        <v>80</v>
      </c>
      <c r="AY106" s="194" t="s">
        <v>148</v>
      </c>
    </row>
    <row r="107" s="2" customFormat="1" ht="16.5" customHeight="1">
      <c r="A107" s="39"/>
      <c r="B107" s="165"/>
      <c r="C107" s="166" t="s">
        <v>172</v>
      </c>
      <c r="D107" s="166" t="s">
        <v>151</v>
      </c>
      <c r="E107" s="167" t="s">
        <v>173</v>
      </c>
      <c r="F107" s="168" t="s">
        <v>174</v>
      </c>
      <c r="G107" s="169" t="s">
        <v>154</v>
      </c>
      <c r="H107" s="170">
        <v>224.202</v>
      </c>
      <c r="I107" s="171"/>
      <c r="J107" s="172">
        <f>ROUND(I107*H107,2)</f>
        <v>0</v>
      </c>
      <c r="K107" s="168" t="s">
        <v>155</v>
      </c>
      <c r="L107" s="40"/>
      <c r="M107" s="173" t="s">
        <v>3</v>
      </c>
      <c r="N107" s="174" t="s">
        <v>43</v>
      </c>
      <c r="O107" s="73"/>
      <c r="P107" s="175">
        <f>O107*H107</f>
        <v>0</v>
      </c>
      <c r="Q107" s="175">
        <v>0</v>
      </c>
      <c r="R107" s="175">
        <f>Q107*H107</f>
        <v>0</v>
      </c>
      <c r="S107" s="175">
        <v>0.188</v>
      </c>
      <c r="T107" s="176">
        <f>S107*H107</f>
        <v>42.149976</v>
      </c>
      <c r="U107" s="39"/>
      <c r="V107" s="39"/>
      <c r="W107" s="39"/>
      <c r="X107" s="39"/>
      <c r="Y107" s="39"/>
      <c r="Z107" s="39"/>
      <c r="AA107" s="39"/>
      <c r="AB107" s="39"/>
      <c r="AC107" s="39"/>
      <c r="AD107" s="39"/>
      <c r="AE107" s="39"/>
      <c r="AR107" s="177" t="s">
        <v>156</v>
      </c>
      <c r="AT107" s="177" t="s">
        <v>151</v>
      </c>
      <c r="AU107" s="177" t="s">
        <v>82</v>
      </c>
      <c r="AY107" s="20" t="s">
        <v>148</v>
      </c>
      <c r="BE107" s="178">
        <f>IF(N107="základní",J107,0)</f>
        <v>0</v>
      </c>
      <c r="BF107" s="178">
        <f>IF(N107="snížená",J107,0)</f>
        <v>0</v>
      </c>
      <c r="BG107" s="178">
        <f>IF(N107="zákl. přenesená",J107,0)</f>
        <v>0</v>
      </c>
      <c r="BH107" s="178">
        <f>IF(N107="sníž. přenesená",J107,0)</f>
        <v>0</v>
      </c>
      <c r="BI107" s="178">
        <f>IF(N107="nulová",J107,0)</f>
        <v>0</v>
      </c>
      <c r="BJ107" s="20" t="s">
        <v>80</v>
      </c>
      <c r="BK107" s="178">
        <f>ROUND(I107*H107,2)</f>
        <v>0</v>
      </c>
      <c r="BL107" s="20" t="s">
        <v>156</v>
      </c>
      <c r="BM107" s="177" t="s">
        <v>175</v>
      </c>
    </row>
    <row r="108" s="2" customFormat="1">
      <c r="A108" s="39"/>
      <c r="B108" s="40"/>
      <c r="C108" s="39"/>
      <c r="D108" s="179" t="s">
        <v>158</v>
      </c>
      <c r="E108" s="39"/>
      <c r="F108" s="180" t="s">
        <v>176</v>
      </c>
      <c r="G108" s="39"/>
      <c r="H108" s="39"/>
      <c r="I108" s="181"/>
      <c r="J108" s="39"/>
      <c r="K108" s="39"/>
      <c r="L108" s="40"/>
      <c r="M108" s="182"/>
      <c r="N108" s="183"/>
      <c r="O108" s="73"/>
      <c r="P108" s="73"/>
      <c r="Q108" s="73"/>
      <c r="R108" s="73"/>
      <c r="S108" s="73"/>
      <c r="T108" s="74"/>
      <c r="U108" s="39"/>
      <c r="V108" s="39"/>
      <c r="W108" s="39"/>
      <c r="X108" s="39"/>
      <c r="Y108" s="39"/>
      <c r="Z108" s="39"/>
      <c r="AA108" s="39"/>
      <c r="AB108" s="39"/>
      <c r="AC108" s="39"/>
      <c r="AD108" s="39"/>
      <c r="AE108" s="39"/>
      <c r="AT108" s="20" t="s">
        <v>158</v>
      </c>
      <c r="AU108" s="20" t="s">
        <v>82</v>
      </c>
    </row>
    <row r="109" s="13" customFormat="1">
      <c r="A109" s="13"/>
      <c r="B109" s="184"/>
      <c r="C109" s="13"/>
      <c r="D109" s="185" t="s">
        <v>167</v>
      </c>
      <c r="E109" s="186" t="s">
        <v>3</v>
      </c>
      <c r="F109" s="187" t="s">
        <v>177</v>
      </c>
      <c r="G109" s="13"/>
      <c r="H109" s="188">
        <v>224.202</v>
      </c>
      <c r="I109" s="189"/>
      <c r="J109" s="13"/>
      <c r="K109" s="13"/>
      <c r="L109" s="184"/>
      <c r="M109" s="190"/>
      <c r="N109" s="191"/>
      <c r="O109" s="191"/>
      <c r="P109" s="191"/>
      <c r="Q109" s="191"/>
      <c r="R109" s="191"/>
      <c r="S109" s="191"/>
      <c r="T109" s="192"/>
      <c r="U109" s="13"/>
      <c r="V109" s="13"/>
      <c r="W109" s="13"/>
      <c r="X109" s="13"/>
      <c r="Y109" s="13"/>
      <c r="Z109" s="13"/>
      <c r="AA109" s="13"/>
      <c r="AB109" s="13"/>
      <c r="AC109" s="13"/>
      <c r="AD109" s="13"/>
      <c r="AE109" s="13"/>
      <c r="AT109" s="186" t="s">
        <v>167</v>
      </c>
      <c r="AU109" s="186" t="s">
        <v>82</v>
      </c>
      <c r="AV109" s="13" t="s">
        <v>82</v>
      </c>
      <c r="AW109" s="13" t="s">
        <v>35</v>
      </c>
      <c r="AX109" s="13" t="s">
        <v>72</v>
      </c>
      <c r="AY109" s="186" t="s">
        <v>148</v>
      </c>
    </row>
    <row r="110" s="14" customFormat="1">
      <c r="A110" s="14"/>
      <c r="B110" s="193"/>
      <c r="C110" s="14"/>
      <c r="D110" s="185" t="s">
        <v>167</v>
      </c>
      <c r="E110" s="194" t="s">
        <v>3</v>
      </c>
      <c r="F110" s="195" t="s">
        <v>171</v>
      </c>
      <c r="G110" s="14"/>
      <c r="H110" s="196">
        <v>224.202</v>
      </c>
      <c r="I110" s="197"/>
      <c r="J110" s="14"/>
      <c r="K110" s="14"/>
      <c r="L110" s="193"/>
      <c r="M110" s="198"/>
      <c r="N110" s="199"/>
      <c r="O110" s="199"/>
      <c r="P110" s="199"/>
      <c r="Q110" s="199"/>
      <c r="R110" s="199"/>
      <c r="S110" s="199"/>
      <c r="T110" s="200"/>
      <c r="U110" s="14"/>
      <c r="V110" s="14"/>
      <c r="W110" s="14"/>
      <c r="X110" s="14"/>
      <c r="Y110" s="14"/>
      <c r="Z110" s="14"/>
      <c r="AA110" s="14"/>
      <c r="AB110" s="14"/>
      <c r="AC110" s="14"/>
      <c r="AD110" s="14"/>
      <c r="AE110" s="14"/>
      <c r="AT110" s="194" t="s">
        <v>167</v>
      </c>
      <c r="AU110" s="194" t="s">
        <v>82</v>
      </c>
      <c r="AV110" s="14" t="s">
        <v>156</v>
      </c>
      <c r="AW110" s="14" t="s">
        <v>35</v>
      </c>
      <c r="AX110" s="14" t="s">
        <v>80</v>
      </c>
      <c r="AY110" s="194" t="s">
        <v>148</v>
      </c>
    </row>
    <row r="111" s="2" customFormat="1" ht="16.5" customHeight="1">
      <c r="A111" s="39"/>
      <c r="B111" s="165"/>
      <c r="C111" s="166" t="s">
        <v>156</v>
      </c>
      <c r="D111" s="166" t="s">
        <v>151</v>
      </c>
      <c r="E111" s="167" t="s">
        <v>178</v>
      </c>
      <c r="F111" s="168" t="s">
        <v>179</v>
      </c>
      <c r="G111" s="169" t="s">
        <v>164</v>
      </c>
      <c r="H111" s="170">
        <v>25.507</v>
      </c>
      <c r="I111" s="171"/>
      <c r="J111" s="172">
        <f>ROUND(I111*H111,2)</f>
        <v>0</v>
      </c>
      <c r="K111" s="168" t="s">
        <v>155</v>
      </c>
      <c r="L111" s="40"/>
      <c r="M111" s="173" t="s">
        <v>3</v>
      </c>
      <c r="N111" s="174" t="s">
        <v>43</v>
      </c>
      <c r="O111" s="73"/>
      <c r="P111" s="175">
        <f>O111*H111</f>
        <v>0</v>
      </c>
      <c r="Q111" s="175">
        <v>0</v>
      </c>
      <c r="R111" s="175">
        <f>Q111*H111</f>
        <v>0</v>
      </c>
      <c r="S111" s="175">
        <v>2.2</v>
      </c>
      <c r="T111" s="176">
        <f>S111*H111</f>
        <v>56.115400000000008</v>
      </c>
      <c r="U111" s="39"/>
      <c r="V111" s="39"/>
      <c r="W111" s="39"/>
      <c r="X111" s="39"/>
      <c r="Y111" s="39"/>
      <c r="Z111" s="39"/>
      <c r="AA111" s="39"/>
      <c r="AB111" s="39"/>
      <c r="AC111" s="39"/>
      <c r="AD111" s="39"/>
      <c r="AE111" s="39"/>
      <c r="AR111" s="177" t="s">
        <v>156</v>
      </c>
      <c r="AT111" s="177" t="s">
        <v>151</v>
      </c>
      <c r="AU111" s="177" t="s">
        <v>82</v>
      </c>
      <c r="AY111" s="20" t="s">
        <v>148</v>
      </c>
      <c r="BE111" s="178">
        <f>IF(N111="základní",J111,0)</f>
        <v>0</v>
      </c>
      <c r="BF111" s="178">
        <f>IF(N111="snížená",J111,0)</f>
        <v>0</v>
      </c>
      <c r="BG111" s="178">
        <f>IF(N111="zákl. přenesená",J111,0)</f>
        <v>0</v>
      </c>
      <c r="BH111" s="178">
        <f>IF(N111="sníž. přenesená",J111,0)</f>
        <v>0</v>
      </c>
      <c r="BI111" s="178">
        <f>IF(N111="nulová",J111,0)</f>
        <v>0</v>
      </c>
      <c r="BJ111" s="20" t="s">
        <v>80</v>
      </c>
      <c r="BK111" s="178">
        <f>ROUND(I111*H111,2)</f>
        <v>0</v>
      </c>
      <c r="BL111" s="20" t="s">
        <v>156</v>
      </c>
      <c r="BM111" s="177" t="s">
        <v>180</v>
      </c>
    </row>
    <row r="112" s="2" customFormat="1">
      <c r="A112" s="39"/>
      <c r="B112" s="40"/>
      <c r="C112" s="39"/>
      <c r="D112" s="179" t="s">
        <v>158</v>
      </c>
      <c r="E112" s="39"/>
      <c r="F112" s="180" t="s">
        <v>181</v>
      </c>
      <c r="G112" s="39"/>
      <c r="H112" s="39"/>
      <c r="I112" s="181"/>
      <c r="J112" s="39"/>
      <c r="K112" s="39"/>
      <c r="L112" s="40"/>
      <c r="M112" s="182"/>
      <c r="N112" s="183"/>
      <c r="O112" s="73"/>
      <c r="P112" s="73"/>
      <c r="Q112" s="73"/>
      <c r="R112" s="73"/>
      <c r="S112" s="73"/>
      <c r="T112" s="74"/>
      <c r="U112" s="39"/>
      <c r="V112" s="39"/>
      <c r="W112" s="39"/>
      <c r="X112" s="39"/>
      <c r="Y112" s="39"/>
      <c r="Z112" s="39"/>
      <c r="AA112" s="39"/>
      <c r="AB112" s="39"/>
      <c r="AC112" s="39"/>
      <c r="AD112" s="39"/>
      <c r="AE112" s="39"/>
      <c r="AT112" s="20" t="s">
        <v>158</v>
      </c>
      <c r="AU112" s="20" t="s">
        <v>82</v>
      </c>
    </row>
    <row r="113" s="13" customFormat="1">
      <c r="A113" s="13"/>
      <c r="B113" s="184"/>
      <c r="C113" s="13"/>
      <c r="D113" s="185" t="s">
        <v>167</v>
      </c>
      <c r="E113" s="186" t="s">
        <v>3</v>
      </c>
      <c r="F113" s="187" t="s">
        <v>182</v>
      </c>
      <c r="G113" s="13"/>
      <c r="H113" s="188">
        <v>25.507</v>
      </c>
      <c r="I113" s="189"/>
      <c r="J113" s="13"/>
      <c r="K113" s="13"/>
      <c r="L113" s="184"/>
      <c r="M113" s="190"/>
      <c r="N113" s="191"/>
      <c r="O113" s="191"/>
      <c r="P113" s="191"/>
      <c r="Q113" s="191"/>
      <c r="R113" s="191"/>
      <c r="S113" s="191"/>
      <c r="T113" s="192"/>
      <c r="U113" s="13"/>
      <c r="V113" s="13"/>
      <c r="W113" s="13"/>
      <c r="X113" s="13"/>
      <c r="Y113" s="13"/>
      <c r="Z113" s="13"/>
      <c r="AA113" s="13"/>
      <c r="AB113" s="13"/>
      <c r="AC113" s="13"/>
      <c r="AD113" s="13"/>
      <c r="AE113" s="13"/>
      <c r="AT113" s="186" t="s">
        <v>167</v>
      </c>
      <c r="AU113" s="186" t="s">
        <v>82</v>
      </c>
      <c r="AV113" s="13" t="s">
        <v>82</v>
      </c>
      <c r="AW113" s="13" t="s">
        <v>35</v>
      </c>
      <c r="AX113" s="13" t="s">
        <v>72</v>
      </c>
      <c r="AY113" s="186" t="s">
        <v>148</v>
      </c>
    </row>
    <row r="114" s="14" customFormat="1">
      <c r="A114" s="14"/>
      <c r="B114" s="193"/>
      <c r="C114" s="14"/>
      <c r="D114" s="185" t="s">
        <v>167</v>
      </c>
      <c r="E114" s="194" t="s">
        <v>3</v>
      </c>
      <c r="F114" s="195" t="s">
        <v>171</v>
      </c>
      <c r="G114" s="14"/>
      <c r="H114" s="196">
        <v>25.507</v>
      </c>
      <c r="I114" s="197"/>
      <c r="J114" s="14"/>
      <c r="K114" s="14"/>
      <c r="L114" s="193"/>
      <c r="M114" s="198"/>
      <c r="N114" s="199"/>
      <c r="O114" s="199"/>
      <c r="P114" s="199"/>
      <c r="Q114" s="199"/>
      <c r="R114" s="199"/>
      <c r="S114" s="199"/>
      <c r="T114" s="200"/>
      <c r="U114" s="14"/>
      <c r="V114" s="14"/>
      <c r="W114" s="14"/>
      <c r="X114" s="14"/>
      <c r="Y114" s="14"/>
      <c r="Z114" s="14"/>
      <c r="AA114" s="14"/>
      <c r="AB114" s="14"/>
      <c r="AC114" s="14"/>
      <c r="AD114" s="14"/>
      <c r="AE114" s="14"/>
      <c r="AT114" s="194" t="s">
        <v>167</v>
      </c>
      <c r="AU114" s="194" t="s">
        <v>82</v>
      </c>
      <c r="AV114" s="14" t="s">
        <v>156</v>
      </c>
      <c r="AW114" s="14" t="s">
        <v>35</v>
      </c>
      <c r="AX114" s="14" t="s">
        <v>80</v>
      </c>
      <c r="AY114" s="194" t="s">
        <v>148</v>
      </c>
    </row>
    <row r="115" s="2" customFormat="1" ht="24.15" customHeight="1">
      <c r="A115" s="39"/>
      <c r="B115" s="165"/>
      <c r="C115" s="166" t="s">
        <v>183</v>
      </c>
      <c r="D115" s="166" t="s">
        <v>151</v>
      </c>
      <c r="E115" s="167" t="s">
        <v>184</v>
      </c>
      <c r="F115" s="168" t="s">
        <v>185</v>
      </c>
      <c r="G115" s="169" t="s">
        <v>154</v>
      </c>
      <c r="H115" s="170">
        <v>22.655</v>
      </c>
      <c r="I115" s="171"/>
      <c r="J115" s="172">
        <f>ROUND(I115*H115,2)</f>
        <v>0</v>
      </c>
      <c r="K115" s="168" t="s">
        <v>155</v>
      </c>
      <c r="L115" s="40"/>
      <c r="M115" s="173" t="s">
        <v>3</v>
      </c>
      <c r="N115" s="174" t="s">
        <v>43</v>
      </c>
      <c r="O115" s="73"/>
      <c r="P115" s="175">
        <f>O115*H115</f>
        <v>0</v>
      </c>
      <c r="Q115" s="175">
        <v>0</v>
      </c>
      <c r="R115" s="175">
        <f>Q115*H115</f>
        <v>0</v>
      </c>
      <c r="S115" s="175">
        <v>0.087999999999999984</v>
      </c>
      <c r="T115" s="176">
        <f>S115*H115</f>
        <v>1.99364</v>
      </c>
      <c r="U115" s="39"/>
      <c r="V115" s="39"/>
      <c r="W115" s="39"/>
      <c r="X115" s="39"/>
      <c r="Y115" s="39"/>
      <c r="Z115" s="39"/>
      <c r="AA115" s="39"/>
      <c r="AB115" s="39"/>
      <c r="AC115" s="39"/>
      <c r="AD115" s="39"/>
      <c r="AE115" s="39"/>
      <c r="AR115" s="177" t="s">
        <v>156</v>
      </c>
      <c r="AT115" s="177" t="s">
        <v>151</v>
      </c>
      <c r="AU115" s="177" t="s">
        <v>82</v>
      </c>
      <c r="AY115" s="20" t="s">
        <v>148</v>
      </c>
      <c r="BE115" s="178">
        <f>IF(N115="základní",J115,0)</f>
        <v>0</v>
      </c>
      <c r="BF115" s="178">
        <f>IF(N115="snížená",J115,0)</f>
        <v>0</v>
      </c>
      <c r="BG115" s="178">
        <f>IF(N115="zákl. přenesená",J115,0)</f>
        <v>0</v>
      </c>
      <c r="BH115" s="178">
        <f>IF(N115="sníž. přenesená",J115,0)</f>
        <v>0</v>
      </c>
      <c r="BI115" s="178">
        <f>IF(N115="nulová",J115,0)</f>
        <v>0</v>
      </c>
      <c r="BJ115" s="20" t="s">
        <v>80</v>
      </c>
      <c r="BK115" s="178">
        <f>ROUND(I115*H115,2)</f>
        <v>0</v>
      </c>
      <c r="BL115" s="20" t="s">
        <v>156</v>
      </c>
      <c r="BM115" s="177" t="s">
        <v>186</v>
      </c>
    </row>
    <row r="116" s="2" customFormat="1">
      <c r="A116" s="39"/>
      <c r="B116" s="40"/>
      <c r="C116" s="39"/>
      <c r="D116" s="179" t="s">
        <v>158</v>
      </c>
      <c r="E116" s="39"/>
      <c r="F116" s="180" t="s">
        <v>187</v>
      </c>
      <c r="G116" s="39"/>
      <c r="H116" s="39"/>
      <c r="I116" s="181"/>
      <c r="J116" s="39"/>
      <c r="K116" s="39"/>
      <c r="L116" s="40"/>
      <c r="M116" s="182"/>
      <c r="N116" s="183"/>
      <c r="O116" s="73"/>
      <c r="P116" s="73"/>
      <c r="Q116" s="73"/>
      <c r="R116" s="73"/>
      <c r="S116" s="73"/>
      <c r="T116" s="74"/>
      <c r="U116" s="39"/>
      <c r="V116" s="39"/>
      <c r="W116" s="39"/>
      <c r="X116" s="39"/>
      <c r="Y116" s="39"/>
      <c r="Z116" s="39"/>
      <c r="AA116" s="39"/>
      <c r="AB116" s="39"/>
      <c r="AC116" s="39"/>
      <c r="AD116" s="39"/>
      <c r="AE116" s="39"/>
      <c r="AT116" s="20" t="s">
        <v>158</v>
      </c>
      <c r="AU116" s="20" t="s">
        <v>82</v>
      </c>
    </row>
    <row r="117" s="13" customFormat="1">
      <c r="A117" s="13"/>
      <c r="B117" s="184"/>
      <c r="C117" s="13"/>
      <c r="D117" s="185" t="s">
        <v>167</v>
      </c>
      <c r="E117" s="186" t="s">
        <v>3</v>
      </c>
      <c r="F117" s="187" t="s">
        <v>188</v>
      </c>
      <c r="G117" s="13"/>
      <c r="H117" s="188">
        <v>8.865</v>
      </c>
      <c r="I117" s="189"/>
      <c r="J117" s="13"/>
      <c r="K117" s="13"/>
      <c r="L117" s="184"/>
      <c r="M117" s="190"/>
      <c r="N117" s="191"/>
      <c r="O117" s="191"/>
      <c r="P117" s="191"/>
      <c r="Q117" s="191"/>
      <c r="R117" s="191"/>
      <c r="S117" s="191"/>
      <c r="T117" s="192"/>
      <c r="U117" s="13"/>
      <c r="V117" s="13"/>
      <c r="W117" s="13"/>
      <c r="X117" s="13"/>
      <c r="Y117" s="13"/>
      <c r="Z117" s="13"/>
      <c r="AA117" s="13"/>
      <c r="AB117" s="13"/>
      <c r="AC117" s="13"/>
      <c r="AD117" s="13"/>
      <c r="AE117" s="13"/>
      <c r="AT117" s="186" t="s">
        <v>167</v>
      </c>
      <c r="AU117" s="186" t="s">
        <v>82</v>
      </c>
      <c r="AV117" s="13" t="s">
        <v>82</v>
      </c>
      <c r="AW117" s="13" t="s">
        <v>35</v>
      </c>
      <c r="AX117" s="13" t="s">
        <v>72</v>
      </c>
      <c r="AY117" s="186" t="s">
        <v>148</v>
      </c>
    </row>
    <row r="118" s="13" customFormat="1">
      <c r="A118" s="13"/>
      <c r="B118" s="184"/>
      <c r="C118" s="13"/>
      <c r="D118" s="185" t="s">
        <v>167</v>
      </c>
      <c r="E118" s="186" t="s">
        <v>3</v>
      </c>
      <c r="F118" s="187" t="s">
        <v>189</v>
      </c>
      <c r="G118" s="13"/>
      <c r="H118" s="188">
        <v>7.88</v>
      </c>
      <c r="I118" s="189"/>
      <c r="J118" s="13"/>
      <c r="K118" s="13"/>
      <c r="L118" s="184"/>
      <c r="M118" s="190"/>
      <c r="N118" s="191"/>
      <c r="O118" s="191"/>
      <c r="P118" s="191"/>
      <c r="Q118" s="191"/>
      <c r="R118" s="191"/>
      <c r="S118" s="191"/>
      <c r="T118" s="192"/>
      <c r="U118" s="13"/>
      <c r="V118" s="13"/>
      <c r="W118" s="13"/>
      <c r="X118" s="13"/>
      <c r="Y118" s="13"/>
      <c r="Z118" s="13"/>
      <c r="AA118" s="13"/>
      <c r="AB118" s="13"/>
      <c r="AC118" s="13"/>
      <c r="AD118" s="13"/>
      <c r="AE118" s="13"/>
      <c r="AT118" s="186" t="s">
        <v>167</v>
      </c>
      <c r="AU118" s="186" t="s">
        <v>82</v>
      </c>
      <c r="AV118" s="13" t="s">
        <v>82</v>
      </c>
      <c r="AW118" s="13" t="s">
        <v>35</v>
      </c>
      <c r="AX118" s="13" t="s">
        <v>72</v>
      </c>
      <c r="AY118" s="186" t="s">
        <v>148</v>
      </c>
    </row>
    <row r="119" s="13" customFormat="1">
      <c r="A119" s="13"/>
      <c r="B119" s="184"/>
      <c r="C119" s="13"/>
      <c r="D119" s="185" t="s">
        <v>167</v>
      </c>
      <c r="E119" s="186" t="s">
        <v>3</v>
      </c>
      <c r="F119" s="187" t="s">
        <v>190</v>
      </c>
      <c r="G119" s="13"/>
      <c r="H119" s="188">
        <v>5.91</v>
      </c>
      <c r="I119" s="189"/>
      <c r="J119" s="13"/>
      <c r="K119" s="13"/>
      <c r="L119" s="184"/>
      <c r="M119" s="190"/>
      <c r="N119" s="191"/>
      <c r="O119" s="191"/>
      <c r="P119" s="191"/>
      <c r="Q119" s="191"/>
      <c r="R119" s="191"/>
      <c r="S119" s="191"/>
      <c r="T119" s="192"/>
      <c r="U119" s="13"/>
      <c r="V119" s="13"/>
      <c r="W119" s="13"/>
      <c r="X119" s="13"/>
      <c r="Y119" s="13"/>
      <c r="Z119" s="13"/>
      <c r="AA119" s="13"/>
      <c r="AB119" s="13"/>
      <c r="AC119" s="13"/>
      <c r="AD119" s="13"/>
      <c r="AE119" s="13"/>
      <c r="AT119" s="186" t="s">
        <v>167</v>
      </c>
      <c r="AU119" s="186" t="s">
        <v>82</v>
      </c>
      <c r="AV119" s="13" t="s">
        <v>82</v>
      </c>
      <c r="AW119" s="13" t="s">
        <v>35</v>
      </c>
      <c r="AX119" s="13" t="s">
        <v>72</v>
      </c>
      <c r="AY119" s="186" t="s">
        <v>148</v>
      </c>
    </row>
    <row r="120" s="14" customFormat="1">
      <c r="A120" s="14"/>
      <c r="B120" s="193"/>
      <c r="C120" s="14"/>
      <c r="D120" s="185" t="s">
        <v>167</v>
      </c>
      <c r="E120" s="194" t="s">
        <v>3</v>
      </c>
      <c r="F120" s="195" t="s">
        <v>171</v>
      </c>
      <c r="G120" s="14"/>
      <c r="H120" s="196">
        <v>22.655</v>
      </c>
      <c r="I120" s="197"/>
      <c r="J120" s="14"/>
      <c r="K120" s="14"/>
      <c r="L120" s="193"/>
      <c r="M120" s="198"/>
      <c r="N120" s="199"/>
      <c r="O120" s="199"/>
      <c r="P120" s="199"/>
      <c r="Q120" s="199"/>
      <c r="R120" s="199"/>
      <c r="S120" s="199"/>
      <c r="T120" s="200"/>
      <c r="U120" s="14"/>
      <c r="V120" s="14"/>
      <c r="W120" s="14"/>
      <c r="X120" s="14"/>
      <c r="Y120" s="14"/>
      <c r="Z120" s="14"/>
      <c r="AA120" s="14"/>
      <c r="AB120" s="14"/>
      <c r="AC120" s="14"/>
      <c r="AD120" s="14"/>
      <c r="AE120" s="14"/>
      <c r="AT120" s="194" t="s">
        <v>167</v>
      </c>
      <c r="AU120" s="194" t="s">
        <v>82</v>
      </c>
      <c r="AV120" s="14" t="s">
        <v>156</v>
      </c>
      <c r="AW120" s="14" t="s">
        <v>35</v>
      </c>
      <c r="AX120" s="14" t="s">
        <v>80</v>
      </c>
      <c r="AY120" s="194" t="s">
        <v>148</v>
      </c>
    </row>
    <row r="121" s="2" customFormat="1" ht="24.15" customHeight="1">
      <c r="A121" s="39"/>
      <c r="B121" s="165"/>
      <c r="C121" s="166" t="s">
        <v>149</v>
      </c>
      <c r="D121" s="166" t="s">
        <v>151</v>
      </c>
      <c r="E121" s="167" t="s">
        <v>191</v>
      </c>
      <c r="F121" s="168" t="s">
        <v>192</v>
      </c>
      <c r="G121" s="169" t="s">
        <v>164</v>
      </c>
      <c r="H121" s="170">
        <v>1.475</v>
      </c>
      <c r="I121" s="171"/>
      <c r="J121" s="172">
        <f>ROUND(I121*H121,2)</f>
        <v>0</v>
      </c>
      <c r="K121" s="168" t="s">
        <v>155</v>
      </c>
      <c r="L121" s="40"/>
      <c r="M121" s="173" t="s">
        <v>3</v>
      </c>
      <c r="N121" s="174" t="s">
        <v>43</v>
      </c>
      <c r="O121" s="73"/>
      <c r="P121" s="175">
        <f>O121*H121</f>
        <v>0</v>
      </c>
      <c r="Q121" s="175">
        <v>0</v>
      </c>
      <c r="R121" s="175">
        <f>Q121*H121</f>
        <v>0</v>
      </c>
      <c r="S121" s="175">
        <v>1.8</v>
      </c>
      <c r="T121" s="176">
        <f>S121*H121</f>
        <v>2.6550000000000004</v>
      </c>
      <c r="U121" s="39"/>
      <c r="V121" s="39"/>
      <c r="W121" s="39"/>
      <c r="X121" s="39"/>
      <c r="Y121" s="39"/>
      <c r="Z121" s="39"/>
      <c r="AA121" s="39"/>
      <c r="AB121" s="39"/>
      <c r="AC121" s="39"/>
      <c r="AD121" s="39"/>
      <c r="AE121" s="39"/>
      <c r="AR121" s="177" t="s">
        <v>156</v>
      </c>
      <c r="AT121" s="177" t="s">
        <v>151</v>
      </c>
      <c r="AU121" s="177" t="s">
        <v>82</v>
      </c>
      <c r="AY121" s="20" t="s">
        <v>148</v>
      </c>
      <c r="BE121" s="178">
        <f>IF(N121="základní",J121,0)</f>
        <v>0</v>
      </c>
      <c r="BF121" s="178">
        <f>IF(N121="snížená",J121,0)</f>
        <v>0</v>
      </c>
      <c r="BG121" s="178">
        <f>IF(N121="zákl. přenesená",J121,0)</f>
        <v>0</v>
      </c>
      <c r="BH121" s="178">
        <f>IF(N121="sníž. přenesená",J121,0)</f>
        <v>0</v>
      </c>
      <c r="BI121" s="178">
        <f>IF(N121="nulová",J121,0)</f>
        <v>0</v>
      </c>
      <c r="BJ121" s="20" t="s">
        <v>80</v>
      </c>
      <c r="BK121" s="178">
        <f>ROUND(I121*H121,2)</f>
        <v>0</v>
      </c>
      <c r="BL121" s="20" t="s">
        <v>156</v>
      </c>
      <c r="BM121" s="177" t="s">
        <v>193</v>
      </c>
    </row>
    <row r="122" s="2" customFormat="1">
      <c r="A122" s="39"/>
      <c r="B122" s="40"/>
      <c r="C122" s="39"/>
      <c r="D122" s="179" t="s">
        <v>158</v>
      </c>
      <c r="E122" s="39"/>
      <c r="F122" s="180" t="s">
        <v>194</v>
      </c>
      <c r="G122" s="39"/>
      <c r="H122" s="39"/>
      <c r="I122" s="181"/>
      <c r="J122" s="39"/>
      <c r="K122" s="39"/>
      <c r="L122" s="40"/>
      <c r="M122" s="182"/>
      <c r="N122" s="183"/>
      <c r="O122" s="73"/>
      <c r="P122" s="73"/>
      <c r="Q122" s="73"/>
      <c r="R122" s="73"/>
      <c r="S122" s="73"/>
      <c r="T122" s="74"/>
      <c r="U122" s="39"/>
      <c r="V122" s="39"/>
      <c r="W122" s="39"/>
      <c r="X122" s="39"/>
      <c r="Y122" s="39"/>
      <c r="Z122" s="39"/>
      <c r="AA122" s="39"/>
      <c r="AB122" s="39"/>
      <c r="AC122" s="39"/>
      <c r="AD122" s="39"/>
      <c r="AE122" s="39"/>
      <c r="AT122" s="20" t="s">
        <v>158</v>
      </c>
      <c r="AU122" s="20" t="s">
        <v>82</v>
      </c>
    </row>
    <row r="123" s="13" customFormat="1">
      <c r="A123" s="13"/>
      <c r="B123" s="184"/>
      <c r="C123" s="13"/>
      <c r="D123" s="185" t="s">
        <v>167</v>
      </c>
      <c r="E123" s="186" t="s">
        <v>3</v>
      </c>
      <c r="F123" s="187" t="s">
        <v>195</v>
      </c>
      <c r="G123" s="13"/>
      <c r="H123" s="188">
        <v>1.475</v>
      </c>
      <c r="I123" s="189"/>
      <c r="J123" s="13"/>
      <c r="K123" s="13"/>
      <c r="L123" s="184"/>
      <c r="M123" s="190"/>
      <c r="N123" s="191"/>
      <c r="O123" s="191"/>
      <c r="P123" s="191"/>
      <c r="Q123" s="191"/>
      <c r="R123" s="191"/>
      <c r="S123" s="191"/>
      <c r="T123" s="192"/>
      <c r="U123" s="13"/>
      <c r="V123" s="13"/>
      <c r="W123" s="13"/>
      <c r="X123" s="13"/>
      <c r="Y123" s="13"/>
      <c r="Z123" s="13"/>
      <c r="AA123" s="13"/>
      <c r="AB123" s="13"/>
      <c r="AC123" s="13"/>
      <c r="AD123" s="13"/>
      <c r="AE123" s="13"/>
      <c r="AT123" s="186" t="s">
        <v>167</v>
      </c>
      <c r="AU123" s="186" t="s">
        <v>82</v>
      </c>
      <c r="AV123" s="13" t="s">
        <v>82</v>
      </c>
      <c r="AW123" s="13" t="s">
        <v>35</v>
      </c>
      <c r="AX123" s="13" t="s">
        <v>72</v>
      </c>
      <c r="AY123" s="186" t="s">
        <v>148</v>
      </c>
    </row>
    <row r="124" s="14" customFormat="1">
      <c r="A124" s="14"/>
      <c r="B124" s="193"/>
      <c r="C124" s="14"/>
      <c r="D124" s="185" t="s">
        <v>167</v>
      </c>
      <c r="E124" s="194" t="s">
        <v>3</v>
      </c>
      <c r="F124" s="195" t="s">
        <v>171</v>
      </c>
      <c r="G124" s="14"/>
      <c r="H124" s="196">
        <v>1.475</v>
      </c>
      <c r="I124" s="197"/>
      <c r="J124" s="14"/>
      <c r="K124" s="14"/>
      <c r="L124" s="193"/>
      <c r="M124" s="198"/>
      <c r="N124" s="199"/>
      <c r="O124" s="199"/>
      <c r="P124" s="199"/>
      <c r="Q124" s="199"/>
      <c r="R124" s="199"/>
      <c r="S124" s="199"/>
      <c r="T124" s="200"/>
      <c r="U124" s="14"/>
      <c r="V124" s="14"/>
      <c r="W124" s="14"/>
      <c r="X124" s="14"/>
      <c r="Y124" s="14"/>
      <c r="Z124" s="14"/>
      <c r="AA124" s="14"/>
      <c r="AB124" s="14"/>
      <c r="AC124" s="14"/>
      <c r="AD124" s="14"/>
      <c r="AE124" s="14"/>
      <c r="AT124" s="194" t="s">
        <v>167</v>
      </c>
      <c r="AU124" s="194" t="s">
        <v>82</v>
      </c>
      <c r="AV124" s="14" t="s">
        <v>156</v>
      </c>
      <c r="AW124" s="14" t="s">
        <v>35</v>
      </c>
      <c r="AX124" s="14" t="s">
        <v>80</v>
      </c>
      <c r="AY124" s="194" t="s">
        <v>148</v>
      </c>
    </row>
    <row r="125" s="2" customFormat="1" ht="24.15" customHeight="1">
      <c r="A125" s="39"/>
      <c r="B125" s="165"/>
      <c r="C125" s="166" t="s">
        <v>196</v>
      </c>
      <c r="D125" s="166" t="s">
        <v>151</v>
      </c>
      <c r="E125" s="167" t="s">
        <v>197</v>
      </c>
      <c r="F125" s="168" t="s">
        <v>198</v>
      </c>
      <c r="G125" s="169" t="s">
        <v>199</v>
      </c>
      <c r="H125" s="170">
        <v>2</v>
      </c>
      <c r="I125" s="171"/>
      <c r="J125" s="172">
        <f>ROUND(I125*H125,2)</f>
        <v>0</v>
      </c>
      <c r="K125" s="168" t="s">
        <v>155</v>
      </c>
      <c r="L125" s="40"/>
      <c r="M125" s="173" t="s">
        <v>3</v>
      </c>
      <c r="N125" s="174" t="s">
        <v>43</v>
      </c>
      <c r="O125" s="73"/>
      <c r="P125" s="175">
        <f>O125*H125</f>
        <v>0</v>
      </c>
      <c r="Q125" s="175">
        <v>0.0012299999999999998</v>
      </c>
      <c r="R125" s="175">
        <f>Q125*H125</f>
        <v>0.00246</v>
      </c>
      <c r="S125" s="175">
        <v>0.017000000000000002</v>
      </c>
      <c r="T125" s="176">
        <f>S125*H125</f>
        <v>0.034000000000000004</v>
      </c>
      <c r="U125" s="39"/>
      <c r="V125" s="39"/>
      <c r="W125" s="39"/>
      <c r="X125" s="39"/>
      <c r="Y125" s="39"/>
      <c r="Z125" s="39"/>
      <c r="AA125" s="39"/>
      <c r="AB125" s="39"/>
      <c r="AC125" s="39"/>
      <c r="AD125" s="39"/>
      <c r="AE125" s="39"/>
      <c r="AR125" s="177" t="s">
        <v>156</v>
      </c>
      <c r="AT125" s="177" t="s">
        <v>151</v>
      </c>
      <c r="AU125" s="177" t="s">
        <v>82</v>
      </c>
      <c r="AY125" s="20" t="s">
        <v>148</v>
      </c>
      <c r="BE125" s="178">
        <f>IF(N125="základní",J125,0)</f>
        <v>0</v>
      </c>
      <c r="BF125" s="178">
        <f>IF(N125="snížená",J125,0)</f>
        <v>0</v>
      </c>
      <c r="BG125" s="178">
        <f>IF(N125="zákl. přenesená",J125,0)</f>
        <v>0</v>
      </c>
      <c r="BH125" s="178">
        <f>IF(N125="sníž. přenesená",J125,0)</f>
        <v>0</v>
      </c>
      <c r="BI125" s="178">
        <f>IF(N125="nulová",J125,0)</f>
        <v>0</v>
      </c>
      <c r="BJ125" s="20" t="s">
        <v>80</v>
      </c>
      <c r="BK125" s="178">
        <f>ROUND(I125*H125,2)</f>
        <v>0</v>
      </c>
      <c r="BL125" s="20" t="s">
        <v>156</v>
      </c>
      <c r="BM125" s="177" t="s">
        <v>200</v>
      </c>
    </row>
    <row r="126" s="2" customFormat="1">
      <c r="A126" s="39"/>
      <c r="B126" s="40"/>
      <c r="C126" s="39"/>
      <c r="D126" s="179" t="s">
        <v>158</v>
      </c>
      <c r="E126" s="39"/>
      <c r="F126" s="180" t="s">
        <v>201</v>
      </c>
      <c r="G126" s="39"/>
      <c r="H126" s="39"/>
      <c r="I126" s="181"/>
      <c r="J126" s="39"/>
      <c r="K126" s="39"/>
      <c r="L126" s="40"/>
      <c r="M126" s="182"/>
      <c r="N126" s="183"/>
      <c r="O126" s="73"/>
      <c r="P126" s="73"/>
      <c r="Q126" s="73"/>
      <c r="R126" s="73"/>
      <c r="S126" s="73"/>
      <c r="T126" s="74"/>
      <c r="U126" s="39"/>
      <c r="V126" s="39"/>
      <c r="W126" s="39"/>
      <c r="X126" s="39"/>
      <c r="Y126" s="39"/>
      <c r="Z126" s="39"/>
      <c r="AA126" s="39"/>
      <c r="AB126" s="39"/>
      <c r="AC126" s="39"/>
      <c r="AD126" s="39"/>
      <c r="AE126" s="39"/>
      <c r="AT126" s="20" t="s">
        <v>158</v>
      </c>
      <c r="AU126" s="20" t="s">
        <v>82</v>
      </c>
    </row>
    <row r="127" s="2" customFormat="1" ht="16.5" customHeight="1">
      <c r="A127" s="39"/>
      <c r="B127" s="165"/>
      <c r="C127" s="166" t="s">
        <v>202</v>
      </c>
      <c r="D127" s="166" t="s">
        <v>151</v>
      </c>
      <c r="E127" s="167" t="s">
        <v>203</v>
      </c>
      <c r="F127" s="168" t="s">
        <v>204</v>
      </c>
      <c r="G127" s="169" t="s">
        <v>199</v>
      </c>
      <c r="H127" s="170">
        <v>150</v>
      </c>
      <c r="I127" s="171"/>
      <c r="J127" s="172">
        <f>ROUND(I127*H127,2)</f>
        <v>0</v>
      </c>
      <c r="K127" s="168" t="s">
        <v>155</v>
      </c>
      <c r="L127" s="40"/>
      <c r="M127" s="173" t="s">
        <v>3</v>
      </c>
      <c r="N127" s="174" t="s">
        <v>43</v>
      </c>
      <c r="O127" s="73"/>
      <c r="P127" s="175">
        <f>O127*H127</f>
        <v>0</v>
      </c>
      <c r="Q127" s="175">
        <v>2E-05</v>
      </c>
      <c r="R127" s="175">
        <f>Q127*H127</f>
        <v>0.003</v>
      </c>
      <c r="S127" s="175">
        <v>0.003</v>
      </c>
      <c r="T127" s="176">
        <f>S127*H127</f>
        <v>0.45</v>
      </c>
      <c r="U127" s="39"/>
      <c r="V127" s="39"/>
      <c r="W127" s="39"/>
      <c r="X127" s="39"/>
      <c r="Y127" s="39"/>
      <c r="Z127" s="39"/>
      <c r="AA127" s="39"/>
      <c r="AB127" s="39"/>
      <c r="AC127" s="39"/>
      <c r="AD127" s="39"/>
      <c r="AE127" s="39"/>
      <c r="AR127" s="177" t="s">
        <v>156</v>
      </c>
      <c r="AT127" s="177" t="s">
        <v>151</v>
      </c>
      <c r="AU127" s="177" t="s">
        <v>82</v>
      </c>
      <c r="AY127" s="20" t="s">
        <v>148</v>
      </c>
      <c r="BE127" s="178">
        <f>IF(N127="základní",J127,0)</f>
        <v>0</v>
      </c>
      <c r="BF127" s="178">
        <f>IF(N127="snížená",J127,0)</f>
        <v>0</v>
      </c>
      <c r="BG127" s="178">
        <f>IF(N127="zákl. přenesená",J127,0)</f>
        <v>0</v>
      </c>
      <c r="BH127" s="178">
        <f>IF(N127="sníž. přenesená",J127,0)</f>
        <v>0</v>
      </c>
      <c r="BI127" s="178">
        <f>IF(N127="nulová",J127,0)</f>
        <v>0</v>
      </c>
      <c r="BJ127" s="20" t="s">
        <v>80</v>
      </c>
      <c r="BK127" s="178">
        <f>ROUND(I127*H127,2)</f>
        <v>0</v>
      </c>
      <c r="BL127" s="20" t="s">
        <v>156</v>
      </c>
      <c r="BM127" s="177" t="s">
        <v>205</v>
      </c>
    </row>
    <row r="128" s="2" customFormat="1">
      <c r="A128" s="39"/>
      <c r="B128" s="40"/>
      <c r="C128" s="39"/>
      <c r="D128" s="179" t="s">
        <v>158</v>
      </c>
      <c r="E128" s="39"/>
      <c r="F128" s="180" t="s">
        <v>206</v>
      </c>
      <c r="G128" s="39"/>
      <c r="H128" s="39"/>
      <c r="I128" s="181"/>
      <c r="J128" s="39"/>
      <c r="K128" s="39"/>
      <c r="L128" s="40"/>
      <c r="M128" s="182"/>
      <c r="N128" s="183"/>
      <c r="O128" s="73"/>
      <c r="P128" s="73"/>
      <c r="Q128" s="73"/>
      <c r="R128" s="73"/>
      <c r="S128" s="73"/>
      <c r="T128" s="74"/>
      <c r="U128" s="39"/>
      <c r="V128" s="39"/>
      <c r="W128" s="39"/>
      <c r="X128" s="39"/>
      <c r="Y128" s="39"/>
      <c r="Z128" s="39"/>
      <c r="AA128" s="39"/>
      <c r="AB128" s="39"/>
      <c r="AC128" s="39"/>
      <c r="AD128" s="39"/>
      <c r="AE128" s="39"/>
      <c r="AT128" s="20" t="s">
        <v>158</v>
      </c>
      <c r="AU128" s="20" t="s">
        <v>82</v>
      </c>
    </row>
    <row r="129" s="2" customFormat="1" ht="24.15" customHeight="1">
      <c r="A129" s="39"/>
      <c r="B129" s="165"/>
      <c r="C129" s="166" t="s">
        <v>160</v>
      </c>
      <c r="D129" s="166" t="s">
        <v>151</v>
      </c>
      <c r="E129" s="167" t="s">
        <v>207</v>
      </c>
      <c r="F129" s="168" t="s">
        <v>208</v>
      </c>
      <c r="G129" s="169" t="s">
        <v>154</v>
      </c>
      <c r="H129" s="170">
        <v>59.92</v>
      </c>
      <c r="I129" s="171"/>
      <c r="J129" s="172">
        <f>ROUND(I129*H129,2)</f>
        <v>0</v>
      </c>
      <c r="K129" s="168" t="s">
        <v>155</v>
      </c>
      <c r="L129" s="40"/>
      <c r="M129" s="173" t="s">
        <v>3</v>
      </c>
      <c r="N129" s="174" t="s">
        <v>43</v>
      </c>
      <c r="O129" s="73"/>
      <c r="P129" s="175">
        <f>O129*H129</f>
        <v>0</v>
      </c>
      <c r="Q129" s="175">
        <v>0</v>
      </c>
      <c r="R129" s="175">
        <f>Q129*H129</f>
        <v>0</v>
      </c>
      <c r="S129" s="175">
        <v>0.058999999999999992</v>
      </c>
      <c r="T129" s="176">
        <f>S129*H129</f>
        <v>3.5352799999999996</v>
      </c>
      <c r="U129" s="39"/>
      <c r="V129" s="39"/>
      <c r="W129" s="39"/>
      <c r="X129" s="39"/>
      <c r="Y129" s="39"/>
      <c r="Z129" s="39"/>
      <c r="AA129" s="39"/>
      <c r="AB129" s="39"/>
      <c r="AC129" s="39"/>
      <c r="AD129" s="39"/>
      <c r="AE129" s="39"/>
      <c r="AR129" s="177" t="s">
        <v>156</v>
      </c>
      <c r="AT129" s="177" t="s">
        <v>151</v>
      </c>
      <c r="AU129" s="177" t="s">
        <v>82</v>
      </c>
      <c r="AY129" s="20" t="s">
        <v>148</v>
      </c>
      <c r="BE129" s="178">
        <f>IF(N129="základní",J129,0)</f>
        <v>0</v>
      </c>
      <c r="BF129" s="178">
        <f>IF(N129="snížená",J129,0)</f>
        <v>0</v>
      </c>
      <c r="BG129" s="178">
        <f>IF(N129="zákl. přenesená",J129,0)</f>
        <v>0</v>
      </c>
      <c r="BH129" s="178">
        <f>IF(N129="sníž. přenesená",J129,0)</f>
        <v>0</v>
      </c>
      <c r="BI129" s="178">
        <f>IF(N129="nulová",J129,0)</f>
        <v>0</v>
      </c>
      <c r="BJ129" s="20" t="s">
        <v>80</v>
      </c>
      <c r="BK129" s="178">
        <f>ROUND(I129*H129,2)</f>
        <v>0</v>
      </c>
      <c r="BL129" s="20" t="s">
        <v>156</v>
      </c>
      <c r="BM129" s="177" t="s">
        <v>209</v>
      </c>
    </row>
    <row r="130" s="2" customFormat="1">
      <c r="A130" s="39"/>
      <c r="B130" s="40"/>
      <c r="C130" s="39"/>
      <c r="D130" s="179" t="s">
        <v>158</v>
      </c>
      <c r="E130" s="39"/>
      <c r="F130" s="180" t="s">
        <v>210</v>
      </c>
      <c r="G130" s="39"/>
      <c r="H130" s="39"/>
      <c r="I130" s="181"/>
      <c r="J130" s="39"/>
      <c r="K130" s="39"/>
      <c r="L130" s="40"/>
      <c r="M130" s="182"/>
      <c r="N130" s="183"/>
      <c r="O130" s="73"/>
      <c r="P130" s="73"/>
      <c r="Q130" s="73"/>
      <c r="R130" s="73"/>
      <c r="S130" s="73"/>
      <c r="T130" s="74"/>
      <c r="U130" s="39"/>
      <c r="V130" s="39"/>
      <c r="W130" s="39"/>
      <c r="X130" s="39"/>
      <c r="Y130" s="39"/>
      <c r="Z130" s="39"/>
      <c r="AA130" s="39"/>
      <c r="AB130" s="39"/>
      <c r="AC130" s="39"/>
      <c r="AD130" s="39"/>
      <c r="AE130" s="39"/>
      <c r="AT130" s="20" t="s">
        <v>158</v>
      </c>
      <c r="AU130" s="20" t="s">
        <v>82</v>
      </c>
    </row>
    <row r="131" s="12" customFormat="1" ht="22.8" customHeight="1">
      <c r="A131" s="12"/>
      <c r="B131" s="152"/>
      <c r="C131" s="12"/>
      <c r="D131" s="153" t="s">
        <v>71</v>
      </c>
      <c r="E131" s="163" t="s">
        <v>211</v>
      </c>
      <c r="F131" s="163" t="s">
        <v>212</v>
      </c>
      <c r="G131" s="12"/>
      <c r="H131" s="12"/>
      <c r="I131" s="155"/>
      <c r="J131" s="164">
        <f>BK131</f>
        <v>0</v>
      </c>
      <c r="K131" s="12"/>
      <c r="L131" s="152"/>
      <c r="M131" s="157"/>
      <c r="N131" s="158"/>
      <c r="O131" s="158"/>
      <c r="P131" s="159">
        <f>SUM(P132:P148)</f>
        <v>0</v>
      </c>
      <c r="Q131" s="158"/>
      <c r="R131" s="159">
        <f>SUM(R132:R148)</f>
        <v>0</v>
      </c>
      <c r="S131" s="158"/>
      <c r="T131" s="160">
        <f>SUM(T132:T148)</f>
        <v>0</v>
      </c>
      <c r="U131" s="12"/>
      <c r="V131" s="12"/>
      <c r="W131" s="12"/>
      <c r="X131" s="12"/>
      <c r="Y131" s="12"/>
      <c r="Z131" s="12"/>
      <c r="AA131" s="12"/>
      <c r="AB131" s="12"/>
      <c r="AC131" s="12"/>
      <c r="AD131" s="12"/>
      <c r="AE131" s="12"/>
      <c r="AR131" s="153" t="s">
        <v>80</v>
      </c>
      <c r="AT131" s="161" t="s">
        <v>71</v>
      </c>
      <c r="AU131" s="161" t="s">
        <v>80</v>
      </c>
      <c r="AY131" s="153" t="s">
        <v>148</v>
      </c>
      <c r="BK131" s="162">
        <f>SUM(BK132:BK148)</f>
        <v>0</v>
      </c>
    </row>
    <row r="132" s="2" customFormat="1" ht="24.15" customHeight="1">
      <c r="A132" s="39"/>
      <c r="B132" s="165"/>
      <c r="C132" s="166" t="s">
        <v>107</v>
      </c>
      <c r="D132" s="166" t="s">
        <v>151</v>
      </c>
      <c r="E132" s="167" t="s">
        <v>213</v>
      </c>
      <c r="F132" s="168" t="s">
        <v>214</v>
      </c>
      <c r="G132" s="169" t="s">
        <v>215</v>
      </c>
      <c r="H132" s="170">
        <v>135.4</v>
      </c>
      <c r="I132" s="171"/>
      <c r="J132" s="172">
        <f>ROUND(I132*H132,2)</f>
        <v>0</v>
      </c>
      <c r="K132" s="168" t="s">
        <v>155</v>
      </c>
      <c r="L132" s="40"/>
      <c r="M132" s="173" t="s">
        <v>3</v>
      </c>
      <c r="N132" s="174" t="s">
        <v>43</v>
      </c>
      <c r="O132" s="73"/>
      <c r="P132" s="175">
        <f>O132*H132</f>
        <v>0</v>
      </c>
      <c r="Q132" s="175">
        <v>0</v>
      </c>
      <c r="R132" s="175">
        <f>Q132*H132</f>
        <v>0</v>
      </c>
      <c r="S132" s="175">
        <v>0</v>
      </c>
      <c r="T132" s="176">
        <f>S132*H132</f>
        <v>0</v>
      </c>
      <c r="U132" s="39"/>
      <c r="V132" s="39"/>
      <c r="W132" s="39"/>
      <c r="X132" s="39"/>
      <c r="Y132" s="39"/>
      <c r="Z132" s="39"/>
      <c r="AA132" s="39"/>
      <c r="AB132" s="39"/>
      <c r="AC132" s="39"/>
      <c r="AD132" s="39"/>
      <c r="AE132" s="39"/>
      <c r="AR132" s="177" t="s">
        <v>156</v>
      </c>
      <c r="AT132" s="177" t="s">
        <v>151</v>
      </c>
      <c r="AU132" s="177" t="s">
        <v>82</v>
      </c>
      <c r="AY132" s="20" t="s">
        <v>148</v>
      </c>
      <c r="BE132" s="178">
        <f>IF(N132="základní",J132,0)</f>
        <v>0</v>
      </c>
      <c r="BF132" s="178">
        <f>IF(N132="snížená",J132,0)</f>
        <v>0</v>
      </c>
      <c r="BG132" s="178">
        <f>IF(N132="zákl. přenesená",J132,0)</f>
        <v>0</v>
      </c>
      <c r="BH132" s="178">
        <f>IF(N132="sníž. přenesená",J132,0)</f>
        <v>0</v>
      </c>
      <c r="BI132" s="178">
        <f>IF(N132="nulová",J132,0)</f>
        <v>0</v>
      </c>
      <c r="BJ132" s="20" t="s">
        <v>80</v>
      </c>
      <c r="BK132" s="178">
        <f>ROUND(I132*H132,2)</f>
        <v>0</v>
      </c>
      <c r="BL132" s="20" t="s">
        <v>156</v>
      </c>
      <c r="BM132" s="177" t="s">
        <v>216</v>
      </c>
    </row>
    <row r="133" s="2" customFormat="1">
      <c r="A133" s="39"/>
      <c r="B133" s="40"/>
      <c r="C133" s="39"/>
      <c r="D133" s="179" t="s">
        <v>158</v>
      </c>
      <c r="E133" s="39"/>
      <c r="F133" s="180" t="s">
        <v>217</v>
      </c>
      <c r="G133" s="39"/>
      <c r="H133" s="39"/>
      <c r="I133" s="181"/>
      <c r="J133" s="39"/>
      <c r="K133" s="39"/>
      <c r="L133" s="40"/>
      <c r="M133" s="182"/>
      <c r="N133" s="183"/>
      <c r="O133" s="73"/>
      <c r="P133" s="73"/>
      <c r="Q133" s="73"/>
      <c r="R133" s="73"/>
      <c r="S133" s="73"/>
      <c r="T133" s="74"/>
      <c r="U133" s="39"/>
      <c r="V133" s="39"/>
      <c r="W133" s="39"/>
      <c r="X133" s="39"/>
      <c r="Y133" s="39"/>
      <c r="Z133" s="39"/>
      <c r="AA133" s="39"/>
      <c r="AB133" s="39"/>
      <c r="AC133" s="39"/>
      <c r="AD133" s="39"/>
      <c r="AE133" s="39"/>
      <c r="AT133" s="20" t="s">
        <v>158</v>
      </c>
      <c r="AU133" s="20" t="s">
        <v>82</v>
      </c>
    </row>
    <row r="134" s="2" customFormat="1" ht="37.8" customHeight="1">
      <c r="A134" s="39"/>
      <c r="B134" s="165"/>
      <c r="C134" s="166" t="s">
        <v>218</v>
      </c>
      <c r="D134" s="166" t="s">
        <v>151</v>
      </c>
      <c r="E134" s="167" t="s">
        <v>219</v>
      </c>
      <c r="F134" s="168" t="s">
        <v>220</v>
      </c>
      <c r="G134" s="169" t="s">
        <v>215</v>
      </c>
      <c r="H134" s="170">
        <v>135.4</v>
      </c>
      <c r="I134" s="171"/>
      <c r="J134" s="172">
        <f>ROUND(I134*H134,2)</f>
        <v>0</v>
      </c>
      <c r="K134" s="168" t="s">
        <v>155</v>
      </c>
      <c r="L134" s="40"/>
      <c r="M134" s="173" t="s">
        <v>3</v>
      </c>
      <c r="N134" s="174" t="s">
        <v>43</v>
      </c>
      <c r="O134" s="73"/>
      <c r="P134" s="175">
        <f>O134*H134</f>
        <v>0</v>
      </c>
      <c r="Q134" s="175">
        <v>0</v>
      </c>
      <c r="R134" s="175">
        <f>Q134*H134</f>
        <v>0</v>
      </c>
      <c r="S134" s="175">
        <v>0</v>
      </c>
      <c r="T134" s="176">
        <f>S134*H134</f>
        <v>0</v>
      </c>
      <c r="U134" s="39"/>
      <c r="V134" s="39"/>
      <c r="W134" s="39"/>
      <c r="X134" s="39"/>
      <c r="Y134" s="39"/>
      <c r="Z134" s="39"/>
      <c r="AA134" s="39"/>
      <c r="AB134" s="39"/>
      <c r="AC134" s="39"/>
      <c r="AD134" s="39"/>
      <c r="AE134" s="39"/>
      <c r="AR134" s="177" t="s">
        <v>156</v>
      </c>
      <c r="AT134" s="177" t="s">
        <v>151</v>
      </c>
      <c r="AU134" s="177" t="s">
        <v>82</v>
      </c>
      <c r="AY134" s="20" t="s">
        <v>148</v>
      </c>
      <c r="BE134" s="178">
        <f>IF(N134="základní",J134,0)</f>
        <v>0</v>
      </c>
      <c r="BF134" s="178">
        <f>IF(N134="snížená",J134,0)</f>
        <v>0</v>
      </c>
      <c r="BG134" s="178">
        <f>IF(N134="zákl. přenesená",J134,0)</f>
        <v>0</v>
      </c>
      <c r="BH134" s="178">
        <f>IF(N134="sníž. přenesená",J134,0)</f>
        <v>0</v>
      </c>
      <c r="BI134" s="178">
        <f>IF(N134="nulová",J134,0)</f>
        <v>0</v>
      </c>
      <c r="BJ134" s="20" t="s">
        <v>80</v>
      </c>
      <c r="BK134" s="178">
        <f>ROUND(I134*H134,2)</f>
        <v>0</v>
      </c>
      <c r="BL134" s="20" t="s">
        <v>156</v>
      </c>
      <c r="BM134" s="177" t="s">
        <v>221</v>
      </c>
    </row>
    <row r="135" s="2" customFormat="1">
      <c r="A135" s="39"/>
      <c r="B135" s="40"/>
      <c r="C135" s="39"/>
      <c r="D135" s="179" t="s">
        <v>158</v>
      </c>
      <c r="E135" s="39"/>
      <c r="F135" s="180" t="s">
        <v>222</v>
      </c>
      <c r="G135" s="39"/>
      <c r="H135" s="39"/>
      <c r="I135" s="181"/>
      <c r="J135" s="39"/>
      <c r="K135" s="39"/>
      <c r="L135" s="40"/>
      <c r="M135" s="182"/>
      <c r="N135" s="183"/>
      <c r="O135" s="73"/>
      <c r="P135" s="73"/>
      <c r="Q135" s="73"/>
      <c r="R135" s="73"/>
      <c r="S135" s="73"/>
      <c r="T135" s="74"/>
      <c r="U135" s="39"/>
      <c r="V135" s="39"/>
      <c r="W135" s="39"/>
      <c r="X135" s="39"/>
      <c r="Y135" s="39"/>
      <c r="Z135" s="39"/>
      <c r="AA135" s="39"/>
      <c r="AB135" s="39"/>
      <c r="AC135" s="39"/>
      <c r="AD135" s="39"/>
      <c r="AE135" s="39"/>
      <c r="AT135" s="20" t="s">
        <v>158</v>
      </c>
      <c r="AU135" s="20" t="s">
        <v>82</v>
      </c>
    </row>
    <row r="136" s="2" customFormat="1" ht="21.75" customHeight="1">
      <c r="A136" s="39"/>
      <c r="B136" s="165"/>
      <c r="C136" s="166" t="s">
        <v>9</v>
      </c>
      <c r="D136" s="166" t="s">
        <v>151</v>
      </c>
      <c r="E136" s="167" t="s">
        <v>223</v>
      </c>
      <c r="F136" s="168" t="s">
        <v>224</v>
      </c>
      <c r="G136" s="169" t="s">
        <v>215</v>
      </c>
      <c r="H136" s="170">
        <v>135.4</v>
      </c>
      <c r="I136" s="171"/>
      <c r="J136" s="172">
        <f>ROUND(I136*H136,2)</f>
        <v>0</v>
      </c>
      <c r="K136" s="168" t="s">
        <v>155</v>
      </c>
      <c r="L136" s="40"/>
      <c r="M136" s="173" t="s">
        <v>3</v>
      </c>
      <c r="N136" s="174" t="s">
        <v>43</v>
      </c>
      <c r="O136" s="73"/>
      <c r="P136" s="175">
        <f>O136*H136</f>
        <v>0</v>
      </c>
      <c r="Q136" s="175">
        <v>0</v>
      </c>
      <c r="R136" s="175">
        <f>Q136*H136</f>
        <v>0</v>
      </c>
      <c r="S136" s="175">
        <v>0</v>
      </c>
      <c r="T136" s="176">
        <f>S136*H136</f>
        <v>0</v>
      </c>
      <c r="U136" s="39"/>
      <c r="V136" s="39"/>
      <c r="W136" s="39"/>
      <c r="X136" s="39"/>
      <c r="Y136" s="39"/>
      <c r="Z136" s="39"/>
      <c r="AA136" s="39"/>
      <c r="AB136" s="39"/>
      <c r="AC136" s="39"/>
      <c r="AD136" s="39"/>
      <c r="AE136" s="39"/>
      <c r="AR136" s="177" t="s">
        <v>156</v>
      </c>
      <c r="AT136" s="177" t="s">
        <v>151</v>
      </c>
      <c r="AU136" s="177" t="s">
        <v>82</v>
      </c>
      <c r="AY136" s="20" t="s">
        <v>148</v>
      </c>
      <c r="BE136" s="178">
        <f>IF(N136="základní",J136,0)</f>
        <v>0</v>
      </c>
      <c r="BF136" s="178">
        <f>IF(N136="snížená",J136,0)</f>
        <v>0</v>
      </c>
      <c r="BG136" s="178">
        <f>IF(N136="zákl. přenesená",J136,0)</f>
        <v>0</v>
      </c>
      <c r="BH136" s="178">
        <f>IF(N136="sníž. přenesená",J136,0)</f>
        <v>0</v>
      </c>
      <c r="BI136" s="178">
        <f>IF(N136="nulová",J136,0)</f>
        <v>0</v>
      </c>
      <c r="BJ136" s="20" t="s">
        <v>80</v>
      </c>
      <c r="BK136" s="178">
        <f>ROUND(I136*H136,2)</f>
        <v>0</v>
      </c>
      <c r="BL136" s="20" t="s">
        <v>156</v>
      </c>
      <c r="BM136" s="177" t="s">
        <v>225</v>
      </c>
    </row>
    <row r="137" s="2" customFormat="1">
      <c r="A137" s="39"/>
      <c r="B137" s="40"/>
      <c r="C137" s="39"/>
      <c r="D137" s="179" t="s">
        <v>158</v>
      </c>
      <c r="E137" s="39"/>
      <c r="F137" s="180" t="s">
        <v>226</v>
      </c>
      <c r="G137" s="39"/>
      <c r="H137" s="39"/>
      <c r="I137" s="181"/>
      <c r="J137" s="39"/>
      <c r="K137" s="39"/>
      <c r="L137" s="40"/>
      <c r="M137" s="182"/>
      <c r="N137" s="183"/>
      <c r="O137" s="73"/>
      <c r="P137" s="73"/>
      <c r="Q137" s="73"/>
      <c r="R137" s="73"/>
      <c r="S137" s="73"/>
      <c r="T137" s="74"/>
      <c r="U137" s="39"/>
      <c r="V137" s="39"/>
      <c r="W137" s="39"/>
      <c r="X137" s="39"/>
      <c r="Y137" s="39"/>
      <c r="Z137" s="39"/>
      <c r="AA137" s="39"/>
      <c r="AB137" s="39"/>
      <c r="AC137" s="39"/>
      <c r="AD137" s="39"/>
      <c r="AE137" s="39"/>
      <c r="AT137" s="20" t="s">
        <v>158</v>
      </c>
      <c r="AU137" s="20" t="s">
        <v>82</v>
      </c>
    </row>
    <row r="138" s="2" customFormat="1" ht="24.15" customHeight="1">
      <c r="A138" s="39"/>
      <c r="B138" s="165"/>
      <c r="C138" s="166" t="s">
        <v>227</v>
      </c>
      <c r="D138" s="166" t="s">
        <v>151</v>
      </c>
      <c r="E138" s="167" t="s">
        <v>228</v>
      </c>
      <c r="F138" s="168" t="s">
        <v>229</v>
      </c>
      <c r="G138" s="169" t="s">
        <v>215</v>
      </c>
      <c r="H138" s="170">
        <v>2708</v>
      </c>
      <c r="I138" s="171"/>
      <c r="J138" s="172">
        <f>ROUND(I138*H138,2)</f>
        <v>0</v>
      </c>
      <c r="K138" s="168" t="s">
        <v>155</v>
      </c>
      <c r="L138" s="40"/>
      <c r="M138" s="173" t="s">
        <v>3</v>
      </c>
      <c r="N138" s="174" t="s">
        <v>43</v>
      </c>
      <c r="O138" s="73"/>
      <c r="P138" s="175">
        <f>O138*H138</f>
        <v>0</v>
      </c>
      <c r="Q138" s="175">
        <v>0</v>
      </c>
      <c r="R138" s="175">
        <f>Q138*H138</f>
        <v>0</v>
      </c>
      <c r="S138" s="175">
        <v>0</v>
      </c>
      <c r="T138" s="176">
        <f>S138*H138</f>
        <v>0</v>
      </c>
      <c r="U138" s="39"/>
      <c r="V138" s="39"/>
      <c r="W138" s="39"/>
      <c r="X138" s="39"/>
      <c r="Y138" s="39"/>
      <c r="Z138" s="39"/>
      <c r="AA138" s="39"/>
      <c r="AB138" s="39"/>
      <c r="AC138" s="39"/>
      <c r="AD138" s="39"/>
      <c r="AE138" s="39"/>
      <c r="AR138" s="177" t="s">
        <v>156</v>
      </c>
      <c r="AT138" s="177" t="s">
        <v>151</v>
      </c>
      <c r="AU138" s="177" t="s">
        <v>82</v>
      </c>
      <c r="AY138" s="20" t="s">
        <v>148</v>
      </c>
      <c r="BE138" s="178">
        <f>IF(N138="základní",J138,0)</f>
        <v>0</v>
      </c>
      <c r="BF138" s="178">
        <f>IF(N138="snížená",J138,0)</f>
        <v>0</v>
      </c>
      <c r="BG138" s="178">
        <f>IF(N138="zákl. přenesená",J138,0)</f>
        <v>0</v>
      </c>
      <c r="BH138" s="178">
        <f>IF(N138="sníž. přenesená",J138,0)</f>
        <v>0</v>
      </c>
      <c r="BI138" s="178">
        <f>IF(N138="nulová",J138,0)</f>
        <v>0</v>
      </c>
      <c r="BJ138" s="20" t="s">
        <v>80</v>
      </c>
      <c r="BK138" s="178">
        <f>ROUND(I138*H138,2)</f>
        <v>0</v>
      </c>
      <c r="BL138" s="20" t="s">
        <v>156</v>
      </c>
      <c r="BM138" s="177" t="s">
        <v>230</v>
      </c>
    </row>
    <row r="139" s="2" customFormat="1">
      <c r="A139" s="39"/>
      <c r="B139" s="40"/>
      <c r="C139" s="39"/>
      <c r="D139" s="179" t="s">
        <v>158</v>
      </c>
      <c r="E139" s="39"/>
      <c r="F139" s="180" t="s">
        <v>231</v>
      </c>
      <c r="G139" s="39"/>
      <c r="H139" s="39"/>
      <c r="I139" s="181"/>
      <c r="J139" s="39"/>
      <c r="K139" s="39"/>
      <c r="L139" s="40"/>
      <c r="M139" s="182"/>
      <c r="N139" s="183"/>
      <c r="O139" s="73"/>
      <c r="P139" s="73"/>
      <c r="Q139" s="73"/>
      <c r="R139" s="73"/>
      <c r="S139" s="73"/>
      <c r="T139" s="74"/>
      <c r="U139" s="39"/>
      <c r="V139" s="39"/>
      <c r="W139" s="39"/>
      <c r="X139" s="39"/>
      <c r="Y139" s="39"/>
      <c r="Z139" s="39"/>
      <c r="AA139" s="39"/>
      <c r="AB139" s="39"/>
      <c r="AC139" s="39"/>
      <c r="AD139" s="39"/>
      <c r="AE139" s="39"/>
      <c r="AT139" s="20" t="s">
        <v>158</v>
      </c>
      <c r="AU139" s="20" t="s">
        <v>82</v>
      </c>
    </row>
    <row r="140" s="13" customFormat="1">
      <c r="A140" s="13"/>
      <c r="B140" s="184"/>
      <c r="C140" s="13"/>
      <c r="D140" s="185" t="s">
        <v>167</v>
      </c>
      <c r="E140" s="13"/>
      <c r="F140" s="187" t="s">
        <v>232</v>
      </c>
      <c r="G140" s="13"/>
      <c r="H140" s="188">
        <v>2708</v>
      </c>
      <c r="I140" s="189"/>
      <c r="J140" s="13"/>
      <c r="K140" s="13"/>
      <c r="L140" s="184"/>
      <c r="M140" s="190"/>
      <c r="N140" s="191"/>
      <c r="O140" s="191"/>
      <c r="P140" s="191"/>
      <c r="Q140" s="191"/>
      <c r="R140" s="191"/>
      <c r="S140" s="191"/>
      <c r="T140" s="192"/>
      <c r="U140" s="13"/>
      <c r="V140" s="13"/>
      <c r="W140" s="13"/>
      <c r="X140" s="13"/>
      <c r="Y140" s="13"/>
      <c r="Z140" s="13"/>
      <c r="AA140" s="13"/>
      <c r="AB140" s="13"/>
      <c r="AC140" s="13"/>
      <c r="AD140" s="13"/>
      <c r="AE140" s="13"/>
      <c r="AT140" s="186" t="s">
        <v>167</v>
      </c>
      <c r="AU140" s="186" t="s">
        <v>82</v>
      </c>
      <c r="AV140" s="13" t="s">
        <v>82</v>
      </c>
      <c r="AW140" s="13" t="s">
        <v>4</v>
      </c>
      <c r="AX140" s="13" t="s">
        <v>80</v>
      </c>
      <c r="AY140" s="186" t="s">
        <v>148</v>
      </c>
    </row>
    <row r="141" s="2" customFormat="1" ht="24.15" customHeight="1">
      <c r="A141" s="39"/>
      <c r="B141" s="165"/>
      <c r="C141" s="166" t="s">
        <v>233</v>
      </c>
      <c r="D141" s="166" t="s">
        <v>151</v>
      </c>
      <c r="E141" s="167" t="s">
        <v>234</v>
      </c>
      <c r="F141" s="168" t="s">
        <v>235</v>
      </c>
      <c r="G141" s="169" t="s">
        <v>215</v>
      </c>
      <c r="H141" s="170">
        <v>130.21</v>
      </c>
      <c r="I141" s="171"/>
      <c r="J141" s="172">
        <f>ROUND(I141*H141,2)</f>
        <v>0</v>
      </c>
      <c r="K141" s="168" t="s">
        <v>155</v>
      </c>
      <c r="L141" s="40"/>
      <c r="M141" s="173" t="s">
        <v>3</v>
      </c>
      <c r="N141" s="174" t="s">
        <v>43</v>
      </c>
      <c r="O141" s="73"/>
      <c r="P141" s="175">
        <f>O141*H141</f>
        <v>0</v>
      </c>
      <c r="Q141" s="175">
        <v>0</v>
      </c>
      <c r="R141" s="175">
        <f>Q141*H141</f>
        <v>0</v>
      </c>
      <c r="S141" s="175">
        <v>0</v>
      </c>
      <c r="T141" s="176">
        <f>S141*H141</f>
        <v>0</v>
      </c>
      <c r="U141" s="39"/>
      <c r="V141" s="39"/>
      <c r="W141" s="39"/>
      <c r="X141" s="39"/>
      <c r="Y141" s="39"/>
      <c r="Z141" s="39"/>
      <c r="AA141" s="39"/>
      <c r="AB141" s="39"/>
      <c r="AC141" s="39"/>
      <c r="AD141" s="39"/>
      <c r="AE141" s="39"/>
      <c r="AR141" s="177" t="s">
        <v>156</v>
      </c>
      <c r="AT141" s="177" t="s">
        <v>151</v>
      </c>
      <c r="AU141" s="177" t="s">
        <v>82</v>
      </c>
      <c r="AY141" s="20" t="s">
        <v>148</v>
      </c>
      <c r="BE141" s="178">
        <f>IF(N141="základní",J141,0)</f>
        <v>0</v>
      </c>
      <c r="BF141" s="178">
        <f>IF(N141="snížená",J141,0)</f>
        <v>0</v>
      </c>
      <c r="BG141" s="178">
        <f>IF(N141="zákl. přenesená",J141,0)</f>
        <v>0</v>
      </c>
      <c r="BH141" s="178">
        <f>IF(N141="sníž. přenesená",J141,0)</f>
        <v>0</v>
      </c>
      <c r="BI141" s="178">
        <f>IF(N141="nulová",J141,0)</f>
        <v>0</v>
      </c>
      <c r="BJ141" s="20" t="s">
        <v>80</v>
      </c>
      <c r="BK141" s="178">
        <f>ROUND(I141*H141,2)</f>
        <v>0</v>
      </c>
      <c r="BL141" s="20" t="s">
        <v>156</v>
      </c>
      <c r="BM141" s="177" t="s">
        <v>236</v>
      </c>
    </row>
    <row r="142" s="2" customFormat="1">
      <c r="A142" s="39"/>
      <c r="B142" s="40"/>
      <c r="C142" s="39"/>
      <c r="D142" s="179" t="s">
        <v>158</v>
      </c>
      <c r="E142" s="39"/>
      <c r="F142" s="180" t="s">
        <v>237</v>
      </c>
      <c r="G142" s="39"/>
      <c r="H142" s="39"/>
      <c r="I142" s="181"/>
      <c r="J142" s="39"/>
      <c r="K142" s="39"/>
      <c r="L142" s="40"/>
      <c r="M142" s="182"/>
      <c r="N142" s="183"/>
      <c r="O142" s="73"/>
      <c r="P142" s="73"/>
      <c r="Q142" s="73"/>
      <c r="R142" s="73"/>
      <c r="S142" s="73"/>
      <c r="T142" s="74"/>
      <c r="U142" s="39"/>
      <c r="V142" s="39"/>
      <c r="W142" s="39"/>
      <c r="X142" s="39"/>
      <c r="Y142" s="39"/>
      <c r="Z142" s="39"/>
      <c r="AA142" s="39"/>
      <c r="AB142" s="39"/>
      <c r="AC142" s="39"/>
      <c r="AD142" s="39"/>
      <c r="AE142" s="39"/>
      <c r="AT142" s="20" t="s">
        <v>158</v>
      </c>
      <c r="AU142" s="20" t="s">
        <v>82</v>
      </c>
    </row>
    <row r="143" s="13" customFormat="1">
      <c r="A143" s="13"/>
      <c r="B143" s="184"/>
      <c r="C143" s="13"/>
      <c r="D143" s="185" t="s">
        <v>167</v>
      </c>
      <c r="E143" s="186" t="s">
        <v>3</v>
      </c>
      <c r="F143" s="187" t="s">
        <v>238</v>
      </c>
      <c r="G143" s="13"/>
      <c r="H143" s="188">
        <v>130.21</v>
      </c>
      <c r="I143" s="189"/>
      <c r="J143" s="13"/>
      <c r="K143" s="13"/>
      <c r="L143" s="184"/>
      <c r="M143" s="190"/>
      <c r="N143" s="191"/>
      <c r="O143" s="191"/>
      <c r="P143" s="191"/>
      <c r="Q143" s="191"/>
      <c r="R143" s="191"/>
      <c r="S143" s="191"/>
      <c r="T143" s="192"/>
      <c r="U143" s="13"/>
      <c r="V143" s="13"/>
      <c r="W143" s="13"/>
      <c r="X143" s="13"/>
      <c r="Y143" s="13"/>
      <c r="Z143" s="13"/>
      <c r="AA143" s="13"/>
      <c r="AB143" s="13"/>
      <c r="AC143" s="13"/>
      <c r="AD143" s="13"/>
      <c r="AE143" s="13"/>
      <c r="AT143" s="186" t="s">
        <v>167</v>
      </c>
      <c r="AU143" s="186" t="s">
        <v>82</v>
      </c>
      <c r="AV143" s="13" t="s">
        <v>82</v>
      </c>
      <c r="AW143" s="13" t="s">
        <v>35</v>
      </c>
      <c r="AX143" s="13" t="s">
        <v>72</v>
      </c>
      <c r="AY143" s="186" t="s">
        <v>148</v>
      </c>
    </row>
    <row r="144" s="14" customFormat="1">
      <c r="A144" s="14"/>
      <c r="B144" s="193"/>
      <c r="C144" s="14"/>
      <c r="D144" s="185" t="s">
        <v>167</v>
      </c>
      <c r="E144" s="194" t="s">
        <v>3</v>
      </c>
      <c r="F144" s="195" t="s">
        <v>171</v>
      </c>
      <c r="G144" s="14"/>
      <c r="H144" s="196">
        <v>130.21</v>
      </c>
      <c r="I144" s="197"/>
      <c r="J144" s="14"/>
      <c r="K144" s="14"/>
      <c r="L144" s="193"/>
      <c r="M144" s="198"/>
      <c r="N144" s="199"/>
      <c r="O144" s="199"/>
      <c r="P144" s="199"/>
      <c r="Q144" s="199"/>
      <c r="R144" s="199"/>
      <c r="S144" s="199"/>
      <c r="T144" s="200"/>
      <c r="U144" s="14"/>
      <c r="V144" s="14"/>
      <c r="W144" s="14"/>
      <c r="X144" s="14"/>
      <c r="Y144" s="14"/>
      <c r="Z144" s="14"/>
      <c r="AA144" s="14"/>
      <c r="AB144" s="14"/>
      <c r="AC144" s="14"/>
      <c r="AD144" s="14"/>
      <c r="AE144" s="14"/>
      <c r="AT144" s="194" t="s">
        <v>167</v>
      </c>
      <c r="AU144" s="194" t="s">
        <v>82</v>
      </c>
      <c r="AV144" s="14" t="s">
        <v>156</v>
      </c>
      <c r="AW144" s="14" t="s">
        <v>35</v>
      </c>
      <c r="AX144" s="14" t="s">
        <v>80</v>
      </c>
      <c r="AY144" s="194" t="s">
        <v>148</v>
      </c>
    </row>
    <row r="145" s="2" customFormat="1" ht="24.15" customHeight="1">
      <c r="A145" s="39"/>
      <c r="B145" s="165"/>
      <c r="C145" s="166" t="s">
        <v>239</v>
      </c>
      <c r="D145" s="166" t="s">
        <v>151</v>
      </c>
      <c r="E145" s="167" t="s">
        <v>240</v>
      </c>
      <c r="F145" s="168" t="s">
        <v>241</v>
      </c>
      <c r="G145" s="169" t="s">
        <v>215</v>
      </c>
      <c r="H145" s="170">
        <v>5.19</v>
      </c>
      <c r="I145" s="171"/>
      <c r="J145" s="172">
        <f>ROUND(I145*H145,2)</f>
        <v>0</v>
      </c>
      <c r="K145" s="168" t="s">
        <v>155</v>
      </c>
      <c r="L145" s="40"/>
      <c r="M145" s="173" t="s">
        <v>3</v>
      </c>
      <c r="N145" s="174" t="s">
        <v>43</v>
      </c>
      <c r="O145" s="73"/>
      <c r="P145" s="175">
        <f>O145*H145</f>
        <v>0</v>
      </c>
      <c r="Q145" s="175">
        <v>0</v>
      </c>
      <c r="R145" s="175">
        <f>Q145*H145</f>
        <v>0</v>
      </c>
      <c r="S145" s="175">
        <v>0</v>
      </c>
      <c r="T145" s="176">
        <f>S145*H145</f>
        <v>0</v>
      </c>
      <c r="U145" s="39"/>
      <c r="V145" s="39"/>
      <c r="W145" s="39"/>
      <c r="X145" s="39"/>
      <c r="Y145" s="39"/>
      <c r="Z145" s="39"/>
      <c r="AA145" s="39"/>
      <c r="AB145" s="39"/>
      <c r="AC145" s="39"/>
      <c r="AD145" s="39"/>
      <c r="AE145" s="39"/>
      <c r="AR145" s="177" t="s">
        <v>156</v>
      </c>
      <c r="AT145" s="177" t="s">
        <v>151</v>
      </c>
      <c r="AU145" s="177" t="s">
        <v>82</v>
      </c>
      <c r="AY145" s="20" t="s">
        <v>148</v>
      </c>
      <c r="BE145" s="178">
        <f>IF(N145="základní",J145,0)</f>
        <v>0</v>
      </c>
      <c r="BF145" s="178">
        <f>IF(N145="snížená",J145,0)</f>
        <v>0</v>
      </c>
      <c r="BG145" s="178">
        <f>IF(N145="zákl. přenesená",J145,0)</f>
        <v>0</v>
      </c>
      <c r="BH145" s="178">
        <f>IF(N145="sníž. přenesená",J145,0)</f>
        <v>0</v>
      </c>
      <c r="BI145" s="178">
        <f>IF(N145="nulová",J145,0)</f>
        <v>0</v>
      </c>
      <c r="BJ145" s="20" t="s">
        <v>80</v>
      </c>
      <c r="BK145" s="178">
        <f>ROUND(I145*H145,2)</f>
        <v>0</v>
      </c>
      <c r="BL145" s="20" t="s">
        <v>156</v>
      </c>
      <c r="BM145" s="177" t="s">
        <v>242</v>
      </c>
    </row>
    <row r="146" s="2" customFormat="1">
      <c r="A146" s="39"/>
      <c r="B146" s="40"/>
      <c r="C146" s="39"/>
      <c r="D146" s="179" t="s">
        <v>158</v>
      </c>
      <c r="E146" s="39"/>
      <c r="F146" s="180" t="s">
        <v>243</v>
      </c>
      <c r="G146" s="39"/>
      <c r="H146" s="39"/>
      <c r="I146" s="181"/>
      <c r="J146" s="39"/>
      <c r="K146" s="39"/>
      <c r="L146" s="40"/>
      <c r="M146" s="182"/>
      <c r="N146" s="183"/>
      <c r="O146" s="73"/>
      <c r="P146" s="73"/>
      <c r="Q146" s="73"/>
      <c r="R146" s="73"/>
      <c r="S146" s="73"/>
      <c r="T146" s="74"/>
      <c r="U146" s="39"/>
      <c r="V146" s="39"/>
      <c r="W146" s="39"/>
      <c r="X146" s="39"/>
      <c r="Y146" s="39"/>
      <c r="Z146" s="39"/>
      <c r="AA146" s="39"/>
      <c r="AB146" s="39"/>
      <c r="AC146" s="39"/>
      <c r="AD146" s="39"/>
      <c r="AE146" s="39"/>
      <c r="AT146" s="20" t="s">
        <v>158</v>
      </c>
      <c r="AU146" s="20" t="s">
        <v>82</v>
      </c>
    </row>
    <row r="147" s="13" customFormat="1">
      <c r="A147" s="13"/>
      <c r="B147" s="184"/>
      <c r="C147" s="13"/>
      <c r="D147" s="185" t="s">
        <v>167</v>
      </c>
      <c r="E147" s="186" t="s">
        <v>3</v>
      </c>
      <c r="F147" s="187" t="s">
        <v>244</v>
      </c>
      <c r="G147" s="13"/>
      <c r="H147" s="188">
        <v>5.19</v>
      </c>
      <c r="I147" s="189"/>
      <c r="J147" s="13"/>
      <c r="K147" s="13"/>
      <c r="L147" s="184"/>
      <c r="M147" s="190"/>
      <c r="N147" s="191"/>
      <c r="O147" s="191"/>
      <c r="P147" s="191"/>
      <c r="Q147" s="191"/>
      <c r="R147" s="191"/>
      <c r="S147" s="191"/>
      <c r="T147" s="192"/>
      <c r="U147" s="13"/>
      <c r="V147" s="13"/>
      <c r="W147" s="13"/>
      <c r="X147" s="13"/>
      <c r="Y147" s="13"/>
      <c r="Z147" s="13"/>
      <c r="AA147" s="13"/>
      <c r="AB147" s="13"/>
      <c r="AC147" s="13"/>
      <c r="AD147" s="13"/>
      <c r="AE147" s="13"/>
      <c r="AT147" s="186" t="s">
        <v>167</v>
      </c>
      <c r="AU147" s="186" t="s">
        <v>82</v>
      </c>
      <c r="AV147" s="13" t="s">
        <v>82</v>
      </c>
      <c r="AW147" s="13" t="s">
        <v>35</v>
      </c>
      <c r="AX147" s="13" t="s">
        <v>72</v>
      </c>
      <c r="AY147" s="186" t="s">
        <v>148</v>
      </c>
    </row>
    <row r="148" s="14" customFormat="1">
      <c r="A148" s="14"/>
      <c r="B148" s="193"/>
      <c r="C148" s="14"/>
      <c r="D148" s="185" t="s">
        <v>167</v>
      </c>
      <c r="E148" s="194" t="s">
        <v>3</v>
      </c>
      <c r="F148" s="195" t="s">
        <v>171</v>
      </c>
      <c r="G148" s="14"/>
      <c r="H148" s="196">
        <v>5.19</v>
      </c>
      <c r="I148" s="197"/>
      <c r="J148" s="14"/>
      <c r="K148" s="14"/>
      <c r="L148" s="193"/>
      <c r="M148" s="198"/>
      <c r="N148" s="199"/>
      <c r="O148" s="199"/>
      <c r="P148" s="199"/>
      <c r="Q148" s="199"/>
      <c r="R148" s="199"/>
      <c r="S148" s="199"/>
      <c r="T148" s="200"/>
      <c r="U148" s="14"/>
      <c r="V148" s="14"/>
      <c r="W148" s="14"/>
      <c r="X148" s="14"/>
      <c r="Y148" s="14"/>
      <c r="Z148" s="14"/>
      <c r="AA148" s="14"/>
      <c r="AB148" s="14"/>
      <c r="AC148" s="14"/>
      <c r="AD148" s="14"/>
      <c r="AE148" s="14"/>
      <c r="AT148" s="194" t="s">
        <v>167</v>
      </c>
      <c r="AU148" s="194" t="s">
        <v>82</v>
      </c>
      <c r="AV148" s="14" t="s">
        <v>156</v>
      </c>
      <c r="AW148" s="14" t="s">
        <v>35</v>
      </c>
      <c r="AX148" s="14" t="s">
        <v>80</v>
      </c>
      <c r="AY148" s="194" t="s">
        <v>148</v>
      </c>
    </row>
    <row r="149" s="12" customFormat="1" ht="25.92" customHeight="1">
      <c r="A149" s="12"/>
      <c r="B149" s="152"/>
      <c r="C149" s="12"/>
      <c r="D149" s="153" t="s">
        <v>71</v>
      </c>
      <c r="E149" s="154" t="s">
        <v>245</v>
      </c>
      <c r="F149" s="154" t="s">
        <v>246</v>
      </c>
      <c r="G149" s="12"/>
      <c r="H149" s="12"/>
      <c r="I149" s="155"/>
      <c r="J149" s="156">
        <f>BK149</f>
        <v>0</v>
      </c>
      <c r="K149" s="12"/>
      <c r="L149" s="152"/>
      <c r="M149" s="157"/>
      <c r="N149" s="158"/>
      <c r="O149" s="158"/>
      <c r="P149" s="159">
        <f>P150+P155+P157+P159+P170+P172+P177+P185+P195+P200+P205</f>
        <v>0</v>
      </c>
      <c r="Q149" s="158"/>
      <c r="R149" s="159">
        <f>R150+R155+R157+R159+R170+R172+R177+R185+R195+R200+R205</f>
        <v>0.2979</v>
      </c>
      <c r="S149" s="158"/>
      <c r="T149" s="160">
        <f>T150+T155+T157+T159+T170+T172+T177+T185+T195+T200+T205</f>
        <v>21.874139999999996</v>
      </c>
      <c r="U149" s="12"/>
      <c r="V149" s="12"/>
      <c r="W149" s="12"/>
      <c r="X149" s="12"/>
      <c r="Y149" s="12"/>
      <c r="Z149" s="12"/>
      <c r="AA149" s="12"/>
      <c r="AB149" s="12"/>
      <c r="AC149" s="12"/>
      <c r="AD149" s="12"/>
      <c r="AE149" s="12"/>
      <c r="AR149" s="153" t="s">
        <v>82</v>
      </c>
      <c r="AT149" s="161" t="s">
        <v>71</v>
      </c>
      <c r="AU149" s="161" t="s">
        <v>72</v>
      </c>
      <c r="AY149" s="153" t="s">
        <v>148</v>
      </c>
      <c r="BK149" s="162">
        <f>BK150+BK155+BK157+BK159+BK170+BK172+BK177+BK185+BK195+BK200+BK205</f>
        <v>0</v>
      </c>
    </row>
    <row r="150" s="12" customFormat="1" ht="22.8" customHeight="1">
      <c r="A150" s="12"/>
      <c r="B150" s="152"/>
      <c r="C150" s="12"/>
      <c r="D150" s="153" t="s">
        <v>71</v>
      </c>
      <c r="E150" s="163" t="s">
        <v>247</v>
      </c>
      <c r="F150" s="163" t="s">
        <v>248</v>
      </c>
      <c r="G150" s="12"/>
      <c r="H150" s="12"/>
      <c r="I150" s="155"/>
      <c r="J150" s="164">
        <f>BK150</f>
        <v>0</v>
      </c>
      <c r="K150" s="12"/>
      <c r="L150" s="152"/>
      <c r="M150" s="157"/>
      <c r="N150" s="158"/>
      <c r="O150" s="158"/>
      <c r="P150" s="159">
        <f>SUM(P151:P154)</f>
        <v>0</v>
      </c>
      <c r="Q150" s="158"/>
      <c r="R150" s="159">
        <f>SUM(R151:R154)</f>
        <v>0</v>
      </c>
      <c r="S150" s="158"/>
      <c r="T150" s="160">
        <f>SUM(T151:T154)</f>
        <v>1.0791550000000002</v>
      </c>
      <c r="U150" s="12"/>
      <c r="V150" s="12"/>
      <c r="W150" s="12"/>
      <c r="X150" s="12"/>
      <c r="Y150" s="12"/>
      <c r="Z150" s="12"/>
      <c r="AA150" s="12"/>
      <c r="AB150" s="12"/>
      <c r="AC150" s="12"/>
      <c r="AD150" s="12"/>
      <c r="AE150" s="12"/>
      <c r="AR150" s="153" t="s">
        <v>82</v>
      </c>
      <c r="AT150" s="161" t="s">
        <v>71</v>
      </c>
      <c r="AU150" s="161" t="s">
        <v>80</v>
      </c>
      <c r="AY150" s="153" t="s">
        <v>148</v>
      </c>
      <c r="BK150" s="162">
        <f>SUM(BK151:BK154)</f>
        <v>0</v>
      </c>
    </row>
    <row r="151" s="2" customFormat="1" ht="21.75" customHeight="1">
      <c r="A151" s="39"/>
      <c r="B151" s="165"/>
      <c r="C151" s="166" t="s">
        <v>249</v>
      </c>
      <c r="D151" s="166" t="s">
        <v>151</v>
      </c>
      <c r="E151" s="167" t="s">
        <v>250</v>
      </c>
      <c r="F151" s="168" t="s">
        <v>251</v>
      </c>
      <c r="G151" s="169" t="s">
        <v>154</v>
      </c>
      <c r="H151" s="170">
        <v>196.21</v>
      </c>
      <c r="I151" s="171"/>
      <c r="J151" s="172">
        <f>ROUND(I151*H151,2)</f>
        <v>0</v>
      </c>
      <c r="K151" s="168" t="s">
        <v>155</v>
      </c>
      <c r="L151" s="40"/>
      <c r="M151" s="173" t="s">
        <v>3</v>
      </c>
      <c r="N151" s="174" t="s">
        <v>43</v>
      </c>
      <c r="O151" s="73"/>
      <c r="P151" s="175">
        <f>O151*H151</f>
        <v>0</v>
      </c>
      <c r="Q151" s="175">
        <v>0</v>
      </c>
      <c r="R151" s="175">
        <f>Q151*H151</f>
        <v>0</v>
      </c>
      <c r="S151" s="175">
        <v>0.0055</v>
      </c>
      <c r="T151" s="176">
        <f>S151*H151</f>
        <v>1.0791550000000002</v>
      </c>
      <c r="U151" s="39"/>
      <c r="V151" s="39"/>
      <c r="W151" s="39"/>
      <c r="X151" s="39"/>
      <c r="Y151" s="39"/>
      <c r="Z151" s="39"/>
      <c r="AA151" s="39"/>
      <c r="AB151" s="39"/>
      <c r="AC151" s="39"/>
      <c r="AD151" s="39"/>
      <c r="AE151" s="39"/>
      <c r="AR151" s="177" t="s">
        <v>249</v>
      </c>
      <c r="AT151" s="177" t="s">
        <v>151</v>
      </c>
      <c r="AU151" s="177" t="s">
        <v>82</v>
      </c>
      <c r="AY151" s="20" t="s">
        <v>148</v>
      </c>
      <c r="BE151" s="178">
        <f>IF(N151="základní",J151,0)</f>
        <v>0</v>
      </c>
      <c r="BF151" s="178">
        <f>IF(N151="snížená",J151,0)</f>
        <v>0</v>
      </c>
      <c r="BG151" s="178">
        <f>IF(N151="zákl. přenesená",J151,0)</f>
        <v>0</v>
      </c>
      <c r="BH151" s="178">
        <f>IF(N151="sníž. přenesená",J151,0)</f>
        <v>0</v>
      </c>
      <c r="BI151" s="178">
        <f>IF(N151="nulová",J151,0)</f>
        <v>0</v>
      </c>
      <c r="BJ151" s="20" t="s">
        <v>80</v>
      </c>
      <c r="BK151" s="178">
        <f>ROUND(I151*H151,2)</f>
        <v>0</v>
      </c>
      <c r="BL151" s="20" t="s">
        <v>249</v>
      </c>
      <c r="BM151" s="177" t="s">
        <v>252</v>
      </c>
    </row>
    <row r="152" s="2" customFormat="1">
      <c r="A152" s="39"/>
      <c r="B152" s="40"/>
      <c r="C152" s="39"/>
      <c r="D152" s="179" t="s">
        <v>158</v>
      </c>
      <c r="E152" s="39"/>
      <c r="F152" s="180" t="s">
        <v>253</v>
      </c>
      <c r="G152" s="39"/>
      <c r="H152" s="39"/>
      <c r="I152" s="181"/>
      <c r="J152" s="39"/>
      <c r="K152" s="39"/>
      <c r="L152" s="40"/>
      <c r="M152" s="182"/>
      <c r="N152" s="183"/>
      <c r="O152" s="73"/>
      <c r="P152" s="73"/>
      <c r="Q152" s="73"/>
      <c r="R152" s="73"/>
      <c r="S152" s="73"/>
      <c r="T152" s="74"/>
      <c r="U152" s="39"/>
      <c r="V152" s="39"/>
      <c r="W152" s="39"/>
      <c r="X152" s="39"/>
      <c r="Y152" s="39"/>
      <c r="Z152" s="39"/>
      <c r="AA152" s="39"/>
      <c r="AB152" s="39"/>
      <c r="AC152" s="39"/>
      <c r="AD152" s="39"/>
      <c r="AE152" s="39"/>
      <c r="AT152" s="20" t="s">
        <v>158</v>
      </c>
      <c r="AU152" s="20" t="s">
        <v>82</v>
      </c>
    </row>
    <row r="153" s="13" customFormat="1">
      <c r="A153" s="13"/>
      <c r="B153" s="184"/>
      <c r="C153" s="13"/>
      <c r="D153" s="185" t="s">
        <v>167</v>
      </c>
      <c r="E153" s="186" t="s">
        <v>3</v>
      </c>
      <c r="F153" s="187" t="s">
        <v>254</v>
      </c>
      <c r="G153" s="13"/>
      <c r="H153" s="188">
        <v>196.21</v>
      </c>
      <c r="I153" s="189"/>
      <c r="J153" s="13"/>
      <c r="K153" s="13"/>
      <c r="L153" s="184"/>
      <c r="M153" s="190"/>
      <c r="N153" s="191"/>
      <c r="O153" s="191"/>
      <c r="P153" s="191"/>
      <c r="Q153" s="191"/>
      <c r="R153" s="191"/>
      <c r="S153" s="191"/>
      <c r="T153" s="192"/>
      <c r="U153" s="13"/>
      <c r="V153" s="13"/>
      <c r="W153" s="13"/>
      <c r="X153" s="13"/>
      <c r="Y153" s="13"/>
      <c r="Z153" s="13"/>
      <c r="AA153" s="13"/>
      <c r="AB153" s="13"/>
      <c r="AC153" s="13"/>
      <c r="AD153" s="13"/>
      <c r="AE153" s="13"/>
      <c r="AT153" s="186" t="s">
        <v>167</v>
      </c>
      <c r="AU153" s="186" t="s">
        <v>82</v>
      </c>
      <c r="AV153" s="13" t="s">
        <v>82</v>
      </c>
      <c r="AW153" s="13" t="s">
        <v>35</v>
      </c>
      <c r="AX153" s="13" t="s">
        <v>72</v>
      </c>
      <c r="AY153" s="186" t="s">
        <v>148</v>
      </c>
    </row>
    <row r="154" s="14" customFormat="1">
      <c r="A154" s="14"/>
      <c r="B154" s="193"/>
      <c r="C154" s="14"/>
      <c r="D154" s="185" t="s">
        <v>167</v>
      </c>
      <c r="E154" s="194" t="s">
        <v>3</v>
      </c>
      <c r="F154" s="195" t="s">
        <v>171</v>
      </c>
      <c r="G154" s="14"/>
      <c r="H154" s="196">
        <v>196.21</v>
      </c>
      <c r="I154" s="197"/>
      <c r="J154" s="14"/>
      <c r="K154" s="14"/>
      <c r="L154" s="193"/>
      <c r="M154" s="198"/>
      <c r="N154" s="199"/>
      <c r="O154" s="199"/>
      <c r="P154" s="199"/>
      <c r="Q154" s="199"/>
      <c r="R154" s="199"/>
      <c r="S154" s="199"/>
      <c r="T154" s="200"/>
      <c r="U154" s="14"/>
      <c r="V154" s="14"/>
      <c r="W154" s="14"/>
      <c r="X154" s="14"/>
      <c r="Y154" s="14"/>
      <c r="Z154" s="14"/>
      <c r="AA154" s="14"/>
      <c r="AB154" s="14"/>
      <c r="AC154" s="14"/>
      <c r="AD154" s="14"/>
      <c r="AE154" s="14"/>
      <c r="AT154" s="194" t="s">
        <v>167</v>
      </c>
      <c r="AU154" s="194" t="s">
        <v>82</v>
      </c>
      <c r="AV154" s="14" t="s">
        <v>156</v>
      </c>
      <c r="AW154" s="14" t="s">
        <v>35</v>
      </c>
      <c r="AX154" s="14" t="s">
        <v>80</v>
      </c>
      <c r="AY154" s="194" t="s">
        <v>148</v>
      </c>
    </row>
    <row r="155" s="12" customFormat="1" ht="22.8" customHeight="1">
      <c r="A155" s="12"/>
      <c r="B155" s="152"/>
      <c r="C155" s="12"/>
      <c r="D155" s="153" t="s">
        <v>71</v>
      </c>
      <c r="E155" s="163" t="s">
        <v>255</v>
      </c>
      <c r="F155" s="163" t="s">
        <v>256</v>
      </c>
      <c r="G155" s="12"/>
      <c r="H155" s="12"/>
      <c r="I155" s="155"/>
      <c r="J155" s="164">
        <f>BK155</f>
        <v>0</v>
      </c>
      <c r="K155" s="12"/>
      <c r="L155" s="152"/>
      <c r="M155" s="157"/>
      <c r="N155" s="158"/>
      <c r="O155" s="158"/>
      <c r="P155" s="159">
        <f>P156</f>
        <v>0</v>
      </c>
      <c r="Q155" s="158"/>
      <c r="R155" s="159">
        <f>R156</f>
        <v>0</v>
      </c>
      <c r="S155" s="158"/>
      <c r="T155" s="160">
        <f>T156</f>
        <v>0</v>
      </c>
      <c r="U155" s="12"/>
      <c r="V155" s="12"/>
      <c r="W155" s="12"/>
      <c r="X155" s="12"/>
      <c r="Y155" s="12"/>
      <c r="Z155" s="12"/>
      <c r="AA155" s="12"/>
      <c r="AB155" s="12"/>
      <c r="AC155" s="12"/>
      <c r="AD155" s="12"/>
      <c r="AE155" s="12"/>
      <c r="AR155" s="153" t="s">
        <v>82</v>
      </c>
      <c r="AT155" s="161" t="s">
        <v>71</v>
      </c>
      <c r="AU155" s="161" t="s">
        <v>80</v>
      </c>
      <c r="AY155" s="153" t="s">
        <v>148</v>
      </c>
      <c r="BK155" s="162">
        <f>BK156</f>
        <v>0</v>
      </c>
    </row>
    <row r="156" s="2" customFormat="1" ht="16.5" customHeight="1">
      <c r="A156" s="39"/>
      <c r="B156" s="165"/>
      <c r="C156" s="166" t="s">
        <v>257</v>
      </c>
      <c r="D156" s="166" t="s">
        <v>151</v>
      </c>
      <c r="E156" s="167" t="s">
        <v>258</v>
      </c>
      <c r="F156" s="168" t="s">
        <v>259</v>
      </c>
      <c r="G156" s="169" t="s">
        <v>260</v>
      </c>
      <c r="H156" s="170">
        <v>1</v>
      </c>
      <c r="I156" s="171"/>
      <c r="J156" s="172">
        <f>ROUND(I156*H156,2)</f>
        <v>0</v>
      </c>
      <c r="K156" s="168" t="s">
        <v>3</v>
      </c>
      <c r="L156" s="40"/>
      <c r="M156" s="173" t="s">
        <v>3</v>
      </c>
      <c r="N156" s="174" t="s">
        <v>43</v>
      </c>
      <c r="O156" s="73"/>
      <c r="P156" s="175">
        <f>O156*H156</f>
        <v>0</v>
      </c>
      <c r="Q156" s="175">
        <v>0</v>
      </c>
      <c r="R156" s="175">
        <f>Q156*H156</f>
        <v>0</v>
      </c>
      <c r="S156" s="175">
        <v>0</v>
      </c>
      <c r="T156" s="176">
        <f>S156*H156</f>
        <v>0</v>
      </c>
      <c r="U156" s="39"/>
      <c r="V156" s="39"/>
      <c r="W156" s="39"/>
      <c r="X156" s="39"/>
      <c r="Y156" s="39"/>
      <c r="Z156" s="39"/>
      <c r="AA156" s="39"/>
      <c r="AB156" s="39"/>
      <c r="AC156" s="39"/>
      <c r="AD156" s="39"/>
      <c r="AE156" s="39"/>
      <c r="AR156" s="177" t="s">
        <v>249</v>
      </c>
      <c r="AT156" s="177" t="s">
        <v>151</v>
      </c>
      <c r="AU156" s="177" t="s">
        <v>82</v>
      </c>
      <c r="AY156" s="20" t="s">
        <v>148</v>
      </c>
      <c r="BE156" s="178">
        <f>IF(N156="základní",J156,0)</f>
        <v>0</v>
      </c>
      <c r="BF156" s="178">
        <f>IF(N156="snížená",J156,0)</f>
        <v>0</v>
      </c>
      <c r="BG156" s="178">
        <f>IF(N156="zákl. přenesená",J156,0)</f>
        <v>0</v>
      </c>
      <c r="BH156" s="178">
        <f>IF(N156="sníž. přenesená",J156,0)</f>
        <v>0</v>
      </c>
      <c r="BI156" s="178">
        <f>IF(N156="nulová",J156,0)</f>
        <v>0</v>
      </c>
      <c r="BJ156" s="20" t="s">
        <v>80</v>
      </c>
      <c r="BK156" s="178">
        <f>ROUND(I156*H156,2)</f>
        <v>0</v>
      </c>
      <c r="BL156" s="20" t="s">
        <v>249</v>
      </c>
      <c r="BM156" s="177" t="s">
        <v>261</v>
      </c>
    </row>
    <row r="157" s="12" customFormat="1" ht="22.8" customHeight="1">
      <c r="A157" s="12"/>
      <c r="B157" s="152"/>
      <c r="C157" s="12"/>
      <c r="D157" s="153" t="s">
        <v>71</v>
      </c>
      <c r="E157" s="163" t="s">
        <v>262</v>
      </c>
      <c r="F157" s="163" t="s">
        <v>263</v>
      </c>
      <c r="G157" s="12"/>
      <c r="H157" s="12"/>
      <c r="I157" s="155"/>
      <c r="J157" s="164">
        <f>BK157</f>
        <v>0</v>
      </c>
      <c r="K157" s="12"/>
      <c r="L157" s="152"/>
      <c r="M157" s="157"/>
      <c r="N157" s="158"/>
      <c r="O157" s="158"/>
      <c r="P157" s="159">
        <f>P158</f>
        <v>0</v>
      </c>
      <c r="Q157" s="158"/>
      <c r="R157" s="159">
        <f>R158</f>
        <v>0</v>
      </c>
      <c r="S157" s="158"/>
      <c r="T157" s="160">
        <f>T158</f>
        <v>0</v>
      </c>
      <c r="U157" s="12"/>
      <c r="V157" s="12"/>
      <c r="W157" s="12"/>
      <c r="X157" s="12"/>
      <c r="Y157" s="12"/>
      <c r="Z157" s="12"/>
      <c r="AA157" s="12"/>
      <c r="AB157" s="12"/>
      <c r="AC157" s="12"/>
      <c r="AD157" s="12"/>
      <c r="AE157" s="12"/>
      <c r="AR157" s="153" t="s">
        <v>82</v>
      </c>
      <c r="AT157" s="161" t="s">
        <v>71</v>
      </c>
      <c r="AU157" s="161" t="s">
        <v>80</v>
      </c>
      <c r="AY157" s="153" t="s">
        <v>148</v>
      </c>
      <c r="BK157" s="162">
        <f>BK158</f>
        <v>0</v>
      </c>
    </row>
    <row r="158" s="2" customFormat="1" ht="16.5" customHeight="1">
      <c r="A158" s="39"/>
      <c r="B158" s="165"/>
      <c r="C158" s="166" t="s">
        <v>264</v>
      </c>
      <c r="D158" s="166" t="s">
        <v>151</v>
      </c>
      <c r="E158" s="167" t="s">
        <v>265</v>
      </c>
      <c r="F158" s="168" t="s">
        <v>266</v>
      </c>
      <c r="G158" s="169" t="s">
        <v>260</v>
      </c>
      <c r="H158" s="170">
        <v>1</v>
      </c>
      <c r="I158" s="171"/>
      <c r="J158" s="172">
        <f>ROUND(I158*H158,2)</f>
        <v>0</v>
      </c>
      <c r="K158" s="168" t="s">
        <v>3</v>
      </c>
      <c r="L158" s="40"/>
      <c r="M158" s="173" t="s">
        <v>3</v>
      </c>
      <c r="N158" s="174" t="s">
        <v>43</v>
      </c>
      <c r="O158" s="73"/>
      <c r="P158" s="175">
        <f>O158*H158</f>
        <v>0</v>
      </c>
      <c r="Q158" s="175">
        <v>0</v>
      </c>
      <c r="R158" s="175">
        <f>Q158*H158</f>
        <v>0</v>
      </c>
      <c r="S158" s="175">
        <v>0</v>
      </c>
      <c r="T158" s="176">
        <f>S158*H158</f>
        <v>0</v>
      </c>
      <c r="U158" s="39"/>
      <c r="V158" s="39"/>
      <c r="W158" s="39"/>
      <c r="X158" s="39"/>
      <c r="Y158" s="39"/>
      <c r="Z158" s="39"/>
      <c r="AA158" s="39"/>
      <c r="AB158" s="39"/>
      <c r="AC158" s="39"/>
      <c r="AD158" s="39"/>
      <c r="AE158" s="39"/>
      <c r="AR158" s="177" t="s">
        <v>249</v>
      </c>
      <c r="AT158" s="177" t="s">
        <v>151</v>
      </c>
      <c r="AU158" s="177" t="s">
        <v>82</v>
      </c>
      <c r="AY158" s="20" t="s">
        <v>148</v>
      </c>
      <c r="BE158" s="178">
        <f>IF(N158="základní",J158,0)</f>
        <v>0</v>
      </c>
      <c r="BF158" s="178">
        <f>IF(N158="snížená",J158,0)</f>
        <v>0</v>
      </c>
      <c r="BG158" s="178">
        <f>IF(N158="zákl. přenesená",J158,0)</f>
        <v>0</v>
      </c>
      <c r="BH158" s="178">
        <f>IF(N158="sníž. přenesená",J158,0)</f>
        <v>0</v>
      </c>
      <c r="BI158" s="178">
        <f>IF(N158="nulová",J158,0)</f>
        <v>0</v>
      </c>
      <c r="BJ158" s="20" t="s">
        <v>80</v>
      </c>
      <c r="BK158" s="178">
        <f>ROUND(I158*H158,2)</f>
        <v>0</v>
      </c>
      <c r="BL158" s="20" t="s">
        <v>249</v>
      </c>
      <c r="BM158" s="177" t="s">
        <v>267</v>
      </c>
    </row>
    <row r="159" s="12" customFormat="1" ht="22.8" customHeight="1">
      <c r="A159" s="12"/>
      <c r="B159" s="152"/>
      <c r="C159" s="12"/>
      <c r="D159" s="153" t="s">
        <v>71</v>
      </c>
      <c r="E159" s="163" t="s">
        <v>268</v>
      </c>
      <c r="F159" s="163" t="s">
        <v>269</v>
      </c>
      <c r="G159" s="12"/>
      <c r="H159" s="12"/>
      <c r="I159" s="155"/>
      <c r="J159" s="164">
        <f>BK159</f>
        <v>0</v>
      </c>
      <c r="K159" s="12"/>
      <c r="L159" s="152"/>
      <c r="M159" s="157"/>
      <c r="N159" s="158"/>
      <c r="O159" s="158"/>
      <c r="P159" s="159">
        <f>SUM(P160:P169)</f>
        <v>0</v>
      </c>
      <c r="Q159" s="158"/>
      <c r="R159" s="159">
        <f>SUM(R160:R169)</f>
        <v>0</v>
      </c>
      <c r="S159" s="158"/>
      <c r="T159" s="160">
        <f>SUM(T160:T169)</f>
        <v>0.49894000000000008</v>
      </c>
      <c r="U159" s="12"/>
      <c r="V159" s="12"/>
      <c r="W159" s="12"/>
      <c r="X159" s="12"/>
      <c r="Y159" s="12"/>
      <c r="Z159" s="12"/>
      <c r="AA159" s="12"/>
      <c r="AB159" s="12"/>
      <c r="AC159" s="12"/>
      <c r="AD159" s="12"/>
      <c r="AE159" s="12"/>
      <c r="AR159" s="153" t="s">
        <v>82</v>
      </c>
      <c r="AT159" s="161" t="s">
        <v>71</v>
      </c>
      <c r="AU159" s="161" t="s">
        <v>80</v>
      </c>
      <c r="AY159" s="153" t="s">
        <v>148</v>
      </c>
      <c r="BK159" s="162">
        <f>SUM(BK160:BK169)</f>
        <v>0</v>
      </c>
    </row>
    <row r="160" s="2" customFormat="1" ht="16.5" customHeight="1">
      <c r="A160" s="39"/>
      <c r="B160" s="165"/>
      <c r="C160" s="166" t="s">
        <v>270</v>
      </c>
      <c r="D160" s="166" t="s">
        <v>151</v>
      </c>
      <c r="E160" s="167" t="s">
        <v>271</v>
      </c>
      <c r="F160" s="168" t="s">
        <v>272</v>
      </c>
      <c r="G160" s="169" t="s">
        <v>260</v>
      </c>
      <c r="H160" s="170">
        <v>2</v>
      </c>
      <c r="I160" s="171"/>
      <c r="J160" s="172">
        <f>ROUND(I160*H160,2)</f>
        <v>0</v>
      </c>
      <c r="K160" s="168" t="s">
        <v>155</v>
      </c>
      <c r="L160" s="40"/>
      <c r="M160" s="173" t="s">
        <v>3</v>
      </c>
      <c r="N160" s="174" t="s">
        <v>43</v>
      </c>
      <c r="O160" s="73"/>
      <c r="P160" s="175">
        <f>O160*H160</f>
        <v>0</v>
      </c>
      <c r="Q160" s="175">
        <v>0</v>
      </c>
      <c r="R160" s="175">
        <f>Q160*H160</f>
        <v>0</v>
      </c>
      <c r="S160" s="175">
        <v>0.01933</v>
      </c>
      <c r="T160" s="176">
        <f>S160*H160</f>
        <v>0.03866</v>
      </c>
      <c r="U160" s="39"/>
      <c r="V160" s="39"/>
      <c r="W160" s="39"/>
      <c r="X160" s="39"/>
      <c r="Y160" s="39"/>
      <c r="Z160" s="39"/>
      <c r="AA160" s="39"/>
      <c r="AB160" s="39"/>
      <c r="AC160" s="39"/>
      <c r="AD160" s="39"/>
      <c r="AE160" s="39"/>
      <c r="AR160" s="177" t="s">
        <v>249</v>
      </c>
      <c r="AT160" s="177" t="s">
        <v>151</v>
      </c>
      <c r="AU160" s="177" t="s">
        <v>82</v>
      </c>
      <c r="AY160" s="20" t="s">
        <v>148</v>
      </c>
      <c r="BE160" s="178">
        <f>IF(N160="základní",J160,0)</f>
        <v>0</v>
      </c>
      <c r="BF160" s="178">
        <f>IF(N160="snížená",J160,0)</f>
        <v>0</v>
      </c>
      <c r="BG160" s="178">
        <f>IF(N160="zákl. přenesená",J160,0)</f>
        <v>0</v>
      </c>
      <c r="BH160" s="178">
        <f>IF(N160="sníž. přenesená",J160,0)</f>
        <v>0</v>
      </c>
      <c r="BI160" s="178">
        <f>IF(N160="nulová",J160,0)</f>
        <v>0</v>
      </c>
      <c r="BJ160" s="20" t="s">
        <v>80</v>
      </c>
      <c r="BK160" s="178">
        <f>ROUND(I160*H160,2)</f>
        <v>0</v>
      </c>
      <c r="BL160" s="20" t="s">
        <v>249</v>
      </c>
      <c r="BM160" s="177" t="s">
        <v>273</v>
      </c>
    </row>
    <row r="161" s="2" customFormat="1">
      <c r="A161" s="39"/>
      <c r="B161" s="40"/>
      <c r="C161" s="39"/>
      <c r="D161" s="179" t="s">
        <v>158</v>
      </c>
      <c r="E161" s="39"/>
      <c r="F161" s="180" t="s">
        <v>274</v>
      </c>
      <c r="G161" s="39"/>
      <c r="H161" s="39"/>
      <c r="I161" s="181"/>
      <c r="J161" s="39"/>
      <c r="K161" s="39"/>
      <c r="L161" s="40"/>
      <c r="M161" s="182"/>
      <c r="N161" s="183"/>
      <c r="O161" s="73"/>
      <c r="P161" s="73"/>
      <c r="Q161" s="73"/>
      <c r="R161" s="73"/>
      <c r="S161" s="73"/>
      <c r="T161" s="74"/>
      <c r="U161" s="39"/>
      <c r="V161" s="39"/>
      <c r="W161" s="39"/>
      <c r="X161" s="39"/>
      <c r="Y161" s="39"/>
      <c r="Z161" s="39"/>
      <c r="AA161" s="39"/>
      <c r="AB161" s="39"/>
      <c r="AC161" s="39"/>
      <c r="AD161" s="39"/>
      <c r="AE161" s="39"/>
      <c r="AT161" s="20" t="s">
        <v>158</v>
      </c>
      <c r="AU161" s="20" t="s">
        <v>82</v>
      </c>
    </row>
    <row r="162" s="2" customFormat="1" ht="16.5" customHeight="1">
      <c r="A162" s="39"/>
      <c r="B162" s="165"/>
      <c r="C162" s="166" t="s">
        <v>275</v>
      </c>
      <c r="D162" s="166" t="s">
        <v>151</v>
      </c>
      <c r="E162" s="167" t="s">
        <v>276</v>
      </c>
      <c r="F162" s="168" t="s">
        <v>277</v>
      </c>
      <c r="G162" s="169" t="s">
        <v>260</v>
      </c>
      <c r="H162" s="170">
        <v>3</v>
      </c>
      <c r="I162" s="171"/>
      <c r="J162" s="172">
        <f>ROUND(I162*H162,2)</f>
        <v>0</v>
      </c>
      <c r="K162" s="168" t="s">
        <v>155</v>
      </c>
      <c r="L162" s="40"/>
      <c r="M162" s="173" t="s">
        <v>3</v>
      </c>
      <c r="N162" s="174" t="s">
        <v>43</v>
      </c>
      <c r="O162" s="73"/>
      <c r="P162" s="175">
        <f>O162*H162</f>
        <v>0</v>
      </c>
      <c r="Q162" s="175">
        <v>0</v>
      </c>
      <c r="R162" s="175">
        <f>Q162*H162</f>
        <v>0</v>
      </c>
      <c r="S162" s="175">
        <v>0.01946</v>
      </c>
      <c r="T162" s="176">
        <f>S162*H162</f>
        <v>0.05838</v>
      </c>
      <c r="U162" s="39"/>
      <c r="V162" s="39"/>
      <c r="W162" s="39"/>
      <c r="X162" s="39"/>
      <c r="Y162" s="39"/>
      <c r="Z162" s="39"/>
      <c r="AA162" s="39"/>
      <c r="AB162" s="39"/>
      <c r="AC162" s="39"/>
      <c r="AD162" s="39"/>
      <c r="AE162" s="39"/>
      <c r="AR162" s="177" t="s">
        <v>249</v>
      </c>
      <c r="AT162" s="177" t="s">
        <v>151</v>
      </c>
      <c r="AU162" s="177" t="s">
        <v>82</v>
      </c>
      <c r="AY162" s="20" t="s">
        <v>148</v>
      </c>
      <c r="BE162" s="178">
        <f>IF(N162="základní",J162,0)</f>
        <v>0</v>
      </c>
      <c r="BF162" s="178">
        <f>IF(N162="snížená",J162,0)</f>
        <v>0</v>
      </c>
      <c r="BG162" s="178">
        <f>IF(N162="zákl. přenesená",J162,0)</f>
        <v>0</v>
      </c>
      <c r="BH162" s="178">
        <f>IF(N162="sníž. přenesená",J162,0)</f>
        <v>0</v>
      </c>
      <c r="BI162" s="178">
        <f>IF(N162="nulová",J162,0)</f>
        <v>0</v>
      </c>
      <c r="BJ162" s="20" t="s">
        <v>80</v>
      </c>
      <c r="BK162" s="178">
        <f>ROUND(I162*H162,2)</f>
        <v>0</v>
      </c>
      <c r="BL162" s="20" t="s">
        <v>249</v>
      </c>
      <c r="BM162" s="177" t="s">
        <v>278</v>
      </c>
    </row>
    <row r="163" s="2" customFormat="1">
      <c r="A163" s="39"/>
      <c r="B163" s="40"/>
      <c r="C163" s="39"/>
      <c r="D163" s="179" t="s">
        <v>158</v>
      </c>
      <c r="E163" s="39"/>
      <c r="F163" s="180" t="s">
        <v>279</v>
      </c>
      <c r="G163" s="39"/>
      <c r="H163" s="39"/>
      <c r="I163" s="181"/>
      <c r="J163" s="39"/>
      <c r="K163" s="39"/>
      <c r="L163" s="40"/>
      <c r="M163" s="182"/>
      <c r="N163" s="183"/>
      <c r="O163" s="73"/>
      <c r="P163" s="73"/>
      <c r="Q163" s="73"/>
      <c r="R163" s="73"/>
      <c r="S163" s="73"/>
      <c r="T163" s="74"/>
      <c r="U163" s="39"/>
      <c r="V163" s="39"/>
      <c r="W163" s="39"/>
      <c r="X163" s="39"/>
      <c r="Y163" s="39"/>
      <c r="Z163" s="39"/>
      <c r="AA163" s="39"/>
      <c r="AB163" s="39"/>
      <c r="AC163" s="39"/>
      <c r="AD163" s="39"/>
      <c r="AE163" s="39"/>
      <c r="AT163" s="20" t="s">
        <v>158</v>
      </c>
      <c r="AU163" s="20" t="s">
        <v>82</v>
      </c>
    </row>
    <row r="164" s="2" customFormat="1" ht="16.5" customHeight="1">
      <c r="A164" s="39"/>
      <c r="B164" s="165"/>
      <c r="C164" s="166" t="s">
        <v>8</v>
      </c>
      <c r="D164" s="166" t="s">
        <v>151</v>
      </c>
      <c r="E164" s="167" t="s">
        <v>280</v>
      </c>
      <c r="F164" s="168" t="s">
        <v>281</v>
      </c>
      <c r="G164" s="169" t="s">
        <v>260</v>
      </c>
      <c r="H164" s="170">
        <v>2</v>
      </c>
      <c r="I164" s="171"/>
      <c r="J164" s="172">
        <f>ROUND(I164*H164,2)</f>
        <v>0</v>
      </c>
      <c r="K164" s="168" t="s">
        <v>155</v>
      </c>
      <c r="L164" s="40"/>
      <c r="M164" s="173" t="s">
        <v>3</v>
      </c>
      <c r="N164" s="174" t="s">
        <v>43</v>
      </c>
      <c r="O164" s="73"/>
      <c r="P164" s="175">
        <f>O164*H164</f>
        <v>0</v>
      </c>
      <c r="Q164" s="175">
        <v>0</v>
      </c>
      <c r="R164" s="175">
        <f>Q164*H164</f>
        <v>0</v>
      </c>
      <c r="S164" s="175">
        <v>0.0245</v>
      </c>
      <c r="T164" s="176">
        <f>S164*H164</f>
        <v>0.049</v>
      </c>
      <c r="U164" s="39"/>
      <c r="V164" s="39"/>
      <c r="W164" s="39"/>
      <c r="X164" s="39"/>
      <c r="Y164" s="39"/>
      <c r="Z164" s="39"/>
      <c r="AA164" s="39"/>
      <c r="AB164" s="39"/>
      <c r="AC164" s="39"/>
      <c r="AD164" s="39"/>
      <c r="AE164" s="39"/>
      <c r="AR164" s="177" t="s">
        <v>249</v>
      </c>
      <c r="AT164" s="177" t="s">
        <v>151</v>
      </c>
      <c r="AU164" s="177" t="s">
        <v>82</v>
      </c>
      <c r="AY164" s="20" t="s">
        <v>148</v>
      </c>
      <c r="BE164" s="178">
        <f>IF(N164="základní",J164,0)</f>
        <v>0</v>
      </c>
      <c r="BF164" s="178">
        <f>IF(N164="snížená",J164,0)</f>
        <v>0</v>
      </c>
      <c r="BG164" s="178">
        <f>IF(N164="zákl. přenesená",J164,0)</f>
        <v>0</v>
      </c>
      <c r="BH164" s="178">
        <f>IF(N164="sníž. přenesená",J164,0)</f>
        <v>0</v>
      </c>
      <c r="BI164" s="178">
        <f>IF(N164="nulová",J164,0)</f>
        <v>0</v>
      </c>
      <c r="BJ164" s="20" t="s">
        <v>80</v>
      </c>
      <c r="BK164" s="178">
        <f>ROUND(I164*H164,2)</f>
        <v>0</v>
      </c>
      <c r="BL164" s="20" t="s">
        <v>249</v>
      </c>
      <c r="BM164" s="177" t="s">
        <v>282</v>
      </c>
    </row>
    <row r="165" s="2" customFormat="1">
      <c r="A165" s="39"/>
      <c r="B165" s="40"/>
      <c r="C165" s="39"/>
      <c r="D165" s="179" t="s">
        <v>158</v>
      </c>
      <c r="E165" s="39"/>
      <c r="F165" s="180" t="s">
        <v>283</v>
      </c>
      <c r="G165" s="39"/>
      <c r="H165" s="39"/>
      <c r="I165" s="181"/>
      <c r="J165" s="39"/>
      <c r="K165" s="39"/>
      <c r="L165" s="40"/>
      <c r="M165" s="182"/>
      <c r="N165" s="183"/>
      <c r="O165" s="73"/>
      <c r="P165" s="73"/>
      <c r="Q165" s="73"/>
      <c r="R165" s="73"/>
      <c r="S165" s="73"/>
      <c r="T165" s="74"/>
      <c r="U165" s="39"/>
      <c r="V165" s="39"/>
      <c r="W165" s="39"/>
      <c r="X165" s="39"/>
      <c r="Y165" s="39"/>
      <c r="Z165" s="39"/>
      <c r="AA165" s="39"/>
      <c r="AB165" s="39"/>
      <c r="AC165" s="39"/>
      <c r="AD165" s="39"/>
      <c r="AE165" s="39"/>
      <c r="AT165" s="20" t="s">
        <v>158</v>
      </c>
      <c r="AU165" s="20" t="s">
        <v>82</v>
      </c>
    </row>
    <row r="166" s="2" customFormat="1" ht="16.5" customHeight="1">
      <c r="A166" s="39"/>
      <c r="B166" s="165"/>
      <c r="C166" s="166" t="s">
        <v>284</v>
      </c>
      <c r="D166" s="166" t="s">
        <v>151</v>
      </c>
      <c r="E166" s="167" t="s">
        <v>285</v>
      </c>
      <c r="F166" s="168" t="s">
        <v>286</v>
      </c>
      <c r="G166" s="169" t="s">
        <v>260</v>
      </c>
      <c r="H166" s="170">
        <v>7</v>
      </c>
      <c r="I166" s="171"/>
      <c r="J166" s="172">
        <f>ROUND(I166*H166,2)</f>
        <v>0</v>
      </c>
      <c r="K166" s="168" t="s">
        <v>155</v>
      </c>
      <c r="L166" s="40"/>
      <c r="M166" s="173" t="s">
        <v>3</v>
      </c>
      <c r="N166" s="174" t="s">
        <v>43</v>
      </c>
      <c r="O166" s="73"/>
      <c r="P166" s="175">
        <f>O166*H166</f>
        <v>0</v>
      </c>
      <c r="Q166" s="175">
        <v>0</v>
      </c>
      <c r="R166" s="175">
        <f>Q166*H166</f>
        <v>0</v>
      </c>
      <c r="S166" s="175">
        <v>0.0405</v>
      </c>
      <c r="T166" s="176">
        <f>S166*H166</f>
        <v>0.28350000000000004</v>
      </c>
      <c r="U166" s="39"/>
      <c r="V166" s="39"/>
      <c r="W166" s="39"/>
      <c r="X166" s="39"/>
      <c r="Y166" s="39"/>
      <c r="Z166" s="39"/>
      <c r="AA166" s="39"/>
      <c r="AB166" s="39"/>
      <c r="AC166" s="39"/>
      <c r="AD166" s="39"/>
      <c r="AE166" s="39"/>
      <c r="AR166" s="177" t="s">
        <v>249</v>
      </c>
      <c r="AT166" s="177" t="s">
        <v>151</v>
      </c>
      <c r="AU166" s="177" t="s">
        <v>82</v>
      </c>
      <c r="AY166" s="20" t="s">
        <v>148</v>
      </c>
      <c r="BE166" s="178">
        <f>IF(N166="základní",J166,0)</f>
        <v>0</v>
      </c>
      <c r="BF166" s="178">
        <f>IF(N166="snížená",J166,0)</f>
        <v>0</v>
      </c>
      <c r="BG166" s="178">
        <f>IF(N166="zákl. přenesená",J166,0)</f>
        <v>0</v>
      </c>
      <c r="BH166" s="178">
        <f>IF(N166="sníž. přenesená",J166,0)</f>
        <v>0</v>
      </c>
      <c r="BI166" s="178">
        <f>IF(N166="nulová",J166,0)</f>
        <v>0</v>
      </c>
      <c r="BJ166" s="20" t="s">
        <v>80</v>
      </c>
      <c r="BK166" s="178">
        <f>ROUND(I166*H166,2)</f>
        <v>0</v>
      </c>
      <c r="BL166" s="20" t="s">
        <v>249</v>
      </c>
      <c r="BM166" s="177" t="s">
        <v>287</v>
      </c>
    </row>
    <row r="167" s="2" customFormat="1">
      <c r="A167" s="39"/>
      <c r="B167" s="40"/>
      <c r="C167" s="39"/>
      <c r="D167" s="179" t="s">
        <v>158</v>
      </c>
      <c r="E167" s="39"/>
      <c r="F167" s="180" t="s">
        <v>288</v>
      </c>
      <c r="G167" s="39"/>
      <c r="H167" s="39"/>
      <c r="I167" s="181"/>
      <c r="J167" s="39"/>
      <c r="K167" s="39"/>
      <c r="L167" s="40"/>
      <c r="M167" s="182"/>
      <c r="N167" s="183"/>
      <c r="O167" s="73"/>
      <c r="P167" s="73"/>
      <c r="Q167" s="73"/>
      <c r="R167" s="73"/>
      <c r="S167" s="73"/>
      <c r="T167" s="74"/>
      <c r="U167" s="39"/>
      <c r="V167" s="39"/>
      <c r="W167" s="39"/>
      <c r="X167" s="39"/>
      <c r="Y167" s="39"/>
      <c r="Z167" s="39"/>
      <c r="AA167" s="39"/>
      <c r="AB167" s="39"/>
      <c r="AC167" s="39"/>
      <c r="AD167" s="39"/>
      <c r="AE167" s="39"/>
      <c r="AT167" s="20" t="s">
        <v>158</v>
      </c>
      <c r="AU167" s="20" t="s">
        <v>82</v>
      </c>
    </row>
    <row r="168" s="2" customFormat="1" ht="16.5" customHeight="1">
      <c r="A168" s="39"/>
      <c r="B168" s="165"/>
      <c r="C168" s="166" t="s">
        <v>289</v>
      </c>
      <c r="D168" s="166" t="s">
        <v>151</v>
      </c>
      <c r="E168" s="167" t="s">
        <v>290</v>
      </c>
      <c r="F168" s="168" t="s">
        <v>291</v>
      </c>
      <c r="G168" s="169" t="s">
        <v>260</v>
      </c>
      <c r="H168" s="170">
        <v>2</v>
      </c>
      <c r="I168" s="171"/>
      <c r="J168" s="172">
        <f>ROUND(I168*H168,2)</f>
        <v>0</v>
      </c>
      <c r="K168" s="168" t="s">
        <v>155</v>
      </c>
      <c r="L168" s="40"/>
      <c r="M168" s="173" t="s">
        <v>3</v>
      </c>
      <c r="N168" s="174" t="s">
        <v>43</v>
      </c>
      <c r="O168" s="73"/>
      <c r="P168" s="175">
        <f>O168*H168</f>
        <v>0</v>
      </c>
      <c r="Q168" s="175">
        <v>0</v>
      </c>
      <c r="R168" s="175">
        <f>Q168*H168</f>
        <v>0</v>
      </c>
      <c r="S168" s="175">
        <v>0.0347</v>
      </c>
      <c r="T168" s="176">
        <f>S168*H168</f>
        <v>0.0694</v>
      </c>
      <c r="U168" s="39"/>
      <c r="V168" s="39"/>
      <c r="W168" s="39"/>
      <c r="X168" s="39"/>
      <c r="Y168" s="39"/>
      <c r="Z168" s="39"/>
      <c r="AA168" s="39"/>
      <c r="AB168" s="39"/>
      <c r="AC168" s="39"/>
      <c r="AD168" s="39"/>
      <c r="AE168" s="39"/>
      <c r="AR168" s="177" t="s">
        <v>249</v>
      </c>
      <c r="AT168" s="177" t="s">
        <v>151</v>
      </c>
      <c r="AU168" s="177" t="s">
        <v>82</v>
      </c>
      <c r="AY168" s="20" t="s">
        <v>148</v>
      </c>
      <c r="BE168" s="178">
        <f>IF(N168="základní",J168,0)</f>
        <v>0</v>
      </c>
      <c r="BF168" s="178">
        <f>IF(N168="snížená",J168,0)</f>
        <v>0</v>
      </c>
      <c r="BG168" s="178">
        <f>IF(N168="zákl. přenesená",J168,0)</f>
        <v>0</v>
      </c>
      <c r="BH168" s="178">
        <f>IF(N168="sníž. přenesená",J168,0)</f>
        <v>0</v>
      </c>
      <c r="BI168" s="178">
        <f>IF(N168="nulová",J168,0)</f>
        <v>0</v>
      </c>
      <c r="BJ168" s="20" t="s">
        <v>80</v>
      </c>
      <c r="BK168" s="178">
        <f>ROUND(I168*H168,2)</f>
        <v>0</v>
      </c>
      <c r="BL168" s="20" t="s">
        <v>249</v>
      </c>
      <c r="BM168" s="177" t="s">
        <v>292</v>
      </c>
    </row>
    <row r="169" s="2" customFormat="1">
      <c r="A169" s="39"/>
      <c r="B169" s="40"/>
      <c r="C169" s="39"/>
      <c r="D169" s="179" t="s">
        <v>158</v>
      </c>
      <c r="E169" s="39"/>
      <c r="F169" s="180" t="s">
        <v>293</v>
      </c>
      <c r="G169" s="39"/>
      <c r="H169" s="39"/>
      <c r="I169" s="181"/>
      <c r="J169" s="39"/>
      <c r="K169" s="39"/>
      <c r="L169" s="40"/>
      <c r="M169" s="182"/>
      <c r="N169" s="183"/>
      <c r="O169" s="73"/>
      <c r="P169" s="73"/>
      <c r="Q169" s="73"/>
      <c r="R169" s="73"/>
      <c r="S169" s="73"/>
      <c r="T169" s="74"/>
      <c r="U169" s="39"/>
      <c r="V169" s="39"/>
      <c r="W169" s="39"/>
      <c r="X169" s="39"/>
      <c r="Y169" s="39"/>
      <c r="Z169" s="39"/>
      <c r="AA169" s="39"/>
      <c r="AB169" s="39"/>
      <c r="AC169" s="39"/>
      <c r="AD169" s="39"/>
      <c r="AE169" s="39"/>
      <c r="AT169" s="20" t="s">
        <v>158</v>
      </c>
      <c r="AU169" s="20" t="s">
        <v>82</v>
      </c>
    </row>
    <row r="170" s="12" customFormat="1" ht="22.8" customHeight="1">
      <c r="A170" s="12"/>
      <c r="B170" s="152"/>
      <c r="C170" s="12"/>
      <c r="D170" s="153" t="s">
        <v>71</v>
      </c>
      <c r="E170" s="163" t="s">
        <v>294</v>
      </c>
      <c r="F170" s="163" t="s">
        <v>295</v>
      </c>
      <c r="G170" s="12"/>
      <c r="H170" s="12"/>
      <c r="I170" s="155"/>
      <c r="J170" s="164">
        <f>BK170</f>
        <v>0</v>
      </c>
      <c r="K170" s="12"/>
      <c r="L170" s="152"/>
      <c r="M170" s="157"/>
      <c r="N170" s="158"/>
      <c r="O170" s="158"/>
      <c r="P170" s="159">
        <f>P171</f>
        <v>0</v>
      </c>
      <c r="Q170" s="158"/>
      <c r="R170" s="159">
        <f>R171</f>
        <v>0</v>
      </c>
      <c r="S170" s="158"/>
      <c r="T170" s="160">
        <f>T171</f>
        <v>0</v>
      </c>
      <c r="U170" s="12"/>
      <c r="V170" s="12"/>
      <c r="W170" s="12"/>
      <c r="X170" s="12"/>
      <c r="Y170" s="12"/>
      <c r="Z170" s="12"/>
      <c r="AA170" s="12"/>
      <c r="AB170" s="12"/>
      <c r="AC170" s="12"/>
      <c r="AD170" s="12"/>
      <c r="AE170" s="12"/>
      <c r="AR170" s="153" t="s">
        <v>82</v>
      </c>
      <c r="AT170" s="161" t="s">
        <v>71</v>
      </c>
      <c r="AU170" s="161" t="s">
        <v>80</v>
      </c>
      <c r="AY170" s="153" t="s">
        <v>148</v>
      </c>
      <c r="BK170" s="162">
        <f>BK171</f>
        <v>0</v>
      </c>
    </row>
    <row r="171" s="2" customFormat="1" ht="16.5" customHeight="1">
      <c r="A171" s="39"/>
      <c r="B171" s="165"/>
      <c r="C171" s="166" t="s">
        <v>296</v>
      </c>
      <c r="D171" s="166" t="s">
        <v>151</v>
      </c>
      <c r="E171" s="167" t="s">
        <v>297</v>
      </c>
      <c r="F171" s="168" t="s">
        <v>298</v>
      </c>
      <c r="G171" s="169" t="s">
        <v>260</v>
      </c>
      <c r="H171" s="170">
        <v>1</v>
      </c>
      <c r="I171" s="171"/>
      <c r="J171" s="172">
        <f>ROUND(I171*H171,2)</f>
        <v>0</v>
      </c>
      <c r="K171" s="168" t="s">
        <v>3</v>
      </c>
      <c r="L171" s="40"/>
      <c r="M171" s="173" t="s">
        <v>3</v>
      </c>
      <c r="N171" s="174" t="s">
        <v>43</v>
      </c>
      <c r="O171" s="73"/>
      <c r="P171" s="175">
        <f>O171*H171</f>
        <v>0</v>
      </c>
      <c r="Q171" s="175">
        <v>0</v>
      </c>
      <c r="R171" s="175">
        <f>Q171*H171</f>
        <v>0</v>
      </c>
      <c r="S171" s="175">
        <v>0</v>
      </c>
      <c r="T171" s="176">
        <f>S171*H171</f>
        <v>0</v>
      </c>
      <c r="U171" s="39"/>
      <c r="V171" s="39"/>
      <c r="W171" s="39"/>
      <c r="X171" s="39"/>
      <c r="Y171" s="39"/>
      <c r="Z171" s="39"/>
      <c r="AA171" s="39"/>
      <c r="AB171" s="39"/>
      <c r="AC171" s="39"/>
      <c r="AD171" s="39"/>
      <c r="AE171" s="39"/>
      <c r="AR171" s="177" t="s">
        <v>249</v>
      </c>
      <c r="AT171" s="177" t="s">
        <v>151</v>
      </c>
      <c r="AU171" s="177" t="s">
        <v>82</v>
      </c>
      <c r="AY171" s="20" t="s">
        <v>148</v>
      </c>
      <c r="BE171" s="178">
        <f>IF(N171="základní",J171,0)</f>
        <v>0</v>
      </c>
      <c r="BF171" s="178">
        <f>IF(N171="snížená",J171,0)</f>
        <v>0</v>
      </c>
      <c r="BG171" s="178">
        <f>IF(N171="zákl. přenesená",J171,0)</f>
        <v>0</v>
      </c>
      <c r="BH171" s="178">
        <f>IF(N171="sníž. přenesená",J171,0)</f>
        <v>0</v>
      </c>
      <c r="BI171" s="178">
        <f>IF(N171="nulová",J171,0)</f>
        <v>0</v>
      </c>
      <c r="BJ171" s="20" t="s">
        <v>80</v>
      </c>
      <c r="BK171" s="178">
        <f>ROUND(I171*H171,2)</f>
        <v>0</v>
      </c>
      <c r="BL171" s="20" t="s">
        <v>249</v>
      </c>
      <c r="BM171" s="177" t="s">
        <v>299</v>
      </c>
    </row>
    <row r="172" s="12" customFormat="1" ht="22.8" customHeight="1">
      <c r="A172" s="12"/>
      <c r="B172" s="152"/>
      <c r="C172" s="12"/>
      <c r="D172" s="153" t="s">
        <v>71</v>
      </c>
      <c r="E172" s="163" t="s">
        <v>300</v>
      </c>
      <c r="F172" s="163" t="s">
        <v>301</v>
      </c>
      <c r="G172" s="12"/>
      <c r="H172" s="12"/>
      <c r="I172" s="155"/>
      <c r="J172" s="164">
        <f>BK172</f>
        <v>0</v>
      </c>
      <c r="K172" s="12"/>
      <c r="L172" s="152"/>
      <c r="M172" s="157"/>
      <c r="N172" s="158"/>
      <c r="O172" s="158"/>
      <c r="P172" s="159">
        <f>SUM(P173:P176)</f>
        <v>0</v>
      </c>
      <c r="Q172" s="158"/>
      <c r="R172" s="159">
        <f>SUM(R173:R176)</f>
        <v>0</v>
      </c>
      <c r="S172" s="158"/>
      <c r="T172" s="160">
        <f>SUM(T173:T176)</f>
        <v>3.392507</v>
      </c>
      <c r="U172" s="12"/>
      <c r="V172" s="12"/>
      <c r="W172" s="12"/>
      <c r="X172" s="12"/>
      <c r="Y172" s="12"/>
      <c r="Z172" s="12"/>
      <c r="AA172" s="12"/>
      <c r="AB172" s="12"/>
      <c r="AC172" s="12"/>
      <c r="AD172" s="12"/>
      <c r="AE172" s="12"/>
      <c r="AR172" s="153" t="s">
        <v>82</v>
      </c>
      <c r="AT172" s="161" t="s">
        <v>71</v>
      </c>
      <c r="AU172" s="161" t="s">
        <v>80</v>
      </c>
      <c r="AY172" s="153" t="s">
        <v>148</v>
      </c>
      <c r="BK172" s="162">
        <f>SUM(BK173:BK176)</f>
        <v>0</v>
      </c>
    </row>
    <row r="173" s="2" customFormat="1" ht="24.15" customHeight="1">
      <c r="A173" s="39"/>
      <c r="B173" s="165"/>
      <c r="C173" s="166" t="s">
        <v>302</v>
      </c>
      <c r="D173" s="166" t="s">
        <v>151</v>
      </c>
      <c r="E173" s="167" t="s">
        <v>303</v>
      </c>
      <c r="F173" s="168" t="s">
        <v>304</v>
      </c>
      <c r="G173" s="169" t="s">
        <v>154</v>
      </c>
      <c r="H173" s="170">
        <v>189.95</v>
      </c>
      <c r="I173" s="171"/>
      <c r="J173" s="172">
        <f>ROUND(I173*H173,2)</f>
        <v>0</v>
      </c>
      <c r="K173" s="168" t="s">
        <v>155</v>
      </c>
      <c r="L173" s="40"/>
      <c r="M173" s="173" t="s">
        <v>3</v>
      </c>
      <c r="N173" s="174" t="s">
        <v>43</v>
      </c>
      <c r="O173" s="73"/>
      <c r="P173" s="175">
        <f>O173*H173</f>
        <v>0</v>
      </c>
      <c r="Q173" s="175">
        <v>0</v>
      </c>
      <c r="R173" s="175">
        <f>Q173*H173</f>
        <v>0</v>
      </c>
      <c r="S173" s="175">
        <v>0.01786</v>
      </c>
      <c r="T173" s="176">
        <f>S173*H173</f>
        <v>3.392507</v>
      </c>
      <c r="U173" s="39"/>
      <c r="V173" s="39"/>
      <c r="W173" s="39"/>
      <c r="X173" s="39"/>
      <c r="Y173" s="39"/>
      <c r="Z173" s="39"/>
      <c r="AA173" s="39"/>
      <c r="AB173" s="39"/>
      <c r="AC173" s="39"/>
      <c r="AD173" s="39"/>
      <c r="AE173" s="39"/>
      <c r="AR173" s="177" t="s">
        <v>249</v>
      </c>
      <c r="AT173" s="177" t="s">
        <v>151</v>
      </c>
      <c r="AU173" s="177" t="s">
        <v>82</v>
      </c>
      <c r="AY173" s="20" t="s">
        <v>148</v>
      </c>
      <c r="BE173" s="178">
        <f>IF(N173="základní",J173,0)</f>
        <v>0</v>
      </c>
      <c r="BF173" s="178">
        <f>IF(N173="snížená",J173,0)</f>
        <v>0</v>
      </c>
      <c r="BG173" s="178">
        <f>IF(N173="zákl. přenesená",J173,0)</f>
        <v>0</v>
      </c>
      <c r="BH173" s="178">
        <f>IF(N173="sníž. přenesená",J173,0)</f>
        <v>0</v>
      </c>
      <c r="BI173" s="178">
        <f>IF(N173="nulová",J173,0)</f>
        <v>0</v>
      </c>
      <c r="BJ173" s="20" t="s">
        <v>80</v>
      </c>
      <c r="BK173" s="178">
        <f>ROUND(I173*H173,2)</f>
        <v>0</v>
      </c>
      <c r="BL173" s="20" t="s">
        <v>249</v>
      </c>
      <c r="BM173" s="177" t="s">
        <v>305</v>
      </c>
    </row>
    <row r="174" s="2" customFormat="1">
      <c r="A174" s="39"/>
      <c r="B174" s="40"/>
      <c r="C174" s="39"/>
      <c r="D174" s="179" t="s">
        <v>158</v>
      </c>
      <c r="E174" s="39"/>
      <c r="F174" s="180" t="s">
        <v>306</v>
      </c>
      <c r="G174" s="39"/>
      <c r="H174" s="39"/>
      <c r="I174" s="181"/>
      <c r="J174" s="39"/>
      <c r="K174" s="39"/>
      <c r="L174" s="40"/>
      <c r="M174" s="182"/>
      <c r="N174" s="183"/>
      <c r="O174" s="73"/>
      <c r="P174" s="73"/>
      <c r="Q174" s="73"/>
      <c r="R174" s="73"/>
      <c r="S174" s="73"/>
      <c r="T174" s="74"/>
      <c r="U174" s="39"/>
      <c r="V174" s="39"/>
      <c r="W174" s="39"/>
      <c r="X174" s="39"/>
      <c r="Y174" s="39"/>
      <c r="Z174" s="39"/>
      <c r="AA174" s="39"/>
      <c r="AB174" s="39"/>
      <c r="AC174" s="39"/>
      <c r="AD174" s="39"/>
      <c r="AE174" s="39"/>
      <c r="AT174" s="20" t="s">
        <v>158</v>
      </c>
      <c r="AU174" s="20" t="s">
        <v>82</v>
      </c>
    </row>
    <row r="175" s="13" customFormat="1">
      <c r="A175" s="13"/>
      <c r="B175" s="184"/>
      <c r="C175" s="13"/>
      <c r="D175" s="185" t="s">
        <v>167</v>
      </c>
      <c r="E175" s="186" t="s">
        <v>3</v>
      </c>
      <c r="F175" s="187" t="s">
        <v>307</v>
      </c>
      <c r="G175" s="13"/>
      <c r="H175" s="188">
        <v>189.95</v>
      </c>
      <c r="I175" s="189"/>
      <c r="J175" s="13"/>
      <c r="K175" s="13"/>
      <c r="L175" s="184"/>
      <c r="M175" s="190"/>
      <c r="N175" s="191"/>
      <c r="O175" s="191"/>
      <c r="P175" s="191"/>
      <c r="Q175" s="191"/>
      <c r="R175" s="191"/>
      <c r="S175" s="191"/>
      <c r="T175" s="192"/>
      <c r="U175" s="13"/>
      <c r="V175" s="13"/>
      <c r="W175" s="13"/>
      <c r="X175" s="13"/>
      <c r="Y175" s="13"/>
      <c r="Z175" s="13"/>
      <c r="AA175" s="13"/>
      <c r="AB175" s="13"/>
      <c r="AC175" s="13"/>
      <c r="AD175" s="13"/>
      <c r="AE175" s="13"/>
      <c r="AT175" s="186" t="s">
        <v>167</v>
      </c>
      <c r="AU175" s="186" t="s">
        <v>82</v>
      </c>
      <c r="AV175" s="13" t="s">
        <v>82</v>
      </c>
      <c r="AW175" s="13" t="s">
        <v>35</v>
      </c>
      <c r="AX175" s="13" t="s">
        <v>72</v>
      </c>
      <c r="AY175" s="186" t="s">
        <v>148</v>
      </c>
    </row>
    <row r="176" s="14" customFormat="1">
      <c r="A176" s="14"/>
      <c r="B176" s="193"/>
      <c r="C176" s="14"/>
      <c r="D176" s="185" t="s">
        <v>167</v>
      </c>
      <c r="E176" s="194" t="s">
        <v>3</v>
      </c>
      <c r="F176" s="195" t="s">
        <v>171</v>
      </c>
      <c r="G176" s="14"/>
      <c r="H176" s="196">
        <v>189.95</v>
      </c>
      <c r="I176" s="197"/>
      <c r="J176" s="14"/>
      <c r="K176" s="14"/>
      <c r="L176" s="193"/>
      <c r="M176" s="198"/>
      <c r="N176" s="199"/>
      <c r="O176" s="199"/>
      <c r="P176" s="199"/>
      <c r="Q176" s="199"/>
      <c r="R176" s="199"/>
      <c r="S176" s="199"/>
      <c r="T176" s="200"/>
      <c r="U176" s="14"/>
      <c r="V176" s="14"/>
      <c r="W176" s="14"/>
      <c r="X176" s="14"/>
      <c r="Y176" s="14"/>
      <c r="Z176" s="14"/>
      <c r="AA176" s="14"/>
      <c r="AB176" s="14"/>
      <c r="AC176" s="14"/>
      <c r="AD176" s="14"/>
      <c r="AE176" s="14"/>
      <c r="AT176" s="194" t="s">
        <v>167</v>
      </c>
      <c r="AU176" s="194" t="s">
        <v>82</v>
      </c>
      <c r="AV176" s="14" t="s">
        <v>156</v>
      </c>
      <c r="AW176" s="14" t="s">
        <v>35</v>
      </c>
      <c r="AX176" s="14" t="s">
        <v>80</v>
      </c>
      <c r="AY176" s="194" t="s">
        <v>148</v>
      </c>
    </row>
    <row r="177" s="12" customFormat="1" ht="22.8" customHeight="1">
      <c r="A177" s="12"/>
      <c r="B177" s="152"/>
      <c r="C177" s="12"/>
      <c r="D177" s="153" t="s">
        <v>71</v>
      </c>
      <c r="E177" s="163" t="s">
        <v>308</v>
      </c>
      <c r="F177" s="163" t="s">
        <v>309</v>
      </c>
      <c r="G177" s="12"/>
      <c r="H177" s="12"/>
      <c r="I177" s="155"/>
      <c r="J177" s="164">
        <f>BK177</f>
        <v>0</v>
      </c>
      <c r="K177" s="12"/>
      <c r="L177" s="152"/>
      <c r="M177" s="157"/>
      <c r="N177" s="158"/>
      <c r="O177" s="158"/>
      <c r="P177" s="159">
        <f>SUM(P178:P184)</f>
        <v>0</v>
      </c>
      <c r="Q177" s="158"/>
      <c r="R177" s="159">
        <f>SUM(R178:R184)</f>
        <v>0</v>
      </c>
      <c r="S177" s="158"/>
      <c r="T177" s="160">
        <f>SUM(T178:T184)</f>
        <v>0.3873</v>
      </c>
      <c r="U177" s="12"/>
      <c r="V177" s="12"/>
      <c r="W177" s="12"/>
      <c r="X177" s="12"/>
      <c r="Y177" s="12"/>
      <c r="Z177" s="12"/>
      <c r="AA177" s="12"/>
      <c r="AB177" s="12"/>
      <c r="AC177" s="12"/>
      <c r="AD177" s="12"/>
      <c r="AE177" s="12"/>
      <c r="AR177" s="153" t="s">
        <v>82</v>
      </c>
      <c r="AT177" s="161" t="s">
        <v>71</v>
      </c>
      <c r="AU177" s="161" t="s">
        <v>80</v>
      </c>
      <c r="AY177" s="153" t="s">
        <v>148</v>
      </c>
      <c r="BK177" s="162">
        <f>SUM(BK178:BK184)</f>
        <v>0</v>
      </c>
    </row>
    <row r="178" s="2" customFormat="1" ht="16.5" customHeight="1">
      <c r="A178" s="39"/>
      <c r="B178" s="165"/>
      <c r="C178" s="166" t="s">
        <v>310</v>
      </c>
      <c r="D178" s="166" t="s">
        <v>151</v>
      </c>
      <c r="E178" s="167" t="s">
        <v>311</v>
      </c>
      <c r="F178" s="168" t="s">
        <v>312</v>
      </c>
      <c r="G178" s="169" t="s">
        <v>199</v>
      </c>
      <c r="H178" s="170">
        <v>13.65</v>
      </c>
      <c r="I178" s="171"/>
      <c r="J178" s="172">
        <f>ROUND(I178*H178,2)</f>
        <v>0</v>
      </c>
      <c r="K178" s="168" t="s">
        <v>155</v>
      </c>
      <c r="L178" s="40"/>
      <c r="M178" s="173" t="s">
        <v>3</v>
      </c>
      <c r="N178" s="174" t="s">
        <v>43</v>
      </c>
      <c r="O178" s="73"/>
      <c r="P178" s="175">
        <f>O178*H178</f>
        <v>0</v>
      </c>
      <c r="Q178" s="175">
        <v>0</v>
      </c>
      <c r="R178" s="175">
        <f>Q178*H178</f>
        <v>0</v>
      </c>
      <c r="S178" s="175">
        <v>0.002</v>
      </c>
      <c r="T178" s="176">
        <f>S178*H178</f>
        <v>0.0273</v>
      </c>
      <c r="U178" s="39"/>
      <c r="V178" s="39"/>
      <c r="W178" s="39"/>
      <c r="X178" s="39"/>
      <c r="Y178" s="39"/>
      <c r="Z178" s="39"/>
      <c r="AA178" s="39"/>
      <c r="AB178" s="39"/>
      <c r="AC178" s="39"/>
      <c r="AD178" s="39"/>
      <c r="AE178" s="39"/>
      <c r="AR178" s="177" t="s">
        <v>249</v>
      </c>
      <c r="AT178" s="177" t="s">
        <v>151</v>
      </c>
      <c r="AU178" s="177" t="s">
        <v>82</v>
      </c>
      <c r="AY178" s="20" t="s">
        <v>148</v>
      </c>
      <c r="BE178" s="178">
        <f>IF(N178="základní",J178,0)</f>
        <v>0</v>
      </c>
      <c r="BF178" s="178">
        <f>IF(N178="snížená",J178,0)</f>
        <v>0</v>
      </c>
      <c r="BG178" s="178">
        <f>IF(N178="zákl. přenesená",J178,0)</f>
        <v>0</v>
      </c>
      <c r="BH178" s="178">
        <f>IF(N178="sníž. přenesená",J178,0)</f>
        <v>0</v>
      </c>
      <c r="BI178" s="178">
        <f>IF(N178="nulová",J178,0)</f>
        <v>0</v>
      </c>
      <c r="BJ178" s="20" t="s">
        <v>80</v>
      </c>
      <c r="BK178" s="178">
        <f>ROUND(I178*H178,2)</f>
        <v>0</v>
      </c>
      <c r="BL178" s="20" t="s">
        <v>249</v>
      </c>
      <c r="BM178" s="177" t="s">
        <v>313</v>
      </c>
    </row>
    <row r="179" s="2" customFormat="1">
      <c r="A179" s="39"/>
      <c r="B179" s="40"/>
      <c r="C179" s="39"/>
      <c r="D179" s="179" t="s">
        <v>158</v>
      </c>
      <c r="E179" s="39"/>
      <c r="F179" s="180" t="s">
        <v>314</v>
      </c>
      <c r="G179" s="39"/>
      <c r="H179" s="39"/>
      <c r="I179" s="181"/>
      <c r="J179" s="39"/>
      <c r="K179" s="39"/>
      <c r="L179" s="40"/>
      <c r="M179" s="182"/>
      <c r="N179" s="183"/>
      <c r="O179" s="73"/>
      <c r="P179" s="73"/>
      <c r="Q179" s="73"/>
      <c r="R179" s="73"/>
      <c r="S179" s="73"/>
      <c r="T179" s="74"/>
      <c r="U179" s="39"/>
      <c r="V179" s="39"/>
      <c r="W179" s="39"/>
      <c r="X179" s="39"/>
      <c r="Y179" s="39"/>
      <c r="Z179" s="39"/>
      <c r="AA179" s="39"/>
      <c r="AB179" s="39"/>
      <c r="AC179" s="39"/>
      <c r="AD179" s="39"/>
      <c r="AE179" s="39"/>
      <c r="AT179" s="20" t="s">
        <v>158</v>
      </c>
      <c r="AU179" s="20" t="s">
        <v>82</v>
      </c>
    </row>
    <row r="180" s="13" customFormat="1">
      <c r="A180" s="13"/>
      <c r="B180" s="184"/>
      <c r="C180" s="13"/>
      <c r="D180" s="185" t="s">
        <v>167</v>
      </c>
      <c r="E180" s="186" t="s">
        <v>3</v>
      </c>
      <c r="F180" s="187" t="s">
        <v>315</v>
      </c>
      <c r="G180" s="13"/>
      <c r="H180" s="188">
        <v>13.65</v>
      </c>
      <c r="I180" s="189"/>
      <c r="J180" s="13"/>
      <c r="K180" s="13"/>
      <c r="L180" s="184"/>
      <c r="M180" s="190"/>
      <c r="N180" s="191"/>
      <c r="O180" s="191"/>
      <c r="P180" s="191"/>
      <c r="Q180" s="191"/>
      <c r="R180" s="191"/>
      <c r="S180" s="191"/>
      <c r="T180" s="192"/>
      <c r="U180" s="13"/>
      <c r="V180" s="13"/>
      <c r="W180" s="13"/>
      <c r="X180" s="13"/>
      <c r="Y180" s="13"/>
      <c r="Z180" s="13"/>
      <c r="AA180" s="13"/>
      <c r="AB180" s="13"/>
      <c r="AC180" s="13"/>
      <c r="AD180" s="13"/>
      <c r="AE180" s="13"/>
      <c r="AT180" s="186" t="s">
        <v>167</v>
      </c>
      <c r="AU180" s="186" t="s">
        <v>82</v>
      </c>
      <c r="AV180" s="13" t="s">
        <v>82</v>
      </c>
      <c r="AW180" s="13" t="s">
        <v>35</v>
      </c>
      <c r="AX180" s="13" t="s">
        <v>72</v>
      </c>
      <c r="AY180" s="186" t="s">
        <v>148</v>
      </c>
    </row>
    <row r="181" s="14" customFormat="1">
      <c r="A181" s="14"/>
      <c r="B181" s="193"/>
      <c r="C181" s="14"/>
      <c r="D181" s="185" t="s">
        <v>167</v>
      </c>
      <c r="E181" s="194" t="s">
        <v>3</v>
      </c>
      <c r="F181" s="195" t="s">
        <v>171</v>
      </c>
      <c r="G181" s="14"/>
      <c r="H181" s="196">
        <v>13.65</v>
      </c>
      <c r="I181" s="197"/>
      <c r="J181" s="14"/>
      <c r="K181" s="14"/>
      <c r="L181" s="193"/>
      <c r="M181" s="198"/>
      <c r="N181" s="199"/>
      <c r="O181" s="199"/>
      <c r="P181" s="199"/>
      <c r="Q181" s="199"/>
      <c r="R181" s="199"/>
      <c r="S181" s="199"/>
      <c r="T181" s="200"/>
      <c r="U181" s="14"/>
      <c r="V181" s="14"/>
      <c r="W181" s="14"/>
      <c r="X181" s="14"/>
      <c r="Y181" s="14"/>
      <c r="Z181" s="14"/>
      <c r="AA181" s="14"/>
      <c r="AB181" s="14"/>
      <c r="AC181" s="14"/>
      <c r="AD181" s="14"/>
      <c r="AE181" s="14"/>
      <c r="AT181" s="194" t="s">
        <v>167</v>
      </c>
      <c r="AU181" s="194" t="s">
        <v>82</v>
      </c>
      <c r="AV181" s="14" t="s">
        <v>156</v>
      </c>
      <c r="AW181" s="14" t="s">
        <v>35</v>
      </c>
      <c r="AX181" s="14" t="s">
        <v>80</v>
      </c>
      <c r="AY181" s="194" t="s">
        <v>148</v>
      </c>
    </row>
    <row r="182" s="2" customFormat="1" ht="16.5" customHeight="1">
      <c r="A182" s="39"/>
      <c r="B182" s="165"/>
      <c r="C182" s="166" t="s">
        <v>316</v>
      </c>
      <c r="D182" s="166" t="s">
        <v>151</v>
      </c>
      <c r="E182" s="167" t="s">
        <v>317</v>
      </c>
      <c r="F182" s="168" t="s">
        <v>318</v>
      </c>
      <c r="G182" s="169" t="s">
        <v>319</v>
      </c>
      <c r="H182" s="170">
        <v>15</v>
      </c>
      <c r="I182" s="171"/>
      <c r="J182" s="172">
        <f>ROUND(I182*H182,2)</f>
        <v>0</v>
      </c>
      <c r="K182" s="168" t="s">
        <v>155</v>
      </c>
      <c r="L182" s="40"/>
      <c r="M182" s="173" t="s">
        <v>3</v>
      </c>
      <c r="N182" s="174" t="s">
        <v>43</v>
      </c>
      <c r="O182" s="73"/>
      <c r="P182" s="175">
        <f>O182*H182</f>
        <v>0</v>
      </c>
      <c r="Q182" s="175">
        <v>0</v>
      </c>
      <c r="R182" s="175">
        <f>Q182*H182</f>
        <v>0</v>
      </c>
      <c r="S182" s="175">
        <v>0.024</v>
      </c>
      <c r="T182" s="176">
        <f>S182*H182</f>
        <v>0.35999999999999996</v>
      </c>
      <c r="U182" s="39"/>
      <c r="V182" s="39"/>
      <c r="W182" s="39"/>
      <c r="X182" s="39"/>
      <c r="Y182" s="39"/>
      <c r="Z182" s="39"/>
      <c r="AA182" s="39"/>
      <c r="AB182" s="39"/>
      <c r="AC182" s="39"/>
      <c r="AD182" s="39"/>
      <c r="AE182" s="39"/>
      <c r="AR182" s="177" t="s">
        <v>249</v>
      </c>
      <c r="AT182" s="177" t="s">
        <v>151</v>
      </c>
      <c r="AU182" s="177" t="s">
        <v>82</v>
      </c>
      <c r="AY182" s="20" t="s">
        <v>148</v>
      </c>
      <c r="BE182" s="178">
        <f>IF(N182="základní",J182,0)</f>
        <v>0</v>
      </c>
      <c r="BF182" s="178">
        <f>IF(N182="snížená",J182,0)</f>
        <v>0</v>
      </c>
      <c r="BG182" s="178">
        <f>IF(N182="zákl. přenesená",J182,0)</f>
        <v>0</v>
      </c>
      <c r="BH182" s="178">
        <f>IF(N182="sníž. přenesená",J182,0)</f>
        <v>0</v>
      </c>
      <c r="BI182" s="178">
        <f>IF(N182="nulová",J182,0)</f>
        <v>0</v>
      </c>
      <c r="BJ182" s="20" t="s">
        <v>80</v>
      </c>
      <c r="BK182" s="178">
        <f>ROUND(I182*H182,2)</f>
        <v>0</v>
      </c>
      <c r="BL182" s="20" t="s">
        <v>249</v>
      </c>
      <c r="BM182" s="177" t="s">
        <v>320</v>
      </c>
    </row>
    <row r="183" s="2" customFormat="1">
      <c r="A183" s="39"/>
      <c r="B183" s="40"/>
      <c r="C183" s="39"/>
      <c r="D183" s="179" t="s">
        <v>158</v>
      </c>
      <c r="E183" s="39"/>
      <c r="F183" s="180" t="s">
        <v>321</v>
      </c>
      <c r="G183" s="39"/>
      <c r="H183" s="39"/>
      <c r="I183" s="181"/>
      <c r="J183" s="39"/>
      <c r="K183" s="39"/>
      <c r="L183" s="40"/>
      <c r="M183" s="182"/>
      <c r="N183" s="183"/>
      <c r="O183" s="73"/>
      <c r="P183" s="73"/>
      <c r="Q183" s="73"/>
      <c r="R183" s="73"/>
      <c r="S183" s="73"/>
      <c r="T183" s="74"/>
      <c r="U183" s="39"/>
      <c r="V183" s="39"/>
      <c r="W183" s="39"/>
      <c r="X183" s="39"/>
      <c r="Y183" s="39"/>
      <c r="Z183" s="39"/>
      <c r="AA183" s="39"/>
      <c r="AB183" s="39"/>
      <c r="AC183" s="39"/>
      <c r="AD183" s="39"/>
      <c r="AE183" s="39"/>
      <c r="AT183" s="20" t="s">
        <v>158</v>
      </c>
      <c r="AU183" s="20" t="s">
        <v>82</v>
      </c>
    </row>
    <row r="184" s="13" customFormat="1">
      <c r="A184" s="13"/>
      <c r="B184" s="184"/>
      <c r="C184" s="13"/>
      <c r="D184" s="185" t="s">
        <v>167</v>
      </c>
      <c r="E184" s="186" t="s">
        <v>3</v>
      </c>
      <c r="F184" s="187" t="s">
        <v>322</v>
      </c>
      <c r="G184" s="13"/>
      <c r="H184" s="188">
        <v>15</v>
      </c>
      <c r="I184" s="189"/>
      <c r="J184" s="13"/>
      <c r="K184" s="13"/>
      <c r="L184" s="184"/>
      <c r="M184" s="190"/>
      <c r="N184" s="191"/>
      <c r="O184" s="191"/>
      <c r="P184" s="191"/>
      <c r="Q184" s="191"/>
      <c r="R184" s="191"/>
      <c r="S184" s="191"/>
      <c r="T184" s="192"/>
      <c r="U184" s="13"/>
      <c r="V184" s="13"/>
      <c r="W184" s="13"/>
      <c r="X184" s="13"/>
      <c r="Y184" s="13"/>
      <c r="Z184" s="13"/>
      <c r="AA184" s="13"/>
      <c r="AB184" s="13"/>
      <c r="AC184" s="13"/>
      <c r="AD184" s="13"/>
      <c r="AE184" s="13"/>
      <c r="AT184" s="186" t="s">
        <v>167</v>
      </c>
      <c r="AU184" s="186" t="s">
        <v>82</v>
      </c>
      <c r="AV184" s="13" t="s">
        <v>82</v>
      </c>
      <c r="AW184" s="13" t="s">
        <v>35</v>
      </c>
      <c r="AX184" s="13" t="s">
        <v>80</v>
      </c>
      <c r="AY184" s="186" t="s">
        <v>148</v>
      </c>
    </row>
    <row r="185" s="12" customFormat="1" ht="22.8" customHeight="1">
      <c r="A185" s="12"/>
      <c r="B185" s="152"/>
      <c r="C185" s="12"/>
      <c r="D185" s="153" t="s">
        <v>71</v>
      </c>
      <c r="E185" s="163" t="s">
        <v>323</v>
      </c>
      <c r="F185" s="163" t="s">
        <v>324</v>
      </c>
      <c r="G185" s="12"/>
      <c r="H185" s="12"/>
      <c r="I185" s="155"/>
      <c r="J185" s="164">
        <f>BK185</f>
        <v>0</v>
      </c>
      <c r="K185" s="12"/>
      <c r="L185" s="152"/>
      <c r="M185" s="157"/>
      <c r="N185" s="158"/>
      <c r="O185" s="158"/>
      <c r="P185" s="159">
        <f>SUM(P186:P194)</f>
        <v>0</v>
      </c>
      <c r="Q185" s="158"/>
      <c r="R185" s="159">
        <f>SUM(R186:R194)</f>
        <v>0</v>
      </c>
      <c r="S185" s="158"/>
      <c r="T185" s="160">
        <f>SUM(T186:T194)</f>
        <v>0.1727</v>
      </c>
      <c r="U185" s="12"/>
      <c r="V185" s="12"/>
      <c r="W185" s="12"/>
      <c r="X185" s="12"/>
      <c r="Y185" s="12"/>
      <c r="Z185" s="12"/>
      <c r="AA185" s="12"/>
      <c r="AB185" s="12"/>
      <c r="AC185" s="12"/>
      <c r="AD185" s="12"/>
      <c r="AE185" s="12"/>
      <c r="AR185" s="153" t="s">
        <v>82</v>
      </c>
      <c r="AT185" s="161" t="s">
        <v>71</v>
      </c>
      <c r="AU185" s="161" t="s">
        <v>80</v>
      </c>
      <c r="AY185" s="153" t="s">
        <v>148</v>
      </c>
      <c r="BK185" s="162">
        <f>SUM(BK186:BK194)</f>
        <v>0</v>
      </c>
    </row>
    <row r="186" s="2" customFormat="1" ht="16.5" customHeight="1">
      <c r="A186" s="39"/>
      <c r="B186" s="165"/>
      <c r="C186" s="166" t="s">
        <v>325</v>
      </c>
      <c r="D186" s="166" t="s">
        <v>151</v>
      </c>
      <c r="E186" s="167" t="s">
        <v>326</v>
      </c>
      <c r="F186" s="168" t="s">
        <v>327</v>
      </c>
      <c r="G186" s="169" t="s">
        <v>328</v>
      </c>
      <c r="H186" s="170">
        <v>1</v>
      </c>
      <c r="I186" s="171"/>
      <c r="J186" s="172">
        <f>ROUND(I186*H186,2)</f>
        <v>0</v>
      </c>
      <c r="K186" s="168" t="s">
        <v>3</v>
      </c>
      <c r="L186" s="40"/>
      <c r="M186" s="173" t="s">
        <v>3</v>
      </c>
      <c r="N186" s="174" t="s">
        <v>43</v>
      </c>
      <c r="O186" s="73"/>
      <c r="P186" s="175">
        <f>O186*H186</f>
        <v>0</v>
      </c>
      <c r="Q186" s="175">
        <v>0</v>
      </c>
      <c r="R186" s="175">
        <f>Q186*H186</f>
        <v>0</v>
      </c>
      <c r="S186" s="175">
        <v>0</v>
      </c>
      <c r="T186" s="176">
        <f>S186*H186</f>
        <v>0</v>
      </c>
      <c r="U186" s="39"/>
      <c r="V186" s="39"/>
      <c r="W186" s="39"/>
      <c r="X186" s="39"/>
      <c r="Y186" s="39"/>
      <c r="Z186" s="39"/>
      <c r="AA186" s="39"/>
      <c r="AB186" s="39"/>
      <c r="AC186" s="39"/>
      <c r="AD186" s="39"/>
      <c r="AE186" s="39"/>
      <c r="AR186" s="177" t="s">
        <v>249</v>
      </c>
      <c r="AT186" s="177" t="s">
        <v>151</v>
      </c>
      <c r="AU186" s="177" t="s">
        <v>82</v>
      </c>
      <c r="AY186" s="20" t="s">
        <v>148</v>
      </c>
      <c r="BE186" s="178">
        <f>IF(N186="základní",J186,0)</f>
        <v>0</v>
      </c>
      <c r="BF186" s="178">
        <f>IF(N186="snížená",J186,0)</f>
        <v>0</v>
      </c>
      <c r="BG186" s="178">
        <f>IF(N186="zákl. přenesená",J186,0)</f>
        <v>0</v>
      </c>
      <c r="BH186" s="178">
        <f>IF(N186="sníž. přenesená",J186,0)</f>
        <v>0</v>
      </c>
      <c r="BI186" s="178">
        <f>IF(N186="nulová",J186,0)</f>
        <v>0</v>
      </c>
      <c r="BJ186" s="20" t="s">
        <v>80</v>
      </c>
      <c r="BK186" s="178">
        <f>ROUND(I186*H186,2)</f>
        <v>0</v>
      </c>
      <c r="BL186" s="20" t="s">
        <v>249</v>
      </c>
      <c r="BM186" s="177" t="s">
        <v>329</v>
      </c>
    </row>
    <row r="187" s="2" customFormat="1" ht="21.75" customHeight="1">
      <c r="A187" s="39"/>
      <c r="B187" s="165"/>
      <c r="C187" s="166" t="s">
        <v>330</v>
      </c>
      <c r="D187" s="166" t="s">
        <v>151</v>
      </c>
      <c r="E187" s="167" t="s">
        <v>331</v>
      </c>
      <c r="F187" s="168" t="s">
        <v>332</v>
      </c>
      <c r="G187" s="169" t="s">
        <v>154</v>
      </c>
      <c r="H187" s="170">
        <v>2.65</v>
      </c>
      <c r="I187" s="171"/>
      <c r="J187" s="172">
        <f>ROUND(I187*H187,2)</f>
        <v>0</v>
      </c>
      <c r="K187" s="168" t="s">
        <v>155</v>
      </c>
      <c r="L187" s="40"/>
      <c r="M187" s="173" t="s">
        <v>3</v>
      </c>
      <c r="N187" s="174" t="s">
        <v>43</v>
      </c>
      <c r="O187" s="73"/>
      <c r="P187" s="175">
        <f>O187*H187</f>
        <v>0</v>
      </c>
      <c r="Q187" s="175">
        <v>0</v>
      </c>
      <c r="R187" s="175">
        <f>Q187*H187</f>
        <v>0</v>
      </c>
      <c r="S187" s="175">
        <v>0.01</v>
      </c>
      <c r="T187" s="176">
        <f>S187*H187</f>
        <v>0.0265</v>
      </c>
      <c r="U187" s="39"/>
      <c r="V187" s="39"/>
      <c r="W187" s="39"/>
      <c r="X187" s="39"/>
      <c r="Y187" s="39"/>
      <c r="Z187" s="39"/>
      <c r="AA187" s="39"/>
      <c r="AB187" s="39"/>
      <c r="AC187" s="39"/>
      <c r="AD187" s="39"/>
      <c r="AE187" s="39"/>
      <c r="AR187" s="177" t="s">
        <v>249</v>
      </c>
      <c r="AT187" s="177" t="s">
        <v>151</v>
      </c>
      <c r="AU187" s="177" t="s">
        <v>82</v>
      </c>
      <c r="AY187" s="20" t="s">
        <v>148</v>
      </c>
      <c r="BE187" s="178">
        <f>IF(N187="základní",J187,0)</f>
        <v>0</v>
      </c>
      <c r="BF187" s="178">
        <f>IF(N187="snížená",J187,0)</f>
        <v>0</v>
      </c>
      <c r="BG187" s="178">
        <f>IF(N187="zákl. přenesená",J187,0)</f>
        <v>0</v>
      </c>
      <c r="BH187" s="178">
        <f>IF(N187="sníž. přenesená",J187,0)</f>
        <v>0</v>
      </c>
      <c r="BI187" s="178">
        <f>IF(N187="nulová",J187,0)</f>
        <v>0</v>
      </c>
      <c r="BJ187" s="20" t="s">
        <v>80</v>
      </c>
      <c r="BK187" s="178">
        <f>ROUND(I187*H187,2)</f>
        <v>0</v>
      </c>
      <c r="BL187" s="20" t="s">
        <v>249</v>
      </c>
      <c r="BM187" s="177" t="s">
        <v>333</v>
      </c>
    </row>
    <row r="188" s="2" customFormat="1">
      <c r="A188" s="39"/>
      <c r="B188" s="40"/>
      <c r="C188" s="39"/>
      <c r="D188" s="179" t="s">
        <v>158</v>
      </c>
      <c r="E188" s="39"/>
      <c r="F188" s="180" t="s">
        <v>334</v>
      </c>
      <c r="G188" s="39"/>
      <c r="H188" s="39"/>
      <c r="I188" s="181"/>
      <c r="J188" s="39"/>
      <c r="K188" s="39"/>
      <c r="L188" s="40"/>
      <c r="M188" s="182"/>
      <c r="N188" s="183"/>
      <c r="O188" s="73"/>
      <c r="P188" s="73"/>
      <c r="Q188" s="73"/>
      <c r="R188" s="73"/>
      <c r="S188" s="73"/>
      <c r="T188" s="74"/>
      <c r="U188" s="39"/>
      <c r="V188" s="39"/>
      <c r="W188" s="39"/>
      <c r="X188" s="39"/>
      <c r="Y188" s="39"/>
      <c r="Z188" s="39"/>
      <c r="AA188" s="39"/>
      <c r="AB188" s="39"/>
      <c r="AC188" s="39"/>
      <c r="AD188" s="39"/>
      <c r="AE188" s="39"/>
      <c r="AT188" s="20" t="s">
        <v>158</v>
      </c>
      <c r="AU188" s="20" t="s">
        <v>82</v>
      </c>
    </row>
    <row r="189" s="13" customFormat="1">
      <c r="A189" s="13"/>
      <c r="B189" s="184"/>
      <c r="C189" s="13"/>
      <c r="D189" s="185" t="s">
        <v>167</v>
      </c>
      <c r="E189" s="186" t="s">
        <v>3</v>
      </c>
      <c r="F189" s="187" t="s">
        <v>335</v>
      </c>
      <c r="G189" s="13"/>
      <c r="H189" s="188">
        <v>2.65</v>
      </c>
      <c r="I189" s="189"/>
      <c r="J189" s="13"/>
      <c r="K189" s="13"/>
      <c r="L189" s="184"/>
      <c r="M189" s="190"/>
      <c r="N189" s="191"/>
      <c r="O189" s="191"/>
      <c r="P189" s="191"/>
      <c r="Q189" s="191"/>
      <c r="R189" s="191"/>
      <c r="S189" s="191"/>
      <c r="T189" s="192"/>
      <c r="U189" s="13"/>
      <c r="V189" s="13"/>
      <c r="W189" s="13"/>
      <c r="X189" s="13"/>
      <c r="Y189" s="13"/>
      <c r="Z189" s="13"/>
      <c r="AA189" s="13"/>
      <c r="AB189" s="13"/>
      <c r="AC189" s="13"/>
      <c r="AD189" s="13"/>
      <c r="AE189" s="13"/>
      <c r="AT189" s="186" t="s">
        <v>167</v>
      </c>
      <c r="AU189" s="186" t="s">
        <v>82</v>
      </c>
      <c r="AV189" s="13" t="s">
        <v>82</v>
      </c>
      <c r="AW189" s="13" t="s">
        <v>35</v>
      </c>
      <c r="AX189" s="13" t="s">
        <v>72</v>
      </c>
      <c r="AY189" s="186" t="s">
        <v>148</v>
      </c>
    </row>
    <row r="190" s="14" customFormat="1">
      <c r="A190" s="14"/>
      <c r="B190" s="193"/>
      <c r="C190" s="14"/>
      <c r="D190" s="185" t="s">
        <v>167</v>
      </c>
      <c r="E190" s="194" t="s">
        <v>3</v>
      </c>
      <c r="F190" s="195" t="s">
        <v>171</v>
      </c>
      <c r="G190" s="14"/>
      <c r="H190" s="196">
        <v>2.65</v>
      </c>
      <c r="I190" s="197"/>
      <c r="J190" s="14"/>
      <c r="K190" s="14"/>
      <c r="L190" s="193"/>
      <c r="M190" s="198"/>
      <c r="N190" s="199"/>
      <c r="O190" s="199"/>
      <c r="P190" s="199"/>
      <c r="Q190" s="199"/>
      <c r="R190" s="199"/>
      <c r="S190" s="199"/>
      <c r="T190" s="200"/>
      <c r="U190" s="14"/>
      <c r="V190" s="14"/>
      <c r="W190" s="14"/>
      <c r="X190" s="14"/>
      <c r="Y190" s="14"/>
      <c r="Z190" s="14"/>
      <c r="AA190" s="14"/>
      <c r="AB190" s="14"/>
      <c r="AC190" s="14"/>
      <c r="AD190" s="14"/>
      <c r="AE190" s="14"/>
      <c r="AT190" s="194" t="s">
        <v>167</v>
      </c>
      <c r="AU190" s="194" t="s">
        <v>82</v>
      </c>
      <c r="AV190" s="14" t="s">
        <v>156</v>
      </c>
      <c r="AW190" s="14" t="s">
        <v>35</v>
      </c>
      <c r="AX190" s="14" t="s">
        <v>80</v>
      </c>
      <c r="AY190" s="194" t="s">
        <v>148</v>
      </c>
    </row>
    <row r="191" s="2" customFormat="1" ht="16.5" customHeight="1">
      <c r="A191" s="39"/>
      <c r="B191" s="165"/>
      <c r="C191" s="166" t="s">
        <v>336</v>
      </c>
      <c r="D191" s="166" t="s">
        <v>151</v>
      </c>
      <c r="E191" s="167" t="s">
        <v>337</v>
      </c>
      <c r="F191" s="168" t="s">
        <v>338</v>
      </c>
      <c r="G191" s="169" t="s">
        <v>154</v>
      </c>
      <c r="H191" s="170">
        <v>7.31</v>
      </c>
      <c r="I191" s="171"/>
      <c r="J191" s="172">
        <f>ROUND(I191*H191,2)</f>
        <v>0</v>
      </c>
      <c r="K191" s="168" t="s">
        <v>155</v>
      </c>
      <c r="L191" s="40"/>
      <c r="M191" s="173" t="s">
        <v>3</v>
      </c>
      <c r="N191" s="174" t="s">
        <v>43</v>
      </c>
      <c r="O191" s="73"/>
      <c r="P191" s="175">
        <f>O191*H191</f>
        <v>0</v>
      </c>
      <c r="Q191" s="175">
        <v>0</v>
      </c>
      <c r="R191" s="175">
        <f>Q191*H191</f>
        <v>0</v>
      </c>
      <c r="S191" s="175">
        <v>0.02</v>
      </c>
      <c r="T191" s="176">
        <f>S191*H191</f>
        <v>0.1462</v>
      </c>
      <c r="U191" s="39"/>
      <c r="V191" s="39"/>
      <c r="W191" s="39"/>
      <c r="X191" s="39"/>
      <c r="Y191" s="39"/>
      <c r="Z191" s="39"/>
      <c r="AA191" s="39"/>
      <c r="AB191" s="39"/>
      <c r="AC191" s="39"/>
      <c r="AD191" s="39"/>
      <c r="AE191" s="39"/>
      <c r="AR191" s="177" t="s">
        <v>156</v>
      </c>
      <c r="AT191" s="177" t="s">
        <v>151</v>
      </c>
      <c r="AU191" s="177" t="s">
        <v>82</v>
      </c>
      <c r="AY191" s="20" t="s">
        <v>148</v>
      </c>
      <c r="BE191" s="178">
        <f>IF(N191="základní",J191,0)</f>
        <v>0</v>
      </c>
      <c r="BF191" s="178">
        <f>IF(N191="snížená",J191,0)</f>
        <v>0</v>
      </c>
      <c r="BG191" s="178">
        <f>IF(N191="zákl. přenesená",J191,0)</f>
        <v>0</v>
      </c>
      <c r="BH191" s="178">
        <f>IF(N191="sníž. přenesená",J191,0)</f>
        <v>0</v>
      </c>
      <c r="BI191" s="178">
        <f>IF(N191="nulová",J191,0)</f>
        <v>0</v>
      </c>
      <c r="BJ191" s="20" t="s">
        <v>80</v>
      </c>
      <c r="BK191" s="178">
        <f>ROUND(I191*H191,2)</f>
        <v>0</v>
      </c>
      <c r="BL191" s="20" t="s">
        <v>156</v>
      </c>
      <c r="BM191" s="177" t="s">
        <v>339</v>
      </c>
    </row>
    <row r="192" s="2" customFormat="1">
      <c r="A192" s="39"/>
      <c r="B192" s="40"/>
      <c r="C192" s="39"/>
      <c r="D192" s="179" t="s">
        <v>158</v>
      </c>
      <c r="E192" s="39"/>
      <c r="F192" s="180" t="s">
        <v>340</v>
      </c>
      <c r="G192" s="39"/>
      <c r="H192" s="39"/>
      <c r="I192" s="181"/>
      <c r="J192" s="39"/>
      <c r="K192" s="39"/>
      <c r="L192" s="40"/>
      <c r="M192" s="182"/>
      <c r="N192" s="183"/>
      <c r="O192" s="73"/>
      <c r="P192" s="73"/>
      <c r="Q192" s="73"/>
      <c r="R192" s="73"/>
      <c r="S192" s="73"/>
      <c r="T192" s="74"/>
      <c r="U192" s="39"/>
      <c r="V192" s="39"/>
      <c r="W192" s="39"/>
      <c r="X192" s="39"/>
      <c r="Y192" s="39"/>
      <c r="Z192" s="39"/>
      <c r="AA192" s="39"/>
      <c r="AB192" s="39"/>
      <c r="AC192" s="39"/>
      <c r="AD192" s="39"/>
      <c r="AE192" s="39"/>
      <c r="AT192" s="20" t="s">
        <v>158</v>
      </c>
      <c r="AU192" s="20" t="s">
        <v>82</v>
      </c>
    </row>
    <row r="193" s="13" customFormat="1">
      <c r="A193" s="13"/>
      <c r="B193" s="184"/>
      <c r="C193" s="13"/>
      <c r="D193" s="185" t="s">
        <v>167</v>
      </c>
      <c r="E193" s="186" t="s">
        <v>3</v>
      </c>
      <c r="F193" s="187" t="s">
        <v>341</v>
      </c>
      <c r="G193" s="13"/>
      <c r="H193" s="188">
        <v>7.31</v>
      </c>
      <c r="I193" s="189"/>
      <c r="J193" s="13"/>
      <c r="K193" s="13"/>
      <c r="L193" s="184"/>
      <c r="M193" s="190"/>
      <c r="N193" s="191"/>
      <c r="O193" s="191"/>
      <c r="P193" s="191"/>
      <c r="Q193" s="191"/>
      <c r="R193" s="191"/>
      <c r="S193" s="191"/>
      <c r="T193" s="192"/>
      <c r="U193" s="13"/>
      <c r="V193" s="13"/>
      <c r="W193" s="13"/>
      <c r="X193" s="13"/>
      <c r="Y193" s="13"/>
      <c r="Z193" s="13"/>
      <c r="AA193" s="13"/>
      <c r="AB193" s="13"/>
      <c r="AC193" s="13"/>
      <c r="AD193" s="13"/>
      <c r="AE193" s="13"/>
      <c r="AT193" s="186" t="s">
        <v>167</v>
      </c>
      <c r="AU193" s="186" t="s">
        <v>82</v>
      </c>
      <c r="AV193" s="13" t="s">
        <v>82</v>
      </c>
      <c r="AW193" s="13" t="s">
        <v>35</v>
      </c>
      <c r="AX193" s="13" t="s">
        <v>72</v>
      </c>
      <c r="AY193" s="186" t="s">
        <v>148</v>
      </c>
    </row>
    <row r="194" s="14" customFormat="1">
      <c r="A194" s="14"/>
      <c r="B194" s="193"/>
      <c r="C194" s="14"/>
      <c r="D194" s="185" t="s">
        <v>167</v>
      </c>
      <c r="E194" s="194" t="s">
        <v>3</v>
      </c>
      <c r="F194" s="195" t="s">
        <v>171</v>
      </c>
      <c r="G194" s="14"/>
      <c r="H194" s="196">
        <v>7.31</v>
      </c>
      <c r="I194" s="197"/>
      <c r="J194" s="14"/>
      <c r="K194" s="14"/>
      <c r="L194" s="193"/>
      <c r="M194" s="198"/>
      <c r="N194" s="199"/>
      <c r="O194" s="199"/>
      <c r="P194" s="199"/>
      <c r="Q194" s="199"/>
      <c r="R194" s="199"/>
      <c r="S194" s="199"/>
      <c r="T194" s="200"/>
      <c r="U194" s="14"/>
      <c r="V194" s="14"/>
      <c r="W194" s="14"/>
      <c r="X194" s="14"/>
      <c r="Y194" s="14"/>
      <c r="Z194" s="14"/>
      <c r="AA194" s="14"/>
      <c r="AB194" s="14"/>
      <c r="AC194" s="14"/>
      <c r="AD194" s="14"/>
      <c r="AE194" s="14"/>
      <c r="AT194" s="194" t="s">
        <v>167</v>
      </c>
      <c r="AU194" s="194" t="s">
        <v>82</v>
      </c>
      <c r="AV194" s="14" t="s">
        <v>156</v>
      </c>
      <c r="AW194" s="14" t="s">
        <v>35</v>
      </c>
      <c r="AX194" s="14" t="s">
        <v>80</v>
      </c>
      <c r="AY194" s="194" t="s">
        <v>148</v>
      </c>
    </row>
    <row r="195" s="12" customFormat="1" ht="22.8" customHeight="1">
      <c r="A195" s="12"/>
      <c r="B195" s="152"/>
      <c r="C195" s="12"/>
      <c r="D195" s="153" t="s">
        <v>71</v>
      </c>
      <c r="E195" s="163" t="s">
        <v>342</v>
      </c>
      <c r="F195" s="163" t="s">
        <v>343</v>
      </c>
      <c r="G195" s="12"/>
      <c r="H195" s="12"/>
      <c r="I195" s="155"/>
      <c r="J195" s="164">
        <f>BK195</f>
        <v>0</v>
      </c>
      <c r="K195" s="12"/>
      <c r="L195" s="152"/>
      <c r="M195" s="157"/>
      <c r="N195" s="158"/>
      <c r="O195" s="158"/>
      <c r="P195" s="159">
        <f>SUM(P196:P199)</f>
        <v>0</v>
      </c>
      <c r="Q195" s="158"/>
      <c r="R195" s="159">
        <f>SUM(R196:R199)</f>
        <v>0</v>
      </c>
      <c r="S195" s="158"/>
      <c r="T195" s="160">
        <f>SUM(T196:T199)</f>
        <v>6.926213</v>
      </c>
      <c r="U195" s="12"/>
      <c r="V195" s="12"/>
      <c r="W195" s="12"/>
      <c r="X195" s="12"/>
      <c r="Y195" s="12"/>
      <c r="Z195" s="12"/>
      <c r="AA195" s="12"/>
      <c r="AB195" s="12"/>
      <c r="AC195" s="12"/>
      <c r="AD195" s="12"/>
      <c r="AE195" s="12"/>
      <c r="AR195" s="153" t="s">
        <v>82</v>
      </c>
      <c r="AT195" s="161" t="s">
        <v>71</v>
      </c>
      <c r="AU195" s="161" t="s">
        <v>80</v>
      </c>
      <c r="AY195" s="153" t="s">
        <v>148</v>
      </c>
      <c r="BK195" s="162">
        <f>SUM(BK196:BK199)</f>
        <v>0</v>
      </c>
    </row>
    <row r="196" s="2" customFormat="1" ht="16.5" customHeight="1">
      <c r="A196" s="39"/>
      <c r="B196" s="165"/>
      <c r="C196" s="166" t="s">
        <v>344</v>
      </c>
      <c r="D196" s="166" t="s">
        <v>151</v>
      </c>
      <c r="E196" s="167" t="s">
        <v>345</v>
      </c>
      <c r="F196" s="168" t="s">
        <v>346</v>
      </c>
      <c r="G196" s="169" t="s">
        <v>154</v>
      </c>
      <c r="H196" s="170">
        <v>196.21</v>
      </c>
      <c r="I196" s="171"/>
      <c r="J196" s="172">
        <f>ROUND(I196*H196,2)</f>
        <v>0</v>
      </c>
      <c r="K196" s="168" t="s">
        <v>155</v>
      </c>
      <c r="L196" s="40"/>
      <c r="M196" s="173" t="s">
        <v>3</v>
      </c>
      <c r="N196" s="174" t="s">
        <v>43</v>
      </c>
      <c r="O196" s="73"/>
      <c r="P196" s="175">
        <f>O196*H196</f>
        <v>0</v>
      </c>
      <c r="Q196" s="175">
        <v>0</v>
      </c>
      <c r="R196" s="175">
        <f>Q196*H196</f>
        <v>0</v>
      </c>
      <c r="S196" s="175">
        <v>0.0353</v>
      </c>
      <c r="T196" s="176">
        <f>S196*H196</f>
        <v>6.926213</v>
      </c>
      <c r="U196" s="39"/>
      <c r="V196" s="39"/>
      <c r="W196" s="39"/>
      <c r="X196" s="39"/>
      <c r="Y196" s="39"/>
      <c r="Z196" s="39"/>
      <c r="AA196" s="39"/>
      <c r="AB196" s="39"/>
      <c r="AC196" s="39"/>
      <c r="AD196" s="39"/>
      <c r="AE196" s="39"/>
      <c r="AR196" s="177" t="s">
        <v>249</v>
      </c>
      <c r="AT196" s="177" t="s">
        <v>151</v>
      </c>
      <c r="AU196" s="177" t="s">
        <v>82</v>
      </c>
      <c r="AY196" s="20" t="s">
        <v>148</v>
      </c>
      <c r="BE196" s="178">
        <f>IF(N196="základní",J196,0)</f>
        <v>0</v>
      </c>
      <c r="BF196" s="178">
        <f>IF(N196="snížená",J196,0)</f>
        <v>0</v>
      </c>
      <c r="BG196" s="178">
        <f>IF(N196="zákl. přenesená",J196,0)</f>
        <v>0</v>
      </c>
      <c r="BH196" s="178">
        <f>IF(N196="sníž. přenesená",J196,0)</f>
        <v>0</v>
      </c>
      <c r="BI196" s="178">
        <f>IF(N196="nulová",J196,0)</f>
        <v>0</v>
      </c>
      <c r="BJ196" s="20" t="s">
        <v>80</v>
      </c>
      <c r="BK196" s="178">
        <f>ROUND(I196*H196,2)</f>
        <v>0</v>
      </c>
      <c r="BL196" s="20" t="s">
        <v>249</v>
      </c>
      <c r="BM196" s="177" t="s">
        <v>347</v>
      </c>
    </row>
    <row r="197" s="2" customFormat="1">
      <c r="A197" s="39"/>
      <c r="B197" s="40"/>
      <c r="C197" s="39"/>
      <c r="D197" s="179" t="s">
        <v>158</v>
      </c>
      <c r="E197" s="39"/>
      <c r="F197" s="180" t="s">
        <v>348</v>
      </c>
      <c r="G197" s="39"/>
      <c r="H197" s="39"/>
      <c r="I197" s="181"/>
      <c r="J197" s="39"/>
      <c r="K197" s="39"/>
      <c r="L197" s="40"/>
      <c r="M197" s="182"/>
      <c r="N197" s="183"/>
      <c r="O197" s="73"/>
      <c r="P197" s="73"/>
      <c r="Q197" s="73"/>
      <c r="R197" s="73"/>
      <c r="S197" s="73"/>
      <c r="T197" s="74"/>
      <c r="U197" s="39"/>
      <c r="V197" s="39"/>
      <c r="W197" s="39"/>
      <c r="X197" s="39"/>
      <c r="Y197" s="39"/>
      <c r="Z197" s="39"/>
      <c r="AA197" s="39"/>
      <c r="AB197" s="39"/>
      <c r="AC197" s="39"/>
      <c r="AD197" s="39"/>
      <c r="AE197" s="39"/>
      <c r="AT197" s="20" t="s">
        <v>158</v>
      </c>
      <c r="AU197" s="20" t="s">
        <v>82</v>
      </c>
    </row>
    <row r="198" s="13" customFormat="1">
      <c r="A198" s="13"/>
      <c r="B198" s="184"/>
      <c r="C198" s="13"/>
      <c r="D198" s="185" t="s">
        <v>167</v>
      </c>
      <c r="E198" s="186" t="s">
        <v>3</v>
      </c>
      <c r="F198" s="187" t="s">
        <v>254</v>
      </c>
      <c r="G198" s="13"/>
      <c r="H198" s="188">
        <v>196.21</v>
      </c>
      <c r="I198" s="189"/>
      <c r="J198" s="13"/>
      <c r="K198" s="13"/>
      <c r="L198" s="184"/>
      <c r="M198" s="190"/>
      <c r="N198" s="191"/>
      <c r="O198" s="191"/>
      <c r="P198" s="191"/>
      <c r="Q198" s="191"/>
      <c r="R198" s="191"/>
      <c r="S198" s="191"/>
      <c r="T198" s="192"/>
      <c r="U198" s="13"/>
      <c r="V198" s="13"/>
      <c r="W198" s="13"/>
      <c r="X198" s="13"/>
      <c r="Y198" s="13"/>
      <c r="Z198" s="13"/>
      <c r="AA198" s="13"/>
      <c r="AB198" s="13"/>
      <c r="AC198" s="13"/>
      <c r="AD198" s="13"/>
      <c r="AE198" s="13"/>
      <c r="AT198" s="186" t="s">
        <v>167</v>
      </c>
      <c r="AU198" s="186" t="s">
        <v>82</v>
      </c>
      <c r="AV198" s="13" t="s">
        <v>82</v>
      </c>
      <c r="AW198" s="13" t="s">
        <v>35</v>
      </c>
      <c r="AX198" s="13" t="s">
        <v>72</v>
      </c>
      <c r="AY198" s="186" t="s">
        <v>148</v>
      </c>
    </row>
    <row r="199" s="14" customFormat="1">
      <c r="A199" s="14"/>
      <c r="B199" s="193"/>
      <c r="C199" s="14"/>
      <c r="D199" s="185" t="s">
        <v>167</v>
      </c>
      <c r="E199" s="194" t="s">
        <v>3</v>
      </c>
      <c r="F199" s="195" t="s">
        <v>171</v>
      </c>
      <c r="G199" s="14"/>
      <c r="H199" s="196">
        <v>196.21</v>
      </c>
      <c r="I199" s="197"/>
      <c r="J199" s="14"/>
      <c r="K199" s="14"/>
      <c r="L199" s="193"/>
      <c r="M199" s="198"/>
      <c r="N199" s="199"/>
      <c r="O199" s="199"/>
      <c r="P199" s="199"/>
      <c r="Q199" s="199"/>
      <c r="R199" s="199"/>
      <c r="S199" s="199"/>
      <c r="T199" s="200"/>
      <c r="U199" s="14"/>
      <c r="V199" s="14"/>
      <c r="W199" s="14"/>
      <c r="X199" s="14"/>
      <c r="Y199" s="14"/>
      <c r="Z199" s="14"/>
      <c r="AA199" s="14"/>
      <c r="AB199" s="14"/>
      <c r="AC199" s="14"/>
      <c r="AD199" s="14"/>
      <c r="AE199" s="14"/>
      <c r="AT199" s="194" t="s">
        <v>167</v>
      </c>
      <c r="AU199" s="194" t="s">
        <v>82</v>
      </c>
      <c r="AV199" s="14" t="s">
        <v>156</v>
      </c>
      <c r="AW199" s="14" t="s">
        <v>35</v>
      </c>
      <c r="AX199" s="14" t="s">
        <v>80</v>
      </c>
      <c r="AY199" s="194" t="s">
        <v>148</v>
      </c>
    </row>
    <row r="200" s="12" customFormat="1" ht="22.8" customHeight="1">
      <c r="A200" s="12"/>
      <c r="B200" s="152"/>
      <c r="C200" s="12"/>
      <c r="D200" s="153" t="s">
        <v>71</v>
      </c>
      <c r="E200" s="163" t="s">
        <v>349</v>
      </c>
      <c r="F200" s="163" t="s">
        <v>350</v>
      </c>
      <c r="G200" s="12"/>
      <c r="H200" s="12"/>
      <c r="I200" s="155"/>
      <c r="J200" s="164">
        <f>BK200</f>
        <v>0</v>
      </c>
      <c r="K200" s="12"/>
      <c r="L200" s="152"/>
      <c r="M200" s="157"/>
      <c r="N200" s="158"/>
      <c r="O200" s="158"/>
      <c r="P200" s="159">
        <f>SUM(P201:P204)</f>
        <v>0</v>
      </c>
      <c r="Q200" s="158"/>
      <c r="R200" s="159">
        <f>SUM(R201:R204)</f>
        <v>0</v>
      </c>
      <c r="S200" s="158"/>
      <c r="T200" s="160">
        <f>SUM(T201:T204)</f>
        <v>9.324976</v>
      </c>
      <c r="U200" s="12"/>
      <c r="V200" s="12"/>
      <c r="W200" s="12"/>
      <c r="X200" s="12"/>
      <c r="Y200" s="12"/>
      <c r="Z200" s="12"/>
      <c r="AA200" s="12"/>
      <c r="AB200" s="12"/>
      <c r="AC200" s="12"/>
      <c r="AD200" s="12"/>
      <c r="AE200" s="12"/>
      <c r="AR200" s="153" t="s">
        <v>82</v>
      </c>
      <c r="AT200" s="161" t="s">
        <v>71</v>
      </c>
      <c r="AU200" s="161" t="s">
        <v>80</v>
      </c>
      <c r="AY200" s="153" t="s">
        <v>148</v>
      </c>
      <c r="BK200" s="162">
        <f>SUM(BK201:BK204)</f>
        <v>0</v>
      </c>
    </row>
    <row r="201" s="2" customFormat="1" ht="16.5" customHeight="1">
      <c r="A201" s="39"/>
      <c r="B201" s="165"/>
      <c r="C201" s="166" t="s">
        <v>351</v>
      </c>
      <c r="D201" s="166" t="s">
        <v>151</v>
      </c>
      <c r="E201" s="167" t="s">
        <v>352</v>
      </c>
      <c r="F201" s="168" t="s">
        <v>353</v>
      </c>
      <c r="G201" s="169" t="s">
        <v>154</v>
      </c>
      <c r="H201" s="170">
        <v>342.83</v>
      </c>
      <c r="I201" s="171"/>
      <c r="J201" s="172">
        <f>ROUND(I201*H201,2)</f>
        <v>0</v>
      </c>
      <c r="K201" s="168" t="s">
        <v>155</v>
      </c>
      <c r="L201" s="40"/>
      <c r="M201" s="173" t="s">
        <v>3</v>
      </c>
      <c r="N201" s="174" t="s">
        <v>43</v>
      </c>
      <c r="O201" s="73"/>
      <c r="P201" s="175">
        <f>O201*H201</f>
        <v>0</v>
      </c>
      <c r="Q201" s="175">
        <v>0</v>
      </c>
      <c r="R201" s="175">
        <f>Q201*H201</f>
        <v>0</v>
      </c>
      <c r="S201" s="175">
        <v>0.027199999999999996</v>
      </c>
      <c r="T201" s="176">
        <f>S201*H201</f>
        <v>9.324976</v>
      </c>
      <c r="U201" s="39"/>
      <c r="V201" s="39"/>
      <c r="W201" s="39"/>
      <c r="X201" s="39"/>
      <c r="Y201" s="39"/>
      <c r="Z201" s="39"/>
      <c r="AA201" s="39"/>
      <c r="AB201" s="39"/>
      <c r="AC201" s="39"/>
      <c r="AD201" s="39"/>
      <c r="AE201" s="39"/>
      <c r="AR201" s="177" t="s">
        <v>249</v>
      </c>
      <c r="AT201" s="177" t="s">
        <v>151</v>
      </c>
      <c r="AU201" s="177" t="s">
        <v>82</v>
      </c>
      <c r="AY201" s="20" t="s">
        <v>148</v>
      </c>
      <c r="BE201" s="178">
        <f>IF(N201="základní",J201,0)</f>
        <v>0</v>
      </c>
      <c r="BF201" s="178">
        <f>IF(N201="snížená",J201,0)</f>
        <v>0</v>
      </c>
      <c r="BG201" s="178">
        <f>IF(N201="zákl. přenesená",J201,0)</f>
        <v>0</v>
      </c>
      <c r="BH201" s="178">
        <f>IF(N201="sníž. přenesená",J201,0)</f>
        <v>0</v>
      </c>
      <c r="BI201" s="178">
        <f>IF(N201="nulová",J201,0)</f>
        <v>0</v>
      </c>
      <c r="BJ201" s="20" t="s">
        <v>80</v>
      </c>
      <c r="BK201" s="178">
        <f>ROUND(I201*H201,2)</f>
        <v>0</v>
      </c>
      <c r="BL201" s="20" t="s">
        <v>249</v>
      </c>
      <c r="BM201" s="177" t="s">
        <v>354</v>
      </c>
    </row>
    <row r="202" s="2" customFormat="1">
      <c r="A202" s="39"/>
      <c r="B202" s="40"/>
      <c r="C202" s="39"/>
      <c r="D202" s="179" t="s">
        <v>158</v>
      </c>
      <c r="E202" s="39"/>
      <c r="F202" s="180" t="s">
        <v>355</v>
      </c>
      <c r="G202" s="39"/>
      <c r="H202" s="39"/>
      <c r="I202" s="181"/>
      <c r="J202" s="39"/>
      <c r="K202" s="39"/>
      <c r="L202" s="40"/>
      <c r="M202" s="182"/>
      <c r="N202" s="183"/>
      <c r="O202" s="73"/>
      <c r="P202" s="73"/>
      <c r="Q202" s="73"/>
      <c r="R202" s="73"/>
      <c r="S202" s="73"/>
      <c r="T202" s="74"/>
      <c r="U202" s="39"/>
      <c r="V202" s="39"/>
      <c r="W202" s="39"/>
      <c r="X202" s="39"/>
      <c r="Y202" s="39"/>
      <c r="Z202" s="39"/>
      <c r="AA202" s="39"/>
      <c r="AB202" s="39"/>
      <c r="AC202" s="39"/>
      <c r="AD202" s="39"/>
      <c r="AE202" s="39"/>
      <c r="AT202" s="20" t="s">
        <v>158</v>
      </c>
      <c r="AU202" s="20" t="s">
        <v>82</v>
      </c>
    </row>
    <row r="203" s="13" customFormat="1">
      <c r="A203" s="13"/>
      <c r="B203" s="184"/>
      <c r="C203" s="13"/>
      <c r="D203" s="185" t="s">
        <v>167</v>
      </c>
      <c r="E203" s="186" t="s">
        <v>3</v>
      </c>
      <c r="F203" s="187" t="s">
        <v>356</v>
      </c>
      <c r="G203" s="13"/>
      <c r="H203" s="188">
        <v>342.83</v>
      </c>
      <c r="I203" s="189"/>
      <c r="J203" s="13"/>
      <c r="K203" s="13"/>
      <c r="L203" s="184"/>
      <c r="M203" s="190"/>
      <c r="N203" s="191"/>
      <c r="O203" s="191"/>
      <c r="P203" s="191"/>
      <c r="Q203" s="191"/>
      <c r="R203" s="191"/>
      <c r="S203" s="191"/>
      <c r="T203" s="192"/>
      <c r="U203" s="13"/>
      <c r="V203" s="13"/>
      <c r="W203" s="13"/>
      <c r="X203" s="13"/>
      <c r="Y203" s="13"/>
      <c r="Z203" s="13"/>
      <c r="AA203" s="13"/>
      <c r="AB203" s="13"/>
      <c r="AC203" s="13"/>
      <c r="AD203" s="13"/>
      <c r="AE203" s="13"/>
      <c r="AT203" s="186" t="s">
        <v>167</v>
      </c>
      <c r="AU203" s="186" t="s">
        <v>82</v>
      </c>
      <c r="AV203" s="13" t="s">
        <v>82</v>
      </c>
      <c r="AW203" s="13" t="s">
        <v>35</v>
      </c>
      <c r="AX203" s="13" t="s">
        <v>72</v>
      </c>
      <c r="AY203" s="186" t="s">
        <v>148</v>
      </c>
    </row>
    <row r="204" s="14" customFormat="1">
      <c r="A204" s="14"/>
      <c r="B204" s="193"/>
      <c r="C204" s="14"/>
      <c r="D204" s="185" t="s">
        <v>167</v>
      </c>
      <c r="E204" s="194" t="s">
        <v>3</v>
      </c>
      <c r="F204" s="195" t="s">
        <v>171</v>
      </c>
      <c r="G204" s="14"/>
      <c r="H204" s="196">
        <v>342.83</v>
      </c>
      <c r="I204" s="197"/>
      <c r="J204" s="14"/>
      <c r="K204" s="14"/>
      <c r="L204" s="193"/>
      <c r="M204" s="198"/>
      <c r="N204" s="199"/>
      <c r="O204" s="199"/>
      <c r="P204" s="199"/>
      <c r="Q204" s="199"/>
      <c r="R204" s="199"/>
      <c r="S204" s="199"/>
      <c r="T204" s="200"/>
      <c r="U204" s="14"/>
      <c r="V204" s="14"/>
      <c r="W204" s="14"/>
      <c r="X204" s="14"/>
      <c r="Y204" s="14"/>
      <c r="Z204" s="14"/>
      <c r="AA204" s="14"/>
      <c r="AB204" s="14"/>
      <c r="AC204" s="14"/>
      <c r="AD204" s="14"/>
      <c r="AE204" s="14"/>
      <c r="AT204" s="194" t="s">
        <v>167</v>
      </c>
      <c r="AU204" s="194" t="s">
        <v>82</v>
      </c>
      <c r="AV204" s="14" t="s">
        <v>156</v>
      </c>
      <c r="AW204" s="14" t="s">
        <v>35</v>
      </c>
      <c r="AX204" s="14" t="s">
        <v>80</v>
      </c>
      <c r="AY204" s="194" t="s">
        <v>148</v>
      </c>
    </row>
    <row r="205" s="12" customFormat="1" ht="22.8" customHeight="1">
      <c r="A205" s="12"/>
      <c r="B205" s="152"/>
      <c r="C205" s="12"/>
      <c r="D205" s="153" t="s">
        <v>71</v>
      </c>
      <c r="E205" s="163" t="s">
        <v>357</v>
      </c>
      <c r="F205" s="163" t="s">
        <v>358</v>
      </c>
      <c r="G205" s="12"/>
      <c r="H205" s="12"/>
      <c r="I205" s="155"/>
      <c r="J205" s="164">
        <f>BK205</f>
        <v>0</v>
      </c>
      <c r="K205" s="12"/>
      <c r="L205" s="152"/>
      <c r="M205" s="157"/>
      <c r="N205" s="158"/>
      <c r="O205" s="158"/>
      <c r="P205" s="159">
        <f>SUM(P206:P209)</f>
        <v>0</v>
      </c>
      <c r="Q205" s="158"/>
      <c r="R205" s="159">
        <f>SUM(R206:R209)</f>
        <v>0.2979</v>
      </c>
      <c r="S205" s="158"/>
      <c r="T205" s="160">
        <f>SUM(T206:T209)</f>
        <v>0.092348999999999984</v>
      </c>
      <c r="U205" s="12"/>
      <c r="V205" s="12"/>
      <c r="W205" s="12"/>
      <c r="X205" s="12"/>
      <c r="Y205" s="12"/>
      <c r="Z205" s="12"/>
      <c r="AA205" s="12"/>
      <c r="AB205" s="12"/>
      <c r="AC205" s="12"/>
      <c r="AD205" s="12"/>
      <c r="AE205" s="12"/>
      <c r="AR205" s="153" t="s">
        <v>82</v>
      </c>
      <c r="AT205" s="161" t="s">
        <v>71</v>
      </c>
      <c r="AU205" s="161" t="s">
        <v>80</v>
      </c>
      <c r="AY205" s="153" t="s">
        <v>148</v>
      </c>
      <c r="BK205" s="162">
        <f>SUM(BK206:BK209)</f>
        <v>0</v>
      </c>
    </row>
    <row r="206" s="2" customFormat="1" ht="16.5" customHeight="1">
      <c r="A206" s="39"/>
      <c r="B206" s="165"/>
      <c r="C206" s="166" t="s">
        <v>359</v>
      </c>
      <c r="D206" s="166" t="s">
        <v>151</v>
      </c>
      <c r="E206" s="167" t="s">
        <v>360</v>
      </c>
      <c r="F206" s="168" t="s">
        <v>361</v>
      </c>
      <c r="G206" s="169" t="s">
        <v>154</v>
      </c>
      <c r="H206" s="170">
        <v>297.89999999999996</v>
      </c>
      <c r="I206" s="171"/>
      <c r="J206" s="172">
        <f>ROUND(I206*H206,2)</f>
        <v>0</v>
      </c>
      <c r="K206" s="168" t="s">
        <v>155</v>
      </c>
      <c r="L206" s="40"/>
      <c r="M206" s="173" t="s">
        <v>3</v>
      </c>
      <c r="N206" s="174" t="s">
        <v>43</v>
      </c>
      <c r="O206" s="73"/>
      <c r="P206" s="175">
        <f>O206*H206</f>
        <v>0</v>
      </c>
      <c r="Q206" s="175">
        <v>0.001</v>
      </c>
      <c r="R206" s="175">
        <f>Q206*H206</f>
        <v>0.2979</v>
      </c>
      <c r="S206" s="175">
        <v>0.00031</v>
      </c>
      <c r="T206" s="176">
        <f>S206*H206</f>
        <v>0.092348999999999984</v>
      </c>
      <c r="U206" s="39"/>
      <c r="V206" s="39"/>
      <c r="W206" s="39"/>
      <c r="X206" s="39"/>
      <c r="Y206" s="39"/>
      <c r="Z206" s="39"/>
      <c r="AA206" s="39"/>
      <c r="AB206" s="39"/>
      <c r="AC206" s="39"/>
      <c r="AD206" s="39"/>
      <c r="AE206" s="39"/>
      <c r="AR206" s="177" t="s">
        <v>249</v>
      </c>
      <c r="AT206" s="177" t="s">
        <v>151</v>
      </c>
      <c r="AU206" s="177" t="s">
        <v>82</v>
      </c>
      <c r="AY206" s="20" t="s">
        <v>148</v>
      </c>
      <c r="BE206" s="178">
        <f>IF(N206="základní",J206,0)</f>
        <v>0</v>
      </c>
      <c r="BF206" s="178">
        <f>IF(N206="snížená",J206,0)</f>
        <v>0</v>
      </c>
      <c r="BG206" s="178">
        <f>IF(N206="zákl. přenesená",J206,0)</f>
        <v>0</v>
      </c>
      <c r="BH206" s="178">
        <f>IF(N206="sníž. přenesená",J206,0)</f>
        <v>0</v>
      </c>
      <c r="BI206" s="178">
        <f>IF(N206="nulová",J206,0)</f>
        <v>0</v>
      </c>
      <c r="BJ206" s="20" t="s">
        <v>80</v>
      </c>
      <c r="BK206" s="178">
        <f>ROUND(I206*H206,2)</f>
        <v>0</v>
      </c>
      <c r="BL206" s="20" t="s">
        <v>249</v>
      </c>
      <c r="BM206" s="177" t="s">
        <v>362</v>
      </c>
    </row>
    <row r="207" s="2" customFormat="1">
      <c r="A207" s="39"/>
      <c r="B207" s="40"/>
      <c r="C207" s="39"/>
      <c r="D207" s="179" t="s">
        <v>158</v>
      </c>
      <c r="E207" s="39"/>
      <c r="F207" s="180" t="s">
        <v>363</v>
      </c>
      <c r="G207" s="39"/>
      <c r="H207" s="39"/>
      <c r="I207" s="181"/>
      <c r="J207" s="39"/>
      <c r="K207" s="39"/>
      <c r="L207" s="40"/>
      <c r="M207" s="182"/>
      <c r="N207" s="183"/>
      <c r="O207" s="73"/>
      <c r="P207" s="73"/>
      <c r="Q207" s="73"/>
      <c r="R207" s="73"/>
      <c r="S207" s="73"/>
      <c r="T207" s="74"/>
      <c r="U207" s="39"/>
      <c r="V207" s="39"/>
      <c r="W207" s="39"/>
      <c r="X207" s="39"/>
      <c r="Y207" s="39"/>
      <c r="Z207" s="39"/>
      <c r="AA207" s="39"/>
      <c r="AB207" s="39"/>
      <c r="AC207" s="39"/>
      <c r="AD207" s="39"/>
      <c r="AE207" s="39"/>
      <c r="AT207" s="20" t="s">
        <v>158</v>
      </c>
      <c r="AU207" s="20" t="s">
        <v>82</v>
      </c>
    </row>
    <row r="208" s="13" customFormat="1">
      <c r="A208" s="13"/>
      <c r="B208" s="184"/>
      <c r="C208" s="13"/>
      <c r="D208" s="185" t="s">
        <v>167</v>
      </c>
      <c r="E208" s="186" t="s">
        <v>3</v>
      </c>
      <c r="F208" s="187" t="s">
        <v>364</v>
      </c>
      <c r="G208" s="13"/>
      <c r="H208" s="188">
        <v>297.89999999999996</v>
      </c>
      <c r="I208" s="189"/>
      <c r="J208" s="13"/>
      <c r="K208" s="13"/>
      <c r="L208" s="184"/>
      <c r="M208" s="190"/>
      <c r="N208" s="191"/>
      <c r="O208" s="191"/>
      <c r="P208" s="191"/>
      <c r="Q208" s="191"/>
      <c r="R208" s="191"/>
      <c r="S208" s="191"/>
      <c r="T208" s="192"/>
      <c r="U208" s="13"/>
      <c r="V208" s="13"/>
      <c r="W208" s="13"/>
      <c r="X208" s="13"/>
      <c r="Y208" s="13"/>
      <c r="Z208" s="13"/>
      <c r="AA208" s="13"/>
      <c r="AB208" s="13"/>
      <c r="AC208" s="13"/>
      <c r="AD208" s="13"/>
      <c r="AE208" s="13"/>
      <c r="AT208" s="186" t="s">
        <v>167</v>
      </c>
      <c r="AU208" s="186" t="s">
        <v>82</v>
      </c>
      <c r="AV208" s="13" t="s">
        <v>82</v>
      </c>
      <c r="AW208" s="13" t="s">
        <v>35</v>
      </c>
      <c r="AX208" s="13" t="s">
        <v>72</v>
      </c>
      <c r="AY208" s="186" t="s">
        <v>148</v>
      </c>
    </row>
    <row r="209" s="14" customFormat="1">
      <c r="A209" s="14"/>
      <c r="B209" s="193"/>
      <c r="C209" s="14"/>
      <c r="D209" s="185" t="s">
        <v>167</v>
      </c>
      <c r="E209" s="194" t="s">
        <v>3</v>
      </c>
      <c r="F209" s="195" t="s">
        <v>171</v>
      </c>
      <c r="G209" s="14"/>
      <c r="H209" s="196">
        <v>297.89999999999996</v>
      </c>
      <c r="I209" s="197"/>
      <c r="J209" s="14"/>
      <c r="K209" s="14"/>
      <c r="L209" s="193"/>
      <c r="M209" s="201"/>
      <c r="N209" s="202"/>
      <c r="O209" s="202"/>
      <c r="P209" s="202"/>
      <c r="Q209" s="202"/>
      <c r="R209" s="202"/>
      <c r="S209" s="202"/>
      <c r="T209" s="203"/>
      <c r="U209" s="14"/>
      <c r="V209" s="14"/>
      <c r="W209" s="14"/>
      <c r="X209" s="14"/>
      <c r="Y209" s="14"/>
      <c r="Z209" s="14"/>
      <c r="AA209" s="14"/>
      <c r="AB209" s="14"/>
      <c r="AC209" s="14"/>
      <c r="AD209" s="14"/>
      <c r="AE209" s="14"/>
      <c r="AT209" s="194" t="s">
        <v>167</v>
      </c>
      <c r="AU209" s="194" t="s">
        <v>82</v>
      </c>
      <c r="AV209" s="14" t="s">
        <v>156</v>
      </c>
      <c r="AW209" s="14" t="s">
        <v>35</v>
      </c>
      <c r="AX209" s="14" t="s">
        <v>80</v>
      </c>
      <c r="AY209" s="194" t="s">
        <v>148</v>
      </c>
    </row>
    <row r="210" s="2" customFormat="1" ht="6.96" customHeight="1">
      <c r="A210" s="39"/>
      <c r="B210" s="56"/>
      <c r="C210" s="57"/>
      <c r="D210" s="57"/>
      <c r="E210" s="57"/>
      <c r="F210" s="57"/>
      <c r="G210" s="57"/>
      <c r="H210" s="57"/>
      <c r="I210" s="57"/>
      <c r="J210" s="57"/>
      <c r="K210" s="57"/>
      <c r="L210" s="40"/>
      <c r="M210" s="39"/>
      <c r="O210" s="39"/>
      <c r="P210" s="39"/>
      <c r="Q210" s="39"/>
      <c r="R210" s="39"/>
      <c r="S210" s="39"/>
      <c r="T210" s="39"/>
      <c r="U210" s="39"/>
      <c r="V210" s="39"/>
      <c r="W210" s="39"/>
      <c r="X210" s="39"/>
      <c r="Y210" s="39"/>
      <c r="Z210" s="39"/>
      <c r="AA210" s="39"/>
      <c r="AB210" s="39"/>
      <c r="AC210" s="39"/>
      <c r="AD210" s="39"/>
      <c r="AE210" s="39"/>
    </row>
  </sheetData>
  <autoFilter ref="C94:K209"/>
  <mergeCells count="9">
    <mergeCell ref="E7:H7"/>
    <mergeCell ref="E9:H9"/>
    <mergeCell ref="E18:H18"/>
    <mergeCell ref="E27:H27"/>
    <mergeCell ref="E48:H48"/>
    <mergeCell ref="E50:H50"/>
    <mergeCell ref="E85:H85"/>
    <mergeCell ref="E87:H87"/>
    <mergeCell ref="L2:V2"/>
  </mergeCells>
  <hyperlinks>
    <hyperlink ref="F99" r:id="rId1" display="https://podminky.urs.cz/item/CS_URS_2025_01/629995101"/>
    <hyperlink ref="F102" r:id="rId2" display="https://podminky.urs.cz/item/CS_URS_2025_01/962023391"/>
    <hyperlink ref="F108" r:id="rId3" display="https://podminky.urs.cz/item/CS_URS_2025_01/962031013"/>
    <hyperlink ref="F112" r:id="rId4" display="https://podminky.urs.cz/item/CS_URS_2025_01/965042241"/>
    <hyperlink ref="F116" r:id="rId5" display="https://podminky.urs.cz/item/CS_URS_2025_01/968062455"/>
    <hyperlink ref="F122" r:id="rId6" display="https://podminky.urs.cz/item/CS_URS_2025_01/971033561"/>
    <hyperlink ref="F126" r:id="rId7" display="https://podminky.urs.cz/item/CS_URS_2025_01/977151118"/>
    <hyperlink ref="F128" r:id="rId8" display="https://podminky.urs.cz/item/CS_URS_2025_01/977332122"/>
    <hyperlink ref="F130" r:id="rId9" display="https://podminky.urs.cz/item/CS_URS_2025_01/978015391"/>
    <hyperlink ref="F133" r:id="rId10" display="https://podminky.urs.cz/item/CS_URS_2025_01/997013151"/>
    <hyperlink ref="F135" r:id="rId11" display="https://podminky.urs.cz/item/CS_URS_2025_01/997013219"/>
    <hyperlink ref="F137" r:id="rId12" display="https://podminky.urs.cz/item/CS_URS_2025_01/997013501"/>
    <hyperlink ref="F139" r:id="rId13" display="https://podminky.urs.cz/item/CS_URS_2025_01/997013509"/>
    <hyperlink ref="F142" r:id="rId14" display="https://podminky.urs.cz/item/CS_URS_2025_01/997013609"/>
    <hyperlink ref="F146" r:id="rId15" display="https://podminky.urs.cz/item/CS_URS_2025_01/997013635"/>
    <hyperlink ref="F152" r:id="rId16" display="https://podminky.urs.cz/item/CS_URS_2025_01/711141811"/>
    <hyperlink ref="F161" r:id="rId17" display="https://podminky.urs.cz/item/CS_URS_2025_01/725110811"/>
    <hyperlink ref="F163" r:id="rId18" display="https://podminky.urs.cz/item/CS_URS_2025_01/725210821"/>
    <hyperlink ref="F165" r:id="rId19" display="https://podminky.urs.cz/item/CS_URS_2025_01/725240812"/>
    <hyperlink ref="F167" r:id="rId20" display="https://podminky.urs.cz/item/CS_URS_2025_01/725310828"/>
    <hyperlink ref="F169" r:id="rId21" display="https://podminky.urs.cz/item/CS_URS_2025_01/725330820"/>
    <hyperlink ref="F174" r:id="rId22" display="https://podminky.urs.cz/item/CS_URS_2025_01/763131811"/>
    <hyperlink ref="F179" r:id="rId23" display="https://podminky.urs.cz/item/CS_URS_2025_01/766691811.1"/>
    <hyperlink ref="F183" r:id="rId24" display="https://podminky.urs.cz/item/CS_URS_2025_01/766691914"/>
    <hyperlink ref="F188" r:id="rId25" display="https://podminky.urs.cz/item/CS_URS_2025_01/767590840"/>
    <hyperlink ref="F192" r:id="rId26" display="https://podminky.urs.cz/item/CS_URS_2025_01/767661811"/>
    <hyperlink ref="F197" r:id="rId27" display="https://podminky.urs.cz/item/CS_URS_2025_01/771573810"/>
    <hyperlink ref="F202" r:id="rId28" display="https://podminky.urs.cz/item/CS_URS_2025_01/781473810"/>
    <hyperlink ref="F207" r:id="rId29" display="https://podminky.urs.cz/item/CS_URS_2025_01/784121001"/>
  </hyperlinks>
  <pageMargins left="0.39375" right="0.39375" top="0.39375" bottom="0.39375" header="0" footer="0"/>
  <pageSetup paperSize="9" orientation="landscape" blackAndWhite="1" fitToHeight="100"/>
  <headerFooter>
    <oddFooter>&amp;CStrana &amp;P z &amp;N</oddFooter>
  </headerFooter>
  <drawing r:id="rId30"/>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9" t="s">
        <v>6</v>
      </c>
      <c r="M2" s="1"/>
      <c r="N2" s="1"/>
      <c r="O2" s="1"/>
      <c r="P2" s="1"/>
      <c r="Q2" s="1"/>
      <c r="R2" s="1"/>
      <c r="S2" s="1"/>
      <c r="T2" s="1"/>
      <c r="U2" s="1"/>
      <c r="V2" s="1"/>
      <c r="AT2" s="20" t="s">
        <v>85</v>
      </c>
    </row>
    <row r="3" s="1" customFormat="1" ht="6.96" customHeight="1">
      <c r="B3" s="21"/>
      <c r="C3" s="22"/>
      <c r="D3" s="22"/>
      <c r="E3" s="22"/>
      <c r="F3" s="22"/>
      <c r="G3" s="22"/>
      <c r="H3" s="22"/>
      <c r="I3" s="22"/>
      <c r="J3" s="22"/>
      <c r="K3" s="22"/>
      <c r="L3" s="23"/>
      <c r="AT3" s="20" t="s">
        <v>82</v>
      </c>
    </row>
    <row r="4" s="1" customFormat="1" ht="24.96" customHeight="1">
      <c r="B4" s="23"/>
      <c r="D4" s="24" t="s">
        <v>110</v>
      </c>
      <c r="L4" s="23"/>
      <c r="M4" s="115" t="s">
        <v>11</v>
      </c>
      <c r="AT4" s="20" t="s">
        <v>4</v>
      </c>
    </row>
    <row r="5" s="1" customFormat="1" ht="6.96" customHeight="1">
      <c r="B5" s="23"/>
      <c r="L5" s="23"/>
    </row>
    <row r="6" s="1" customFormat="1" ht="12" customHeight="1">
      <c r="B6" s="23"/>
      <c r="D6" s="33" t="s">
        <v>17</v>
      </c>
      <c r="L6" s="23"/>
    </row>
    <row r="7" s="1" customFormat="1" ht="16.5" customHeight="1">
      <c r="B7" s="23"/>
      <c r="E7" s="116" t="str">
        <f>'Rekapitulace stavby'!K6</f>
        <v>SUŠP Jihlava Rek. stravovacího provozu</v>
      </c>
      <c r="F7" s="33"/>
      <c r="G7" s="33"/>
      <c r="H7" s="33"/>
      <c r="L7" s="23"/>
    </row>
    <row r="8" s="2" customFormat="1" ht="12" customHeight="1">
      <c r="A8" s="39"/>
      <c r="B8" s="40"/>
      <c r="C8" s="39"/>
      <c r="D8" s="33" t="s">
        <v>111</v>
      </c>
      <c r="E8" s="39"/>
      <c r="F8" s="39"/>
      <c r="G8" s="39"/>
      <c r="H8" s="39"/>
      <c r="I8" s="39"/>
      <c r="J8" s="39"/>
      <c r="K8" s="39"/>
      <c r="L8" s="117"/>
      <c r="S8" s="39"/>
      <c r="T8" s="39"/>
      <c r="U8" s="39"/>
      <c r="V8" s="39"/>
      <c r="W8" s="39"/>
      <c r="X8" s="39"/>
      <c r="Y8" s="39"/>
      <c r="Z8" s="39"/>
      <c r="AA8" s="39"/>
      <c r="AB8" s="39"/>
      <c r="AC8" s="39"/>
      <c r="AD8" s="39"/>
      <c r="AE8" s="39"/>
    </row>
    <row r="9" s="2" customFormat="1" ht="16.5" customHeight="1">
      <c r="A9" s="39"/>
      <c r="B9" s="40"/>
      <c r="C9" s="39"/>
      <c r="D9" s="39"/>
      <c r="E9" s="63" t="s">
        <v>365</v>
      </c>
      <c r="F9" s="39"/>
      <c r="G9" s="39"/>
      <c r="H9" s="39"/>
      <c r="I9" s="39"/>
      <c r="J9" s="39"/>
      <c r="K9" s="39"/>
      <c r="L9" s="117"/>
      <c r="S9" s="39"/>
      <c r="T9" s="39"/>
      <c r="U9" s="39"/>
      <c r="V9" s="39"/>
      <c r="W9" s="39"/>
      <c r="X9" s="39"/>
      <c r="Y9" s="39"/>
      <c r="Z9" s="39"/>
      <c r="AA9" s="39"/>
      <c r="AB9" s="39"/>
      <c r="AC9" s="39"/>
      <c r="AD9" s="39"/>
      <c r="AE9" s="39"/>
    </row>
    <row r="10" s="2" customFormat="1">
      <c r="A10" s="39"/>
      <c r="B10" s="40"/>
      <c r="C10" s="39"/>
      <c r="D10" s="39"/>
      <c r="E10" s="39"/>
      <c r="F10" s="39"/>
      <c r="G10" s="39"/>
      <c r="H10" s="39"/>
      <c r="I10" s="39"/>
      <c r="J10" s="39"/>
      <c r="K10" s="39"/>
      <c r="L10" s="117"/>
      <c r="S10" s="39"/>
      <c r="T10" s="39"/>
      <c r="U10" s="39"/>
      <c r="V10" s="39"/>
      <c r="W10" s="39"/>
      <c r="X10" s="39"/>
      <c r="Y10" s="39"/>
      <c r="Z10" s="39"/>
      <c r="AA10" s="39"/>
      <c r="AB10" s="39"/>
      <c r="AC10" s="39"/>
      <c r="AD10" s="39"/>
      <c r="AE10" s="39"/>
    </row>
    <row r="11" s="2" customFormat="1" ht="12" customHeight="1">
      <c r="A11" s="39"/>
      <c r="B11" s="40"/>
      <c r="C11" s="39"/>
      <c r="D11" s="33" t="s">
        <v>19</v>
      </c>
      <c r="E11" s="39"/>
      <c r="F11" s="28" t="s">
        <v>3</v>
      </c>
      <c r="G11" s="39"/>
      <c r="H11" s="39"/>
      <c r="I11" s="33" t="s">
        <v>20</v>
      </c>
      <c r="J11" s="28" t="s">
        <v>3</v>
      </c>
      <c r="K11" s="39"/>
      <c r="L11" s="117"/>
      <c r="S11" s="39"/>
      <c r="T11" s="39"/>
      <c r="U11" s="39"/>
      <c r="V11" s="39"/>
      <c r="W11" s="39"/>
      <c r="X11" s="39"/>
      <c r="Y11" s="39"/>
      <c r="Z11" s="39"/>
      <c r="AA11" s="39"/>
      <c r="AB11" s="39"/>
      <c r="AC11" s="39"/>
      <c r="AD11" s="39"/>
      <c r="AE11" s="39"/>
    </row>
    <row r="12" s="2" customFormat="1" ht="12" customHeight="1">
      <c r="A12" s="39"/>
      <c r="B12" s="40"/>
      <c r="C12" s="39"/>
      <c r="D12" s="33" t="s">
        <v>21</v>
      </c>
      <c r="E12" s="39"/>
      <c r="F12" s="28" t="s">
        <v>22</v>
      </c>
      <c r="G12" s="39"/>
      <c r="H12" s="39"/>
      <c r="I12" s="33" t="s">
        <v>23</v>
      </c>
      <c r="J12" s="65" t="str">
        <f>'Rekapitulace stavby'!AN8</f>
        <v>20. 1. 2025</v>
      </c>
      <c r="K12" s="39"/>
      <c r="L12" s="117"/>
      <c r="S12" s="39"/>
      <c r="T12" s="39"/>
      <c r="U12" s="39"/>
      <c r="V12" s="39"/>
      <c r="W12" s="39"/>
      <c r="X12" s="39"/>
      <c r="Y12" s="39"/>
      <c r="Z12" s="39"/>
      <c r="AA12" s="39"/>
      <c r="AB12" s="39"/>
      <c r="AC12" s="39"/>
      <c r="AD12" s="39"/>
      <c r="AE12" s="39"/>
    </row>
    <row r="13" s="2" customFormat="1" ht="10.8" customHeight="1">
      <c r="A13" s="39"/>
      <c r="B13" s="40"/>
      <c r="C13" s="39"/>
      <c r="D13" s="39"/>
      <c r="E13" s="39"/>
      <c r="F13" s="39"/>
      <c r="G13" s="39"/>
      <c r="H13" s="39"/>
      <c r="I13" s="39"/>
      <c r="J13" s="39"/>
      <c r="K13" s="39"/>
      <c r="L13" s="117"/>
      <c r="S13" s="39"/>
      <c r="T13" s="39"/>
      <c r="U13" s="39"/>
      <c r="V13" s="39"/>
      <c r="W13" s="39"/>
      <c r="X13" s="39"/>
      <c r="Y13" s="39"/>
      <c r="Z13" s="39"/>
      <c r="AA13" s="39"/>
      <c r="AB13" s="39"/>
      <c r="AC13" s="39"/>
      <c r="AD13" s="39"/>
      <c r="AE13" s="39"/>
    </row>
    <row r="14" s="2" customFormat="1" ht="12" customHeight="1">
      <c r="A14" s="39"/>
      <c r="B14" s="40"/>
      <c r="C14" s="39"/>
      <c r="D14" s="33" t="s">
        <v>25</v>
      </c>
      <c r="E14" s="39"/>
      <c r="F14" s="39"/>
      <c r="G14" s="39"/>
      <c r="H14" s="39"/>
      <c r="I14" s="33" t="s">
        <v>26</v>
      </c>
      <c r="J14" s="28" t="s">
        <v>3</v>
      </c>
      <c r="K14" s="39"/>
      <c r="L14" s="117"/>
      <c r="S14" s="39"/>
      <c r="T14" s="39"/>
      <c r="U14" s="39"/>
      <c r="V14" s="39"/>
      <c r="W14" s="39"/>
      <c r="X14" s="39"/>
      <c r="Y14" s="39"/>
      <c r="Z14" s="39"/>
      <c r="AA14" s="39"/>
      <c r="AB14" s="39"/>
      <c r="AC14" s="39"/>
      <c r="AD14" s="39"/>
      <c r="AE14" s="39"/>
    </row>
    <row r="15" s="2" customFormat="1" ht="18" customHeight="1">
      <c r="A15" s="39"/>
      <c r="B15" s="40"/>
      <c r="C15" s="39"/>
      <c r="D15" s="39"/>
      <c r="E15" s="28" t="s">
        <v>27</v>
      </c>
      <c r="F15" s="39"/>
      <c r="G15" s="39"/>
      <c r="H15" s="39"/>
      <c r="I15" s="33" t="s">
        <v>28</v>
      </c>
      <c r="J15" s="28" t="s">
        <v>3</v>
      </c>
      <c r="K15" s="39"/>
      <c r="L15" s="117"/>
      <c r="S15" s="39"/>
      <c r="T15" s="39"/>
      <c r="U15" s="39"/>
      <c r="V15" s="39"/>
      <c r="W15" s="39"/>
      <c r="X15" s="39"/>
      <c r="Y15" s="39"/>
      <c r="Z15" s="39"/>
      <c r="AA15" s="39"/>
      <c r="AB15" s="39"/>
      <c r="AC15" s="39"/>
      <c r="AD15" s="39"/>
      <c r="AE15" s="39"/>
    </row>
    <row r="16" s="2" customFormat="1" ht="6.96" customHeight="1">
      <c r="A16" s="39"/>
      <c r="B16" s="40"/>
      <c r="C16" s="39"/>
      <c r="D16" s="39"/>
      <c r="E16" s="39"/>
      <c r="F16" s="39"/>
      <c r="G16" s="39"/>
      <c r="H16" s="39"/>
      <c r="I16" s="39"/>
      <c r="J16" s="39"/>
      <c r="K16" s="39"/>
      <c r="L16" s="117"/>
      <c r="S16" s="39"/>
      <c r="T16" s="39"/>
      <c r="U16" s="39"/>
      <c r="V16" s="39"/>
      <c r="W16" s="39"/>
      <c r="X16" s="39"/>
      <c r="Y16" s="39"/>
      <c r="Z16" s="39"/>
      <c r="AA16" s="39"/>
      <c r="AB16" s="39"/>
      <c r="AC16" s="39"/>
      <c r="AD16" s="39"/>
      <c r="AE16" s="39"/>
    </row>
    <row r="17" s="2" customFormat="1" ht="12" customHeight="1">
      <c r="A17" s="39"/>
      <c r="B17" s="40"/>
      <c r="C17" s="39"/>
      <c r="D17" s="33" t="s">
        <v>29</v>
      </c>
      <c r="E17" s="39"/>
      <c r="F17" s="39"/>
      <c r="G17" s="39"/>
      <c r="H17" s="39"/>
      <c r="I17" s="33" t="s">
        <v>26</v>
      </c>
      <c r="J17" s="34" t="str">
        <f>'Rekapitulace stavby'!AN13</f>
        <v>Vyplň údaj</v>
      </c>
      <c r="K17" s="39"/>
      <c r="L17" s="117"/>
      <c r="S17" s="39"/>
      <c r="T17" s="39"/>
      <c r="U17" s="39"/>
      <c r="V17" s="39"/>
      <c r="W17" s="39"/>
      <c r="X17" s="39"/>
      <c r="Y17" s="39"/>
      <c r="Z17" s="39"/>
      <c r="AA17" s="39"/>
      <c r="AB17" s="39"/>
      <c r="AC17" s="39"/>
      <c r="AD17" s="39"/>
      <c r="AE17" s="39"/>
    </row>
    <row r="18" s="2" customFormat="1" ht="18" customHeight="1">
      <c r="A18" s="39"/>
      <c r="B18" s="40"/>
      <c r="C18" s="39"/>
      <c r="D18" s="39"/>
      <c r="E18" s="34" t="str">
        <f>'Rekapitulace stavby'!E14</f>
        <v>Vyplň údaj</v>
      </c>
      <c r="F18" s="28"/>
      <c r="G18" s="28"/>
      <c r="H18" s="28"/>
      <c r="I18" s="33" t="s">
        <v>28</v>
      </c>
      <c r="J18" s="34" t="str">
        <f>'Rekapitulace stavby'!AN14</f>
        <v>Vyplň údaj</v>
      </c>
      <c r="K18" s="39"/>
      <c r="L18" s="117"/>
      <c r="S18" s="39"/>
      <c r="T18" s="39"/>
      <c r="U18" s="39"/>
      <c r="V18" s="39"/>
      <c r="W18" s="39"/>
      <c r="X18" s="39"/>
      <c r="Y18" s="39"/>
      <c r="Z18" s="39"/>
      <c r="AA18" s="39"/>
      <c r="AB18" s="39"/>
      <c r="AC18" s="39"/>
      <c r="AD18" s="39"/>
      <c r="AE18" s="39"/>
    </row>
    <row r="19" s="2" customFormat="1" ht="6.96" customHeight="1">
      <c r="A19" s="39"/>
      <c r="B19" s="40"/>
      <c r="C19" s="39"/>
      <c r="D19" s="39"/>
      <c r="E19" s="39"/>
      <c r="F19" s="39"/>
      <c r="G19" s="39"/>
      <c r="H19" s="39"/>
      <c r="I19" s="39"/>
      <c r="J19" s="39"/>
      <c r="K19" s="39"/>
      <c r="L19" s="117"/>
      <c r="S19" s="39"/>
      <c r="T19" s="39"/>
      <c r="U19" s="39"/>
      <c r="V19" s="39"/>
      <c r="W19" s="39"/>
      <c r="X19" s="39"/>
      <c r="Y19" s="39"/>
      <c r="Z19" s="39"/>
      <c r="AA19" s="39"/>
      <c r="AB19" s="39"/>
      <c r="AC19" s="39"/>
      <c r="AD19" s="39"/>
      <c r="AE19" s="39"/>
    </row>
    <row r="20" s="2" customFormat="1" ht="12" customHeight="1">
      <c r="A20" s="39"/>
      <c r="B20" s="40"/>
      <c r="C20" s="39"/>
      <c r="D20" s="33" t="s">
        <v>31</v>
      </c>
      <c r="E20" s="39"/>
      <c r="F20" s="39"/>
      <c r="G20" s="39"/>
      <c r="H20" s="39"/>
      <c r="I20" s="33" t="s">
        <v>26</v>
      </c>
      <c r="J20" s="28" t="s">
        <v>32</v>
      </c>
      <c r="K20" s="39"/>
      <c r="L20" s="117"/>
      <c r="S20" s="39"/>
      <c r="T20" s="39"/>
      <c r="U20" s="39"/>
      <c r="V20" s="39"/>
      <c r="W20" s="39"/>
      <c r="X20" s="39"/>
      <c r="Y20" s="39"/>
      <c r="Z20" s="39"/>
      <c r="AA20" s="39"/>
      <c r="AB20" s="39"/>
      <c r="AC20" s="39"/>
      <c r="AD20" s="39"/>
      <c r="AE20" s="39"/>
    </row>
    <row r="21" s="2" customFormat="1" ht="18" customHeight="1">
      <c r="A21" s="39"/>
      <c r="B21" s="40"/>
      <c r="C21" s="39"/>
      <c r="D21" s="39"/>
      <c r="E21" s="28" t="s">
        <v>33</v>
      </c>
      <c r="F21" s="39"/>
      <c r="G21" s="39"/>
      <c r="H21" s="39"/>
      <c r="I21" s="33" t="s">
        <v>28</v>
      </c>
      <c r="J21" s="28" t="s">
        <v>34</v>
      </c>
      <c r="K21" s="39"/>
      <c r="L21" s="117"/>
      <c r="S21" s="39"/>
      <c r="T21" s="39"/>
      <c r="U21" s="39"/>
      <c r="V21" s="39"/>
      <c r="W21" s="39"/>
      <c r="X21" s="39"/>
      <c r="Y21" s="39"/>
      <c r="Z21" s="39"/>
      <c r="AA21" s="39"/>
      <c r="AB21" s="39"/>
      <c r="AC21" s="39"/>
      <c r="AD21" s="39"/>
      <c r="AE21" s="39"/>
    </row>
    <row r="22" s="2" customFormat="1" ht="6.96" customHeight="1">
      <c r="A22" s="39"/>
      <c r="B22" s="40"/>
      <c r="C22" s="39"/>
      <c r="D22" s="39"/>
      <c r="E22" s="39"/>
      <c r="F22" s="39"/>
      <c r="G22" s="39"/>
      <c r="H22" s="39"/>
      <c r="I22" s="39"/>
      <c r="J22" s="39"/>
      <c r="K22" s="39"/>
      <c r="L22" s="117"/>
      <c r="S22" s="39"/>
      <c r="T22" s="39"/>
      <c r="U22" s="39"/>
      <c r="V22" s="39"/>
      <c r="W22" s="39"/>
      <c r="X22" s="39"/>
      <c r="Y22" s="39"/>
      <c r="Z22" s="39"/>
      <c r="AA22" s="39"/>
      <c r="AB22" s="39"/>
      <c r="AC22" s="39"/>
      <c r="AD22" s="39"/>
      <c r="AE22" s="39"/>
    </row>
    <row r="23" s="2" customFormat="1" ht="12" customHeight="1">
      <c r="A23" s="39"/>
      <c r="B23" s="40"/>
      <c r="C23" s="39"/>
      <c r="D23" s="33" t="s">
        <v>36</v>
      </c>
      <c r="E23" s="39"/>
      <c r="F23" s="39"/>
      <c r="G23" s="39"/>
      <c r="H23" s="39"/>
      <c r="I23" s="33" t="s">
        <v>26</v>
      </c>
      <c r="J23" s="28" t="s">
        <v>32</v>
      </c>
      <c r="K23" s="39"/>
      <c r="L23" s="117"/>
      <c r="S23" s="39"/>
      <c r="T23" s="39"/>
      <c r="U23" s="39"/>
      <c r="V23" s="39"/>
      <c r="W23" s="39"/>
      <c r="X23" s="39"/>
      <c r="Y23" s="39"/>
      <c r="Z23" s="39"/>
      <c r="AA23" s="39"/>
      <c r="AB23" s="39"/>
      <c r="AC23" s="39"/>
      <c r="AD23" s="39"/>
      <c r="AE23" s="39"/>
    </row>
    <row r="24" s="2" customFormat="1" ht="18" customHeight="1">
      <c r="A24" s="39"/>
      <c r="B24" s="40"/>
      <c r="C24" s="39"/>
      <c r="D24" s="39"/>
      <c r="E24" s="28" t="s">
        <v>33</v>
      </c>
      <c r="F24" s="39"/>
      <c r="G24" s="39"/>
      <c r="H24" s="39"/>
      <c r="I24" s="33" t="s">
        <v>28</v>
      </c>
      <c r="J24" s="28" t="s">
        <v>34</v>
      </c>
      <c r="K24" s="39"/>
      <c r="L24" s="117"/>
      <c r="S24" s="39"/>
      <c r="T24" s="39"/>
      <c r="U24" s="39"/>
      <c r="V24" s="39"/>
      <c r="W24" s="39"/>
      <c r="X24" s="39"/>
      <c r="Y24" s="39"/>
      <c r="Z24" s="39"/>
      <c r="AA24" s="39"/>
      <c r="AB24" s="39"/>
      <c r="AC24" s="39"/>
      <c r="AD24" s="39"/>
      <c r="AE24" s="39"/>
    </row>
    <row r="25" s="2" customFormat="1" ht="6.96" customHeight="1">
      <c r="A25" s="39"/>
      <c r="B25" s="40"/>
      <c r="C25" s="39"/>
      <c r="D25" s="39"/>
      <c r="E25" s="39"/>
      <c r="F25" s="39"/>
      <c r="G25" s="39"/>
      <c r="H25" s="39"/>
      <c r="I25" s="39"/>
      <c r="J25" s="39"/>
      <c r="K25" s="39"/>
      <c r="L25" s="117"/>
      <c r="S25" s="39"/>
      <c r="T25" s="39"/>
      <c r="U25" s="39"/>
      <c r="V25" s="39"/>
      <c r="W25" s="39"/>
      <c r="X25" s="39"/>
      <c r="Y25" s="39"/>
      <c r="Z25" s="39"/>
      <c r="AA25" s="39"/>
      <c r="AB25" s="39"/>
      <c r="AC25" s="39"/>
      <c r="AD25" s="39"/>
      <c r="AE25" s="39"/>
    </row>
    <row r="26" s="2" customFormat="1" ht="12" customHeight="1">
      <c r="A26" s="39"/>
      <c r="B26" s="40"/>
      <c r="C26" s="39"/>
      <c r="D26" s="33" t="s">
        <v>37</v>
      </c>
      <c r="E26" s="39"/>
      <c r="F26" s="39"/>
      <c r="G26" s="39"/>
      <c r="H26" s="39"/>
      <c r="I26" s="39"/>
      <c r="J26" s="39"/>
      <c r="K26" s="39"/>
      <c r="L26" s="117"/>
      <c r="S26" s="39"/>
      <c r="T26" s="39"/>
      <c r="U26" s="39"/>
      <c r="V26" s="39"/>
      <c r="W26" s="39"/>
      <c r="X26" s="39"/>
      <c r="Y26" s="39"/>
      <c r="Z26" s="39"/>
      <c r="AA26" s="39"/>
      <c r="AB26" s="39"/>
      <c r="AC26" s="39"/>
      <c r="AD26" s="39"/>
      <c r="AE26" s="39"/>
    </row>
    <row r="27" s="8" customFormat="1" ht="16.5" customHeight="1">
      <c r="A27" s="118"/>
      <c r="B27" s="119"/>
      <c r="C27" s="118"/>
      <c r="D27" s="118"/>
      <c r="E27" s="37" t="s">
        <v>3</v>
      </c>
      <c r="F27" s="37"/>
      <c r="G27" s="37"/>
      <c r="H27" s="37"/>
      <c r="I27" s="118"/>
      <c r="J27" s="118"/>
      <c r="K27" s="118"/>
      <c r="L27" s="120"/>
      <c r="S27" s="118"/>
      <c r="T27" s="118"/>
      <c r="U27" s="118"/>
      <c r="V27" s="118"/>
      <c r="W27" s="118"/>
      <c r="X27" s="118"/>
      <c r="Y27" s="118"/>
      <c r="Z27" s="118"/>
      <c r="AA27" s="118"/>
      <c r="AB27" s="118"/>
      <c r="AC27" s="118"/>
      <c r="AD27" s="118"/>
      <c r="AE27" s="118"/>
    </row>
    <row r="28" s="2" customFormat="1" ht="6.96" customHeight="1">
      <c r="A28" s="39"/>
      <c r="B28" s="40"/>
      <c r="C28" s="39"/>
      <c r="D28" s="39"/>
      <c r="E28" s="39"/>
      <c r="F28" s="39"/>
      <c r="G28" s="39"/>
      <c r="H28" s="39"/>
      <c r="I28" s="39"/>
      <c r="J28" s="39"/>
      <c r="K28" s="39"/>
      <c r="L28" s="117"/>
      <c r="S28" s="39"/>
      <c r="T28" s="39"/>
      <c r="U28" s="39"/>
      <c r="V28" s="39"/>
      <c r="W28" s="39"/>
      <c r="X28" s="39"/>
      <c r="Y28" s="39"/>
      <c r="Z28" s="39"/>
      <c r="AA28" s="39"/>
      <c r="AB28" s="39"/>
      <c r="AC28" s="39"/>
      <c r="AD28" s="39"/>
      <c r="AE28" s="39"/>
    </row>
    <row r="29" s="2" customFormat="1" ht="6.96" customHeight="1">
      <c r="A29" s="39"/>
      <c r="B29" s="40"/>
      <c r="C29" s="39"/>
      <c r="D29" s="85"/>
      <c r="E29" s="85"/>
      <c r="F29" s="85"/>
      <c r="G29" s="85"/>
      <c r="H29" s="85"/>
      <c r="I29" s="85"/>
      <c r="J29" s="85"/>
      <c r="K29" s="85"/>
      <c r="L29" s="117"/>
      <c r="S29" s="39"/>
      <c r="T29" s="39"/>
      <c r="U29" s="39"/>
      <c r="V29" s="39"/>
      <c r="W29" s="39"/>
      <c r="X29" s="39"/>
      <c r="Y29" s="39"/>
      <c r="Z29" s="39"/>
      <c r="AA29" s="39"/>
      <c r="AB29" s="39"/>
      <c r="AC29" s="39"/>
      <c r="AD29" s="39"/>
      <c r="AE29" s="39"/>
    </row>
    <row r="30" s="2" customFormat="1" ht="25.44" customHeight="1">
      <c r="A30" s="39"/>
      <c r="B30" s="40"/>
      <c r="C30" s="39"/>
      <c r="D30" s="121" t="s">
        <v>38</v>
      </c>
      <c r="E30" s="39"/>
      <c r="F30" s="39"/>
      <c r="G30" s="39"/>
      <c r="H30" s="39"/>
      <c r="I30" s="39"/>
      <c r="J30" s="91">
        <f>ROUND(J94, 2)</f>
        <v>0</v>
      </c>
      <c r="K30" s="39"/>
      <c r="L30" s="117"/>
      <c r="S30" s="39"/>
      <c r="T30" s="39"/>
      <c r="U30" s="39"/>
      <c r="V30" s="39"/>
      <c r="W30" s="39"/>
      <c r="X30" s="39"/>
      <c r="Y30" s="39"/>
      <c r="Z30" s="39"/>
      <c r="AA30" s="39"/>
      <c r="AB30" s="39"/>
      <c r="AC30" s="39"/>
      <c r="AD30" s="39"/>
      <c r="AE30" s="39"/>
    </row>
    <row r="31" s="2" customFormat="1" ht="6.96" customHeight="1">
      <c r="A31" s="39"/>
      <c r="B31" s="40"/>
      <c r="C31" s="39"/>
      <c r="D31" s="85"/>
      <c r="E31" s="85"/>
      <c r="F31" s="85"/>
      <c r="G31" s="85"/>
      <c r="H31" s="85"/>
      <c r="I31" s="85"/>
      <c r="J31" s="85"/>
      <c r="K31" s="85"/>
      <c r="L31" s="117"/>
      <c r="S31" s="39"/>
      <c r="T31" s="39"/>
      <c r="U31" s="39"/>
      <c r="V31" s="39"/>
      <c r="W31" s="39"/>
      <c r="X31" s="39"/>
      <c r="Y31" s="39"/>
      <c r="Z31" s="39"/>
      <c r="AA31" s="39"/>
      <c r="AB31" s="39"/>
      <c r="AC31" s="39"/>
      <c r="AD31" s="39"/>
      <c r="AE31" s="39"/>
    </row>
    <row r="32" s="2" customFormat="1" ht="14.4" customHeight="1">
      <c r="A32" s="39"/>
      <c r="B32" s="40"/>
      <c r="C32" s="39"/>
      <c r="D32" s="39"/>
      <c r="E32" s="39"/>
      <c r="F32" s="44" t="s">
        <v>40</v>
      </c>
      <c r="G32" s="39"/>
      <c r="H32" s="39"/>
      <c r="I32" s="44" t="s">
        <v>39</v>
      </c>
      <c r="J32" s="44" t="s">
        <v>41</v>
      </c>
      <c r="K32" s="39"/>
      <c r="L32" s="117"/>
      <c r="S32" s="39"/>
      <c r="T32" s="39"/>
      <c r="U32" s="39"/>
      <c r="V32" s="39"/>
      <c r="W32" s="39"/>
      <c r="X32" s="39"/>
      <c r="Y32" s="39"/>
      <c r="Z32" s="39"/>
      <c r="AA32" s="39"/>
      <c r="AB32" s="39"/>
      <c r="AC32" s="39"/>
      <c r="AD32" s="39"/>
      <c r="AE32" s="39"/>
    </row>
    <row r="33" s="2" customFormat="1" ht="14.4" customHeight="1">
      <c r="A33" s="39"/>
      <c r="B33" s="40"/>
      <c r="C33" s="39"/>
      <c r="D33" s="122" t="s">
        <v>42</v>
      </c>
      <c r="E33" s="33" t="s">
        <v>43</v>
      </c>
      <c r="F33" s="123">
        <f>ROUND((SUM(BE94:BE312)),  2)</f>
        <v>0</v>
      </c>
      <c r="G33" s="39"/>
      <c r="H33" s="39"/>
      <c r="I33" s="124">
        <v>0.21</v>
      </c>
      <c r="J33" s="123">
        <f>ROUND(((SUM(BE94:BE312))*I33),  2)</f>
        <v>0</v>
      </c>
      <c r="K33" s="39"/>
      <c r="L33" s="117"/>
      <c r="S33" s="39"/>
      <c r="T33" s="39"/>
      <c r="U33" s="39"/>
      <c r="V33" s="39"/>
      <c r="W33" s="39"/>
      <c r="X33" s="39"/>
      <c r="Y33" s="39"/>
      <c r="Z33" s="39"/>
      <c r="AA33" s="39"/>
      <c r="AB33" s="39"/>
      <c r="AC33" s="39"/>
      <c r="AD33" s="39"/>
      <c r="AE33" s="39"/>
    </row>
    <row r="34" s="2" customFormat="1" ht="14.4" customHeight="1">
      <c r="A34" s="39"/>
      <c r="B34" s="40"/>
      <c r="C34" s="39"/>
      <c r="D34" s="39"/>
      <c r="E34" s="33" t="s">
        <v>44</v>
      </c>
      <c r="F34" s="123">
        <f>ROUND((SUM(BF94:BF312)),  2)</f>
        <v>0</v>
      </c>
      <c r="G34" s="39"/>
      <c r="H34" s="39"/>
      <c r="I34" s="124">
        <v>0.12</v>
      </c>
      <c r="J34" s="123">
        <f>ROUND(((SUM(BF94:BF312))*I34),  2)</f>
        <v>0</v>
      </c>
      <c r="K34" s="39"/>
      <c r="L34" s="117"/>
      <c r="S34" s="39"/>
      <c r="T34" s="39"/>
      <c r="U34" s="39"/>
      <c r="V34" s="39"/>
      <c r="W34" s="39"/>
      <c r="X34" s="39"/>
      <c r="Y34" s="39"/>
      <c r="Z34" s="39"/>
      <c r="AA34" s="39"/>
      <c r="AB34" s="39"/>
      <c r="AC34" s="39"/>
      <c r="AD34" s="39"/>
      <c r="AE34" s="39"/>
    </row>
    <row r="35" hidden="1" s="2" customFormat="1" ht="14.4" customHeight="1">
      <c r="A35" s="39"/>
      <c r="B35" s="40"/>
      <c r="C35" s="39"/>
      <c r="D35" s="39"/>
      <c r="E35" s="33" t="s">
        <v>45</v>
      </c>
      <c r="F35" s="123">
        <f>ROUND((SUM(BG94:BG312)),  2)</f>
        <v>0</v>
      </c>
      <c r="G35" s="39"/>
      <c r="H35" s="39"/>
      <c r="I35" s="124">
        <v>0.21</v>
      </c>
      <c r="J35" s="123">
        <f>0</f>
        <v>0</v>
      </c>
      <c r="K35" s="39"/>
      <c r="L35" s="117"/>
      <c r="S35" s="39"/>
      <c r="T35" s="39"/>
      <c r="U35" s="39"/>
      <c r="V35" s="39"/>
      <c r="W35" s="39"/>
      <c r="X35" s="39"/>
      <c r="Y35" s="39"/>
      <c r="Z35" s="39"/>
      <c r="AA35" s="39"/>
      <c r="AB35" s="39"/>
      <c r="AC35" s="39"/>
      <c r="AD35" s="39"/>
      <c r="AE35" s="39"/>
    </row>
    <row r="36" hidden="1" s="2" customFormat="1" ht="14.4" customHeight="1">
      <c r="A36" s="39"/>
      <c r="B36" s="40"/>
      <c r="C36" s="39"/>
      <c r="D36" s="39"/>
      <c r="E36" s="33" t="s">
        <v>46</v>
      </c>
      <c r="F36" s="123">
        <f>ROUND((SUM(BH94:BH312)),  2)</f>
        <v>0</v>
      </c>
      <c r="G36" s="39"/>
      <c r="H36" s="39"/>
      <c r="I36" s="124">
        <v>0.12</v>
      </c>
      <c r="J36" s="123">
        <f>0</f>
        <v>0</v>
      </c>
      <c r="K36" s="39"/>
      <c r="L36" s="117"/>
      <c r="S36" s="39"/>
      <c r="T36" s="39"/>
      <c r="U36" s="39"/>
      <c r="V36" s="39"/>
      <c r="W36" s="39"/>
      <c r="X36" s="39"/>
      <c r="Y36" s="39"/>
      <c r="Z36" s="39"/>
      <c r="AA36" s="39"/>
      <c r="AB36" s="39"/>
      <c r="AC36" s="39"/>
      <c r="AD36" s="39"/>
      <c r="AE36" s="39"/>
    </row>
    <row r="37" hidden="1" s="2" customFormat="1" ht="14.4" customHeight="1">
      <c r="A37" s="39"/>
      <c r="B37" s="40"/>
      <c r="C37" s="39"/>
      <c r="D37" s="39"/>
      <c r="E37" s="33" t="s">
        <v>47</v>
      </c>
      <c r="F37" s="123">
        <f>ROUND((SUM(BI94:BI312)),  2)</f>
        <v>0</v>
      </c>
      <c r="G37" s="39"/>
      <c r="H37" s="39"/>
      <c r="I37" s="124">
        <v>0</v>
      </c>
      <c r="J37" s="123">
        <f>0</f>
        <v>0</v>
      </c>
      <c r="K37" s="39"/>
      <c r="L37" s="117"/>
      <c r="S37" s="39"/>
      <c r="T37" s="39"/>
      <c r="U37" s="39"/>
      <c r="V37" s="39"/>
      <c r="W37" s="39"/>
      <c r="X37" s="39"/>
      <c r="Y37" s="39"/>
      <c r="Z37" s="39"/>
      <c r="AA37" s="39"/>
      <c r="AB37" s="39"/>
      <c r="AC37" s="39"/>
      <c r="AD37" s="39"/>
      <c r="AE37" s="39"/>
    </row>
    <row r="38" s="2" customFormat="1" ht="6.96" customHeight="1">
      <c r="A38" s="39"/>
      <c r="B38" s="40"/>
      <c r="C38" s="39"/>
      <c r="D38" s="39"/>
      <c r="E38" s="39"/>
      <c r="F38" s="39"/>
      <c r="G38" s="39"/>
      <c r="H38" s="39"/>
      <c r="I38" s="39"/>
      <c r="J38" s="39"/>
      <c r="K38" s="39"/>
      <c r="L38" s="117"/>
      <c r="S38" s="39"/>
      <c r="T38" s="39"/>
      <c r="U38" s="39"/>
      <c r="V38" s="39"/>
      <c r="W38" s="39"/>
      <c r="X38" s="39"/>
      <c r="Y38" s="39"/>
      <c r="Z38" s="39"/>
      <c r="AA38" s="39"/>
      <c r="AB38" s="39"/>
      <c r="AC38" s="39"/>
      <c r="AD38" s="39"/>
      <c r="AE38" s="39"/>
    </row>
    <row r="39" s="2" customFormat="1" ht="25.44" customHeight="1">
      <c r="A39" s="39"/>
      <c r="B39" s="40"/>
      <c r="C39" s="125"/>
      <c r="D39" s="126" t="s">
        <v>48</v>
      </c>
      <c r="E39" s="77"/>
      <c r="F39" s="77"/>
      <c r="G39" s="127" t="s">
        <v>49</v>
      </c>
      <c r="H39" s="128" t="s">
        <v>50</v>
      </c>
      <c r="I39" s="77"/>
      <c r="J39" s="129">
        <f>SUM(J30:J37)</f>
        <v>0</v>
      </c>
      <c r="K39" s="130"/>
      <c r="L39" s="117"/>
      <c r="S39" s="39"/>
      <c r="T39" s="39"/>
      <c r="U39" s="39"/>
      <c r="V39" s="39"/>
      <c r="W39" s="39"/>
      <c r="X39" s="39"/>
      <c r="Y39" s="39"/>
      <c r="Z39" s="39"/>
      <c r="AA39" s="39"/>
      <c r="AB39" s="39"/>
      <c r="AC39" s="39"/>
      <c r="AD39" s="39"/>
      <c r="AE39" s="39"/>
    </row>
    <row r="40" s="2" customFormat="1" ht="14.4" customHeight="1">
      <c r="A40" s="39"/>
      <c r="B40" s="56"/>
      <c r="C40" s="57"/>
      <c r="D40" s="57"/>
      <c r="E40" s="57"/>
      <c r="F40" s="57"/>
      <c r="G40" s="57"/>
      <c r="H40" s="57"/>
      <c r="I40" s="57"/>
      <c r="J40" s="57"/>
      <c r="K40" s="57"/>
      <c r="L40" s="117"/>
      <c r="S40" s="39"/>
      <c r="T40" s="39"/>
      <c r="U40" s="39"/>
      <c r="V40" s="39"/>
      <c r="W40" s="39"/>
      <c r="X40" s="39"/>
      <c r="Y40" s="39"/>
      <c r="Z40" s="39"/>
      <c r="AA40" s="39"/>
      <c r="AB40" s="39"/>
      <c r="AC40" s="39"/>
      <c r="AD40" s="39"/>
      <c r="AE40" s="39"/>
    </row>
    <row r="44" s="2" customFormat="1" ht="6.96" customHeight="1">
      <c r="A44" s="39"/>
      <c r="B44" s="58"/>
      <c r="C44" s="59"/>
      <c r="D44" s="59"/>
      <c r="E44" s="59"/>
      <c r="F44" s="59"/>
      <c r="G44" s="59"/>
      <c r="H44" s="59"/>
      <c r="I44" s="59"/>
      <c r="J44" s="59"/>
      <c r="K44" s="59"/>
      <c r="L44" s="117"/>
      <c r="S44" s="39"/>
      <c r="T44" s="39"/>
      <c r="U44" s="39"/>
      <c r="V44" s="39"/>
      <c r="W44" s="39"/>
      <c r="X44" s="39"/>
      <c r="Y44" s="39"/>
      <c r="Z44" s="39"/>
      <c r="AA44" s="39"/>
      <c r="AB44" s="39"/>
      <c r="AC44" s="39"/>
      <c r="AD44" s="39"/>
      <c r="AE44" s="39"/>
    </row>
    <row r="45" s="2" customFormat="1" ht="24.96" customHeight="1">
      <c r="A45" s="39"/>
      <c r="B45" s="40"/>
      <c r="C45" s="24" t="s">
        <v>113</v>
      </c>
      <c r="D45" s="39"/>
      <c r="E45" s="39"/>
      <c r="F45" s="39"/>
      <c r="G45" s="39"/>
      <c r="H45" s="39"/>
      <c r="I45" s="39"/>
      <c r="J45" s="39"/>
      <c r="K45" s="39"/>
      <c r="L45" s="117"/>
      <c r="S45" s="39"/>
      <c r="T45" s="39"/>
      <c r="U45" s="39"/>
      <c r="V45" s="39"/>
      <c r="W45" s="39"/>
      <c r="X45" s="39"/>
      <c r="Y45" s="39"/>
      <c r="Z45" s="39"/>
      <c r="AA45" s="39"/>
      <c r="AB45" s="39"/>
      <c r="AC45" s="39"/>
      <c r="AD45" s="39"/>
      <c r="AE45" s="39"/>
    </row>
    <row r="46" s="2" customFormat="1" ht="6.96" customHeight="1">
      <c r="A46" s="39"/>
      <c r="B46" s="40"/>
      <c r="C46" s="39"/>
      <c r="D46" s="39"/>
      <c r="E46" s="39"/>
      <c r="F46" s="39"/>
      <c r="G46" s="39"/>
      <c r="H46" s="39"/>
      <c r="I46" s="39"/>
      <c r="J46" s="39"/>
      <c r="K46" s="39"/>
      <c r="L46" s="117"/>
      <c r="S46" s="39"/>
      <c r="T46" s="39"/>
      <c r="U46" s="39"/>
      <c r="V46" s="39"/>
      <c r="W46" s="39"/>
      <c r="X46" s="39"/>
      <c r="Y46" s="39"/>
      <c r="Z46" s="39"/>
      <c r="AA46" s="39"/>
      <c r="AB46" s="39"/>
      <c r="AC46" s="39"/>
      <c r="AD46" s="39"/>
      <c r="AE46" s="39"/>
    </row>
    <row r="47" s="2" customFormat="1" ht="12" customHeight="1">
      <c r="A47" s="39"/>
      <c r="B47" s="40"/>
      <c r="C47" s="33" t="s">
        <v>17</v>
      </c>
      <c r="D47" s="39"/>
      <c r="E47" s="39"/>
      <c r="F47" s="39"/>
      <c r="G47" s="39"/>
      <c r="H47" s="39"/>
      <c r="I47" s="39"/>
      <c r="J47" s="39"/>
      <c r="K47" s="39"/>
      <c r="L47" s="117"/>
      <c r="S47" s="39"/>
      <c r="T47" s="39"/>
      <c r="U47" s="39"/>
      <c r="V47" s="39"/>
      <c r="W47" s="39"/>
      <c r="X47" s="39"/>
      <c r="Y47" s="39"/>
      <c r="Z47" s="39"/>
      <c r="AA47" s="39"/>
      <c r="AB47" s="39"/>
      <c r="AC47" s="39"/>
      <c r="AD47" s="39"/>
      <c r="AE47" s="39"/>
    </row>
    <row r="48" s="2" customFormat="1" ht="16.5" customHeight="1">
      <c r="A48" s="39"/>
      <c r="B48" s="40"/>
      <c r="C48" s="39"/>
      <c r="D48" s="39"/>
      <c r="E48" s="116" t="str">
        <f>E7</f>
        <v>SUŠP Jihlava Rek. stravovacího provozu</v>
      </c>
      <c r="F48" s="33"/>
      <c r="G48" s="33"/>
      <c r="H48" s="33"/>
      <c r="I48" s="39"/>
      <c r="J48" s="39"/>
      <c r="K48" s="39"/>
      <c r="L48" s="117"/>
      <c r="S48" s="39"/>
      <c r="T48" s="39"/>
      <c r="U48" s="39"/>
      <c r="V48" s="39"/>
      <c r="W48" s="39"/>
      <c r="X48" s="39"/>
      <c r="Y48" s="39"/>
      <c r="Z48" s="39"/>
      <c r="AA48" s="39"/>
      <c r="AB48" s="39"/>
      <c r="AC48" s="39"/>
      <c r="AD48" s="39"/>
      <c r="AE48" s="39"/>
    </row>
    <row r="49" s="2" customFormat="1" ht="12" customHeight="1">
      <c r="A49" s="39"/>
      <c r="B49" s="40"/>
      <c r="C49" s="33" t="s">
        <v>111</v>
      </c>
      <c r="D49" s="39"/>
      <c r="E49" s="39"/>
      <c r="F49" s="39"/>
      <c r="G49" s="39"/>
      <c r="H49" s="39"/>
      <c r="I49" s="39"/>
      <c r="J49" s="39"/>
      <c r="K49" s="39"/>
      <c r="L49" s="117"/>
      <c r="S49" s="39"/>
      <c r="T49" s="39"/>
      <c r="U49" s="39"/>
      <c r="V49" s="39"/>
      <c r="W49" s="39"/>
      <c r="X49" s="39"/>
      <c r="Y49" s="39"/>
      <c r="Z49" s="39"/>
      <c r="AA49" s="39"/>
      <c r="AB49" s="39"/>
      <c r="AC49" s="39"/>
      <c r="AD49" s="39"/>
      <c r="AE49" s="39"/>
    </row>
    <row r="50" s="2" customFormat="1" ht="16.5" customHeight="1">
      <c r="A50" s="39"/>
      <c r="B50" s="40"/>
      <c r="C50" s="39"/>
      <c r="D50" s="39"/>
      <c r="E50" s="63" t="str">
        <f>E9</f>
        <v>02 - ARS</v>
      </c>
      <c r="F50" s="39"/>
      <c r="G50" s="39"/>
      <c r="H50" s="39"/>
      <c r="I50" s="39"/>
      <c r="J50" s="39"/>
      <c r="K50" s="39"/>
      <c r="L50" s="117"/>
      <c r="S50" s="39"/>
      <c r="T50" s="39"/>
      <c r="U50" s="39"/>
      <c r="V50" s="39"/>
      <c r="W50" s="39"/>
      <c r="X50" s="39"/>
      <c r="Y50" s="39"/>
      <c r="Z50" s="39"/>
      <c r="AA50" s="39"/>
      <c r="AB50" s="39"/>
      <c r="AC50" s="39"/>
      <c r="AD50" s="39"/>
      <c r="AE50" s="39"/>
    </row>
    <row r="51" s="2" customFormat="1" ht="6.96" customHeight="1">
      <c r="A51" s="39"/>
      <c r="B51" s="40"/>
      <c r="C51" s="39"/>
      <c r="D51" s="39"/>
      <c r="E51" s="39"/>
      <c r="F51" s="39"/>
      <c r="G51" s="39"/>
      <c r="H51" s="39"/>
      <c r="I51" s="39"/>
      <c r="J51" s="39"/>
      <c r="K51" s="39"/>
      <c r="L51" s="117"/>
      <c r="S51" s="39"/>
      <c r="T51" s="39"/>
      <c r="U51" s="39"/>
      <c r="V51" s="39"/>
      <c r="W51" s="39"/>
      <c r="X51" s="39"/>
      <c r="Y51" s="39"/>
      <c r="Z51" s="39"/>
      <c r="AA51" s="39"/>
      <c r="AB51" s="39"/>
      <c r="AC51" s="39"/>
      <c r="AD51" s="39"/>
      <c r="AE51" s="39"/>
    </row>
    <row r="52" s="2" customFormat="1" ht="12" customHeight="1">
      <c r="A52" s="39"/>
      <c r="B52" s="40"/>
      <c r="C52" s="33" t="s">
        <v>21</v>
      </c>
      <c r="D52" s="39"/>
      <c r="E52" s="39"/>
      <c r="F52" s="28" t="str">
        <f>F12</f>
        <v>Hálkova 2917/42</v>
      </c>
      <c r="G52" s="39"/>
      <c r="H52" s="39"/>
      <c r="I52" s="33" t="s">
        <v>23</v>
      </c>
      <c r="J52" s="65" t="str">
        <f>IF(J12="","",J12)</f>
        <v>20. 1. 2025</v>
      </c>
      <c r="K52" s="39"/>
      <c r="L52" s="117"/>
      <c r="S52" s="39"/>
      <c r="T52" s="39"/>
      <c r="U52" s="39"/>
      <c r="V52" s="39"/>
      <c r="W52" s="39"/>
      <c r="X52" s="39"/>
      <c r="Y52" s="39"/>
      <c r="Z52" s="39"/>
      <c r="AA52" s="39"/>
      <c r="AB52" s="39"/>
      <c r="AC52" s="39"/>
      <c r="AD52" s="39"/>
      <c r="AE52" s="39"/>
    </row>
    <row r="53" s="2" customFormat="1" ht="6.96" customHeight="1">
      <c r="A53" s="39"/>
      <c r="B53" s="40"/>
      <c r="C53" s="39"/>
      <c r="D53" s="39"/>
      <c r="E53" s="39"/>
      <c r="F53" s="39"/>
      <c r="G53" s="39"/>
      <c r="H53" s="39"/>
      <c r="I53" s="39"/>
      <c r="J53" s="39"/>
      <c r="K53" s="39"/>
      <c r="L53" s="117"/>
      <c r="S53" s="39"/>
      <c r="T53" s="39"/>
      <c r="U53" s="39"/>
      <c r="V53" s="39"/>
      <c r="W53" s="39"/>
      <c r="X53" s="39"/>
      <c r="Y53" s="39"/>
      <c r="Z53" s="39"/>
      <c r="AA53" s="39"/>
      <c r="AB53" s="39"/>
      <c r="AC53" s="39"/>
      <c r="AD53" s="39"/>
      <c r="AE53" s="39"/>
    </row>
    <row r="54" s="2" customFormat="1" ht="15.15" customHeight="1">
      <c r="A54" s="39"/>
      <c r="B54" s="40"/>
      <c r="C54" s="33" t="s">
        <v>25</v>
      </c>
      <c r="D54" s="39"/>
      <c r="E54" s="39"/>
      <c r="F54" s="28" t="str">
        <f>E15</f>
        <v>Kraj Vysočina, Žižkova 182/57, 586 01 Jihlava</v>
      </c>
      <c r="G54" s="39"/>
      <c r="H54" s="39"/>
      <c r="I54" s="33" t="s">
        <v>31</v>
      </c>
      <c r="J54" s="37" t="str">
        <f>E21</f>
        <v>Proiectura Dana s.r.o.</v>
      </c>
      <c r="K54" s="39"/>
      <c r="L54" s="117"/>
      <c r="S54" s="39"/>
      <c r="T54" s="39"/>
      <c r="U54" s="39"/>
      <c r="V54" s="39"/>
      <c r="W54" s="39"/>
      <c r="X54" s="39"/>
      <c r="Y54" s="39"/>
      <c r="Z54" s="39"/>
      <c r="AA54" s="39"/>
      <c r="AB54" s="39"/>
      <c r="AC54" s="39"/>
      <c r="AD54" s="39"/>
      <c r="AE54" s="39"/>
    </row>
    <row r="55" s="2" customFormat="1" ht="15.15" customHeight="1">
      <c r="A55" s="39"/>
      <c r="B55" s="40"/>
      <c r="C55" s="33" t="s">
        <v>29</v>
      </c>
      <c r="D55" s="39"/>
      <c r="E55" s="39"/>
      <c r="F55" s="28" t="str">
        <f>IF(E18="","",E18)</f>
        <v>Vyplň údaj</v>
      </c>
      <c r="G55" s="39"/>
      <c r="H55" s="39"/>
      <c r="I55" s="33" t="s">
        <v>36</v>
      </c>
      <c r="J55" s="37" t="str">
        <f>E24</f>
        <v>Proiectura Dana s.r.o.</v>
      </c>
      <c r="K55" s="39"/>
      <c r="L55" s="117"/>
      <c r="S55" s="39"/>
      <c r="T55" s="39"/>
      <c r="U55" s="39"/>
      <c r="V55" s="39"/>
      <c r="W55" s="39"/>
      <c r="X55" s="39"/>
      <c r="Y55" s="39"/>
      <c r="Z55" s="39"/>
      <c r="AA55" s="39"/>
      <c r="AB55" s="39"/>
      <c r="AC55" s="39"/>
      <c r="AD55" s="39"/>
      <c r="AE55" s="39"/>
    </row>
    <row r="56" s="2" customFormat="1" ht="10.32" customHeight="1">
      <c r="A56" s="39"/>
      <c r="B56" s="40"/>
      <c r="C56" s="39"/>
      <c r="D56" s="39"/>
      <c r="E56" s="39"/>
      <c r="F56" s="39"/>
      <c r="G56" s="39"/>
      <c r="H56" s="39"/>
      <c r="I56" s="39"/>
      <c r="J56" s="39"/>
      <c r="K56" s="39"/>
      <c r="L56" s="117"/>
      <c r="S56" s="39"/>
      <c r="T56" s="39"/>
      <c r="U56" s="39"/>
      <c r="V56" s="39"/>
      <c r="W56" s="39"/>
      <c r="X56" s="39"/>
      <c r="Y56" s="39"/>
      <c r="Z56" s="39"/>
      <c r="AA56" s="39"/>
      <c r="AB56" s="39"/>
      <c r="AC56" s="39"/>
      <c r="AD56" s="39"/>
      <c r="AE56" s="39"/>
    </row>
    <row r="57" s="2" customFormat="1" ht="29.28" customHeight="1">
      <c r="A57" s="39"/>
      <c r="B57" s="40"/>
      <c r="C57" s="131" t="s">
        <v>114</v>
      </c>
      <c r="D57" s="125"/>
      <c r="E57" s="125"/>
      <c r="F57" s="125"/>
      <c r="G57" s="125"/>
      <c r="H57" s="125"/>
      <c r="I57" s="125"/>
      <c r="J57" s="132" t="s">
        <v>115</v>
      </c>
      <c r="K57" s="125"/>
      <c r="L57" s="117"/>
      <c r="S57" s="39"/>
      <c r="T57" s="39"/>
      <c r="U57" s="39"/>
      <c r="V57" s="39"/>
      <c r="W57" s="39"/>
      <c r="X57" s="39"/>
      <c r="Y57" s="39"/>
      <c r="Z57" s="39"/>
      <c r="AA57" s="39"/>
      <c r="AB57" s="39"/>
      <c r="AC57" s="39"/>
      <c r="AD57" s="39"/>
      <c r="AE57" s="39"/>
    </row>
    <row r="58" s="2" customFormat="1" ht="10.32" customHeight="1">
      <c r="A58" s="39"/>
      <c r="B58" s="40"/>
      <c r="C58" s="39"/>
      <c r="D58" s="39"/>
      <c r="E58" s="39"/>
      <c r="F58" s="39"/>
      <c r="G58" s="39"/>
      <c r="H58" s="39"/>
      <c r="I58" s="39"/>
      <c r="J58" s="39"/>
      <c r="K58" s="39"/>
      <c r="L58" s="117"/>
      <c r="S58" s="39"/>
      <c r="T58" s="39"/>
      <c r="U58" s="39"/>
      <c r="V58" s="39"/>
      <c r="W58" s="39"/>
      <c r="X58" s="39"/>
      <c r="Y58" s="39"/>
      <c r="Z58" s="39"/>
      <c r="AA58" s="39"/>
      <c r="AB58" s="39"/>
      <c r="AC58" s="39"/>
      <c r="AD58" s="39"/>
      <c r="AE58" s="39"/>
    </row>
    <row r="59" s="2" customFormat="1" ht="22.8" customHeight="1">
      <c r="A59" s="39"/>
      <c r="B59" s="40"/>
      <c r="C59" s="133" t="s">
        <v>70</v>
      </c>
      <c r="D59" s="39"/>
      <c r="E59" s="39"/>
      <c r="F59" s="39"/>
      <c r="G59" s="39"/>
      <c r="H59" s="39"/>
      <c r="I59" s="39"/>
      <c r="J59" s="91">
        <f>J94</f>
        <v>0</v>
      </c>
      <c r="K59" s="39"/>
      <c r="L59" s="117"/>
      <c r="S59" s="39"/>
      <c r="T59" s="39"/>
      <c r="U59" s="39"/>
      <c r="V59" s="39"/>
      <c r="W59" s="39"/>
      <c r="X59" s="39"/>
      <c r="Y59" s="39"/>
      <c r="Z59" s="39"/>
      <c r="AA59" s="39"/>
      <c r="AB59" s="39"/>
      <c r="AC59" s="39"/>
      <c r="AD59" s="39"/>
      <c r="AE59" s="39"/>
      <c r="AU59" s="20" t="s">
        <v>116</v>
      </c>
    </row>
    <row r="60" s="9" customFormat="1" ht="24.96" customHeight="1">
      <c r="A60" s="9"/>
      <c r="B60" s="134"/>
      <c r="C60" s="9"/>
      <c r="D60" s="135" t="s">
        <v>117</v>
      </c>
      <c r="E60" s="136"/>
      <c r="F60" s="136"/>
      <c r="G60" s="136"/>
      <c r="H60" s="136"/>
      <c r="I60" s="136"/>
      <c r="J60" s="137">
        <f>J95</f>
        <v>0</v>
      </c>
      <c r="K60" s="9"/>
      <c r="L60" s="134"/>
      <c r="S60" s="9"/>
      <c r="T60" s="9"/>
      <c r="U60" s="9"/>
      <c r="V60" s="9"/>
      <c r="W60" s="9"/>
      <c r="X60" s="9"/>
      <c r="Y60" s="9"/>
      <c r="Z60" s="9"/>
      <c r="AA60" s="9"/>
      <c r="AB60" s="9"/>
      <c r="AC60" s="9"/>
      <c r="AD60" s="9"/>
      <c r="AE60" s="9"/>
    </row>
    <row r="61" s="10" customFormat="1" ht="19.92" customHeight="1">
      <c r="A61" s="10"/>
      <c r="B61" s="138"/>
      <c r="C61" s="10"/>
      <c r="D61" s="139" t="s">
        <v>366</v>
      </c>
      <c r="E61" s="140"/>
      <c r="F61" s="140"/>
      <c r="G61" s="140"/>
      <c r="H61" s="140"/>
      <c r="I61" s="140"/>
      <c r="J61" s="141">
        <f>J96</f>
        <v>0</v>
      </c>
      <c r="K61" s="10"/>
      <c r="L61" s="138"/>
      <c r="S61" s="10"/>
      <c r="T61" s="10"/>
      <c r="U61" s="10"/>
      <c r="V61" s="10"/>
      <c r="W61" s="10"/>
      <c r="X61" s="10"/>
      <c r="Y61" s="10"/>
      <c r="Z61" s="10"/>
      <c r="AA61" s="10"/>
      <c r="AB61" s="10"/>
      <c r="AC61" s="10"/>
      <c r="AD61" s="10"/>
      <c r="AE61" s="10"/>
    </row>
    <row r="62" s="10" customFormat="1" ht="19.92" customHeight="1">
      <c r="A62" s="10"/>
      <c r="B62" s="138"/>
      <c r="C62" s="10"/>
      <c r="D62" s="139" t="s">
        <v>118</v>
      </c>
      <c r="E62" s="140"/>
      <c r="F62" s="140"/>
      <c r="G62" s="140"/>
      <c r="H62" s="140"/>
      <c r="I62" s="140"/>
      <c r="J62" s="141">
        <f>J119</f>
        <v>0</v>
      </c>
      <c r="K62" s="10"/>
      <c r="L62" s="138"/>
      <c r="S62" s="10"/>
      <c r="T62" s="10"/>
      <c r="U62" s="10"/>
      <c r="V62" s="10"/>
      <c r="W62" s="10"/>
      <c r="X62" s="10"/>
      <c r="Y62" s="10"/>
      <c r="Z62" s="10"/>
      <c r="AA62" s="10"/>
      <c r="AB62" s="10"/>
      <c r="AC62" s="10"/>
      <c r="AD62" s="10"/>
      <c r="AE62" s="10"/>
    </row>
    <row r="63" s="10" customFormat="1" ht="19.92" customHeight="1">
      <c r="A63" s="10"/>
      <c r="B63" s="138"/>
      <c r="C63" s="10"/>
      <c r="D63" s="139" t="s">
        <v>119</v>
      </c>
      <c r="E63" s="140"/>
      <c r="F63" s="140"/>
      <c r="G63" s="140"/>
      <c r="H63" s="140"/>
      <c r="I63" s="140"/>
      <c r="J63" s="141">
        <f>J154</f>
        <v>0</v>
      </c>
      <c r="K63" s="10"/>
      <c r="L63" s="138"/>
      <c r="S63" s="10"/>
      <c r="T63" s="10"/>
      <c r="U63" s="10"/>
      <c r="V63" s="10"/>
      <c r="W63" s="10"/>
      <c r="X63" s="10"/>
      <c r="Y63" s="10"/>
      <c r="Z63" s="10"/>
      <c r="AA63" s="10"/>
      <c r="AB63" s="10"/>
      <c r="AC63" s="10"/>
      <c r="AD63" s="10"/>
      <c r="AE63" s="10"/>
    </row>
    <row r="64" s="10" customFormat="1" ht="19.92" customHeight="1">
      <c r="A64" s="10"/>
      <c r="B64" s="138"/>
      <c r="C64" s="10"/>
      <c r="D64" s="139" t="s">
        <v>367</v>
      </c>
      <c r="E64" s="140"/>
      <c r="F64" s="140"/>
      <c r="G64" s="140"/>
      <c r="H64" s="140"/>
      <c r="I64" s="140"/>
      <c r="J64" s="141">
        <f>J176</f>
        <v>0</v>
      </c>
      <c r="K64" s="10"/>
      <c r="L64" s="138"/>
      <c r="S64" s="10"/>
      <c r="T64" s="10"/>
      <c r="U64" s="10"/>
      <c r="V64" s="10"/>
      <c r="W64" s="10"/>
      <c r="X64" s="10"/>
      <c r="Y64" s="10"/>
      <c r="Z64" s="10"/>
      <c r="AA64" s="10"/>
      <c r="AB64" s="10"/>
      <c r="AC64" s="10"/>
      <c r="AD64" s="10"/>
      <c r="AE64" s="10"/>
    </row>
    <row r="65" s="9" customFormat="1" ht="24.96" customHeight="1">
      <c r="A65" s="9"/>
      <c r="B65" s="134"/>
      <c r="C65" s="9"/>
      <c r="D65" s="135" t="s">
        <v>121</v>
      </c>
      <c r="E65" s="136"/>
      <c r="F65" s="136"/>
      <c r="G65" s="136"/>
      <c r="H65" s="136"/>
      <c r="I65" s="136"/>
      <c r="J65" s="137">
        <f>J179</f>
        <v>0</v>
      </c>
      <c r="K65" s="9"/>
      <c r="L65" s="134"/>
      <c r="S65" s="9"/>
      <c r="T65" s="9"/>
      <c r="U65" s="9"/>
      <c r="V65" s="9"/>
      <c r="W65" s="9"/>
      <c r="X65" s="9"/>
      <c r="Y65" s="9"/>
      <c r="Z65" s="9"/>
      <c r="AA65" s="9"/>
      <c r="AB65" s="9"/>
      <c r="AC65" s="9"/>
      <c r="AD65" s="9"/>
      <c r="AE65" s="9"/>
    </row>
    <row r="66" s="10" customFormat="1" ht="19.92" customHeight="1">
      <c r="A66" s="10"/>
      <c r="B66" s="138"/>
      <c r="C66" s="10"/>
      <c r="D66" s="139" t="s">
        <v>122</v>
      </c>
      <c r="E66" s="140"/>
      <c r="F66" s="140"/>
      <c r="G66" s="140"/>
      <c r="H66" s="140"/>
      <c r="I66" s="140"/>
      <c r="J66" s="141">
        <f>J180</f>
        <v>0</v>
      </c>
      <c r="K66" s="10"/>
      <c r="L66" s="138"/>
      <c r="S66" s="10"/>
      <c r="T66" s="10"/>
      <c r="U66" s="10"/>
      <c r="V66" s="10"/>
      <c r="W66" s="10"/>
      <c r="X66" s="10"/>
      <c r="Y66" s="10"/>
      <c r="Z66" s="10"/>
      <c r="AA66" s="10"/>
      <c r="AB66" s="10"/>
      <c r="AC66" s="10"/>
      <c r="AD66" s="10"/>
      <c r="AE66" s="10"/>
    </row>
    <row r="67" s="10" customFormat="1" ht="19.92" customHeight="1">
      <c r="A67" s="10"/>
      <c r="B67" s="138"/>
      <c r="C67" s="10"/>
      <c r="D67" s="139" t="s">
        <v>127</v>
      </c>
      <c r="E67" s="140"/>
      <c r="F67" s="140"/>
      <c r="G67" s="140"/>
      <c r="H67" s="140"/>
      <c r="I67" s="140"/>
      <c r="J67" s="141">
        <f>J191</f>
        <v>0</v>
      </c>
      <c r="K67" s="10"/>
      <c r="L67" s="138"/>
      <c r="S67" s="10"/>
      <c r="T67" s="10"/>
      <c r="U67" s="10"/>
      <c r="V67" s="10"/>
      <c r="W67" s="10"/>
      <c r="X67" s="10"/>
      <c r="Y67" s="10"/>
      <c r="Z67" s="10"/>
      <c r="AA67" s="10"/>
      <c r="AB67" s="10"/>
      <c r="AC67" s="10"/>
      <c r="AD67" s="10"/>
      <c r="AE67" s="10"/>
    </row>
    <row r="68" s="10" customFormat="1" ht="19.92" customHeight="1">
      <c r="A68" s="10"/>
      <c r="B68" s="138"/>
      <c r="C68" s="10"/>
      <c r="D68" s="139" t="s">
        <v>128</v>
      </c>
      <c r="E68" s="140"/>
      <c r="F68" s="140"/>
      <c r="G68" s="140"/>
      <c r="H68" s="140"/>
      <c r="I68" s="140"/>
      <c r="J68" s="141">
        <f>J210</f>
        <v>0</v>
      </c>
      <c r="K68" s="10"/>
      <c r="L68" s="138"/>
      <c r="S68" s="10"/>
      <c r="T68" s="10"/>
      <c r="U68" s="10"/>
      <c r="V68" s="10"/>
      <c r="W68" s="10"/>
      <c r="X68" s="10"/>
      <c r="Y68" s="10"/>
      <c r="Z68" s="10"/>
      <c r="AA68" s="10"/>
      <c r="AB68" s="10"/>
      <c r="AC68" s="10"/>
      <c r="AD68" s="10"/>
      <c r="AE68" s="10"/>
    </row>
    <row r="69" s="10" customFormat="1" ht="19.92" customHeight="1">
      <c r="A69" s="10"/>
      <c r="B69" s="138"/>
      <c r="C69" s="10"/>
      <c r="D69" s="139" t="s">
        <v>129</v>
      </c>
      <c r="E69" s="140"/>
      <c r="F69" s="140"/>
      <c r="G69" s="140"/>
      <c r="H69" s="140"/>
      <c r="I69" s="140"/>
      <c r="J69" s="141">
        <f>J233</f>
        <v>0</v>
      </c>
      <c r="K69" s="10"/>
      <c r="L69" s="138"/>
      <c r="S69" s="10"/>
      <c r="T69" s="10"/>
      <c r="U69" s="10"/>
      <c r="V69" s="10"/>
      <c r="W69" s="10"/>
      <c r="X69" s="10"/>
      <c r="Y69" s="10"/>
      <c r="Z69" s="10"/>
      <c r="AA69" s="10"/>
      <c r="AB69" s="10"/>
      <c r="AC69" s="10"/>
      <c r="AD69" s="10"/>
      <c r="AE69" s="10"/>
    </row>
    <row r="70" s="10" customFormat="1" ht="19.92" customHeight="1">
      <c r="A70" s="10"/>
      <c r="B70" s="138"/>
      <c r="C70" s="10"/>
      <c r="D70" s="139" t="s">
        <v>130</v>
      </c>
      <c r="E70" s="140"/>
      <c r="F70" s="140"/>
      <c r="G70" s="140"/>
      <c r="H70" s="140"/>
      <c r="I70" s="140"/>
      <c r="J70" s="141">
        <f>J248</f>
        <v>0</v>
      </c>
      <c r="K70" s="10"/>
      <c r="L70" s="138"/>
      <c r="S70" s="10"/>
      <c r="T70" s="10"/>
      <c r="U70" s="10"/>
      <c r="V70" s="10"/>
      <c r="W70" s="10"/>
      <c r="X70" s="10"/>
      <c r="Y70" s="10"/>
      <c r="Z70" s="10"/>
      <c r="AA70" s="10"/>
      <c r="AB70" s="10"/>
      <c r="AC70" s="10"/>
      <c r="AD70" s="10"/>
      <c r="AE70" s="10"/>
    </row>
    <row r="71" s="10" customFormat="1" ht="19.92" customHeight="1">
      <c r="A71" s="10"/>
      <c r="B71" s="138"/>
      <c r="C71" s="10"/>
      <c r="D71" s="139" t="s">
        <v>131</v>
      </c>
      <c r="E71" s="140"/>
      <c r="F71" s="140"/>
      <c r="G71" s="140"/>
      <c r="H71" s="140"/>
      <c r="I71" s="140"/>
      <c r="J71" s="141">
        <f>J269</f>
        <v>0</v>
      </c>
      <c r="K71" s="10"/>
      <c r="L71" s="138"/>
      <c r="S71" s="10"/>
      <c r="T71" s="10"/>
      <c r="U71" s="10"/>
      <c r="V71" s="10"/>
      <c r="W71" s="10"/>
      <c r="X71" s="10"/>
      <c r="Y71" s="10"/>
      <c r="Z71" s="10"/>
      <c r="AA71" s="10"/>
      <c r="AB71" s="10"/>
      <c r="AC71" s="10"/>
      <c r="AD71" s="10"/>
      <c r="AE71" s="10"/>
    </row>
    <row r="72" s="10" customFormat="1" ht="19.92" customHeight="1">
      <c r="A72" s="10"/>
      <c r="B72" s="138"/>
      <c r="C72" s="10"/>
      <c r="D72" s="139" t="s">
        <v>368</v>
      </c>
      <c r="E72" s="140"/>
      <c r="F72" s="140"/>
      <c r="G72" s="140"/>
      <c r="H72" s="140"/>
      <c r="I72" s="140"/>
      <c r="J72" s="141">
        <f>J287</f>
        <v>0</v>
      </c>
      <c r="K72" s="10"/>
      <c r="L72" s="138"/>
      <c r="S72" s="10"/>
      <c r="T72" s="10"/>
      <c r="U72" s="10"/>
      <c r="V72" s="10"/>
      <c r="W72" s="10"/>
      <c r="X72" s="10"/>
      <c r="Y72" s="10"/>
      <c r="Z72" s="10"/>
      <c r="AA72" s="10"/>
      <c r="AB72" s="10"/>
      <c r="AC72" s="10"/>
      <c r="AD72" s="10"/>
      <c r="AE72" s="10"/>
    </row>
    <row r="73" s="10" customFormat="1" ht="19.92" customHeight="1">
      <c r="A73" s="10"/>
      <c r="B73" s="138"/>
      <c r="C73" s="10"/>
      <c r="D73" s="139" t="s">
        <v>132</v>
      </c>
      <c r="E73" s="140"/>
      <c r="F73" s="140"/>
      <c r="G73" s="140"/>
      <c r="H73" s="140"/>
      <c r="I73" s="140"/>
      <c r="J73" s="141">
        <f>J301</f>
        <v>0</v>
      </c>
      <c r="K73" s="10"/>
      <c r="L73" s="138"/>
      <c r="S73" s="10"/>
      <c r="T73" s="10"/>
      <c r="U73" s="10"/>
      <c r="V73" s="10"/>
      <c r="W73" s="10"/>
      <c r="X73" s="10"/>
      <c r="Y73" s="10"/>
      <c r="Z73" s="10"/>
      <c r="AA73" s="10"/>
      <c r="AB73" s="10"/>
      <c r="AC73" s="10"/>
      <c r="AD73" s="10"/>
      <c r="AE73" s="10"/>
    </row>
    <row r="74" s="9" customFormat="1" ht="24.96" customHeight="1">
      <c r="A74" s="9"/>
      <c r="B74" s="134"/>
      <c r="C74" s="9"/>
      <c r="D74" s="135" t="s">
        <v>369</v>
      </c>
      <c r="E74" s="136"/>
      <c r="F74" s="136"/>
      <c r="G74" s="136"/>
      <c r="H74" s="136"/>
      <c r="I74" s="136"/>
      <c r="J74" s="137">
        <f>J310</f>
        <v>0</v>
      </c>
      <c r="K74" s="9"/>
      <c r="L74" s="134"/>
      <c r="S74" s="9"/>
      <c r="T74" s="9"/>
      <c r="U74" s="9"/>
      <c r="V74" s="9"/>
      <c r="W74" s="9"/>
      <c r="X74" s="9"/>
      <c r="Y74" s="9"/>
      <c r="Z74" s="9"/>
      <c r="AA74" s="9"/>
      <c r="AB74" s="9"/>
      <c r="AC74" s="9"/>
      <c r="AD74" s="9"/>
      <c r="AE74" s="9"/>
    </row>
    <row r="75" s="2" customFormat="1" ht="21.84" customHeight="1">
      <c r="A75" s="39"/>
      <c r="B75" s="40"/>
      <c r="C75" s="39"/>
      <c r="D75" s="39"/>
      <c r="E75" s="39"/>
      <c r="F75" s="39"/>
      <c r="G75" s="39"/>
      <c r="H75" s="39"/>
      <c r="I75" s="39"/>
      <c r="J75" s="39"/>
      <c r="K75" s="39"/>
      <c r="L75" s="117"/>
      <c r="S75" s="39"/>
      <c r="T75" s="39"/>
      <c r="U75" s="39"/>
      <c r="V75" s="39"/>
      <c r="W75" s="39"/>
      <c r="X75" s="39"/>
      <c r="Y75" s="39"/>
      <c r="Z75" s="39"/>
      <c r="AA75" s="39"/>
      <c r="AB75" s="39"/>
      <c r="AC75" s="39"/>
      <c r="AD75" s="39"/>
      <c r="AE75" s="39"/>
    </row>
    <row r="76" s="2" customFormat="1" ht="6.96" customHeight="1">
      <c r="A76" s="39"/>
      <c r="B76" s="56"/>
      <c r="C76" s="57"/>
      <c r="D76" s="57"/>
      <c r="E76" s="57"/>
      <c r="F76" s="57"/>
      <c r="G76" s="57"/>
      <c r="H76" s="57"/>
      <c r="I76" s="57"/>
      <c r="J76" s="57"/>
      <c r="K76" s="57"/>
      <c r="L76" s="117"/>
      <c r="S76" s="39"/>
      <c r="T76" s="39"/>
      <c r="U76" s="39"/>
      <c r="V76" s="39"/>
      <c r="W76" s="39"/>
      <c r="X76" s="39"/>
      <c r="Y76" s="39"/>
      <c r="Z76" s="39"/>
      <c r="AA76" s="39"/>
      <c r="AB76" s="39"/>
      <c r="AC76" s="39"/>
      <c r="AD76" s="39"/>
      <c r="AE76" s="39"/>
    </row>
    <row r="80" s="2" customFormat="1" ht="6.96" customHeight="1">
      <c r="A80" s="39"/>
      <c r="B80" s="58"/>
      <c r="C80" s="59"/>
      <c r="D80" s="59"/>
      <c r="E80" s="59"/>
      <c r="F80" s="59"/>
      <c r="G80" s="59"/>
      <c r="H80" s="59"/>
      <c r="I80" s="59"/>
      <c r="J80" s="59"/>
      <c r="K80" s="59"/>
      <c r="L80" s="117"/>
      <c r="S80" s="39"/>
      <c r="T80" s="39"/>
      <c r="U80" s="39"/>
      <c r="V80" s="39"/>
      <c r="W80" s="39"/>
      <c r="X80" s="39"/>
      <c r="Y80" s="39"/>
      <c r="Z80" s="39"/>
      <c r="AA80" s="39"/>
      <c r="AB80" s="39"/>
      <c r="AC80" s="39"/>
      <c r="AD80" s="39"/>
      <c r="AE80" s="39"/>
    </row>
    <row r="81" s="2" customFormat="1" ht="24.96" customHeight="1">
      <c r="A81" s="39"/>
      <c r="B81" s="40"/>
      <c r="C81" s="24" t="s">
        <v>133</v>
      </c>
      <c r="D81" s="39"/>
      <c r="E81" s="39"/>
      <c r="F81" s="39"/>
      <c r="G81" s="39"/>
      <c r="H81" s="39"/>
      <c r="I81" s="39"/>
      <c r="J81" s="39"/>
      <c r="K81" s="39"/>
      <c r="L81" s="117"/>
      <c r="S81" s="39"/>
      <c r="T81" s="39"/>
      <c r="U81" s="39"/>
      <c r="V81" s="39"/>
      <c r="W81" s="39"/>
      <c r="X81" s="39"/>
      <c r="Y81" s="39"/>
      <c r="Z81" s="39"/>
      <c r="AA81" s="39"/>
      <c r="AB81" s="39"/>
      <c r="AC81" s="39"/>
      <c r="AD81" s="39"/>
      <c r="AE81" s="39"/>
    </row>
    <row r="82" s="2" customFormat="1" ht="6.96" customHeight="1">
      <c r="A82" s="39"/>
      <c r="B82" s="40"/>
      <c r="C82" s="39"/>
      <c r="D82" s="39"/>
      <c r="E82" s="39"/>
      <c r="F82" s="39"/>
      <c r="G82" s="39"/>
      <c r="H82" s="39"/>
      <c r="I82" s="39"/>
      <c r="J82" s="39"/>
      <c r="K82" s="39"/>
      <c r="L82" s="117"/>
      <c r="S82" s="39"/>
      <c r="T82" s="39"/>
      <c r="U82" s="39"/>
      <c r="V82" s="39"/>
      <c r="W82" s="39"/>
      <c r="X82" s="39"/>
      <c r="Y82" s="39"/>
      <c r="Z82" s="39"/>
      <c r="AA82" s="39"/>
      <c r="AB82" s="39"/>
      <c r="AC82" s="39"/>
      <c r="AD82" s="39"/>
      <c r="AE82" s="39"/>
    </row>
    <row r="83" s="2" customFormat="1" ht="12" customHeight="1">
      <c r="A83" s="39"/>
      <c r="B83" s="40"/>
      <c r="C83" s="33" t="s">
        <v>17</v>
      </c>
      <c r="D83" s="39"/>
      <c r="E83" s="39"/>
      <c r="F83" s="39"/>
      <c r="G83" s="39"/>
      <c r="H83" s="39"/>
      <c r="I83" s="39"/>
      <c r="J83" s="39"/>
      <c r="K83" s="39"/>
      <c r="L83" s="117"/>
      <c r="S83" s="39"/>
      <c r="T83" s="39"/>
      <c r="U83" s="39"/>
      <c r="V83" s="39"/>
      <c r="W83" s="39"/>
      <c r="X83" s="39"/>
      <c r="Y83" s="39"/>
      <c r="Z83" s="39"/>
      <c r="AA83" s="39"/>
      <c r="AB83" s="39"/>
      <c r="AC83" s="39"/>
      <c r="AD83" s="39"/>
      <c r="AE83" s="39"/>
    </row>
    <row r="84" s="2" customFormat="1" ht="16.5" customHeight="1">
      <c r="A84" s="39"/>
      <c r="B84" s="40"/>
      <c r="C84" s="39"/>
      <c r="D84" s="39"/>
      <c r="E84" s="116" t="str">
        <f>E7</f>
        <v>SUŠP Jihlava Rek. stravovacího provozu</v>
      </c>
      <c r="F84" s="33"/>
      <c r="G84" s="33"/>
      <c r="H84" s="33"/>
      <c r="I84" s="39"/>
      <c r="J84" s="39"/>
      <c r="K84" s="39"/>
      <c r="L84" s="117"/>
      <c r="S84" s="39"/>
      <c r="T84" s="39"/>
      <c r="U84" s="39"/>
      <c r="V84" s="39"/>
      <c r="W84" s="39"/>
      <c r="X84" s="39"/>
      <c r="Y84" s="39"/>
      <c r="Z84" s="39"/>
      <c r="AA84" s="39"/>
      <c r="AB84" s="39"/>
      <c r="AC84" s="39"/>
      <c r="AD84" s="39"/>
      <c r="AE84" s="39"/>
    </row>
    <row r="85" s="2" customFormat="1" ht="12" customHeight="1">
      <c r="A85" s="39"/>
      <c r="B85" s="40"/>
      <c r="C85" s="33" t="s">
        <v>111</v>
      </c>
      <c r="D85" s="39"/>
      <c r="E85" s="39"/>
      <c r="F85" s="39"/>
      <c r="G85" s="39"/>
      <c r="H85" s="39"/>
      <c r="I85" s="39"/>
      <c r="J85" s="39"/>
      <c r="K85" s="39"/>
      <c r="L85" s="117"/>
      <c r="S85" s="39"/>
      <c r="T85" s="39"/>
      <c r="U85" s="39"/>
      <c r="V85" s="39"/>
      <c r="W85" s="39"/>
      <c r="X85" s="39"/>
      <c r="Y85" s="39"/>
      <c r="Z85" s="39"/>
      <c r="AA85" s="39"/>
      <c r="AB85" s="39"/>
      <c r="AC85" s="39"/>
      <c r="AD85" s="39"/>
      <c r="AE85" s="39"/>
    </row>
    <row r="86" s="2" customFormat="1" ht="16.5" customHeight="1">
      <c r="A86" s="39"/>
      <c r="B86" s="40"/>
      <c r="C86" s="39"/>
      <c r="D86" s="39"/>
      <c r="E86" s="63" t="str">
        <f>E9</f>
        <v>02 - ARS</v>
      </c>
      <c r="F86" s="39"/>
      <c r="G86" s="39"/>
      <c r="H86" s="39"/>
      <c r="I86" s="39"/>
      <c r="J86" s="39"/>
      <c r="K86" s="39"/>
      <c r="L86" s="117"/>
      <c r="S86" s="39"/>
      <c r="T86" s="39"/>
      <c r="U86" s="39"/>
      <c r="V86" s="39"/>
      <c r="W86" s="39"/>
      <c r="X86" s="39"/>
      <c r="Y86" s="39"/>
      <c r="Z86" s="39"/>
      <c r="AA86" s="39"/>
      <c r="AB86" s="39"/>
      <c r="AC86" s="39"/>
      <c r="AD86" s="39"/>
      <c r="AE86" s="39"/>
    </row>
    <row r="87" s="2" customFormat="1" ht="6.96" customHeight="1">
      <c r="A87" s="39"/>
      <c r="B87" s="40"/>
      <c r="C87" s="39"/>
      <c r="D87" s="39"/>
      <c r="E87" s="39"/>
      <c r="F87" s="39"/>
      <c r="G87" s="39"/>
      <c r="H87" s="39"/>
      <c r="I87" s="39"/>
      <c r="J87" s="39"/>
      <c r="K87" s="39"/>
      <c r="L87" s="117"/>
      <c r="S87" s="39"/>
      <c r="T87" s="39"/>
      <c r="U87" s="39"/>
      <c r="V87" s="39"/>
      <c r="W87" s="39"/>
      <c r="X87" s="39"/>
      <c r="Y87" s="39"/>
      <c r="Z87" s="39"/>
      <c r="AA87" s="39"/>
      <c r="AB87" s="39"/>
      <c r="AC87" s="39"/>
      <c r="AD87" s="39"/>
      <c r="AE87" s="39"/>
    </row>
    <row r="88" s="2" customFormat="1" ht="12" customHeight="1">
      <c r="A88" s="39"/>
      <c r="B88" s="40"/>
      <c r="C88" s="33" t="s">
        <v>21</v>
      </c>
      <c r="D88" s="39"/>
      <c r="E88" s="39"/>
      <c r="F88" s="28" t="str">
        <f>F12</f>
        <v>Hálkova 2917/42</v>
      </c>
      <c r="G88" s="39"/>
      <c r="H88" s="39"/>
      <c r="I88" s="33" t="s">
        <v>23</v>
      </c>
      <c r="J88" s="65" t="str">
        <f>IF(J12="","",J12)</f>
        <v>20. 1. 2025</v>
      </c>
      <c r="K88" s="39"/>
      <c r="L88" s="117"/>
      <c r="S88" s="39"/>
      <c r="T88" s="39"/>
      <c r="U88" s="39"/>
      <c r="V88" s="39"/>
      <c r="W88" s="39"/>
      <c r="X88" s="39"/>
      <c r="Y88" s="39"/>
      <c r="Z88" s="39"/>
      <c r="AA88" s="39"/>
      <c r="AB88" s="39"/>
      <c r="AC88" s="39"/>
      <c r="AD88" s="39"/>
      <c r="AE88" s="39"/>
    </row>
    <row r="89" s="2" customFormat="1" ht="6.96" customHeight="1">
      <c r="A89" s="39"/>
      <c r="B89" s="40"/>
      <c r="C89" s="39"/>
      <c r="D89" s="39"/>
      <c r="E89" s="39"/>
      <c r="F89" s="39"/>
      <c r="G89" s="39"/>
      <c r="H89" s="39"/>
      <c r="I89" s="39"/>
      <c r="J89" s="39"/>
      <c r="K89" s="39"/>
      <c r="L89" s="117"/>
      <c r="S89" s="39"/>
      <c r="T89" s="39"/>
      <c r="U89" s="39"/>
      <c r="V89" s="39"/>
      <c r="W89" s="39"/>
      <c r="X89" s="39"/>
      <c r="Y89" s="39"/>
      <c r="Z89" s="39"/>
      <c r="AA89" s="39"/>
      <c r="AB89" s="39"/>
      <c r="AC89" s="39"/>
      <c r="AD89" s="39"/>
      <c r="AE89" s="39"/>
    </row>
    <row r="90" s="2" customFormat="1" ht="15.15" customHeight="1">
      <c r="A90" s="39"/>
      <c r="B90" s="40"/>
      <c r="C90" s="33" t="s">
        <v>25</v>
      </c>
      <c r="D90" s="39"/>
      <c r="E90" s="39"/>
      <c r="F90" s="28" t="str">
        <f>E15</f>
        <v>Kraj Vysočina, Žižkova 182/57, 586 01 Jihlava</v>
      </c>
      <c r="G90" s="39"/>
      <c r="H90" s="39"/>
      <c r="I90" s="33" t="s">
        <v>31</v>
      </c>
      <c r="J90" s="37" t="str">
        <f>E21</f>
        <v>Proiectura Dana s.r.o.</v>
      </c>
      <c r="K90" s="39"/>
      <c r="L90" s="117"/>
      <c r="S90" s="39"/>
      <c r="T90" s="39"/>
      <c r="U90" s="39"/>
      <c r="V90" s="39"/>
      <c r="W90" s="39"/>
      <c r="X90" s="39"/>
      <c r="Y90" s="39"/>
      <c r="Z90" s="39"/>
      <c r="AA90" s="39"/>
      <c r="AB90" s="39"/>
      <c r="AC90" s="39"/>
      <c r="AD90" s="39"/>
      <c r="AE90" s="39"/>
    </row>
    <row r="91" s="2" customFormat="1" ht="15.15" customHeight="1">
      <c r="A91" s="39"/>
      <c r="B91" s="40"/>
      <c r="C91" s="33" t="s">
        <v>29</v>
      </c>
      <c r="D91" s="39"/>
      <c r="E91" s="39"/>
      <c r="F91" s="28" t="str">
        <f>IF(E18="","",E18)</f>
        <v>Vyplň údaj</v>
      </c>
      <c r="G91" s="39"/>
      <c r="H91" s="39"/>
      <c r="I91" s="33" t="s">
        <v>36</v>
      </c>
      <c r="J91" s="37" t="str">
        <f>E24</f>
        <v>Proiectura Dana s.r.o.</v>
      </c>
      <c r="K91" s="39"/>
      <c r="L91" s="117"/>
      <c r="S91" s="39"/>
      <c r="T91" s="39"/>
      <c r="U91" s="39"/>
      <c r="V91" s="39"/>
      <c r="W91" s="39"/>
      <c r="X91" s="39"/>
      <c r="Y91" s="39"/>
      <c r="Z91" s="39"/>
      <c r="AA91" s="39"/>
      <c r="AB91" s="39"/>
      <c r="AC91" s="39"/>
      <c r="AD91" s="39"/>
      <c r="AE91" s="39"/>
    </row>
    <row r="92" s="2" customFormat="1" ht="10.32" customHeight="1">
      <c r="A92" s="39"/>
      <c r="B92" s="40"/>
      <c r="C92" s="39"/>
      <c r="D92" s="39"/>
      <c r="E92" s="39"/>
      <c r="F92" s="39"/>
      <c r="G92" s="39"/>
      <c r="H92" s="39"/>
      <c r="I92" s="39"/>
      <c r="J92" s="39"/>
      <c r="K92" s="39"/>
      <c r="L92" s="117"/>
      <c r="S92" s="39"/>
      <c r="T92" s="39"/>
      <c r="U92" s="39"/>
      <c r="V92" s="39"/>
      <c r="W92" s="39"/>
      <c r="X92" s="39"/>
      <c r="Y92" s="39"/>
      <c r="Z92" s="39"/>
      <c r="AA92" s="39"/>
      <c r="AB92" s="39"/>
      <c r="AC92" s="39"/>
      <c r="AD92" s="39"/>
      <c r="AE92" s="39"/>
    </row>
    <row r="93" s="11" customFormat="1" ht="29.28" customHeight="1">
      <c r="A93" s="142"/>
      <c r="B93" s="143"/>
      <c r="C93" s="144" t="s">
        <v>134</v>
      </c>
      <c r="D93" s="145" t="s">
        <v>57</v>
      </c>
      <c r="E93" s="145" t="s">
        <v>53</v>
      </c>
      <c r="F93" s="145" t="s">
        <v>54</v>
      </c>
      <c r="G93" s="145" t="s">
        <v>135</v>
      </c>
      <c r="H93" s="145" t="s">
        <v>136</v>
      </c>
      <c r="I93" s="145" t="s">
        <v>137</v>
      </c>
      <c r="J93" s="145" t="s">
        <v>115</v>
      </c>
      <c r="K93" s="146" t="s">
        <v>138</v>
      </c>
      <c r="L93" s="147"/>
      <c r="M93" s="81" t="s">
        <v>3</v>
      </c>
      <c r="N93" s="82" t="s">
        <v>42</v>
      </c>
      <c r="O93" s="82" t="s">
        <v>139</v>
      </c>
      <c r="P93" s="82" t="s">
        <v>140</v>
      </c>
      <c r="Q93" s="82" t="s">
        <v>141</v>
      </c>
      <c r="R93" s="82" t="s">
        <v>142</v>
      </c>
      <c r="S93" s="82" t="s">
        <v>143</v>
      </c>
      <c r="T93" s="83" t="s">
        <v>144</v>
      </c>
      <c r="U93" s="142"/>
      <c r="V93" s="142"/>
      <c r="W93" s="142"/>
      <c r="X93" s="142"/>
      <c r="Y93" s="142"/>
      <c r="Z93" s="142"/>
      <c r="AA93" s="142"/>
      <c r="AB93" s="142"/>
      <c r="AC93" s="142"/>
      <c r="AD93" s="142"/>
      <c r="AE93" s="142"/>
    </row>
    <row r="94" s="2" customFormat="1" ht="22.8" customHeight="1">
      <c r="A94" s="39"/>
      <c r="B94" s="40"/>
      <c r="C94" s="88" t="s">
        <v>145</v>
      </c>
      <c r="D94" s="39"/>
      <c r="E94" s="39"/>
      <c r="F94" s="39"/>
      <c r="G94" s="39"/>
      <c r="H94" s="39"/>
      <c r="I94" s="39"/>
      <c r="J94" s="148">
        <f>BK94</f>
        <v>0</v>
      </c>
      <c r="K94" s="39"/>
      <c r="L94" s="40"/>
      <c r="M94" s="84"/>
      <c r="N94" s="69"/>
      <c r="O94" s="85"/>
      <c r="P94" s="149">
        <f>P95+P179+P310</f>
        <v>0</v>
      </c>
      <c r="Q94" s="85"/>
      <c r="R94" s="149">
        <f>R95+R179+R310</f>
        <v>129.32411660999997</v>
      </c>
      <c r="S94" s="85"/>
      <c r="T94" s="150">
        <f>T95+T179+T310</f>
        <v>0</v>
      </c>
      <c r="U94" s="39"/>
      <c r="V94" s="39"/>
      <c r="W94" s="39"/>
      <c r="X94" s="39"/>
      <c r="Y94" s="39"/>
      <c r="Z94" s="39"/>
      <c r="AA94" s="39"/>
      <c r="AB94" s="39"/>
      <c r="AC94" s="39"/>
      <c r="AD94" s="39"/>
      <c r="AE94" s="39"/>
      <c r="AT94" s="20" t="s">
        <v>71</v>
      </c>
      <c r="AU94" s="20" t="s">
        <v>116</v>
      </c>
      <c r="BK94" s="151">
        <f>BK95+BK179+BK310</f>
        <v>0</v>
      </c>
    </row>
    <row r="95" s="12" customFormat="1" ht="25.92" customHeight="1">
      <c r="A95" s="12"/>
      <c r="B95" s="152"/>
      <c r="C95" s="12"/>
      <c r="D95" s="153" t="s">
        <v>71</v>
      </c>
      <c r="E95" s="154" t="s">
        <v>146</v>
      </c>
      <c r="F95" s="154" t="s">
        <v>147</v>
      </c>
      <c r="G95" s="12"/>
      <c r="H95" s="12"/>
      <c r="I95" s="155"/>
      <c r="J95" s="156">
        <f>BK95</f>
        <v>0</v>
      </c>
      <c r="K95" s="12"/>
      <c r="L95" s="152"/>
      <c r="M95" s="157"/>
      <c r="N95" s="158"/>
      <c r="O95" s="158"/>
      <c r="P95" s="159">
        <f>P96+P119+P154+P176</f>
        <v>0</v>
      </c>
      <c r="Q95" s="158"/>
      <c r="R95" s="159">
        <f>R96+R119+R154+R176</f>
        <v>100.59681196999998</v>
      </c>
      <c r="S95" s="158"/>
      <c r="T95" s="160">
        <f>T96+T119+T154+T176</f>
        <v>0</v>
      </c>
      <c r="U95" s="12"/>
      <c r="V95" s="12"/>
      <c r="W95" s="12"/>
      <c r="X95" s="12"/>
      <c r="Y95" s="12"/>
      <c r="Z95" s="12"/>
      <c r="AA95" s="12"/>
      <c r="AB95" s="12"/>
      <c r="AC95" s="12"/>
      <c r="AD95" s="12"/>
      <c r="AE95" s="12"/>
      <c r="AR95" s="153" t="s">
        <v>80</v>
      </c>
      <c r="AT95" s="161" t="s">
        <v>71</v>
      </c>
      <c r="AU95" s="161" t="s">
        <v>72</v>
      </c>
      <c r="AY95" s="153" t="s">
        <v>148</v>
      </c>
      <c r="BK95" s="162">
        <f>BK96+BK119+BK154+BK176</f>
        <v>0</v>
      </c>
    </row>
    <row r="96" s="12" customFormat="1" ht="22.8" customHeight="1">
      <c r="A96" s="12"/>
      <c r="B96" s="152"/>
      <c r="C96" s="12"/>
      <c r="D96" s="153" t="s">
        <v>71</v>
      </c>
      <c r="E96" s="163" t="s">
        <v>172</v>
      </c>
      <c r="F96" s="163" t="s">
        <v>370</v>
      </c>
      <c r="G96" s="12"/>
      <c r="H96" s="12"/>
      <c r="I96" s="155"/>
      <c r="J96" s="164">
        <f>BK96</f>
        <v>0</v>
      </c>
      <c r="K96" s="12"/>
      <c r="L96" s="152"/>
      <c r="M96" s="157"/>
      <c r="N96" s="158"/>
      <c r="O96" s="158"/>
      <c r="P96" s="159">
        <f>SUM(P97:P118)</f>
        <v>0</v>
      </c>
      <c r="Q96" s="158"/>
      <c r="R96" s="159">
        <f>SUM(R97:R118)</f>
        <v>20.28237489</v>
      </c>
      <c r="S96" s="158"/>
      <c r="T96" s="160">
        <f>SUM(T97:T118)</f>
        <v>0</v>
      </c>
      <c r="U96" s="12"/>
      <c r="V96" s="12"/>
      <c r="W96" s="12"/>
      <c r="X96" s="12"/>
      <c r="Y96" s="12"/>
      <c r="Z96" s="12"/>
      <c r="AA96" s="12"/>
      <c r="AB96" s="12"/>
      <c r="AC96" s="12"/>
      <c r="AD96" s="12"/>
      <c r="AE96" s="12"/>
      <c r="AR96" s="153" t="s">
        <v>80</v>
      </c>
      <c r="AT96" s="161" t="s">
        <v>71</v>
      </c>
      <c r="AU96" s="161" t="s">
        <v>80</v>
      </c>
      <c r="AY96" s="153" t="s">
        <v>148</v>
      </c>
      <c r="BK96" s="162">
        <f>SUM(BK97:BK118)</f>
        <v>0</v>
      </c>
    </row>
    <row r="97" s="2" customFormat="1" ht="21.75" customHeight="1">
      <c r="A97" s="39"/>
      <c r="B97" s="165"/>
      <c r="C97" s="166" t="s">
        <v>80</v>
      </c>
      <c r="D97" s="166" t="s">
        <v>151</v>
      </c>
      <c r="E97" s="167" t="s">
        <v>371</v>
      </c>
      <c r="F97" s="168" t="s">
        <v>372</v>
      </c>
      <c r="G97" s="169" t="s">
        <v>319</v>
      </c>
      <c r="H97" s="170">
        <v>10</v>
      </c>
      <c r="I97" s="171"/>
      <c r="J97" s="172">
        <f>ROUND(I97*H97,2)</f>
        <v>0</v>
      </c>
      <c r="K97" s="168" t="s">
        <v>155</v>
      </c>
      <c r="L97" s="40"/>
      <c r="M97" s="173" t="s">
        <v>3</v>
      </c>
      <c r="N97" s="174" t="s">
        <v>43</v>
      </c>
      <c r="O97" s="73"/>
      <c r="P97" s="175">
        <f>O97*H97</f>
        <v>0</v>
      </c>
      <c r="Q97" s="175">
        <v>0.02693</v>
      </c>
      <c r="R97" s="175">
        <f>Q97*H97</f>
        <v>0.26929999999999996</v>
      </c>
      <c r="S97" s="175">
        <v>0</v>
      </c>
      <c r="T97" s="176">
        <f>S97*H97</f>
        <v>0</v>
      </c>
      <c r="U97" s="39"/>
      <c r="V97" s="39"/>
      <c r="W97" s="39"/>
      <c r="X97" s="39"/>
      <c r="Y97" s="39"/>
      <c r="Z97" s="39"/>
      <c r="AA97" s="39"/>
      <c r="AB97" s="39"/>
      <c r="AC97" s="39"/>
      <c r="AD97" s="39"/>
      <c r="AE97" s="39"/>
      <c r="AR97" s="177" t="s">
        <v>156</v>
      </c>
      <c r="AT97" s="177" t="s">
        <v>151</v>
      </c>
      <c r="AU97" s="177" t="s">
        <v>82</v>
      </c>
      <c r="AY97" s="20" t="s">
        <v>148</v>
      </c>
      <c r="BE97" s="178">
        <f>IF(N97="základní",J97,0)</f>
        <v>0</v>
      </c>
      <c r="BF97" s="178">
        <f>IF(N97="snížená",J97,0)</f>
        <v>0</v>
      </c>
      <c r="BG97" s="178">
        <f>IF(N97="zákl. přenesená",J97,0)</f>
        <v>0</v>
      </c>
      <c r="BH97" s="178">
        <f>IF(N97="sníž. přenesená",J97,0)</f>
        <v>0</v>
      </c>
      <c r="BI97" s="178">
        <f>IF(N97="nulová",J97,0)</f>
        <v>0</v>
      </c>
      <c r="BJ97" s="20" t="s">
        <v>80</v>
      </c>
      <c r="BK97" s="178">
        <f>ROUND(I97*H97,2)</f>
        <v>0</v>
      </c>
      <c r="BL97" s="20" t="s">
        <v>156</v>
      </c>
      <c r="BM97" s="177" t="s">
        <v>373</v>
      </c>
    </row>
    <row r="98" s="2" customFormat="1">
      <c r="A98" s="39"/>
      <c r="B98" s="40"/>
      <c r="C98" s="39"/>
      <c r="D98" s="179" t="s">
        <v>158</v>
      </c>
      <c r="E98" s="39"/>
      <c r="F98" s="180" t="s">
        <v>374</v>
      </c>
      <c r="G98" s="39"/>
      <c r="H98" s="39"/>
      <c r="I98" s="181"/>
      <c r="J98" s="39"/>
      <c r="K98" s="39"/>
      <c r="L98" s="40"/>
      <c r="M98" s="182"/>
      <c r="N98" s="183"/>
      <c r="O98" s="73"/>
      <c r="P98" s="73"/>
      <c r="Q98" s="73"/>
      <c r="R98" s="73"/>
      <c r="S98" s="73"/>
      <c r="T98" s="74"/>
      <c r="U98" s="39"/>
      <c r="V98" s="39"/>
      <c r="W98" s="39"/>
      <c r="X98" s="39"/>
      <c r="Y98" s="39"/>
      <c r="Z98" s="39"/>
      <c r="AA98" s="39"/>
      <c r="AB98" s="39"/>
      <c r="AC98" s="39"/>
      <c r="AD98" s="39"/>
      <c r="AE98" s="39"/>
      <c r="AT98" s="20" t="s">
        <v>158</v>
      </c>
      <c r="AU98" s="20" t="s">
        <v>82</v>
      </c>
    </row>
    <row r="99" s="2" customFormat="1" ht="21.75" customHeight="1">
      <c r="A99" s="39"/>
      <c r="B99" s="165"/>
      <c r="C99" s="166" t="s">
        <v>82</v>
      </c>
      <c r="D99" s="166" t="s">
        <v>151</v>
      </c>
      <c r="E99" s="167" t="s">
        <v>375</v>
      </c>
      <c r="F99" s="168" t="s">
        <v>376</v>
      </c>
      <c r="G99" s="169" t="s">
        <v>319</v>
      </c>
      <c r="H99" s="170">
        <v>1</v>
      </c>
      <c r="I99" s="171"/>
      <c r="J99" s="172">
        <f>ROUND(I99*H99,2)</f>
        <v>0</v>
      </c>
      <c r="K99" s="168" t="s">
        <v>155</v>
      </c>
      <c r="L99" s="40"/>
      <c r="M99" s="173" t="s">
        <v>3</v>
      </c>
      <c r="N99" s="174" t="s">
        <v>43</v>
      </c>
      <c r="O99" s="73"/>
      <c r="P99" s="175">
        <f>O99*H99</f>
        <v>0</v>
      </c>
      <c r="Q99" s="175">
        <v>0.03698</v>
      </c>
      <c r="R99" s="175">
        <f>Q99*H99</f>
        <v>0.03698</v>
      </c>
      <c r="S99" s="175">
        <v>0</v>
      </c>
      <c r="T99" s="176">
        <f>S99*H99</f>
        <v>0</v>
      </c>
      <c r="U99" s="39"/>
      <c r="V99" s="39"/>
      <c r="W99" s="39"/>
      <c r="X99" s="39"/>
      <c r="Y99" s="39"/>
      <c r="Z99" s="39"/>
      <c r="AA99" s="39"/>
      <c r="AB99" s="39"/>
      <c r="AC99" s="39"/>
      <c r="AD99" s="39"/>
      <c r="AE99" s="39"/>
      <c r="AR99" s="177" t="s">
        <v>156</v>
      </c>
      <c r="AT99" s="177" t="s">
        <v>151</v>
      </c>
      <c r="AU99" s="177" t="s">
        <v>82</v>
      </c>
      <c r="AY99" s="20" t="s">
        <v>148</v>
      </c>
      <c r="BE99" s="178">
        <f>IF(N99="základní",J99,0)</f>
        <v>0</v>
      </c>
      <c r="BF99" s="178">
        <f>IF(N99="snížená",J99,0)</f>
        <v>0</v>
      </c>
      <c r="BG99" s="178">
        <f>IF(N99="zákl. přenesená",J99,0)</f>
        <v>0</v>
      </c>
      <c r="BH99" s="178">
        <f>IF(N99="sníž. přenesená",J99,0)</f>
        <v>0</v>
      </c>
      <c r="BI99" s="178">
        <f>IF(N99="nulová",J99,0)</f>
        <v>0</v>
      </c>
      <c r="BJ99" s="20" t="s">
        <v>80</v>
      </c>
      <c r="BK99" s="178">
        <f>ROUND(I99*H99,2)</f>
        <v>0</v>
      </c>
      <c r="BL99" s="20" t="s">
        <v>156</v>
      </c>
      <c r="BM99" s="177" t="s">
        <v>377</v>
      </c>
    </row>
    <row r="100" s="2" customFormat="1">
      <c r="A100" s="39"/>
      <c r="B100" s="40"/>
      <c r="C100" s="39"/>
      <c r="D100" s="179" t="s">
        <v>158</v>
      </c>
      <c r="E100" s="39"/>
      <c r="F100" s="180" t="s">
        <v>378</v>
      </c>
      <c r="G100" s="39"/>
      <c r="H100" s="39"/>
      <c r="I100" s="181"/>
      <c r="J100" s="39"/>
      <c r="K100" s="39"/>
      <c r="L100" s="40"/>
      <c r="M100" s="182"/>
      <c r="N100" s="183"/>
      <c r="O100" s="73"/>
      <c r="P100" s="73"/>
      <c r="Q100" s="73"/>
      <c r="R100" s="73"/>
      <c r="S100" s="73"/>
      <c r="T100" s="74"/>
      <c r="U100" s="39"/>
      <c r="V100" s="39"/>
      <c r="W100" s="39"/>
      <c r="X100" s="39"/>
      <c r="Y100" s="39"/>
      <c r="Z100" s="39"/>
      <c r="AA100" s="39"/>
      <c r="AB100" s="39"/>
      <c r="AC100" s="39"/>
      <c r="AD100" s="39"/>
      <c r="AE100" s="39"/>
      <c r="AT100" s="20" t="s">
        <v>158</v>
      </c>
      <c r="AU100" s="20" t="s">
        <v>82</v>
      </c>
    </row>
    <row r="101" s="2" customFormat="1" ht="24.15" customHeight="1">
      <c r="A101" s="39"/>
      <c r="B101" s="165"/>
      <c r="C101" s="166" t="s">
        <v>172</v>
      </c>
      <c r="D101" s="166" t="s">
        <v>151</v>
      </c>
      <c r="E101" s="167" t="s">
        <v>379</v>
      </c>
      <c r="F101" s="168" t="s">
        <v>380</v>
      </c>
      <c r="G101" s="169" t="s">
        <v>215</v>
      </c>
      <c r="H101" s="170">
        <v>0.5</v>
      </c>
      <c r="I101" s="171"/>
      <c r="J101" s="172">
        <f>ROUND(I101*H101,2)</f>
        <v>0</v>
      </c>
      <c r="K101" s="168" t="s">
        <v>155</v>
      </c>
      <c r="L101" s="40"/>
      <c r="M101" s="173" t="s">
        <v>3</v>
      </c>
      <c r="N101" s="174" t="s">
        <v>43</v>
      </c>
      <c r="O101" s="73"/>
      <c r="P101" s="175">
        <f>O101*H101</f>
        <v>0</v>
      </c>
      <c r="Q101" s="175">
        <v>0.01709</v>
      </c>
      <c r="R101" s="175">
        <f>Q101*H101</f>
        <v>0.008545</v>
      </c>
      <c r="S101" s="175">
        <v>0</v>
      </c>
      <c r="T101" s="176">
        <f>S101*H101</f>
        <v>0</v>
      </c>
      <c r="U101" s="39"/>
      <c r="V101" s="39"/>
      <c r="W101" s="39"/>
      <c r="X101" s="39"/>
      <c r="Y101" s="39"/>
      <c r="Z101" s="39"/>
      <c r="AA101" s="39"/>
      <c r="AB101" s="39"/>
      <c r="AC101" s="39"/>
      <c r="AD101" s="39"/>
      <c r="AE101" s="39"/>
      <c r="AR101" s="177" t="s">
        <v>156</v>
      </c>
      <c r="AT101" s="177" t="s">
        <v>151</v>
      </c>
      <c r="AU101" s="177" t="s">
        <v>82</v>
      </c>
      <c r="AY101" s="20" t="s">
        <v>148</v>
      </c>
      <c r="BE101" s="178">
        <f>IF(N101="základní",J101,0)</f>
        <v>0</v>
      </c>
      <c r="BF101" s="178">
        <f>IF(N101="snížená",J101,0)</f>
        <v>0</v>
      </c>
      <c r="BG101" s="178">
        <f>IF(N101="zákl. přenesená",J101,0)</f>
        <v>0</v>
      </c>
      <c r="BH101" s="178">
        <f>IF(N101="sníž. přenesená",J101,0)</f>
        <v>0</v>
      </c>
      <c r="BI101" s="178">
        <f>IF(N101="nulová",J101,0)</f>
        <v>0</v>
      </c>
      <c r="BJ101" s="20" t="s">
        <v>80</v>
      </c>
      <c r="BK101" s="178">
        <f>ROUND(I101*H101,2)</f>
        <v>0</v>
      </c>
      <c r="BL101" s="20" t="s">
        <v>156</v>
      </c>
      <c r="BM101" s="177" t="s">
        <v>381</v>
      </c>
    </row>
    <row r="102" s="2" customFormat="1">
      <c r="A102" s="39"/>
      <c r="B102" s="40"/>
      <c r="C102" s="39"/>
      <c r="D102" s="179" t="s">
        <v>158</v>
      </c>
      <c r="E102" s="39"/>
      <c r="F102" s="180" t="s">
        <v>382</v>
      </c>
      <c r="G102" s="39"/>
      <c r="H102" s="39"/>
      <c r="I102" s="181"/>
      <c r="J102" s="39"/>
      <c r="K102" s="39"/>
      <c r="L102" s="40"/>
      <c r="M102" s="182"/>
      <c r="N102" s="183"/>
      <c r="O102" s="73"/>
      <c r="P102" s="73"/>
      <c r="Q102" s="73"/>
      <c r="R102" s="73"/>
      <c r="S102" s="73"/>
      <c r="T102" s="74"/>
      <c r="U102" s="39"/>
      <c r="V102" s="39"/>
      <c r="W102" s="39"/>
      <c r="X102" s="39"/>
      <c r="Y102" s="39"/>
      <c r="Z102" s="39"/>
      <c r="AA102" s="39"/>
      <c r="AB102" s="39"/>
      <c r="AC102" s="39"/>
      <c r="AD102" s="39"/>
      <c r="AE102" s="39"/>
      <c r="AT102" s="20" t="s">
        <v>158</v>
      </c>
      <c r="AU102" s="20" t="s">
        <v>82</v>
      </c>
    </row>
    <row r="103" s="15" customFormat="1">
      <c r="A103" s="15"/>
      <c r="B103" s="204"/>
      <c r="C103" s="15"/>
      <c r="D103" s="185" t="s">
        <v>167</v>
      </c>
      <c r="E103" s="205" t="s">
        <v>3</v>
      </c>
      <c r="F103" s="206" t="s">
        <v>383</v>
      </c>
      <c r="G103" s="15"/>
      <c r="H103" s="205" t="s">
        <v>3</v>
      </c>
      <c r="I103" s="207"/>
      <c r="J103" s="15"/>
      <c r="K103" s="15"/>
      <c r="L103" s="204"/>
      <c r="M103" s="208"/>
      <c r="N103" s="209"/>
      <c r="O103" s="209"/>
      <c r="P103" s="209"/>
      <c r="Q103" s="209"/>
      <c r="R103" s="209"/>
      <c r="S103" s="209"/>
      <c r="T103" s="210"/>
      <c r="U103" s="15"/>
      <c r="V103" s="15"/>
      <c r="W103" s="15"/>
      <c r="X103" s="15"/>
      <c r="Y103" s="15"/>
      <c r="Z103" s="15"/>
      <c r="AA103" s="15"/>
      <c r="AB103" s="15"/>
      <c r="AC103" s="15"/>
      <c r="AD103" s="15"/>
      <c r="AE103" s="15"/>
      <c r="AT103" s="205" t="s">
        <v>167</v>
      </c>
      <c r="AU103" s="205" t="s">
        <v>82</v>
      </c>
      <c r="AV103" s="15" t="s">
        <v>80</v>
      </c>
      <c r="AW103" s="15" t="s">
        <v>35</v>
      </c>
      <c r="AX103" s="15" t="s">
        <v>72</v>
      </c>
      <c r="AY103" s="205" t="s">
        <v>148</v>
      </c>
    </row>
    <row r="104" s="13" customFormat="1">
      <c r="A104" s="13"/>
      <c r="B104" s="184"/>
      <c r="C104" s="13"/>
      <c r="D104" s="185" t="s">
        <v>167</v>
      </c>
      <c r="E104" s="186" t="s">
        <v>3</v>
      </c>
      <c r="F104" s="187" t="s">
        <v>384</v>
      </c>
      <c r="G104" s="13"/>
      <c r="H104" s="188">
        <v>0.5</v>
      </c>
      <c r="I104" s="189"/>
      <c r="J104" s="13"/>
      <c r="K104" s="13"/>
      <c r="L104" s="184"/>
      <c r="M104" s="190"/>
      <c r="N104" s="191"/>
      <c r="O104" s="191"/>
      <c r="P104" s="191"/>
      <c r="Q104" s="191"/>
      <c r="R104" s="191"/>
      <c r="S104" s="191"/>
      <c r="T104" s="192"/>
      <c r="U104" s="13"/>
      <c r="V104" s="13"/>
      <c r="W104" s="13"/>
      <c r="X104" s="13"/>
      <c r="Y104" s="13"/>
      <c r="Z104" s="13"/>
      <c r="AA104" s="13"/>
      <c r="AB104" s="13"/>
      <c r="AC104" s="13"/>
      <c r="AD104" s="13"/>
      <c r="AE104" s="13"/>
      <c r="AT104" s="186" t="s">
        <v>167</v>
      </c>
      <c r="AU104" s="186" t="s">
        <v>82</v>
      </c>
      <c r="AV104" s="13" t="s">
        <v>82</v>
      </c>
      <c r="AW104" s="13" t="s">
        <v>35</v>
      </c>
      <c r="AX104" s="13" t="s">
        <v>72</v>
      </c>
      <c r="AY104" s="186" t="s">
        <v>148</v>
      </c>
    </row>
    <row r="105" s="14" customFormat="1">
      <c r="A105" s="14"/>
      <c r="B105" s="193"/>
      <c r="C105" s="14"/>
      <c r="D105" s="185" t="s">
        <v>167</v>
      </c>
      <c r="E105" s="194" t="s">
        <v>3</v>
      </c>
      <c r="F105" s="195" t="s">
        <v>171</v>
      </c>
      <c r="G105" s="14"/>
      <c r="H105" s="196">
        <v>0.5</v>
      </c>
      <c r="I105" s="197"/>
      <c r="J105" s="14"/>
      <c r="K105" s="14"/>
      <c r="L105" s="193"/>
      <c r="M105" s="198"/>
      <c r="N105" s="199"/>
      <c r="O105" s="199"/>
      <c r="P105" s="199"/>
      <c r="Q105" s="199"/>
      <c r="R105" s="199"/>
      <c r="S105" s="199"/>
      <c r="T105" s="200"/>
      <c r="U105" s="14"/>
      <c r="V105" s="14"/>
      <c r="W105" s="14"/>
      <c r="X105" s="14"/>
      <c r="Y105" s="14"/>
      <c r="Z105" s="14"/>
      <c r="AA105" s="14"/>
      <c r="AB105" s="14"/>
      <c r="AC105" s="14"/>
      <c r="AD105" s="14"/>
      <c r="AE105" s="14"/>
      <c r="AT105" s="194" t="s">
        <v>167</v>
      </c>
      <c r="AU105" s="194" t="s">
        <v>82</v>
      </c>
      <c r="AV105" s="14" t="s">
        <v>156</v>
      </c>
      <c r="AW105" s="14" t="s">
        <v>35</v>
      </c>
      <c r="AX105" s="14" t="s">
        <v>80</v>
      </c>
      <c r="AY105" s="194" t="s">
        <v>148</v>
      </c>
    </row>
    <row r="106" s="2" customFormat="1" ht="16.5" customHeight="1">
      <c r="A106" s="39"/>
      <c r="B106" s="165"/>
      <c r="C106" s="211" t="s">
        <v>156</v>
      </c>
      <c r="D106" s="211" t="s">
        <v>385</v>
      </c>
      <c r="E106" s="212" t="s">
        <v>386</v>
      </c>
      <c r="F106" s="213" t="s">
        <v>387</v>
      </c>
      <c r="G106" s="214" t="s">
        <v>215</v>
      </c>
      <c r="H106" s="215">
        <v>0.5</v>
      </c>
      <c r="I106" s="216"/>
      <c r="J106" s="217">
        <f>ROUND(I106*H106,2)</f>
        <v>0</v>
      </c>
      <c r="K106" s="213" t="s">
        <v>155</v>
      </c>
      <c r="L106" s="218"/>
      <c r="M106" s="219" t="s">
        <v>3</v>
      </c>
      <c r="N106" s="220" t="s">
        <v>43</v>
      </c>
      <c r="O106" s="73"/>
      <c r="P106" s="175">
        <f>O106*H106</f>
        <v>0</v>
      </c>
      <c r="Q106" s="175">
        <v>1</v>
      </c>
      <c r="R106" s="175">
        <f>Q106*H106</f>
        <v>0.5</v>
      </c>
      <c r="S106" s="175">
        <v>0</v>
      </c>
      <c r="T106" s="176">
        <f>S106*H106</f>
        <v>0</v>
      </c>
      <c r="U106" s="39"/>
      <c r="V106" s="39"/>
      <c r="W106" s="39"/>
      <c r="X106" s="39"/>
      <c r="Y106" s="39"/>
      <c r="Z106" s="39"/>
      <c r="AA106" s="39"/>
      <c r="AB106" s="39"/>
      <c r="AC106" s="39"/>
      <c r="AD106" s="39"/>
      <c r="AE106" s="39"/>
      <c r="AR106" s="177" t="s">
        <v>202</v>
      </c>
      <c r="AT106" s="177" t="s">
        <v>385</v>
      </c>
      <c r="AU106" s="177" t="s">
        <v>82</v>
      </c>
      <c r="AY106" s="20" t="s">
        <v>148</v>
      </c>
      <c r="BE106" s="178">
        <f>IF(N106="základní",J106,0)</f>
        <v>0</v>
      </c>
      <c r="BF106" s="178">
        <f>IF(N106="snížená",J106,0)</f>
        <v>0</v>
      </c>
      <c r="BG106" s="178">
        <f>IF(N106="zákl. přenesená",J106,0)</f>
        <v>0</v>
      </c>
      <c r="BH106" s="178">
        <f>IF(N106="sníž. přenesená",J106,0)</f>
        <v>0</v>
      </c>
      <c r="BI106" s="178">
        <f>IF(N106="nulová",J106,0)</f>
        <v>0</v>
      </c>
      <c r="BJ106" s="20" t="s">
        <v>80</v>
      </c>
      <c r="BK106" s="178">
        <f>ROUND(I106*H106,2)</f>
        <v>0</v>
      </c>
      <c r="BL106" s="20" t="s">
        <v>156</v>
      </c>
      <c r="BM106" s="177" t="s">
        <v>388</v>
      </c>
    </row>
    <row r="107" s="2" customFormat="1" ht="24.15" customHeight="1">
      <c r="A107" s="39"/>
      <c r="B107" s="165"/>
      <c r="C107" s="166" t="s">
        <v>183</v>
      </c>
      <c r="D107" s="166" t="s">
        <v>151</v>
      </c>
      <c r="E107" s="167" t="s">
        <v>389</v>
      </c>
      <c r="F107" s="168" t="s">
        <v>390</v>
      </c>
      <c r="G107" s="169" t="s">
        <v>154</v>
      </c>
      <c r="H107" s="170">
        <v>244.245</v>
      </c>
      <c r="I107" s="171"/>
      <c r="J107" s="172">
        <f>ROUND(I107*H107,2)</f>
        <v>0</v>
      </c>
      <c r="K107" s="168" t="s">
        <v>155</v>
      </c>
      <c r="L107" s="40"/>
      <c r="M107" s="173" t="s">
        <v>3</v>
      </c>
      <c r="N107" s="174" t="s">
        <v>43</v>
      </c>
      <c r="O107" s="73"/>
      <c r="P107" s="175">
        <f>O107*H107</f>
        <v>0</v>
      </c>
      <c r="Q107" s="175">
        <v>0.07921</v>
      </c>
      <c r="R107" s="175">
        <f>Q107*H107</f>
        <v>19.34664645</v>
      </c>
      <c r="S107" s="175">
        <v>0</v>
      </c>
      <c r="T107" s="176">
        <f>S107*H107</f>
        <v>0</v>
      </c>
      <c r="U107" s="39"/>
      <c r="V107" s="39"/>
      <c r="W107" s="39"/>
      <c r="X107" s="39"/>
      <c r="Y107" s="39"/>
      <c r="Z107" s="39"/>
      <c r="AA107" s="39"/>
      <c r="AB107" s="39"/>
      <c r="AC107" s="39"/>
      <c r="AD107" s="39"/>
      <c r="AE107" s="39"/>
      <c r="AR107" s="177" t="s">
        <v>156</v>
      </c>
      <c r="AT107" s="177" t="s">
        <v>151</v>
      </c>
      <c r="AU107" s="177" t="s">
        <v>82</v>
      </c>
      <c r="AY107" s="20" t="s">
        <v>148</v>
      </c>
      <c r="BE107" s="178">
        <f>IF(N107="základní",J107,0)</f>
        <v>0</v>
      </c>
      <c r="BF107" s="178">
        <f>IF(N107="snížená",J107,0)</f>
        <v>0</v>
      </c>
      <c r="BG107" s="178">
        <f>IF(N107="zákl. přenesená",J107,0)</f>
        <v>0</v>
      </c>
      <c r="BH107" s="178">
        <f>IF(N107="sníž. přenesená",J107,0)</f>
        <v>0</v>
      </c>
      <c r="BI107" s="178">
        <f>IF(N107="nulová",J107,0)</f>
        <v>0</v>
      </c>
      <c r="BJ107" s="20" t="s">
        <v>80</v>
      </c>
      <c r="BK107" s="178">
        <f>ROUND(I107*H107,2)</f>
        <v>0</v>
      </c>
      <c r="BL107" s="20" t="s">
        <v>156</v>
      </c>
      <c r="BM107" s="177" t="s">
        <v>391</v>
      </c>
    </row>
    <row r="108" s="2" customFormat="1">
      <c r="A108" s="39"/>
      <c r="B108" s="40"/>
      <c r="C108" s="39"/>
      <c r="D108" s="179" t="s">
        <v>158</v>
      </c>
      <c r="E108" s="39"/>
      <c r="F108" s="180" t="s">
        <v>392</v>
      </c>
      <c r="G108" s="39"/>
      <c r="H108" s="39"/>
      <c r="I108" s="181"/>
      <c r="J108" s="39"/>
      <c r="K108" s="39"/>
      <c r="L108" s="40"/>
      <c r="M108" s="182"/>
      <c r="N108" s="183"/>
      <c r="O108" s="73"/>
      <c r="P108" s="73"/>
      <c r="Q108" s="73"/>
      <c r="R108" s="73"/>
      <c r="S108" s="73"/>
      <c r="T108" s="74"/>
      <c r="U108" s="39"/>
      <c r="V108" s="39"/>
      <c r="W108" s="39"/>
      <c r="X108" s="39"/>
      <c r="Y108" s="39"/>
      <c r="Z108" s="39"/>
      <c r="AA108" s="39"/>
      <c r="AB108" s="39"/>
      <c r="AC108" s="39"/>
      <c r="AD108" s="39"/>
      <c r="AE108" s="39"/>
      <c r="AT108" s="20" t="s">
        <v>158</v>
      </c>
      <c r="AU108" s="20" t="s">
        <v>82</v>
      </c>
    </row>
    <row r="109" s="13" customFormat="1">
      <c r="A109" s="13"/>
      <c r="B109" s="184"/>
      <c r="C109" s="13"/>
      <c r="D109" s="185" t="s">
        <v>167</v>
      </c>
      <c r="E109" s="186" t="s">
        <v>3</v>
      </c>
      <c r="F109" s="187" t="s">
        <v>393</v>
      </c>
      <c r="G109" s="13"/>
      <c r="H109" s="188">
        <v>266.50599999999996</v>
      </c>
      <c r="I109" s="189"/>
      <c r="J109" s="13"/>
      <c r="K109" s="13"/>
      <c r="L109" s="184"/>
      <c r="M109" s="190"/>
      <c r="N109" s="191"/>
      <c r="O109" s="191"/>
      <c r="P109" s="191"/>
      <c r="Q109" s="191"/>
      <c r="R109" s="191"/>
      <c r="S109" s="191"/>
      <c r="T109" s="192"/>
      <c r="U109" s="13"/>
      <c r="V109" s="13"/>
      <c r="W109" s="13"/>
      <c r="X109" s="13"/>
      <c r="Y109" s="13"/>
      <c r="Z109" s="13"/>
      <c r="AA109" s="13"/>
      <c r="AB109" s="13"/>
      <c r="AC109" s="13"/>
      <c r="AD109" s="13"/>
      <c r="AE109" s="13"/>
      <c r="AT109" s="186" t="s">
        <v>167</v>
      </c>
      <c r="AU109" s="186" t="s">
        <v>82</v>
      </c>
      <c r="AV109" s="13" t="s">
        <v>82</v>
      </c>
      <c r="AW109" s="13" t="s">
        <v>35</v>
      </c>
      <c r="AX109" s="13" t="s">
        <v>72</v>
      </c>
      <c r="AY109" s="186" t="s">
        <v>148</v>
      </c>
    </row>
    <row r="110" s="13" customFormat="1">
      <c r="A110" s="13"/>
      <c r="B110" s="184"/>
      <c r="C110" s="13"/>
      <c r="D110" s="185" t="s">
        <v>167</v>
      </c>
      <c r="E110" s="186" t="s">
        <v>3</v>
      </c>
      <c r="F110" s="187" t="s">
        <v>394</v>
      </c>
      <c r="G110" s="13"/>
      <c r="H110" s="188">
        <v>-22.261</v>
      </c>
      <c r="I110" s="189"/>
      <c r="J110" s="13"/>
      <c r="K110" s="13"/>
      <c r="L110" s="184"/>
      <c r="M110" s="190"/>
      <c r="N110" s="191"/>
      <c r="O110" s="191"/>
      <c r="P110" s="191"/>
      <c r="Q110" s="191"/>
      <c r="R110" s="191"/>
      <c r="S110" s="191"/>
      <c r="T110" s="192"/>
      <c r="U110" s="13"/>
      <c r="V110" s="13"/>
      <c r="W110" s="13"/>
      <c r="X110" s="13"/>
      <c r="Y110" s="13"/>
      <c r="Z110" s="13"/>
      <c r="AA110" s="13"/>
      <c r="AB110" s="13"/>
      <c r="AC110" s="13"/>
      <c r="AD110" s="13"/>
      <c r="AE110" s="13"/>
      <c r="AT110" s="186" t="s">
        <v>167</v>
      </c>
      <c r="AU110" s="186" t="s">
        <v>82</v>
      </c>
      <c r="AV110" s="13" t="s">
        <v>82</v>
      </c>
      <c r="AW110" s="13" t="s">
        <v>35</v>
      </c>
      <c r="AX110" s="13" t="s">
        <v>72</v>
      </c>
      <c r="AY110" s="186" t="s">
        <v>148</v>
      </c>
    </row>
    <row r="111" s="14" customFormat="1">
      <c r="A111" s="14"/>
      <c r="B111" s="193"/>
      <c r="C111" s="14"/>
      <c r="D111" s="185" t="s">
        <v>167</v>
      </c>
      <c r="E111" s="194" t="s">
        <v>3</v>
      </c>
      <c r="F111" s="195" t="s">
        <v>171</v>
      </c>
      <c r="G111" s="14"/>
      <c r="H111" s="196">
        <v>244.24499999999997</v>
      </c>
      <c r="I111" s="197"/>
      <c r="J111" s="14"/>
      <c r="K111" s="14"/>
      <c r="L111" s="193"/>
      <c r="M111" s="198"/>
      <c r="N111" s="199"/>
      <c r="O111" s="199"/>
      <c r="P111" s="199"/>
      <c r="Q111" s="199"/>
      <c r="R111" s="199"/>
      <c r="S111" s="199"/>
      <c r="T111" s="200"/>
      <c r="U111" s="14"/>
      <c r="V111" s="14"/>
      <c r="W111" s="14"/>
      <c r="X111" s="14"/>
      <c r="Y111" s="14"/>
      <c r="Z111" s="14"/>
      <c r="AA111" s="14"/>
      <c r="AB111" s="14"/>
      <c r="AC111" s="14"/>
      <c r="AD111" s="14"/>
      <c r="AE111" s="14"/>
      <c r="AT111" s="194" t="s">
        <v>167</v>
      </c>
      <c r="AU111" s="194" t="s">
        <v>82</v>
      </c>
      <c r="AV111" s="14" t="s">
        <v>156</v>
      </c>
      <c r="AW111" s="14" t="s">
        <v>35</v>
      </c>
      <c r="AX111" s="14" t="s">
        <v>80</v>
      </c>
      <c r="AY111" s="194" t="s">
        <v>148</v>
      </c>
    </row>
    <row r="112" s="2" customFormat="1" ht="16.5" customHeight="1">
      <c r="A112" s="39"/>
      <c r="B112" s="165"/>
      <c r="C112" s="166" t="s">
        <v>149</v>
      </c>
      <c r="D112" s="166" t="s">
        <v>151</v>
      </c>
      <c r="E112" s="167" t="s">
        <v>395</v>
      </c>
      <c r="F112" s="168" t="s">
        <v>396</v>
      </c>
      <c r="G112" s="169" t="s">
        <v>199</v>
      </c>
      <c r="H112" s="170">
        <v>70</v>
      </c>
      <c r="I112" s="171"/>
      <c r="J112" s="172">
        <f>ROUND(I112*H112,2)</f>
        <v>0</v>
      </c>
      <c r="K112" s="168" t="s">
        <v>155</v>
      </c>
      <c r="L112" s="40"/>
      <c r="M112" s="173" t="s">
        <v>3</v>
      </c>
      <c r="N112" s="174" t="s">
        <v>43</v>
      </c>
      <c r="O112" s="73"/>
      <c r="P112" s="175">
        <f>O112*H112</f>
        <v>0</v>
      </c>
      <c r="Q112" s="175">
        <v>0.00013999999999999998</v>
      </c>
      <c r="R112" s="175">
        <f>Q112*H112</f>
        <v>0.0097999999999999984</v>
      </c>
      <c r="S112" s="175">
        <v>0</v>
      </c>
      <c r="T112" s="176">
        <f>S112*H112</f>
        <v>0</v>
      </c>
      <c r="U112" s="39"/>
      <c r="V112" s="39"/>
      <c r="W112" s="39"/>
      <c r="X112" s="39"/>
      <c r="Y112" s="39"/>
      <c r="Z112" s="39"/>
      <c r="AA112" s="39"/>
      <c r="AB112" s="39"/>
      <c r="AC112" s="39"/>
      <c r="AD112" s="39"/>
      <c r="AE112" s="39"/>
      <c r="AR112" s="177" t="s">
        <v>156</v>
      </c>
      <c r="AT112" s="177" t="s">
        <v>151</v>
      </c>
      <c r="AU112" s="177" t="s">
        <v>82</v>
      </c>
      <c r="AY112" s="20" t="s">
        <v>148</v>
      </c>
      <c r="BE112" s="178">
        <f>IF(N112="základní",J112,0)</f>
        <v>0</v>
      </c>
      <c r="BF112" s="178">
        <f>IF(N112="snížená",J112,0)</f>
        <v>0</v>
      </c>
      <c r="BG112" s="178">
        <f>IF(N112="zákl. přenesená",J112,0)</f>
        <v>0</v>
      </c>
      <c r="BH112" s="178">
        <f>IF(N112="sníž. přenesená",J112,0)</f>
        <v>0</v>
      </c>
      <c r="BI112" s="178">
        <f>IF(N112="nulová",J112,0)</f>
        <v>0</v>
      </c>
      <c r="BJ112" s="20" t="s">
        <v>80</v>
      </c>
      <c r="BK112" s="178">
        <f>ROUND(I112*H112,2)</f>
        <v>0</v>
      </c>
      <c r="BL112" s="20" t="s">
        <v>156</v>
      </c>
      <c r="BM112" s="177" t="s">
        <v>397</v>
      </c>
    </row>
    <row r="113" s="2" customFormat="1">
      <c r="A113" s="39"/>
      <c r="B113" s="40"/>
      <c r="C113" s="39"/>
      <c r="D113" s="179" t="s">
        <v>158</v>
      </c>
      <c r="E113" s="39"/>
      <c r="F113" s="180" t="s">
        <v>398</v>
      </c>
      <c r="G113" s="39"/>
      <c r="H113" s="39"/>
      <c r="I113" s="181"/>
      <c r="J113" s="39"/>
      <c r="K113" s="39"/>
      <c r="L113" s="40"/>
      <c r="M113" s="182"/>
      <c r="N113" s="183"/>
      <c r="O113" s="73"/>
      <c r="P113" s="73"/>
      <c r="Q113" s="73"/>
      <c r="R113" s="73"/>
      <c r="S113" s="73"/>
      <c r="T113" s="74"/>
      <c r="U113" s="39"/>
      <c r="V113" s="39"/>
      <c r="W113" s="39"/>
      <c r="X113" s="39"/>
      <c r="Y113" s="39"/>
      <c r="Z113" s="39"/>
      <c r="AA113" s="39"/>
      <c r="AB113" s="39"/>
      <c r="AC113" s="39"/>
      <c r="AD113" s="39"/>
      <c r="AE113" s="39"/>
      <c r="AT113" s="20" t="s">
        <v>158</v>
      </c>
      <c r="AU113" s="20" t="s">
        <v>82</v>
      </c>
    </row>
    <row r="114" s="2" customFormat="1" ht="24.15" customHeight="1">
      <c r="A114" s="39"/>
      <c r="B114" s="165"/>
      <c r="C114" s="166" t="s">
        <v>196</v>
      </c>
      <c r="D114" s="166" t="s">
        <v>151</v>
      </c>
      <c r="E114" s="167" t="s">
        <v>399</v>
      </c>
      <c r="F114" s="168" t="s">
        <v>400</v>
      </c>
      <c r="G114" s="169" t="s">
        <v>154</v>
      </c>
      <c r="H114" s="170">
        <v>1.722</v>
      </c>
      <c r="I114" s="171"/>
      <c r="J114" s="172">
        <f>ROUND(I114*H114,2)</f>
        <v>0</v>
      </c>
      <c r="K114" s="168" t="s">
        <v>155</v>
      </c>
      <c r="L114" s="40"/>
      <c r="M114" s="173" t="s">
        <v>3</v>
      </c>
      <c r="N114" s="174" t="s">
        <v>43</v>
      </c>
      <c r="O114" s="73"/>
      <c r="P114" s="175">
        <f>O114*H114</f>
        <v>0</v>
      </c>
      <c r="Q114" s="175">
        <v>0.064519999999999992</v>
      </c>
      <c r="R114" s="175">
        <f>Q114*H114</f>
        <v>0.11110343999999998</v>
      </c>
      <c r="S114" s="175">
        <v>0</v>
      </c>
      <c r="T114" s="176">
        <f>S114*H114</f>
        <v>0</v>
      </c>
      <c r="U114" s="39"/>
      <c r="V114" s="39"/>
      <c r="W114" s="39"/>
      <c r="X114" s="39"/>
      <c r="Y114" s="39"/>
      <c r="Z114" s="39"/>
      <c r="AA114" s="39"/>
      <c r="AB114" s="39"/>
      <c r="AC114" s="39"/>
      <c r="AD114" s="39"/>
      <c r="AE114" s="39"/>
      <c r="AR114" s="177" t="s">
        <v>156</v>
      </c>
      <c r="AT114" s="177" t="s">
        <v>151</v>
      </c>
      <c r="AU114" s="177" t="s">
        <v>82</v>
      </c>
      <c r="AY114" s="20" t="s">
        <v>148</v>
      </c>
      <c r="BE114" s="178">
        <f>IF(N114="základní",J114,0)</f>
        <v>0</v>
      </c>
      <c r="BF114" s="178">
        <f>IF(N114="snížená",J114,0)</f>
        <v>0</v>
      </c>
      <c r="BG114" s="178">
        <f>IF(N114="zákl. přenesená",J114,0)</f>
        <v>0</v>
      </c>
      <c r="BH114" s="178">
        <f>IF(N114="sníž. přenesená",J114,0)</f>
        <v>0</v>
      </c>
      <c r="BI114" s="178">
        <f>IF(N114="nulová",J114,0)</f>
        <v>0</v>
      </c>
      <c r="BJ114" s="20" t="s">
        <v>80</v>
      </c>
      <c r="BK114" s="178">
        <f>ROUND(I114*H114,2)</f>
        <v>0</v>
      </c>
      <c r="BL114" s="20" t="s">
        <v>156</v>
      </c>
      <c r="BM114" s="177" t="s">
        <v>401</v>
      </c>
    </row>
    <row r="115" s="2" customFormat="1">
      <c r="A115" s="39"/>
      <c r="B115" s="40"/>
      <c r="C115" s="39"/>
      <c r="D115" s="179" t="s">
        <v>158</v>
      </c>
      <c r="E115" s="39"/>
      <c r="F115" s="180" t="s">
        <v>402</v>
      </c>
      <c r="G115" s="39"/>
      <c r="H115" s="39"/>
      <c r="I115" s="181"/>
      <c r="J115" s="39"/>
      <c r="K115" s="39"/>
      <c r="L115" s="40"/>
      <c r="M115" s="182"/>
      <c r="N115" s="183"/>
      <c r="O115" s="73"/>
      <c r="P115" s="73"/>
      <c r="Q115" s="73"/>
      <c r="R115" s="73"/>
      <c r="S115" s="73"/>
      <c r="T115" s="74"/>
      <c r="U115" s="39"/>
      <c r="V115" s="39"/>
      <c r="W115" s="39"/>
      <c r="X115" s="39"/>
      <c r="Y115" s="39"/>
      <c r="Z115" s="39"/>
      <c r="AA115" s="39"/>
      <c r="AB115" s="39"/>
      <c r="AC115" s="39"/>
      <c r="AD115" s="39"/>
      <c r="AE115" s="39"/>
      <c r="AT115" s="20" t="s">
        <v>158</v>
      </c>
      <c r="AU115" s="20" t="s">
        <v>82</v>
      </c>
    </row>
    <row r="116" s="15" customFormat="1">
      <c r="A116" s="15"/>
      <c r="B116" s="204"/>
      <c r="C116" s="15"/>
      <c r="D116" s="185" t="s">
        <v>167</v>
      </c>
      <c r="E116" s="205" t="s">
        <v>3</v>
      </c>
      <c r="F116" s="206" t="s">
        <v>403</v>
      </c>
      <c r="G116" s="15"/>
      <c r="H116" s="205" t="s">
        <v>3</v>
      </c>
      <c r="I116" s="207"/>
      <c r="J116" s="15"/>
      <c r="K116" s="15"/>
      <c r="L116" s="204"/>
      <c r="M116" s="208"/>
      <c r="N116" s="209"/>
      <c r="O116" s="209"/>
      <c r="P116" s="209"/>
      <c r="Q116" s="209"/>
      <c r="R116" s="209"/>
      <c r="S116" s="209"/>
      <c r="T116" s="210"/>
      <c r="U116" s="15"/>
      <c r="V116" s="15"/>
      <c r="W116" s="15"/>
      <c r="X116" s="15"/>
      <c r="Y116" s="15"/>
      <c r="Z116" s="15"/>
      <c r="AA116" s="15"/>
      <c r="AB116" s="15"/>
      <c r="AC116" s="15"/>
      <c r="AD116" s="15"/>
      <c r="AE116" s="15"/>
      <c r="AT116" s="205" t="s">
        <v>167</v>
      </c>
      <c r="AU116" s="205" t="s">
        <v>82</v>
      </c>
      <c r="AV116" s="15" t="s">
        <v>80</v>
      </c>
      <c r="AW116" s="15" t="s">
        <v>35</v>
      </c>
      <c r="AX116" s="15" t="s">
        <v>72</v>
      </c>
      <c r="AY116" s="205" t="s">
        <v>148</v>
      </c>
    </row>
    <row r="117" s="13" customFormat="1">
      <c r="A117" s="13"/>
      <c r="B117" s="184"/>
      <c r="C117" s="13"/>
      <c r="D117" s="185" t="s">
        <v>167</v>
      </c>
      <c r="E117" s="186" t="s">
        <v>3</v>
      </c>
      <c r="F117" s="187" t="s">
        <v>404</v>
      </c>
      <c r="G117" s="13"/>
      <c r="H117" s="188">
        <v>1.722</v>
      </c>
      <c r="I117" s="189"/>
      <c r="J117" s="13"/>
      <c r="K117" s="13"/>
      <c r="L117" s="184"/>
      <c r="M117" s="190"/>
      <c r="N117" s="191"/>
      <c r="O117" s="191"/>
      <c r="P117" s="191"/>
      <c r="Q117" s="191"/>
      <c r="R117" s="191"/>
      <c r="S117" s="191"/>
      <c r="T117" s="192"/>
      <c r="U117" s="13"/>
      <c r="V117" s="13"/>
      <c r="W117" s="13"/>
      <c r="X117" s="13"/>
      <c r="Y117" s="13"/>
      <c r="Z117" s="13"/>
      <c r="AA117" s="13"/>
      <c r="AB117" s="13"/>
      <c r="AC117" s="13"/>
      <c r="AD117" s="13"/>
      <c r="AE117" s="13"/>
      <c r="AT117" s="186" t="s">
        <v>167</v>
      </c>
      <c r="AU117" s="186" t="s">
        <v>82</v>
      </c>
      <c r="AV117" s="13" t="s">
        <v>82</v>
      </c>
      <c r="AW117" s="13" t="s">
        <v>35</v>
      </c>
      <c r="AX117" s="13" t="s">
        <v>72</v>
      </c>
      <c r="AY117" s="186" t="s">
        <v>148</v>
      </c>
    </row>
    <row r="118" s="14" customFormat="1">
      <c r="A118" s="14"/>
      <c r="B118" s="193"/>
      <c r="C118" s="14"/>
      <c r="D118" s="185" t="s">
        <v>167</v>
      </c>
      <c r="E118" s="194" t="s">
        <v>3</v>
      </c>
      <c r="F118" s="195" t="s">
        <v>171</v>
      </c>
      <c r="G118" s="14"/>
      <c r="H118" s="196">
        <v>1.722</v>
      </c>
      <c r="I118" s="197"/>
      <c r="J118" s="14"/>
      <c r="K118" s="14"/>
      <c r="L118" s="193"/>
      <c r="M118" s="198"/>
      <c r="N118" s="199"/>
      <c r="O118" s="199"/>
      <c r="P118" s="199"/>
      <c r="Q118" s="199"/>
      <c r="R118" s="199"/>
      <c r="S118" s="199"/>
      <c r="T118" s="200"/>
      <c r="U118" s="14"/>
      <c r="V118" s="14"/>
      <c r="W118" s="14"/>
      <c r="X118" s="14"/>
      <c r="Y118" s="14"/>
      <c r="Z118" s="14"/>
      <c r="AA118" s="14"/>
      <c r="AB118" s="14"/>
      <c r="AC118" s="14"/>
      <c r="AD118" s="14"/>
      <c r="AE118" s="14"/>
      <c r="AT118" s="194" t="s">
        <v>167</v>
      </c>
      <c r="AU118" s="194" t="s">
        <v>82</v>
      </c>
      <c r="AV118" s="14" t="s">
        <v>156</v>
      </c>
      <c r="AW118" s="14" t="s">
        <v>35</v>
      </c>
      <c r="AX118" s="14" t="s">
        <v>80</v>
      </c>
      <c r="AY118" s="194" t="s">
        <v>148</v>
      </c>
    </row>
    <row r="119" s="12" customFormat="1" ht="22.8" customHeight="1">
      <c r="A119" s="12"/>
      <c r="B119" s="152"/>
      <c r="C119" s="12"/>
      <c r="D119" s="153" t="s">
        <v>71</v>
      </c>
      <c r="E119" s="163" t="s">
        <v>149</v>
      </c>
      <c r="F119" s="163" t="s">
        <v>150</v>
      </c>
      <c r="G119" s="12"/>
      <c r="H119" s="12"/>
      <c r="I119" s="155"/>
      <c r="J119" s="164">
        <f>BK119</f>
        <v>0</v>
      </c>
      <c r="K119" s="12"/>
      <c r="L119" s="152"/>
      <c r="M119" s="157"/>
      <c r="N119" s="158"/>
      <c r="O119" s="158"/>
      <c r="P119" s="159">
        <f>SUM(P120:P153)</f>
        <v>0</v>
      </c>
      <c r="Q119" s="158"/>
      <c r="R119" s="159">
        <f>SUM(R120:R153)</f>
        <v>80.296233879999984</v>
      </c>
      <c r="S119" s="158"/>
      <c r="T119" s="160">
        <f>SUM(T120:T153)</f>
        <v>0</v>
      </c>
      <c r="U119" s="12"/>
      <c r="V119" s="12"/>
      <c r="W119" s="12"/>
      <c r="X119" s="12"/>
      <c r="Y119" s="12"/>
      <c r="Z119" s="12"/>
      <c r="AA119" s="12"/>
      <c r="AB119" s="12"/>
      <c r="AC119" s="12"/>
      <c r="AD119" s="12"/>
      <c r="AE119" s="12"/>
      <c r="AR119" s="153" t="s">
        <v>80</v>
      </c>
      <c r="AT119" s="161" t="s">
        <v>71</v>
      </c>
      <c r="AU119" s="161" t="s">
        <v>80</v>
      </c>
      <c r="AY119" s="153" t="s">
        <v>148</v>
      </c>
      <c r="BK119" s="162">
        <f>SUM(BK120:BK153)</f>
        <v>0</v>
      </c>
    </row>
    <row r="120" s="2" customFormat="1" ht="16.5" customHeight="1">
      <c r="A120" s="39"/>
      <c r="B120" s="165"/>
      <c r="C120" s="166" t="s">
        <v>202</v>
      </c>
      <c r="D120" s="166" t="s">
        <v>151</v>
      </c>
      <c r="E120" s="167" t="s">
        <v>405</v>
      </c>
      <c r="F120" s="168" t="s">
        <v>406</v>
      </c>
      <c r="G120" s="169" t="s">
        <v>154</v>
      </c>
      <c r="H120" s="170">
        <v>299.127</v>
      </c>
      <c r="I120" s="171"/>
      <c r="J120" s="172">
        <f>ROUND(I120*H120,2)</f>
        <v>0</v>
      </c>
      <c r="K120" s="168" t="s">
        <v>155</v>
      </c>
      <c r="L120" s="40"/>
      <c r="M120" s="173" t="s">
        <v>3</v>
      </c>
      <c r="N120" s="174" t="s">
        <v>43</v>
      </c>
      <c r="O120" s="73"/>
      <c r="P120" s="175">
        <f>O120*H120</f>
        <v>0</v>
      </c>
      <c r="Q120" s="175">
        <v>0.003</v>
      </c>
      <c r="R120" s="175">
        <f>Q120*H120</f>
        <v>0.897381</v>
      </c>
      <c r="S120" s="175">
        <v>0</v>
      </c>
      <c r="T120" s="176">
        <f>S120*H120</f>
        <v>0</v>
      </c>
      <c r="U120" s="39"/>
      <c r="V120" s="39"/>
      <c r="W120" s="39"/>
      <c r="X120" s="39"/>
      <c r="Y120" s="39"/>
      <c r="Z120" s="39"/>
      <c r="AA120" s="39"/>
      <c r="AB120" s="39"/>
      <c r="AC120" s="39"/>
      <c r="AD120" s="39"/>
      <c r="AE120" s="39"/>
      <c r="AR120" s="177" t="s">
        <v>156</v>
      </c>
      <c r="AT120" s="177" t="s">
        <v>151</v>
      </c>
      <c r="AU120" s="177" t="s">
        <v>82</v>
      </c>
      <c r="AY120" s="20" t="s">
        <v>148</v>
      </c>
      <c r="BE120" s="178">
        <f>IF(N120="základní",J120,0)</f>
        <v>0</v>
      </c>
      <c r="BF120" s="178">
        <f>IF(N120="snížená",J120,0)</f>
        <v>0</v>
      </c>
      <c r="BG120" s="178">
        <f>IF(N120="zákl. přenesená",J120,0)</f>
        <v>0</v>
      </c>
      <c r="BH120" s="178">
        <f>IF(N120="sníž. přenesená",J120,0)</f>
        <v>0</v>
      </c>
      <c r="BI120" s="178">
        <f>IF(N120="nulová",J120,0)</f>
        <v>0</v>
      </c>
      <c r="BJ120" s="20" t="s">
        <v>80</v>
      </c>
      <c r="BK120" s="178">
        <f>ROUND(I120*H120,2)</f>
        <v>0</v>
      </c>
      <c r="BL120" s="20" t="s">
        <v>156</v>
      </c>
      <c r="BM120" s="177" t="s">
        <v>407</v>
      </c>
    </row>
    <row r="121" s="2" customFormat="1">
      <c r="A121" s="39"/>
      <c r="B121" s="40"/>
      <c r="C121" s="39"/>
      <c r="D121" s="179" t="s">
        <v>158</v>
      </c>
      <c r="E121" s="39"/>
      <c r="F121" s="180" t="s">
        <v>408</v>
      </c>
      <c r="G121" s="39"/>
      <c r="H121" s="39"/>
      <c r="I121" s="181"/>
      <c r="J121" s="39"/>
      <c r="K121" s="39"/>
      <c r="L121" s="40"/>
      <c r="M121" s="182"/>
      <c r="N121" s="183"/>
      <c r="O121" s="73"/>
      <c r="P121" s="73"/>
      <c r="Q121" s="73"/>
      <c r="R121" s="73"/>
      <c r="S121" s="73"/>
      <c r="T121" s="74"/>
      <c r="U121" s="39"/>
      <c r="V121" s="39"/>
      <c r="W121" s="39"/>
      <c r="X121" s="39"/>
      <c r="Y121" s="39"/>
      <c r="Z121" s="39"/>
      <c r="AA121" s="39"/>
      <c r="AB121" s="39"/>
      <c r="AC121" s="39"/>
      <c r="AD121" s="39"/>
      <c r="AE121" s="39"/>
      <c r="AT121" s="20" t="s">
        <v>158</v>
      </c>
      <c r="AU121" s="20" t="s">
        <v>82</v>
      </c>
    </row>
    <row r="122" s="13" customFormat="1">
      <c r="A122" s="13"/>
      <c r="B122" s="184"/>
      <c r="C122" s="13"/>
      <c r="D122" s="185" t="s">
        <v>167</v>
      </c>
      <c r="E122" s="186" t="s">
        <v>3</v>
      </c>
      <c r="F122" s="187" t="s">
        <v>409</v>
      </c>
      <c r="G122" s="13"/>
      <c r="H122" s="188">
        <v>299.127</v>
      </c>
      <c r="I122" s="189"/>
      <c r="J122" s="13"/>
      <c r="K122" s="13"/>
      <c r="L122" s="184"/>
      <c r="M122" s="190"/>
      <c r="N122" s="191"/>
      <c r="O122" s="191"/>
      <c r="P122" s="191"/>
      <c r="Q122" s="191"/>
      <c r="R122" s="191"/>
      <c r="S122" s="191"/>
      <c r="T122" s="192"/>
      <c r="U122" s="13"/>
      <c r="V122" s="13"/>
      <c r="W122" s="13"/>
      <c r="X122" s="13"/>
      <c r="Y122" s="13"/>
      <c r="Z122" s="13"/>
      <c r="AA122" s="13"/>
      <c r="AB122" s="13"/>
      <c r="AC122" s="13"/>
      <c r="AD122" s="13"/>
      <c r="AE122" s="13"/>
      <c r="AT122" s="186" t="s">
        <v>167</v>
      </c>
      <c r="AU122" s="186" t="s">
        <v>82</v>
      </c>
      <c r="AV122" s="13" t="s">
        <v>82</v>
      </c>
      <c r="AW122" s="13" t="s">
        <v>35</v>
      </c>
      <c r="AX122" s="13" t="s">
        <v>72</v>
      </c>
      <c r="AY122" s="186" t="s">
        <v>148</v>
      </c>
    </row>
    <row r="123" s="14" customFormat="1">
      <c r="A123" s="14"/>
      <c r="B123" s="193"/>
      <c r="C123" s="14"/>
      <c r="D123" s="185" t="s">
        <v>167</v>
      </c>
      <c r="E123" s="194" t="s">
        <v>3</v>
      </c>
      <c r="F123" s="195" t="s">
        <v>171</v>
      </c>
      <c r="G123" s="14"/>
      <c r="H123" s="196">
        <v>299.127</v>
      </c>
      <c r="I123" s="197"/>
      <c r="J123" s="14"/>
      <c r="K123" s="14"/>
      <c r="L123" s="193"/>
      <c r="M123" s="198"/>
      <c r="N123" s="199"/>
      <c r="O123" s="199"/>
      <c r="P123" s="199"/>
      <c r="Q123" s="199"/>
      <c r="R123" s="199"/>
      <c r="S123" s="199"/>
      <c r="T123" s="200"/>
      <c r="U123" s="14"/>
      <c r="V123" s="14"/>
      <c r="W123" s="14"/>
      <c r="X123" s="14"/>
      <c r="Y123" s="14"/>
      <c r="Z123" s="14"/>
      <c r="AA123" s="14"/>
      <c r="AB123" s="14"/>
      <c r="AC123" s="14"/>
      <c r="AD123" s="14"/>
      <c r="AE123" s="14"/>
      <c r="AT123" s="194" t="s">
        <v>167</v>
      </c>
      <c r="AU123" s="194" t="s">
        <v>82</v>
      </c>
      <c r="AV123" s="14" t="s">
        <v>156</v>
      </c>
      <c r="AW123" s="14" t="s">
        <v>35</v>
      </c>
      <c r="AX123" s="14" t="s">
        <v>80</v>
      </c>
      <c r="AY123" s="194" t="s">
        <v>148</v>
      </c>
    </row>
    <row r="124" s="2" customFormat="1" ht="24.15" customHeight="1">
      <c r="A124" s="39"/>
      <c r="B124" s="165"/>
      <c r="C124" s="166" t="s">
        <v>160</v>
      </c>
      <c r="D124" s="166" t="s">
        <v>151</v>
      </c>
      <c r="E124" s="167" t="s">
        <v>410</v>
      </c>
      <c r="F124" s="168" t="s">
        <v>411</v>
      </c>
      <c r="G124" s="169" t="s">
        <v>154</v>
      </c>
      <c r="H124" s="170">
        <v>488.49</v>
      </c>
      <c r="I124" s="171"/>
      <c r="J124" s="172">
        <f>ROUND(I124*H124,2)</f>
        <v>0</v>
      </c>
      <c r="K124" s="168" t="s">
        <v>155</v>
      </c>
      <c r="L124" s="40"/>
      <c r="M124" s="173" t="s">
        <v>3</v>
      </c>
      <c r="N124" s="174" t="s">
        <v>43</v>
      </c>
      <c r="O124" s="73"/>
      <c r="P124" s="175">
        <f>O124*H124</f>
        <v>0</v>
      </c>
      <c r="Q124" s="175">
        <v>0.0136</v>
      </c>
      <c r="R124" s="175">
        <f>Q124*H124</f>
        <v>6.643464</v>
      </c>
      <c r="S124" s="175">
        <v>0</v>
      </c>
      <c r="T124" s="176">
        <f>S124*H124</f>
        <v>0</v>
      </c>
      <c r="U124" s="39"/>
      <c r="V124" s="39"/>
      <c r="W124" s="39"/>
      <c r="X124" s="39"/>
      <c r="Y124" s="39"/>
      <c r="Z124" s="39"/>
      <c r="AA124" s="39"/>
      <c r="AB124" s="39"/>
      <c r="AC124" s="39"/>
      <c r="AD124" s="39"/>
      <c r="AE124" s="39"/>
      <c r="AR124" s="177" t="s">
        <v>156</v>
      </c>
      <c r="AT124" s="177" t="s">
        <v>151</v>
      </c>
      <c r="AU124" s="177" t="s">
        <v>82</v>
      </c>
      <c r="AY124" s="20" t="s">
        <v>148</v>
      </c>
      <c r="BE124" s="178">
        <f>IF(N124="základní",J124,0)</f>
        <v>0</v>
      </c>
      <c r="BF124" s="178">
        <f>IF(N124="snížená",J124,0)</f>
        <v>0</v>
      </c>
      <c r="BG124" s="178">
        <f>IF(N124="zákl. přenesená",J124,0)</f>
        <v>0</v>
      </c>
      <c r="BH124" s="178">
        <f>IF(N124="sníž. přenesená",J124,0)</f>
        <v>0</v>
      </c>
      <c r="BI124" s="178">
        <f>IF(N124="nulová",J124,0)</f>
        <v>0</v>
      </c>
      <c r="BJ124" s="20" t="s">
        <v>80</v>
      </c>
      <c r="BK124" s="178">
        <f>ROUND(I124*H124,2)</f>
        <v>0</v>
      </c>
      <c r="BL124" s="20" t="s">
        <v>156</v>
      </c>
      <c r="BM124" s="177" t="s">
        <v>412</v>
      </c>
    </row>
    <row r="125" s="2" customFormat="1">
      <c r="A125" s="39"/>
      <c r="B125" s="40"/>
      <c r="C125" s="39"/>
      <c r="D125" s="179" t="s">
        <v>158</v>
      </c>
      <c r="E125" s="39"/>
      <c r="F125" s="180" t="s">
        <v>413</v>
      </c>
      <c r="G125" s="39"/>
      <c r="H125" s="39"/>
      <c r="I125" s="181"/>
      <c r="J125" s="39"/>
      <c r="K125" s="39"/>
      <c r="L125" s="40"/>
      <c r="M125" s="182"/>
      <c r="N125" s="183"/>
      <c r="O125" s="73"/>
      <c r="P125" s="73"/>
      <c r="Q125" s="73"/>
      <c r="R125" s="73"/>
      <c r="S125" s="73"/>
      <c r="T125" s="74"/>
      <c r="U125" s="39"/>
      <c r="V125" s="39"/>
      <c r="W125" s="39"/>
      <c r="X125" s="39"/>
      <c r="Y125" s="39"/>
      <c r="Z125" s="39"/>
      <c r="AA125" s="39"/>
      <c r="AB125" s="39"/>
      <c r="AC125" s="39"/>
      <c r="AD125" s="39"/>
      <c r="AE125" s="39"/>
      <c r="AT125" s="20" t="s">
        <v>158</v>
      </c>
      <c r="AU125" s="20" t="s">
        <v>82</v>
      </c>
    </row>
    <row r="126" s="13" customFormat="1">
      <c r="A126" s="13"/>
      <c r="B126" s="184"/>
      <c r="C126" s="13"/>
      <c r="D126" s="185" t="s">
        <v>167</v>
      </c>
      <c r="E126" s="186" t="s">
        <v>3</v>
      </c>
      <c r="F126" s="187" t="s">
        <v>414</v>
      </c>
      <c r="G126" s="13"/>
      <c r="H126" s="188">
        <v>488.49</v>
      </c>
      <c r="I126" s="189"/>
      <c r="J126" s="13"/>
      <c r="K126" s="13"/>
      <c r="L126" s="184"/>
      <c r="M126" s="190"/>
      <c r="N126" s="191"/>
      <c r="O126" s="191"/>
      <c r="P126" s="191"/>
      <c r="Q126" s="191"/>
      <c r="R126" s="191"/>
      <c r="S126" s="191"/>
      <c r="T126" s="192"/>
      <c r="U126" s="13"/>
      <c r="V126" s="13"/>
      <c r="W126" s="13"/>
      <c r="X126" s="13"/>
      <c r="Y126" s="13"/>
      <c r="Z126" s="13"/>
      <c r="AA126" s="13"/>
      <c r="AB126" s="13"/>
      <c r="AC126" s="13"/>
      <c r="AD126" s="13"/>
      <c r="AE126" s="13"/>
      <c r="AT126" s="186" t="s">
        <v>167</v>
      </c>
      <c r="AU126" s="186" t="s">
        <v>82</v>
      </c>
      <c r="AV126" s="13" t="s">
        <v>82</v>
      </c>
      <c r="AW126" s="13" t="s">
        <v>35</v>
      </c>
      <c r="AX126" s="13" t="s">
        <v>80</v>
      </c>
      <c r="AY126" s="186" t="s">
        <v>148</v>
      </c>
    </row>
    <row r="127" s="2" customFormat="1" ht="16.5" customHeight="1">
      <c r="A127" s="39"/>
      <c r="B127" s="165"/>
      <c r="C127" s="166" t="s">
        <v>107</v>
      </c>
      <c r="D127" s="166" t="s">
        <v>151</v>
      </c>
      <c r="E127" s="167" t="s">
        <v>415</v>
      </c>
      <c r="F127" s="168" t="s">
        <v>416</v>
      </c>
      <c r="G127" s="169" t="s">
        <v>154</v>
      </c>
      <c r="H127" s="170">
        <v>25</v>
      </c>
      <c r="I127" s="171"/>
      <c r="J127" s="172">
        <f>ROUND(I127*H127,2)</f>
        <v>0</v>
      </c>
      <c r="K127" s="168" t="s">
        <v>155</v>
      </c>
      <c r="L127" s="40"/>
      <c r="M127" s="173" t="s">
        <v>3</v>
      </c>
      <c r="N127" s="174" t="s">
        <v>43</v>
      </c>
      <c r="O127" s="73"/>
      <c r="P127" s="175">
        <f>O127*H127</f>
        <v>0</v>
      </c>
      <c r="Q127" s="175">
        <v>0.034680000000000004</v>
      </c>
      <c r="R127" s="175">
        <f>Q127*H127</f>
        <v>0.86700000000000016</v>
      </c>
      <c r="S127" s="175">
        <v>0</v>
      </c>
      <c r="T127" s="176">
        <f>S127*H127</f>
        <v>0</v>
      </c>
      <c r="U127" s="39"/>
      <c r="V127" s="39"/>
      <c r="W127" s="39"/>
      <c r="X127" s="39"/>
      <c r="Y127" s="39"/>
      <c r="Z127" s="39"/>
      <c r="AA127" s="39"/>
      <c r="AB127" s="39"/>
      <c r="AC127" s="39"/>
      <c r="AD127" s="39"/>
      <c r="AE127" s="39"/>
      <c r="AR127" s="177" t="s">
        <v>156</v>
      </c>
      <c r="AT127" s="177" t="s">
        <v>151</v>
      </c>
      <c r="AU127" s="177" t="s">
        <v>82</v>
      </c>
      <c r="AY127" s="20" t="s">
        <v>148</v>
      </c>
      <c r="BE127" s="178">
        <f>IF(N127="základní",J127,0)</f>
        <v>0</v>
      </c>
      <c r="BF127" s="178">
        <f>IF(N127="snížená",J127,0)</f>
        <v>0</v>
      </c>
      <c r="BG127" s="178">
        <f>IF(N127="zákl. přenesená",J127,0)</f>
        <v>0</v>
      </c>
      <c r="BH127" s="178">
        <f>IF(N127="sníž. přenesená",J127,0)</f>
        <v>0</v>
      </c>
      <c r="BI127" s="178">
        <f>IF(N127="nulová",J127,0)</f>
        <v>0</v>
      </c>
      <c r="BJ127" s="20" t="s">
        <v>80</v>
      </c>
      <c r="BK127" s="178">
        <f>ROUND(I127*H127,2)</f>
        <v>0</v>
      </c>
      <c r="BL127" s="20" t="s">
        <v>156</v>
      </c>
      <c r="BM127" s="177" t="s">
        <v>417</v>
      </c>
    </row>
    <row r="128" s="2" customFormat="1">
      <c r="A128" s="39"/>
      <c r="B128" s="40"/>
      <c r="C128" s="39"/>
      <c r="D128" s="179" t="s">
        <v>158</v>
      </c>
      <c r="E128" s="39"/>
      <c r="F128" s="180" t="s">
        <v>418</v>
      </c>
      <c r="G128" s="39"/>
      <c r="H128" s="39"/>
      <c r="I128" s="181"/>
      <c r="J128" s="39"/>
      <c r="K128" s="39"/>
      <c r="L128" s="40"/>
      <c r="M128" s="182"/>
      <c r="N128" s="183"/>
      <c r="O128" s="73"/>
      <c r="P128" s="73"/>
      <c r="Q128" s="73"/>
      <c r="R128" s="73"/>
      <c r="S128" s="73"/>
      <c r="T128" s="74"/>
      <c r="U128" s="39"/>
      <c r="V128" s="39"/>
      <c r="W128" s="39"/>
      <c r="X128" s="39"/>
      <c r="Y128" s="39"/>
      <c r="Z128" s="39"/>
      <c r="AA128" s="39"/>
      <c r="AB128" s="39"/>
      <c r="AC128" s="39"/>
      <c r="AD128" s="39"/>
      <c r="AE128" s="39"/>
      <c r="AT128" s="20" t="s">
        <v>158</v>
      </c>
      <c r="AU128" s="20" t="s">
        <v>82</v>
      </c>
    </row>
    <row r="129" s="15" customFormat="1">
      <c r="A129" s="15"/>
      <c r="B129" s="204"/>
      <c r="C129" s="15"/>
      <c r="D129" s="185" t="s">
        <v>167</v>
      </c>
      <c r="E129" s="205" t="s">
        <v>3</v>
      </c>
      <c r="F129" s="206" t="s">
        <v>419</v>
      </c>
      <c r="G129" s="15"/>
      <c r="H129" s="205" t="s">
        <v>3</v>
      </c>
      <c r="I129" s="207"/>
      <c r="J129" s="15"/>
      <c r="K129" s="15"/>
      <c r="L129" s="204"/>
      <c r="M129" s="208"/>
      <c r="N129" s="209"/>
      <c r="O129" s="209"/>
      <c r="P129" s="209"/>
      <c r="Q129" s="209"/>
      <c r="R129" s="209"/>
      <c r="S129" s="209"/>
      <c r="T129" s="210"/>
      <c r="U129" s="15"/>
      <c r="V129" s="15"/>
      <c r="W129" s="15"/>
      <c r="X129" s="15"/>
      <c r="Y129" s="15"/>
      <c r="Z129" s="15"/>
      <c r="AA129" s="15"/>
      <c r="AB129" s="15"/>
      <c r="AC129" s="15"/>
      <c r="AD129" s="15"/>
      <c r="AE129" s="15"/>
      <c r="AT129" s="205" t="s">
        <v>167</v>
      </c>
      <c r="AU129" s="205" t="s">
        <v>82</v>
      </c>
      <c r="AV129" s="15" t="s">
        <v>80</v>
      </c>
      <c r="AW129" s="15" t="s">
        <v>35</v>
      </c>
      <c r="AX129" s="15" t="s">
        <v>72</v>
      </c>
      <c r="AY129" s="205" t="s">
        <v>148</v>
      </c>
    </row>
    <row r="130" s="13" customFormat="1">
      <c r="A130" s="13"/>
      <c r="B130" s="184"/>
      <c r="C130" s="13"/>
      <c r="D130" s="185" t="s">
        <v>167</v>
      </c>
      <c r="E130" s="186" t="s">
        <v>3</v>
      </c>
      <c r="F130" s="187" t="s">
        <v>420</v>
      </c>
      <c r="G130" s="13"/>
      <c r="H130" s="188">
        <v>25</v>
      </c>
      <c r="I130" s="189"/>
      <c r="J130" s="13"/>
      <c r="K130" s="13"/>
      <c r="L130" s="184"/>
      <c r="M130" s="190"/>
      <c r="N130" s="191"/>
      <c r="O130" s="191"/>
      <c r="P130" s="191"/>
      <c r="Q130" s="191"/>
      <c r="R130" s="191"/>
      <c r="S130" s="191"/>
      <c r="T130" s="192"/>
      <c r="U130" s="13"/>
      <c r="V130" s="13"/>
      <c r="W130" s="13"/>
      <c r="X130" s="13"/>
      <c r="Y130" s="13"/>
      <c r="Z130" s="13"/>
      <c r="AA130" s="13"/>
      <c r="AB130" s="13"/>
      <c r="AC130" s="13"/>
      <c r="AD130" s="13"/>
      <c r="AE130" s="13"/>
      <c r="AT130" s="186" t="s">
        <v>167</v>
      </c>
      <c r="AU130" s="186" t="s">
        <v>82</v>
      </c>
      <c r="AV130" s="13" t="s">
        <v>82</v>
      </c>
      <c r="AW130" s="13" t="s">
        <v>35</v>
      </c>
      <c r="AX130" s="13" t="s">
        <v>72</v>
      </c>
      <c r="AY130" s="186" t="s">
        <v>148</v>
      </c>
    </row>
    <row r="131" s="14" customFormat="1">
      <c r="A131" s="14"/>
      <c r="B131" s="193"/>
      <c r="C131" s="14"/>
      <c r="D131" s="185" t="s">
        <v>167</v>
      </c>
      <c r="E131" s="194" t="s">
        <v>3</v>
      </c>
      <c r="F131" s="195" t="s">
        <v>171</v>
      </c>
      <c r="G131" s="14"/>
      <c r="H131" s="196">
        <v>25</v>
      </c>
      <c r="I131" s="197"/>
      <c r="J131" s="14"/>
      <c r="K131" s="14"/>
      <c r="L131" s="193"/>
      <c r="M131" s="198"/>
      <c r="N131" s="199"/>
      <c r="O131" s="199"/>
      <c r="P131" s="199"/>
      <c r="Q131" s="199"/>
      <c r="R131" s="199"/>
      <c r="S131" s="199"/>
      <c r="T131" s="200"/>
      <c r="U131" s="14"/>
      <c r="V131" s="14"/>
      <c r="W131" s="14"/>
      <c r="X131" s="14"/>
      <c r="Y131" s="14"/>
      <c r="Z131" s="14"/>
      <c r="AA131" s="14"/>
      <c r="AB131" s="14"/>
      <c r="AC131" s="14"/>
      <c r="AD131" s="14"/>
      <c r="AE131" s="14"/>
      <c r="AT131" s="194" t="s">
        <v>167</v>
      </c>
      <c r="AU131" s="194" t="s">
        <v>82</v>
      </c>
      <c r="AV131" s="14" t="s">
        <v>156</v>
      </c>
      <c r="AW131" s="14" t="s">
        <v>35</v>
      </c>
      <c r="AX131" s="14" t="s">
        <v>80</v>
      </c>
      <c r="AY131" s="194" t="s">
        <v>148</v>
      </c>
    </row>
    <row r="132" s="2" customFormat="1" ht="16.5" customHeight="1">
      <c r="A132" s="39"/>
      <c r="B132" s="165"/>
      <c r="C132" s="166" t="s">
        <v>218</v>
      </c>
      <c r="D132" s="166" t="s">
        <v>151</v>
      </c>
      <c r="E132" s="167" t="s">
        <v>421</v>
      </c>
      <c r="F132" s="168" t="s">
        <v>422</v>
      </c>
      <c r="G132" s="169" t="s">
        <v>154</v>
      </c>
      <c r="H132" s="170">
        <v>59.92</v>
      </c>
      <c r="I132" s="171"/>
      <c r="J132" s="172">
        <f>ROUND(I132*H132,2)</f>
        <v>0</v>
      </c>
      <c r="K132" s="168" t="s">
        <v>155</v>
      </c>
      <c r="L132" s="40"/>
      <c r="M132" s="173" t="s">
        <v>3</v>
      </c>
      <c r="N132" s="174" t="s">
        <v>43</v>
      </c>
      <c r="O132" s="73"/>
      <c r="P132" s="175">
        <f>O132*H132</f>
        <v>0</v>
      </c>
      <c r="Q132" s="175">
        <v>0.009</v>
      </c>
      <c r="R132" s="175">
        <f>Q132*H132</f>
        <v>0.53927999999999992</v>
      </c>
      <c r="S132" s="175">
        <v>0</v>
      </c>
      <c r="T132" s="176">
        <f>S132*H132</f>
        <v>0</v>
      </c>
      <c r="U132" s="39"/>
      <c r="V132" s="39"/>
      <c r="W132" s="39"/>
      <c r="X132" s="39"/>
      <c r="Y132" s="39"/>
      <c r="Z132" s="39"/>
      <c r="AA132" s="39"/>
      <c r="AB132" s="39"/>
      <c r="AC132" s="39"/>
      <c r="AD132" s="39"/>
      <c r="AE132" s="39"/>
      <c r="AR132" s="177" t="s">
        <v>156</v>
      </c>
      <c r="AT132" s="177" t="s">
        <v>151</v>
      </c>
      <c r="AU132" s="177" t="s">
        <v>82</v>
      </c>
      <c r="AY132" s="20" t="s">
        <v>148</v>
      </c>
      <c r="BE132" s="178">
        <f>IF(N132="základní",J132,0)</f>
        <v>0</v>
      </c>
      <c r="BF132" s="178">
        <f>IF(N132="snížená",J132,0)</f>
        <v>0</v>
      </c>
      <c r="BG132" s="178">
        <f>IF(N132="zákl. přenesená",J132,0)</f>
        <v>0</v>
      </c>
      <c r="BH132" s="178">
        <f>IF(N132="sníž. přenesená",J132,0)</f>
        <v>0</v>
      </c>
      <c r="BI132" s="178">
        <f>IF(N132="nulová",J132,0)</f>
        <v>0</v>
      </c>
      <c r="BJ132" s="20" t="s">
        <v>80</v>
      </c>
      <c r="BK132" s="178">
        <f>ROUND(I132*H132,2)</f>
        <v>0</v>
      </c>
      <c r="BL132" s="20" t="s">
        <v>156</v>
      </c>
      <c r="BM132" s="177" t="s">
        <v>423</v>
      </c>
    </row>
    <row r="133" s="2" customFormat="1">
      <c r="A133" s="39"/>
      <c r="B133" s="40"/>
      <c r="C133" s="39"/>
      <c r="D133" s="179" t="s">
        <v>158</v>
      </c>
      <c r="E133" s="39"/>
      <c r="F133" s="180" t="s">
        <v>424</v>
      </c>
      <c r="G133" s="39"/>
      <c r="H133" s="39"/>
      <c r="I133" s="181"/>
      <c r="J133" s="39"/>
      <c r="K133" s="39"/>
      <c r="L133" s="40"/>
      <c r="M133" s="182"/>
      <c r="N133" s="183"/>
      <c r="O133" s="73"/>
      <c r="P133" s="73"/>
      <c r="Q133" s="73"/>
      <c r="R133" s="73"/>
      <c r="S133" s="73"/>
      <c r="T133" s="74"/>
      <c r="U133" s="39"/>
      <c r="V133" s="39"/>
      <c r="W133" s="39"/>
      <c r="X133" s="39"/>
      <c r="Y133" s="39"/>
      <c r="Z133" s="39"/>
      <c r="AA133" s="39"/>
      <c r="AB133" s="39"/>
      <c r="AC133" s="39"/>
      <c r="AD133" s="39"/>
      <c r="AE133" s="39"/>
      <c r="AT133" s="20" t="s">
        <v>158</v>
      </c>
      <c r="AU133" s="20" t="s">
        <v>82</v>
      </c>
    </row>
    <row r="134" s="2" customFormat="1" ht="16.5" customHeight="1">
      <c r="A134" s="39"/>
      <c r="B134" s="165"/>
      <c r="C134" s="166" t="s">
        <v>9</v>
      </c>
      <c r="D134" s="166" t="s">
        <v>151</v>
      </c>
      <c r="E134" s="167" t="s">
        <v>425</v>
      </c>
      <c r="F134" s="168" t="s">
        <v>426</v>
      </c>
      <c r="G134" s="169" t="s">
        <v>154</v>
      </c>
      <c r="H134" s="170">
        <v>59.92</v>
      </c>
      <c r="I134" s="171"/>
      <c r="J134" s="172">
        <f>ROUND(I134*H134,2)</f>
        <v>0</v>
      </c>
      <c r="K134" s="168" t="s">
        <v>155</v>
      </c>
      <c r="L134" s="40"/>
      <c r="M134" s="173" t="s">
        <v>3</v>
      </c>
      <c r="N134" s="174" t="s">
        <v>43</v>
      </c>
      <c r="O134" s="73"/>
      <c r="P134" s="175">
        <f>O134*H134</f>
        <v>0</v>
      </c>
      <c r="Q134" s="175">
        <v>0.021</v>
      </c>
      <c r="R134" s="175">
        <f>Q134*H134</f>
        <v>1.2583200000000002</v>
      </c>
      <c r="S134" s="175">
        <v>0</v>
      </c>
      <c r="T134" s="176">
        <f>S134*H134</f>
        <v>0</v>
      </c>
      <c r="U134" s="39"/>
      <c r="V134" s="39"/>
      <c r="W134" s="39"/>
      <c r="X134" s="39"/>
      <c r="Y134" s="39"/>
      <c r="Z134" s="39"/>
      <c r="AA134" s="39"/>
      <c r="AB134" s="39"/>
      <c r="AC134" s="39"/>
      <c r="AD134" s="39"/>
      <c r="AE134" s="39"/>
      <c r="AR134" s="177" t="s">
        <v>156</v>
      </c>
      <c r="AT134" s="177" t="s">
        <v>151</v>
      </c>
      <c r="AU134" s="177" t="s">
        <v>82</v>
      </c>
      <c r="AY134" s="20" t="s">
        <v>148</v>
      </c>
      <c r="BE134" s="178">
        <f>IF(N134="základní",J134,0)</f>
        <v>0</v>
      </c>
      <c r="BF134" s="178">
        <f>IF(N134="snížená",J134,0)</f>
        <v>0</v>
      </c>
      <c r="BG134" s="178">
        <f>IF(N134="zákl. přenesená",J134,0)</f>
        <v>0</v>
      </c>
      <c r="BH134" s="178">
        <f>IF(N134="sníž. přenesená",J134,0)</f>
        <v>0</v>
      </c>
      <c r="BI134" s="178">
        <f>IF(N134="nulová",J134,0)</f>
        <v>0</v>
      </c>
      <c r="BJ134" s="20" t="s">
        <v>80</v>
      </c>
      <c r="BK134" s="178">
        <f>ROUND(I134*H134,2)</f>
        <v>0</v>
      </c>
      <c r="BL134" s="20" t="s">
        <v>156</v>
      </c>
      <c r="BM134" s="177" t="s">
        <v>427</v>
      </c>
    </row>
    <row r="135" s="2" customFormat="1">
      <c r="A135" s="39"/>
      <c r="B135" s="40"/>
      <c r="C135" s="39"/>
      <c r="D135" s="179" t="s">
        <v>158</v>
      </c>
      <c r="E135" s="39"/>
      <c r="F135" s="180" t="s">
        <v>428</v>
      </c>
      <c r="G135" s="39"/>
      <c r="H135" s="39"/>
      <c r="I135" s="181"/>
      <c r="J135" s="39"/>
      <c r="K135" s="39"/>
      <c r="L135" s="40"/>
      <c r="M135" s="182"/>
      <c r="N135" s="183"/>
      <c r="O135" s="73"/>
      <c r="P135" s="73"/>
      <c r="Q135" s="73"/>
      <c r="R135" s="73"/>
      <c r="S135" s="73"/>
      <c r="T135" s="74"/>
      <c r="U135" s="39"/>
      <c r="V135" s="39"/>
      <c r="W135" s="39"/>
      <c r="X135" s="39"/>
      <c r="Y135" s="39"/>
      <c r="Z135" s="39"/>
      <c r="AA135" s="39"/>
      <c r="AB135" s="39"/>
      <c r="AC135" s="39"/>
      <c r="AD135" s="39"/>
      <c r="AE135" s="39"/>
      <c r="AT135" s="20" t="s">
        <v>158</v>
      </c>
      <c r="AU135" s="20" t="s">
        <v>82</v>
      </c>
    </row>
    <row r="136" s="2" customFormat="1" ht="24.15" customHeight="1">
      <c r="A136" s="39"/>
      <c r="B136" s="165"/>
      <c r="C136" s="166" t="s">
        <v>227</v>
      </c>
      <c r="D136" s="166" t="s">
        <v>151</v>
      </c>
      <c r="E136" s="167" t="s">
        <v>429</v>
      </c>
      <c r="F136" s="168" t="s">
        <v>430</v>
      </c>
      <c r="G136" s="169" t="s">
        <v>154</v>
      </c>
      <c r="H136" s="170">
        <v>59.92</v>
      </c>
      <c r="I136" s="171"/>
      <c r="J136" s="172">
        <f>ROUND(I136*H136,2)</f>
        <v>0</v>
      </c>
      <c r="K136" s="168" t="s">
        <v>155</v>
      </c>
      <c r="L136" s="40"/>
      <c r="M136" s="173" t="s">
        <v>3</v>
      </c>
      <c r="N136" s="174" t="s">
        <v>43</v>
      </c>
      <c r="O136" s="73"/>
      <c r="P136" s="175">
        <f>O136*H136</f>
        <v>0</v>
      </c>
      <c r="Q136" s="175">
        <v>0.00525</v>
      </c>
      <c r="R136" s="175">
        <f>Q136*H136</f>
        <v>0.31458000000000004</v>
      </c>
      <c r="S136" s="175">
        <v>0</v>
      </c>
      <c r="T136" s="176">
        <f>S136*H136</f>
        <v>0</v>
      </c>
      <c r="U136" s="39"/>
      <c r="V136" s="39"/>
      <c r="W136" s="39"/>
      <c r="X136" s="39"/>
      <c r="Y136" s="39"/>
      <c r="Z136" s="39"/>
      <c r="AA136" s="39"/>
      <c r="AB136" s="39"/>
      <c r="AC136" s="39"/>
      <c r="AD136" s="39"/>
      <c r="AE136" s="39"/>
      <c r="AR136" s="177" t="s">
        <v>156</v>
      </c>
      <c r="AT136" s="177" t="s">
        <v>151</v>
      </c>
      <c r="AU136" s="177" t="s">
        <v>82</v>
      </c>
      <c r="AY136" s="20" t="s">
        <v>148</v>
      </c>
      <c r="BE136" s="178">
        <f>IF(N136="základní",J136,0)</f>
        <v>0</v>
      </c>
      <c r="BF136" s="178">
        <f>IF(N136="snížená",J136,0)</f>
        <v>0</v>
      </c>
      <c r="BG136" s="178">
        <f>IF(N136="zákl. přenesená",J136,0)</f>
        <v>0</v>
      </c>
      <c r="BH136" s="178">
        <f>IF(N136="sníž. přenesená",J136,0)</f>
        <v>0</v>
      </c>
      <c r="BI136" s="178">
        <f>IF(N136="nulová",J136,0)</f>
        <v>0</v>
      </c>
      <c r="BJ136" s="20" t="s">
        <v>80</v>
      </c>
      <c r="BK136" s="178">
        <f>ROUND(I136*H136,2)</f>
        <v>0</v>
      </c>
      <c r="BL136" s="20" t="s">
        <v>156</v>
      </c>
      <c r="BM136" s="177" t="s">
        <v>431</v>
      </c>
    </row>
    <row r="137" s="2" customFormat="1">
      <c r="A137" s="39"/>
      <c r="B137" s="40"/>
      <c r="C137" s="39"/>
      <c r="D137" s="179" t="s">
        <v>158</v>
      </c>
      <c r="E137" s="39"/>
      <c r="F137" s="180" t="s">
        <v>432</v>
      </c>
      <c r="G137" s="39"/>
      <c r="H137" s="39"/>
      <c r="I137" s="181"/>
      <c r="J137" s="39"/>
      <c r="K137" s="39"/>
      <c r="L137" s="40"/>
      <c r="M137" s="182"/>
      <c r="N137" s="183"/>
      <c r="O137" s="73"/>
      <c r="P137" s="73"/>
      <c r="Q137" s="73"/>
      <c r="R137" s="73"/>
      <c r="S137" s="73"/>
      <c r="T137" s="74"/>
      <c r="U137" s="39"/>
      <c r="V137" s="39"/>
      <c r="W137" s="39"/>
      <c r="X137" s="39"/>
      <c r="Y137" s="39"/>
      <c r="Z137" s="39"/>
      <c r="AA137" s="39"/>
      <c r="AB137" s="39"/>
      <c r="AC137" s="39"/>
      <c r="AD137" s="39"/>
      <c r="AE137" s="39"/>
      <c r="AT137" s="20" t="s">
        <v>158</v>
      </c>
      <c r="AU137" s="20" t="s">
        <v>82</v>
      </c>
    </row>
    <row r="138" s="2" customFormat="1" ht="16.5" customHeight="1">
      <c r="A138" s="39"/>
      <c r="B138" s="165"/>
      <c r="C138" s="166" t="s">
        <v>233</v>
      </c>
      <c r="D138" s="166" t="s">
        <v>151</v>
      </c>
      <c r="E138" s="167" t="s">
        <v>433</v>
      </c>
      <c r="F138" s="168" t="s">
        <v>434</v>
      </c>
      <c r="G138" s="169" t="s">
        <v>154</v>
      </c>
      <c r="H138" s="170">
        <v>59.92</v>
      </c>
      <c r="I138" s="171"/>
      <c r="J138" s="172">
        <f>ROUND(I138*H138,2)</f>
        <v>0</v>
      </c>
      <c r="K138" s="168" t="s">
        <v>155</v>
      </c>
      <c r="L138" s="40"/>
      <c r="M138" s="173" t="s">
        <v>3</v>
      </c>
      <c r="N138" s="174" t="s">
        <v>43</v>
      </c>
      <c r="O138" s="73"/>
      <c r="P138" s="175">
        <f>O138*H138</f>
        <v>0</v>
      </c>
      <c r="Q138" s="175">
        <v>0.004</v>
      </c>
      <c r="R138" s="175">
        <f>Q138*H138</f>
        <v>0.23968</v>
      </c>
      <c r="S138" s="175">
        <v>0</v>
      </c>
      <c r="T138" s="176">
        <f>S138*H138</f>
        <v>0</v>
      </c>
      <c r="U138" s="39"/>
      <c r="V138" s="39"/>
      <c r="W138" s="39"/>
      <c r="X138" s="39"/>
      <c r="Y138" s="39"/>
      <c r="Z138" s="39"/>
      <c r="AA138" s="39"/>
      <c r="AB138" s="39"/>
      <c r="AC138" s="39"/>
      <c r="AD138" s="39"/>
      <c r="AE138" s="39"/>
      <c r="AR138" s="177" t="s">
        <v>156</v>
      </c>
      <c r="AT138" s="177" t="s">
        <v>151</v>
      </c>
      <c r="AU138" s="177" t="s">
        <v>82</v>
      </c>
      <c r="AY138" s="20" t="s">
        <v>148</v>
      </c>
      <c r="BE138" s="178">
        <f>IF(N138="základní",J138,0)</f>
        <v>0</v>
      </c>
      <c r="BF138" s="178">
        <f>IF(N138="snížená",J138,0)</f>
        <v>0</v>
      </c>
      <c r="BG138" s="178">
        <f>IF(N138="zákl. přenesená",J138,0)</f>
        <v>0</v>
      </c>
      <c r="BH138" s="178">
        <f>IF(N138="sníž. přenesená",J138,0)</f>
        <v>0</v>
      </c>
      <c r="BI138" s="178">
        <f>IF(N138="nulová",J138,0)</f>
        <v>0</v>
      </c>
      <c r="BJ138" s="20" t="s">
        <v>80</v>
      </c>
      <c r="BK138" s="178">
        <f>ROUND(I138*H138,2)</f>
        <v>0</v>
      </c>
      <c r="BL138" s="20" t="s">
        <v>156</v>
      </c>
      <c r="BM138" s="177" t="s">
        <v>435</v>
      </c>
    </row>
    <row r="139" s="2" customFormat="1">
      <c r="A139" s="39"/>
      <c r="B139" s="40"/>
      <c r="C139" s="39"/>
      <c r="D139" s="179" t="s">
        <v>158</v>
      </c>
      <c r="E139" s="39"/>
      <c r="F139" s="180" t="s">
        <v>436</v>
      </c>
      <c r="G139" s="39"/>
      <c r="H139" s="39"/>
      <c r="I139" s="181"/>
      <c r="J139" s="39"/>
      <c r="K139" s="39"/>
      <c r="L139" s="40"/>
      <c r="M139" s="182"/>
      <c r="N139" s="183"/>
      <c r="O139" s="73"/>
      <c r="P139" s="73"/>
      <c r="Q139" s="73"/>
      <c r="R139" s="73"/>
      <c r="S139" s="73"/>
      <c r="T139" s="74"/>
      <c r="U139" s="39"/>
      <c r="V139" s="39"/>
      <c r="W139" s="39"/>
      <c r="X139" s="39"/>
      <c r="Y139" s="39"/>
      <c r="Z139" s="39"/>
      <c r="AA139" s="39"/>
      <c r="AB139" s="39"/>
      <c r="AC139" s="39"/>
      <c r="AD139" s="39"/>
      <c r="AE139" s="39"/>
      <c r="AT139" s="20" t="s">
        <v>158</v>
      </c>
      <c r="AU139" s="20" t="s">
        <v>82</v>
      </c>
    </row>
    <row r="140" s="2" customFormat="1" ht="21.75" customHeight="1">
      <c r="A140" s="39"/>
      <c r="B140" s="165"/>
      <c r="C140" s="166" t="s">
        <v>239</v>
      </c>
      <c r="D140" s="166" t="s">
        <v>151</v>
      </c>
      <c r="E140" s="167" t="s">
        <v>437</v>
      </c>
      <c r="F140" s="168" t="s">
        <v>438</v>
      </c>
      <c r="G140" s="169" t="s">
        <v>164</v>
      </c>
      <c r="H140" s="170">
        <v>27.299</v>
      </c>
      <c r="I140" s="171"/>
      <c r="J140" s="172">
        <f>ROUND(I140*H140,2)</f>
        <v>0</v>
      </c>
      <c r="K140" s="168" t="s">
        <v>155</v>
      </c>
      <c r="L140" s="40"/>
      <c r="M140" s="173" t="s">
        <v>3</v>
      </c>
      <c r="N140" s="174" t="s">
        <v>43</v>
      </c>
      <c r="O140" s="73"/>
      <c r="P140" s="175">
        <f>O140*H140</f>
        <v>0</v>
      </c>
      <c r="Q140" s="175">
        <v>2.50187</v>
      </c>
      <c r="R140" s="175">
        <f>Q140*H140</f>
        <v>68.29854913</v>
      </c>
      <c r="S140" s="175">
        <v>0</v>
      </c>
      <c r="T140" s="176">
        <f>S140*H140</f>
        <v>0</v>
      </c>
      <c r="U140" s="39"/>
      <c r="V140" s="39"/>
      <c r="W140" s="39"/>
      <c r="X140" s="39"/>
      <c r="Y140" s="39"/>
      <c r="Z140" s="39"/>
      <c r="AA140" s="39"/>
      <c r="AB140" s="39"/>
      <c r="AC140" s="39"/>
      <c r="AD140" s="39"/>
      <c r="AE140" s="39"/>
      <c r="AR140" s="177" t="s">
        <v>156</v>
      </c>
      <c r="AT140" s="177" t="s">
        <v>151</v>
      </c>
      <c r="AU140" s="177" t="s">
        <v>82</v>
      </c>
      <c r="AY140" s="20" t="s">
        <v>148</v>
      </c>
      <c r="BE140" s="178">
        <f>IF(N140="základní",J140,0)</f>
        <v>0</v>
      </c>
      <c r="BF140" s="178">
        <f>IF(N140="snížená",J140,0)</f>
        <v>0</v>
      </c>
      <c r="BG140" s="178">
        <f>IF(N140="zákl. přenesená",J140,0)</f>
        <v>0</v>
      </c>
      <c r="BH140" s="178">
        <f>IF(N140="sníž. přenesená",J140,0)</f>
        <v>0</v>
      </c>
      <c r="BI140" s="178">
        <f>IF(N140="nulová",J140,0)</f>
        <v>0</v>
      </c>
      <c r="BJ140" s="20" t="s">
        <v>80</v>
      </c>
      <c r="BK140" s="178">
        <f>ROUND(I140*H140,2)</f>
        <v>0</v>
      </c>
      <c r="BL140" s="20" t="s">
        <v>156</v>
      </c>
      <c r="BM140" s="177" t="s">
        <v>439</v>
      </c>
    </row>
    <row r="141" s="2" customFormat="1">
      <c r="A141" s="39"/>
      <c r="B141" s="40"/>
      <c r="C141" s="39"/>
      <c r="D141" s="179" t="s">
        <v>158</v>
      </c>
      <c r="E141" s="39"/>
      <c r="F141" s="180" t="s">
        <v>440</v>
      </c>
      <c r="G141" s="39"/>
      <c r="H141" s="39"/>
      <c r="I141" s="181"/>
      <c r="J141" s="39"/>
      <c r="K141" s="39"/>
      <c r="L141" s="40"/>
      <c r="M141" s="182"/>
      <c r="N141" s="183"/>
      <c r="O141" s="73"/>
      <c r="P141" s="73"/>
      <c r="Q141" s="73"/>
      <c r="R141" s="73"/>
      <c r="S141" s="73"/>
      <c r="T141" s="74"/>
      <c r="U141" s="39"/>
      <c r="V141" s="39"/>
      <c r="W141" s="39"/>
      <c r="X141" s="39"/>
      <c r="Y141" s="39"/>
      <c r="Z141" s="39"/>
      <c r="AA141" s="39"/>
      <c r="AB141" s="39"/>
      <c r="AC141" s="39"/>
      <c r="AD141" s="39"/>
      <c r="AE141" s="39"/>
      <c r="AT141" s="20" t="s">
        <v>158</v>
      </c>
      <c r="AU141" s="20" t="s">
        <v>82</v>
      </c>
    </row>
    <row r="142" s="13" customFormat="1">
      <c r="A142" s="13"/>
      <c r="B142" s="184"/>
      <c r="C142" s="13"/>
      <c r="D142" s="185" t="s">
        <v>167</v>
      </c>
      <c r="E142" s="186" t="s">
        <v>3</v>
      </c>
      <c r="F142" s="187" t="s">
        <v>441</v>
      </c>
      <c r="G142" s="13"/>
      <c r="H142" s="188">
        <v>27.299</v>
      </c>
      <c r="I142" s="189"/>
      <c r="J142" s="13"/>
      <c r="K142" s="13"/>
      <c r="L142" s="184"/>
      <c r="M142" s="190"/>
      <c r="N142" s="191"/>
      <c r="O142" s="191"/>
      <c r="P142" s="191"/>
      <c r="Q142" s="191"/>
      <c r="R142" s="191"/>
      <c r="S142" s="191"/>
      <c r="T142" s="192"/>
      <c r="U142" s="13"/>
      <c r="V142" s="13"/>
      <c r="W142" s="13"/>
      <c r="X142" s="13"/>
      <c r="Y142" s="13"/>
      <c r="Z142" s="13"/>
      <c r="AA142" s="13"/>
      <c r="AB142" s="13"/>
      <c r="AC142" s="13"/>
      <c r="AD142" s="13"/>
      <c r="AE142" s="13"/>
      <c r="AT142" s="186" t="s">
        <v>167</v>
      </c>
      <c r="AU142" s="186" t="s">
        <v>82</v>
      </c>
      <c r="AV142" s="13" t="s">
        <v>82</v>
      </c>
      <c r="AW142" s="13" t="s">
        <v>35</v>
      </c>
      <c r="AX142" s="13" t="s">
        <v>72</v>
      </c>
      <c r="AY142" s="186" t="s">
        <v>148</v>
      </c>
    </row>
    <row r="143" s="14" customFormat="1">
      <c r="A143" s="14"/>
      <c r="B143" s="193"/>
      <c r="C143" s="14"/>
      <c r="D143" s="185" t="s">
        <v>167</v>
      </c>
      <c r="E143" s="194" t="s">
        <v>3</v>
      </c>
      <c r="F143" s="195" t="s">
        <v>171</v>
      </c>
      <c r="G143" s="14"/>
      <c r="H143" s="196">
        <v>27.299</v>
      </c>
      <c r="I143" s="197"/>
      <c r="J143" s="14"/>
      <c r="K143" s="14"/>
      <c r="L143" s="193"/>
      <c r="M143" s="198"/>
      <c r="N143" s="199"/>
      <c r="O143" s="199"/>
      <c r="P143" s="199"/>
      <c r="Q143" s="199"/>
      <c r="R143" s="199"/>
      <c r="S143" s="199"/>
      <c r="T143" s="200"/>
      <c r="U143" s="14"/>
      <c r="V143" s="14"/>
      <c r="W143" s="14"/>
      <c r="X143" s="14"/>
      <c r="Y143" s="14"/>
      <c r="Z143" s="14"/>
      <c r="AA143" s="14"/>
      <c r="AB143" s="14"/>
      <c r="AC143" s="14"/>
      <c r="AD143" s="14"/>
      <c r="AE143" s="14"/>
      <c r="AT143" s="194" t="s">
        <v>167</v>
      </c>
      <c r="AU143" s="194" t="s">
        <v>82</v>
      </c>
      <c r="AV143" s="14" t="s">
        <v>156</v>
      </c>
      <c r="AW143" s="14" t="s">
        <v>35</v>
      </c>
      <c r="AX143" s="14" t="s">
        <v>80</v>
      </c>
      <c r="AY143" s="194" t="s">
        <v>148</v>
      </c>
    </row>
    <row r="144" s="2" customFormat="1" ht="24.15" customHeight="1">
      <c r="A144" s="39"/>
      <c r="B144" s="165"/>
      <c r="C144" s="166" t="s">
        <v>249</v>
      </c>
      <c r="D144" s="166" t="s">
        <v>151</v>
      </c>
      <c r="E144" s="167" t="s">
        <v>442</v>
      </c>
      <c r="F144" s="168" t="s">
        <v>443</v>
      </c>
      <c r="G144" s="169" t="s">
        <v>164</v>
      </c>
      <c r="H144" s="170">
        <v>27.299</v>
      </c>
      <c r="I144" s="171"/>
      <c r="J144" s="172">
        <f>ROUND(I144*H144,2)</f>
        <v>0</v>
      </c>
      <c r="K144" s="168" t="s">
        <v>155</v>
      </c>
      <c r="L144" s="40"/>
      <c r="M144" s="173" t="s">
        <v>3</v>
      </c>
      <c r="N144" s="174" t="s">
        <v>43</v>
      </c>
      <c r="O144" s="73"/>
      <c r="P144" s="175">
        <f>O144*H144</f>
        <v>0</v>
      </c>
      <c r="Q144" s="175">
        <v>0.025250000000000004</v>
      </c>
      <c r="R144" s="175">
        <f>Q144*H144</f>
        <v>0.68929975</v>
      </c>
      <c r="S144" s="175">
        <v>0</v>
      </c>
      <c r="T144" s="176">
        <f>S144*H144</f>
        <v>0</v>
      </c>
      <c r="U144" s="39"/>
      <c r="V144" s="39"/>
      <c r="W144" s="39"/>
      <c r="X144" s="39"/>
      <c r="Y144" s="39"/>
      <c r="Z144" s="39"/>
      <c r="AA144" s="39"/>
      <c r="AB144" s="39"/>
      <c r="AC144" s="39"/>
      <c r="AD144" s="39"/>
      <c r="AE144" s="39"/>
      <c r="AR144" s="177" t="s">
        <v>156</v>
      </c>
      <c r="AT144" s="177" t="s">
        <v>151</v>
      </c>
      <c r="AU144" s="177" t="s">
        <v>82</v>
      </c>
      <c r="AY144" s="20" t="s">
        <v>148</v>
      </c>
      <c r="BE144" s="178">
        <f>IF(N144="základní",J144,0)</f>
        <v>0</v>
      </c>
      <c r="BF144" s="178">
        <f>IF(N144="snížená",J144,0)</f>
        <v>0</v>
      </c>
      <c r="BG144" s="178">
        <f>IF(N144="zákl. přenesená",J144,0)</f>
        <v>0</v>
      </c>
      <c r="BH144" s="178">
        <f>IF(N144="sníž. přenesená",J144,0)</f>
        <v>0</v>
      </c>
      <c r="BI144" s="178">
        <f>IF(N144="nulová",J144,0)</f>
        <v>0</v>
      </c>
      <c r="BJ144" s="20" t="s">
        <v>80</v>
      </c>
      <c r="BK144" s="178">
        <f>ROUND(I144*H144,2)</f>
        <v>0</v>
      </c>
      <c r="BL144" s="20" t="s">
        <v>156</v>
      </c>
      <c r="BM144" s="177" t="s">
        <v>444</v>
      </c>
    </row>
    <row r="145" s="2" customFormat="1">
      <c r="A145" s="39"/>
      <c r="B145" s="40"/>
      <c r="C145" s="39"/>
      <c r="D145" s="179" t="s">
        <v>158</v>
      </c>
      <c r="E145" s="39"/>
      <c r="F145" s="180" t="s">
        <v>445</v>
      </c>
      <c r="G145" s="39"/>
      <c r="H145" s="39"/>
      <c r="I145" s="181"/>
      <c r="J145" s="39"/>
      <c r="K145" s="39"/>
      <c r="L145" s="40"/>
      <c r="M145" s="182"/>
      <c r="N145" s="183"/>
      <c r="O145" s="73"/>
      <c r="P145" s="73"/>
      <c r="Q145" s="73"/>
      <c r="R145" s="73"/>
      <c r="S145" s="73"/>
      <c r="T145" s="74"/>
      <c r="U145" s="39"/>
      <c r="V145" s="39"/>
      <c r="W145" s="39"/>
      <c r="X145" s="39"/>
      <c r="Y145" s="39"/>
      <c r="Z145" s="39"/>
      <c r="AA145" s="39"/>
      <c r="AB145" s="39"/>
      <c r="AC145" s="39"/>
      <c r="AD145" s="39"/>
      <c r="AE145" s="39"/>
      <c r="AT145" s="20" t="s">
        <v>158</v>
      </c>
      <c r="AU145" s="20" t="s">
        <v>82</v>
      </c>
    </row>
    <row r="146" s="2" customFormat="1" ht="24.15" customHeight="1">
      <c r="A146" s="39"/>
      <c r="B146" s="165"/>
      <c r="C146" s="166" t="s">
        <v>257</v>
      </c>
      <c r="D146" s="166" t="s">
        <v>151</v>
      </c>
      <c r="E146" s="167" t="s">
        <v>446</v>
      </c>
      <c r="F146" s="168" t="s">
        <v>447</v>
      </c>
      <c r="G146" s="169" t="s">
        <v>319</v>
      </c>
      <c r="H146" s="170">
        <v>16</v>
      </c>
      <c r="I146" s="171"/>
      <c r="J146" s="172">
        <f>ROUND(I146*H146,2)</f>
        <v>0</v>
      </c>
      <c r="K146" s="168" t="s">
        <v>155</v>
      </c>
      <c r="L146" s="40"/>
      <c r="M146" s="173" t="s">
        <v>3</v>
      </c>
      <c r="N146" s="174" t="s">
        <v>43</v>
      </c>
      <c r="O146" s="73"/>
      <c r="P146" s="175">
        <f>O146*H146</f>
        <v>0</v>
      </c>
      <c r="Q146" s="175">
        <v>0.017770000000000002</v>
      </c>
      <c r="R146" s="175">
        <f>Q146*H146</f>
        <v>0.28432000000000004</v>
      </c>
      <c r="S146" s="175">
        <v>0</v>
      </c>
      <c r="T146" s="176">
        <f>S146*H146</f>
        <v>0</v>
      </c>
      <c r="U146" s="39"/>
      <c r="V146" s="39"/>
      <c r="W146" s="39"/>
      <c r="X146" s="39"/>
      <c r="Y146" s="39"/>
      <c r="Z146" s="39"/>
      <c r="AA146" s="39"/>
      <c r="AB146" s="39"/>
      <c r="AC146" s="39"/>
      <c r="AD146" s="39"/>
      <c r="AE146" s="39"/>
      <c r="AR146" s="177" t="s">
        <v>156</v>
      </c>
      <c r="AT146" s="177" t="s">
        <v>151</v>
      </c>
      <c r="AU146" s="177" t="s">
        <v>82</v>
      </c>
      <c r="AY146" s="20" t="s">
        <v>148</v>
      </c>
      <c r="BE146" s="178">
        <f>IF(N146="základní",J146,0)</f>
        <v>0</v>
      </c>
      <c r="BF146" s="178">
        <f>IF(N146="snížená",J146,0)</f>
        <v>0</v>
      </c>
      <c r="BG146" s="178">
        <f>IF(N146="zákl. přenesená",J146,0)</f>
        <v>0</v>
      </c>
      <c r="BH146" s="178">
        <f>IF(N146="sníž. přenesená",J146,0)</f>
        <v>0</v>
      </c>
      <c r="BI146" s="178">
        <f>IF(N146="nulová",J146,0)</f>
        <v>0</v>
      </c>
      <c r="BJ146" s="20" t="s">
        <v>80</v>
      </c>
      <c r="BK146" s="178">
        <f>ROUND(I146*H146,2)</f>
        <v>0</v>
      </c>
      <c r="BL146" s="20" t="s">
        <v>156</v>
      </c>
      <c r="BM146" s="177" t="s">
        <v>448</v>
      </c>
    </row>
    <row r="147" s="2" customFormat="1">
      <c r="A147" s="39"/>
      <c r="B147" s="40"/>
      <c r="C147" s="39"/>
      <c r="D147" s="179" t="s">
        <v>158</v>
      </c>
      <c r="E147" s="39"/>
      <c r="F147" s="180" t="s">
        <v>449</v>
      </c>
      <c r="G147" s="39"/>
      <c r="H147" s="39"/>
      <c r="I147" s="181"/>
      <c r="J147" s="39"/>
      <c r="K147" s="39"/>
      <c r="L147" s="40"/>
      <c r="M147" s="182"/>
      <c r="N147" s="183"/>
      <c r="O147" s="73"/>
      <c r="P147" s="73"/>
      <c r="Q147" s="73"/>
      <c r="R147" s="73"/>
      <c r="S147" s="73"/>
      <c r="T147" s="74"/>
      <c r="U147" s="39"/>
      <c r="V147" s="39"/>
      <c r="W147" s="39"/>
      <c r="X147" s="39"/>
      <c r="Y147" s="39"/>
      <c r="Z147" s="39"/>
      <c r="AA147" s="39"/>
      <c r="AB147" s="39"/>
      <c r="AC147" s="39"/>
      <c r="AD147" s="39"/>
      <c r="AE147" s="39"/>
      <c r="AT147" s="20" t="s">
        <v>158</v>
      </c>
      <c r="AU147" s="20" t="s">
        <v>82</v>
      </c>
    </row>
    <row r="148" s="2" customFormat="1" ht="16.5" customHeight="1">
      <c r="A148" s="39"/>
      <c r="B148" s="165"/>
      <c r="C148" s="211" t="s">
        <v>264</v>
      </c>
      <c r="D148" s="211" t="s">
        <v>385</v>
      </c>
      <c r="E148" s="212" t="s">
        <v>450</v>
      </c>
      <c r="F148" s="213" t="s">
        <v>451</v>
      </c>
      <c r="G148" s="214" t="s">
        <v>319</v>
      </c>
      <c r="H148" s="215">
        <v>4</v>
      </c>
      <c r="I148" s="216"/>
      <c r="J148" s="217">
        <f>ROUND(I148*H148,2)</f>
        <v>0</v>
      </c>
      <c r="K148" s="213" t="s">
        <v>155</v>
      </c>
      <c r="L148" s="218"/>
      <c r="M148" s="219" t="s">
        <v>3</v>
      </c>
      <c r="N148" s="220" t="s">
        <v>43</v>
      </c>
      <c r="O148" s="73"/>
      <c r="P148" s="175">
        <f>O148*H148</f>
        <v>0</v>
      </c>
      <c r="Q148" s="175">
        <v>0.01521</v>
      </c>
      <c r="R148" s="175">
        <f>Q148*H148</f>
        <v>0.06084</v>
      </c>
      <c r="S148" s="175">
        <v>0</v>
      </c>
      <c r="T148" s="176">
        <f>S148*H148</f>
        <v>0</v>
      </c>
      <c r="U148" s="39"/>
      <c r="V148" s="39"/>
      <c r="W148" s="39"/>
      <c r="X148" s="39"/>
      <c r="Y148" s="39"/>
      <c r="Z148" s="39"/>
      <c r="AA148" s="39"/>
      <c r="AB148" s="39"/>
      <c r="AC148" s="39"/>
      <c r="AD148" s="39"/>
      <c r="AE148" s="39"/>
      <c r="AR148" s="177" t="s">
        <v>202</v>
      </c>
      <c r="AT148" s="177" t="s">
        <v>385</v>
      </c>
      <c r="AU148" s="177" t="s">
        <v>82</v>
      </c>
      <c r="AY148" s="20" t="s">
        <v>148</v>
      </c>
      <c r="BE148" s="178">
        <f>IF(N148="základní",J148,0)</f>
        <v>0</v>
      </c>
      <c r="BF148" s="178">
        <f>IF(N148="snížená",J148,0)</f>
        <v>0</v>
      </c>
      <c r="BG148" s="178">
        <f>IF(N148="zákl. přenesená",J148,0)</f>
        <v>0</v>
      </c>
      <c r="BH148" s="178">
        <f>IF(N148="sníž. přenesená",J148,0)</f>
        <v>0</v>
      </c>
      <c r="BI148" s="178">
        <f>IF(N148="nulová",J148,0)</f>
        <v>0</v>
      </c>
      <c r="BJ148" s="20" t="s">
        <v>80</v>
      </c>
      <c r="BK148" s="178">
        <f>ROUND(I148*H148,2)</f>
        <v>0</v>
      </c>
      <c r="BL148" s="20" t="s">
        <v>156</v>
      </c>
      <c r="BM148" s="177" t="s">
        <v>452</v>
      </c>
    </row>
    <row r="149" s="2" customFormat="1" ht="16.5" customHeight="1">
      <c r="A149" s="39"/>
      <c r="B149" s="165"/>
      <c r="C149" s="211" t="s">
        <v>270</v>
      </c>
      <c r="D149" s="211" t="s">
        <v>385</v>
      </c>
      <c r="E149" s="212" t="s">
        <v>453</v>
      </c>
      <c r="F149" s="213" t="s">
        <v>454</v>
      </c>
      <c r="G149" s="214" t="s">
        <v>319</v>
      </c>
      <c r="H149" s="215">
        <v>3</v>
      </c>
      <c r="I149" s="216"/>
      <c r="J149" s="217">
        <f>ROUND(I149*H149,2)</f>
        <v>0</v>
      </c>
      <c r="K149" s="213" t="s">
        <v>155</v>
      </c>
      <c r="L149" s="218"/>
      <c r="M149" s="219" t="s">
        <v>3</v>
      </c>
      <c r="N149" s="220" t="s">
        <v>43</v>
      </c>
      <c r="O149" s="73"/>
      <c r="P149" s="175">
        <f>O149*H149</f>
        <v>0</v>
      </c>
      <c r="Q149" s="175">
        <v>0.01489</v>
      </c>
      <c r="R149" s="175">
        <f>Q149*H149</f>
        <v>0.044670000000000008</v>
      </c>
      <c r="S149" s="175">
        <v>0</v>
      </c>
      <c r="T149" s="176">
        <f>S149*H149</f>
        <v>0</v>
      </c>
      <c r="U149" s="39"/>
      <c r="V149" s="39"/>
      <c r="W149" s="39"/>
      <c r="X149" s="39"/>
      <c r="Y149" s="39"/>
      <c r="Z149" s="39"/>
      <c r="AA149" s="39"/>
      <c r="AB149" s="39"/>
      <c r="AC149" s="39"/>
      <c r="AD149" s="39"/>
      <c r="AE149" s="39"/>
      <c r="AR149" s="177" t="s">
        <v>202</v>
      </c>
      <c r="AT149" s="177" t="s">
        <v>385</v>
      </c>
      <c r="AU149" s="177" t="s">
        <v>82</v>
      </c>
      <c r="AY149" s="20" t="s">
        <v>148</v>
      </c>
      <c r="BE149" s="178">
        <f>IF(N149="základní",J149,0)</f>
        <v>0</v>
      </c>
      <c r="BF149" s="178">
        <f>IF(N149="snížená",J149,0)</f>
        <v>0</v>
      </c>
      <c r="BG149" s="178">
        <f>IF(N149="zákl. přenesená",J149,0)</f>
        <v>0</v>
      </c>
      <c r="BH149" s="178">
        <f>IF(N149="sníž. přenesená",J149,0)</f>
        <v>0</v>
      </c>
      <c r="BI149" s="178">
        <f>IF(N149="nulová",J149,0)</f>
        <v>0</v>
      </c>
      <c r="BJ149" s="20" t="s">
        <v>80</v>
      </c>
      <c r="BK149" s="178">
        <f>ROUND(I149*H149,2)</f>
        <v>0</v>
      </c>
      <c r="BL149" s="20" t="s">
        <v>156</v>
      </c>
      <c r="BM149" s="177" t="s">
        <v>455</v>
      </c>
    </row>
    <row r="150" s="2" customFormat="1" ht="16.5" customHeight="1">
      <c r="A150" s="39"/>
      <c r="B150" s="165"/>
      <c r="C150" s="211" t="s">
        <v>275</v>
      </c>
      <c r="D150" s="211" t="s">
        <v>385</v>
      </c>
      <c r="E150" s="212" t="s">
        <v>456</v>
      </c>
      <c r="F150" s="213" t="s">
        <v>457</v>
      </c>
      <c r="G150" s="214" t="s">
        <v>319</v>
      </c>
      <c r="H150" s="215">
        <v>5</v>
      </c>
      <c r="I150" s="216"/>
      <c r="J150" s="217">
        <f>ROUND(I150*H150,2)</f>
        <v>0</v>
      </c>
      <c r="K150" s="213" t="s">
        <v>155</v>
      </c>
      <c r="L150" s="218"/>
      <c r="M150" s="219" t="s">
        <v>3</v>
      </c>
      <c r="N150" s="220" t="s">
        <v>43</v>
      </c>
      <c r="O150" s="73"/>
      <c r="P150" s="175">
        <f>O150*H150</f>
        <v>0</v>
      </c>
      <c r="Q150" s="175">
        <v>0.01553</v>
      </c>
      <c r="R150" s="175">
        <f>Q150*H150</f>
        <v>0.07765</v>
      </c>
      <c r="S150" s="175">
        <v>0</v>
      </c>
      <c r="T150" s="176">
        <f>S150*H150</f>
        <v>0</v>
      </c>
      <c r="U150" s="39"/>
      <c r="V150" s="39"/>
      <c r="W150" s="39"/>
      <c r="X150" s="39"/>
      <c r="Y150" s="39"/>
      <c r="Z150" s="39"/>
      <c r="AA150" s="39"/>
      <c r="AB150" s="39"/>
      <c r="AC150" s="39"/>
      <c r="AD150" s="39"/>
      <c r="AE150" s="39"/>
      <c r="AR150" s="177" t="s">
        <v>202</v>
      </c>
      <c r="AT150" s="177" t="s">
        <v>385</v>
      </c>
      <c r="AU150" s="177" t="s">
        <v>82</v>
      </c>
      <c r="AY150" s="20" t="s">
        <v>148</v>
      </c>
      <c r="BE150" s="178">
        <f>IF(N150="základní",J150,0)</f>
        <v>0</v>
      </c>
      <c r="BF150" s="178">
        <f>IF(N150="snížená",J150,0)</f>
        <v>0</v>
      </c>
      <c r="BG150" s="178">
        <f>IF(N150="zákl. přenesená",J150,0)</f>
        <v>0</v>
      </c>
      <c r="BH150" s="178">
        <f>IF(N150="sníž. přenesená",J150,0)</f>
        <v>0</v>
      </c>
      <c r="BI150" s="178">
        <f>IF(N150="nulová",J150,0)</f>
        <v>0</v>
      </c>
      <c r="BJ150" s="20" t="s">
        <v>80</v>
      </c>
      <c r="BK150" s="178">
        <f>ROUND(I150*H150,2)</f>
        <v>0</v>
      </c>
      <c r="BL150" s="20" t="s">
        <v>156</v>
      </c>
      <c r="BM150" s="177" t="s">
        <v>458</v>
      </c>
    </row>
    <row r="151" s="2" customFormat="1" ht="16.5" customHeight="1">
      <c r="A151" s="39"/>
      <c r="B151" s="165"/>
      <c r="C151" s="211" t="s">
        <v>8</v>
      </c>
      <c r="D151" s="211" t="s">
        <v>385</v>
      </c>
      <c r="E151" s="212" t="s">
        <v>459</v>
      </c>
      <c r="F151" s="213" t="s">
        <v>460</v>
      </c>
      <c r="G151" s="214" t="s">
        <v>319</v>
      </c>
      <c r="H151" s="215">
        <v>3</v>
      </c>
      <c r="I151" s="216"/>
      <c r="J151" s="217">
        <f>ROUND(I151*H151,2)</f>
        <v>0</v>
      </c>
      <c r="K151" s="213" t="s">
        <v>3</v>
      </c>
      <c r="L151" s="218"/>
      <c r="M151" s="219" t="s">
        <v>3</v>
      </c>
      <c r="N151" s="220" t="s">
        <v>43</v>
      </c>
      <c r="O151" s="73"/>
      <c r="P151" s="175">
        <f>O151*H151</f>
        <v>0</v>
      </c>
      <c r="Q151" s="175">
        <v>0.016240000000000002</v>
      </c>
      <c r="R151" s="175">
        <f>Q151*H151</f>
        <v>0.04872</v>
      </c>
      <c r="S151" s="175">
        <v>0</v>
      </c>
      <c r="T151" s="176">
        <f>S151*H151</f>
        <v>0</v>
      </c>
      <c r="U151" s="39"/>
      <c r="V151" s="39"/>
      <c r="W151" s="39"/>
      <c r="X151" s="39"/>
      <c r="Y151" s="39"/>
      <c r="Z151" s="39"/>
      <c r="AA151" s="39"/>
      <c r="AB151" s="39"/>
      <c r="AC151" s="39"/>
      <c r="AD151" s="39"/>
      <c r="AE151" s="39"/>
      <c r="AR151" s="177" t="s">
        <v>202</v>
      </c>
      <c r="AT151" s="177" t="s">
        <v>385</v>
      </c>
      <c r="AU151" s="177" t="s">
        <v>82</v>
      </c>
      <c r="AY151" s="20" t="s">
        <v>148</v>
      </c>
      <c r="BE151" s="178">
        <f>IF(N151="základní",J151,0)</f>
        <v>0</v>
      </c>
      <c r="BF151" s="178">
        <f>IF(N151="snížená",J151,0)</f>
        <v>0</v>
      </c>
      <c r="BG151" s="178">
        <f>IF(N151="zákl. přenesená",J151,0)</f>
        <v>0</v>
      </c>
      <c r="BH151" s="178">
        <f>IF(N151="sníž. přenesená",J151,0)</f>
        <v>0</v>
      </c>
      <c r="BI151" s="178">
        <f>IF(N151="nulová",J151,0)</f>
        <v>0</v>
      </c>
      <c r="BJ151" s="20" t="s">
        <v>80</v>
      </c>
      <c r="BK151" s="178">
        <f>ROUND(I151*H151,2)</f>
        <v>0</v>
      </c>
      <c r="BL151" s="20" t="s">
        <v>156</v>
      </c>
      <c r="BM151" s="177" t="s">
        <v>461</v>
      </c>
    </row>
    <row r="152" s="2" customFormat="1" ht="16.5" customHeight="1">
      <c r="A152" s="39"/>
      <c r="B152" s="165"/>
      <c r="C152" s="211" t="s">
        <v>284</v>
      </c>
      <c r="D152" s="211" t="s">
        <v>385</v>
      </c>
      <c r="E152" s="212" t="s">
        <v>462</v>
      </c>
      <c r="F152" s="213" t="s">
        <v>463</v>
      </c>
      <c r="G152" s="214" t="s">
        <v>319</v>
      </c>
      <c r="H152" s="215">
        <v>1</v>
      </c>
      <c r="I152" s="216"/>
      <c r="J152" s="217">
        <f>ROUND(I152*H152,2)</f>
        <v>0</v>
      </c>
      <c r="K152" s="213" t="s">
        <v>3</v>
      </c>
      <c r="L152" s="218"/>
      <c r="M152" s="219" t="s">
        <v>3</v>
      </c>
      <c r="N152" s="220" t="s">
        <v>43</v>
      </c>
      <c r="O152" s="73"/>
      <c r="P152" s="175">
        <f>O152*H152</f>
        <v>0</v>
      </c>
      <c r="Q152" s="175">
        <v>0.016240000000000002</v>
      </c>
      <c r="R152" s="175">
        <f>Q152*H152</f>
        <v>0.016240000000000002</v>
      </c>
      <c r="S152" s="175">
        <v>0</v>
      </c>
      <c r="T152" s="176">
        <f>S152*H152</f>
        <v>0</v>
      </c>
      <c r="U152" s="39"/>
      <c r="V152" s="39"/>
      <c r="W152" s="39"/>
      <c r="X152" s="39"/>
      <c r="Y152" s="39"/>
      <c r="Z152" s="39"/>
      <c r="AA152" s="39"/>
      <c r="AB152" s="39"/>
      <c r="AC152" s="39"/>
      <c r="AD152" s="39"/>
      <c r="AE152" s="39"/>
      <c r="AR152" s="177" t="s">
        <v>202</v>
      </c>
      <c r="AT152" s="177" t="s">
        <v>385</v>
      </c>
      <c r="AU152" s="177" t="s">
        <v>82</v>
      </c>
      <c r="AY152" s="20" t="s">
        <v>148</v>
      </c>
      <c r="BE152" s="178">
        <f>IF(N152="základní",J152,0)</f>
        <v>0</v>
      </c>
      <c r="BF152" s="178">
        <f>IF(N152="snížená",J152,0)</f>
        <v>0</v>
      </c>
      <c r="BG152" s="178">
        <f>IF(N152="zákl. přenesená",J152,0)</f>
        <v>0</v>
      </c>
      <c r="BH152" s="178">
        <f>IF(N152="sníž. přenesená",J152,0)</f>
        <v>0</v>
      </c>
      <c r="BI152" s="178">
        <f>IF(N152="nulová",J152,0)</f>
        <v>0</v>
      </c>
      <c r="BJ152" s="20" t="s">
        <v>80</v>
      </c>
      <c r="BK152" s="178">
        <f>ROUND(I152*H152,2)</f>
        <v>0</v>
      </c>
      <c r="BL152" s="20" t="s">
        <v>156</v>
      </c>
      <c r="BM152" s="177" t="s">
        <v>464</v>
      </c>
    </row>
    <row r="153" s="2" customFormat="1" ht="16.5" customHeight="1">
      <c r="A153" s="39"/>
      <c r="B153" s="165"/>
      <c r="C153" s="211" t="s">
        <v>289</v>
      </c>
      <c r="D153" s="211" t="s">
        <v>385</v>
      </c>
      <c r="E153" s="212" t="s">
        <v>465</v>
      </c>
      <c r="F153" s="213" t="s">
        <v>466</v>
      </c>
      <c r="G153" s="214" t="s">
        <v>319</v>
      </c>
      <c r="H153" s="215">
        <v>1</v>
      </c>
      <c r="I153" s="216"/>
      <c r="J153" s="217">
        <f>ROUND(I153*H153,2)</f>
        <v>0</v>
      </c>
      <c r="K153" s="213" t="s">
        <v>3</v>
      </c>
      <c r="L153" s="218"/>
      <c r="M153" s="219" t="s">
        <v>3</v>
      </c>
      <c r="N153" s="220" t="s">
        <v>43</v>
      </c>
      <c r="O153" s="73"/>
      <c r="P153" s="175">
        <f>O153*H153</f>
        <v>0</v>
      </c>
      <c r="Q153" s="175">
        <v>0.016240000000000002</v>
      </c>
      <c r="R153" s="175">
        <f>Q153*H153</f>
        <v>0.016240000000000002</v>
      </c>
      <c r="S153" s="175">
        <v>0</v>
      </c>
      <c r="T153" s="176">
        <f>S153*H153</f>
        <v>0</v>
      </c>
      <c r="U153" s="39"/>
      <c r="V153" s="39"/>
      <c r="W153" s="39"/>
      <c r="X153" s="39"/>
      <c r="Y153" s="39"/>
      <c r="Z153" s="39"/>
      <c r="AA153" s="39"/>
      <c r="AB153" s="39"/>
      <c r="AC153" s="39"/>
      <c r="AD153" s="39"/>
      <c r="AE153" s="39"/>
      <c r="AR153" s="177" t="s">
        <v>202</v>
      </c>
      <c r="AT153" s="177" t="s">
        <v>385</v>
      </c>
      <c r="AU153" s="177" t="s">
        <v>82</v>
      </c>
      <c r="AY153" s="20" t="s">
        <v>148</v>
      </c>
      <c r="BE153" s="178">
        <f>IF(N153="základní",J153,0)</f>
        <v>0</v>
      </c>
      <c r="BF153" s="178">
        <f>IF(N153="snížená",J153,0)</f>
        <v>0</v>
      </c>
      <c r="BG153" s="178">
        <f>IF(N153="zákl. přenesená",J153,0)</f>
        <v>0</v>
      </c>
      <c r="BH153" s="178">
        <f>IF(N153="sníž. přenesená",J153,0)</f>
        <v>0</v>
      </c>
      <c r="BI153" s="178">
        <f>IF(N153="nulová",J153,0)</f>
        <v>0</v>
      </c>
      <c r="BJ153" s="20" t="s">
        <v>80</v>
      </c>
      <c r="BK153" s="178">
        <f>ROUND(I153*H153,2)</f>
        <v>0</v>
      </c>
      <c r="BL153" s="20" t="s">
        <v>156</v>
      </c>
      <c r="BM153" s="177" t="s">
        <v>467</v>
      </c>
    </row>
    <row r="154" s="12" customFormat="1" ht="22.8" customHeight="1">
      <c r="A154" s="12"/>
      <c r="B154" s="152"/>
      <c r="C154" s="12"/>
      <c r="D154" s="153" t="s">
        <v>71</v>
      </c>
      <c r="E154" s="163" t="s">
        <v>160</v>
      </c>
      <c r="F154" s="163" t="s">
        <v>161</v>
      </c>
      <c r="G154" s="12"/>
      <c r="H154" s="12"/>
      <c r="I154" s="155"/>
      <c r="J154" s="164">
        <f>BK154</f>
        <v>0</v>
      </c>
      <c r="K154" s="12"/>
      <c r="L154" s="152"/>
      <c r="M154" s="157"/>
      <c r="N154" s="158"/>
      <c r="O154" s="158"/>
      <c r="P154" s="159">
        <f>SUM(P155:P175)</f>
        <v>0</v>
      </c>
      <c r="Q154" s="158"/>
      <c r="R154" s="159">
        <f>SUM(R155:R175)</f>
        <v>0.0182032</v>
      </c>
      <c r="S154" s="158"/>
      <c r="T154" s="160">
        <f>SUM(T155:T175)</f>
        <v>0</v>
      </c>
      <c r="U154" s="12"/>
      <c r="V154" s="12"/>
      <c r="W154" s="12"/>
      <c r="X154" s="12"/>
      <c r="Y154" s="12"/>
      <c r="Z154" s="12"/>
      <c r="AA154" s="12"/>
      <c r="AB154" s="12"/>
      <c r="AC154" s="12"/>
      <c r="AD154" s="12"/>
      <c r="AE154" s="12"/>
      <c r="AR154" s="153" t="s">
        <v>80</v>
      </c>
      <c r="AT154" s="161" t="s">
        <v>71</v>
      </c>
      <c r="AU154" s="161" t="s">
        <v>80</v>
      </c>
      <c r="AY154" s="153" t="s">
        <v>148</v>
      </c>
      <c r="BK154" s="162">
        <f>SUM(BK155:BK175)</f>
        <v>0</v>
      </c>
    </row>
    <row r="155" s="2" customFormat="1" ht="24.15" customHeight="1">
      <c r="A155" s="39"/>
      <c r="B155" s="165"/>
      <c r="C155" s="166" t="s">
        <v>296</v>
      </c>
      <c r="D155" s="166" t="s">
        <v>151</v>
      </c>
      <c r="E155" s="167" t="s">
        <v>468</v>
      </c>
      <c r="F155" s="168" t="s">
        <v>469</v>
      </c>
      <c r="G155" s="169" t="s">
        <v>154</v>
      </c>
      <c r="H155" s="170">
        <v>200</v>
      </c>
      <c r="I155" s="171"/>
      <c r="J155" s="172">
        <f>ROUND(I155*H155,2)</f>
        <v>0</v>
      </c>
      <c r="K155" s="168" t="s">
        <v>155</v>
      </c>
      <c r="L155" s="40"/>
      <c r="M155" s="173" t="s">
        <v>3</v>
      </c>
      <c r="N155" s="174" t="s">
        <v>43</v>
      </c>
      <c r="O155" s="73"/>
      <c r="P155" s="175">
        <f>O155*H155</f>
        <v>0</v>
      </c>
      <c r="Q155" s="175">
        <v>0</v>
      </c>
      <c r="R155" s="175">
        <f>Q155*H155</f>
        <v>0</v>
      </c>
      <c r="S155" s="175">
        <v>0</v>
      </c>
      <c r="T155" s="176">
        <f>S155*H155</f>
        <v>0</v>
      </c>
      <c r="U155" s="39"/>
      <c r="V155" s="39"/>
      <c r="W155" s="39"/>
      <c r="X155" s="39"/>
      <c r="Y155" s="39"/>
      <c r="Z155" s="39"/>
      <c r="AA155" s="39"/>
      <c r="AB155" s="39"/>
      <c r="AC155" s="39"/>
      <c r="AD155" s="39"/>
      <c r="AE155" s="39"/>
      <c r="AR155" s="177" t="s">
        <v>156</v>
      </c>
      <c r="AT155" s="177" t="s">
        <v>151</v>
      </c>
      <c r="AU155" s="177" t="s">
        <v>82</v>
      </c>
      <c r="AY155" s="20" t="s">
        <v>148</v>
      </c>
      <c r="BE155" s="178">
        <f>IF(N155="základní",J155,0)</f>
        <v>0</v>
      </c>
      <c r="BF155" s="178">
        <f>IF(N155="snížená",J155,0)</f>
        <v>0</v>
      </c>
      <c r="BG155" s="178">
        <f>IF(N155="zákl. přenesená",J155,0)</f>
        <v>0</v>
      </c>
      <c r="BH155" s="178">
        <f>IF(N155="sníž. přenesená",J155,0)</f>
        <v>0</v>
      </c>
      <c r="BI155" s="178">
        <f>IF(N155="nulová",J155,0)</f>
        <v>0</v>
      </c>
      <c r="BJ155" s="20" t="s">
        <v>80</v>
      </c>
      <c r="BK155" s="178">
        <f>ROUND(I155*H155,2)</f>
        <v>0</v>
      </c>
      <c r="BL155" s="20" t="s">
        <v>156</v>
      </c>
      <c r="BM155" s="177" t="s">
        <v>470</v>
      </c>
    </row>
    <row r="156" s="2" customFormat="1">
      <c r="A156" s="39"/>
      <c r="B156" s="40"/>
      <c r="C156" s="39"/>
      <c r="D156" s="179" t="s">
        <v>158</v>
      </c>
      <c r="E156" s="39"/>
      <c r="F156" s="180" t="s">
        <v>471</v>
      </c>
      <c r="G156" s="39"/>
      <c r="H156" s="39"/>
      <c r="I156" s="181"/>
      <c r="J156" s="39"/>
      <c r="K156" s="39"/>
      <c r="L156" s="40"/>
      <c r="M156" s="182"/>
      <c r="N156" s="183"/>
      <c r="O156" s="73"/>
      <c r="P156" s="73"/>
      <c r="Q156" s="73"/>
      <c r="R156" s="73"/>
      <c r="S156" s="73"/>
      <c r="T156" s="74"/>
      <c r="U156" s="39"/>
      <c r="V156" s="39"/>
      <c r="W156" s="39"/>
      <c r="X156" s="39"/>
      <c r="Y156" s="39"/>
      <c r="Z156" s="39"/>
      <c r="AA156" s="39"/>
      <c r="AB156" s="39"/>
      <c r="AC156" s="39"/>
      <c r="AD156" s="39"/>
      <c r="AE156" s="39"/>
      <c r="AT156" s="20" t="s">
        <v>158</v>
      </c>
      <c r="AU156" s="20" t="s">
        <v>82</v>
      </c>
    </row>
    <row r="157" s="13" customFormat="1">
      <c r="A157" s="13"/>
      <c r="B157" s="184"/>
      <c r="C157" s="13"/>
      <c r="D157" s="185" t="s">
        <v>167</v>
      </c>
      <c r="E157" s="186" t="s">
        <v>3</v>
      </c>
      <c r="F157" s="187" t="s">
        <v>472</v>
      </c>
      <c r="G157" s="13"/>
      <c r="H157" s="188">
        <v>200</v>
      </c>
      <c r="I157" s="189"/>
      <c r="J157" s="13"/>
      <c r="K157" s="13"/>
      <c r="L157" s="184"/>
      <c r="M157" s="190"/>
      <c r="N157" s="191"/>
      <c r="O157" s="191"/>
      <c r="P157" s="191"/>
      <c r="Q157" s="191"/>
      <c r="R157" s="191"/>
      <c r="S157" s="191"/>
      <c r="T157" s="192"/>
      <c r="U157" s="13"/>
      <c r="V157" s="13"/>
      <c r="W157" s="13"/>
      <c r="X157" s="13"/>
      <c r="Y157" s="13"/>
      <c r="Z157" s="13"/>
      <c r="AA157" s="13"/>
      <c r="AB157" s="13"/>
      <c r="AC157" s="13"/>
      <c r="AD157" s="13"/>
      <c r="AE157" s="13"/>
      <c r="AT157" s="186" t="s">
        <v>167</v>
      </c>
      <c r="AU157" s="186" t="s">
        <v>82</v>
      </c>
      <c r="AV157" s="13" t="s">
        <v>82</v>
      </c>
      <c r="AW157" s="13" t="s">
        <v>35</v>
      </c>
      <c r="AX157" s="13" t="s">
        <v>72</v>
      </c>
      <c r="AY157" s="186" t="s">
        <v>148</v>
      </c>
    </row>
    <row r="158" s="14" customFormat="1">
      <c r="A158" s="14"/>
      <c r="B158" s="193"/>
      <c r="C158" s="14"/>
      <c r="D158" s="185" t="s">
        <v>167</v>
      </c>
      <c r="E158" s="194" t="s">
        <v>3</v>
      </c>
      <c r="F158" s="195" t="s">
        <v>171</v>
      </c>
      <c r="G158" s="14"/>
      <c r="H158" s="196">
        <v>200</v>
      </c>
      <c r="I158" s="197"/>
      <c r="J158" s="14"/>
      <c r="K158" s="14"/>
      <c r="L158" s="193"/>
      <c r="M158" s="198"/>
      <c r="N158" s="199"/>
      <c r="O158" s="199"/>
      <c r="P158" s="199"/>
      <c r="Q158" s="199"/>
      <c r="R158" s="199"/>
      <c r="S158" s="199"/>
      <c r="T158" s="200"/>
      <c r="U158" s="14"/>
      <c r="V158" s="14"/>
      <c r="W158" s="14"/>
      <c r="X158" s="14"/>
      <c r="Y158" s="14"/>
      <c r="Z158" s="14"/>
      <c r="AA158" s="14"/>
      <c r="AB158" s="14"/>
      <c r="AC158" s="14"/>
      <c r="AD158" s="14"/>
      <c r="AE158" s="14"/>
      <c r="AT158" s="194" t="s">
        <v>167</v>
      </c>
      <c r="AU158" s="194" t="s">
        <v>82</v>
      </c>
      <c r="AV158" s="14" t="s">
        <v>156</v>
      </c>
      <c r="AW158" s="14" t="s">
        <v>35</v>
      </c>
      <c r="AX158" s="14" t="s">
        <v>80</v>
      </c>
      <c r="AY158" s="194" t="s">
        <v>148</v>
      </c>
    </row>
    <row r="159" s="2" customFormat="1" ht="24.15" customHeight="1">
      <c r="A159" s="39"/>
      <c r="B159" s="165"/>
      <c r="C159" s="166" t="s">
        <v>302</v>
      </c>
      <c r="D159" s="166" t="s">
        <v>151</v>
      </c>
      <c r="E159" s="167" t="s">
        <v>473</v>
      </c>
      <c r="F159" s="168" t="s">
        <v>474</v>
      </c>
      <c r="G159" s="169" t="s">
        <v>154</v>
      </c>
      <c r="H159" s="170">
        <v>6000</v>
      </c>
      <c r="I159" s="171"/>
      <c r="J159" s="172">
        <f>ROUND(I159*H159,2)</f>
        <v>0</v>
      </c>
      <c r="K159" s="168" t="s">
        <v>155</v>
      </c>
      <c r="L159" s="40"/>
      <c r="M159" s="173" t="s">
        <v>3</v>
      </c>
      <c r="N159" s="174" t="s">
        <v>43</v>
      </c>
      <c r="O159" s="73"/>
      <c r="P159" s="175">
        <f>O159*H159</f>
        <v>0</v>
      </c>
      <c r="Q159" s="175">
        <v>0</v>
      </c>
      <c r="R159" s="175">
        <f>Q159*H159</f>
        <v>0</v>
      </c>
      <c r="S159" s="175">
        <v>0</v>
      </c>
      <c r="T159" s="176">
        <f>S159*H159</f>
        <v>0</v>
      </c>
      <c r="U159" s="39"/>
      <c r="V159" s="39"/>
      <c r="W159" s="39"/>
      <c r="X159" s="39"/>
      <c r="Y159" s="39"/>
      <c r="Z159" s="39"/>
      <c r="AA159" s="39"/>
      <c r="AB159" s="39"/>
      <c r="AC159" s="39"/>
      <c r="AD159" s="39"/>
      <c r="AE159" s="39"/>
      <c r="AR159" s="177" t="s">
        <v>156</v>
      </c>
      <c r="AT159" s="177" t="s">
        <v>151</v>
      </c>
      <c r="AU159" s="177" t="s">
        <v>82</v>
      </c>
      <c r="AY159" s="20" t="s">
        <v>148</v>
      </c>
      <c r="BE159" s="178">
        <f>IF(N159="základní",J159,0)</f>
        <v>0</v>
      </c>
      <c r="BF159" s="178">
        <f>IF(N159="snížená",J159,0)</f>
        <v>0</v>
      </c>
      <c r="BG159" s="178">
        <f>IF(N159="zákl. přenesená",J159,0)</f>
        <v>0</v>
      </c>
      <c r="BH159" s="178">
        <f>IF(N159="sníž. přenesená",J159,0)</f>
        <v>0</v>
      </c>
      <c r="BI159" s="178">
        <f>IF(N159="nulová",J159,0)</f>
        <v>0</v>
      </c>
      <c r="BJ159" s="20" t="s">
        <v>80</v>
      </c>
      <c r="BK159" s="178">
        <f>ROUND(I159*H159,2)</f>
        <v>0</v>
      </c>
      <c r="BL159" s="20" t="s">
        <v>156</v>
      </c>
      <c r="BM159" s="177" t="s">
        <v>475</v>
      </c>
    </row>
    <row r="160" s="2" customFormat="1">
      <c r="A160" s="39"/>
      <c r="B160" s="40"/>
      <c r="C160" s="39"/>
      <c r="D160" s="179" t="s">
        <v>158</v>
      </c>
      <c r="E160" s="39"/>
      <c r="F160" s="180" t="s">
        <v>476</v>
      </c>
      <c r="G160" s="39"/>
      <c r="H160" s="39"/>
      <c r="I160" s="181"/>
      <c r="J160" s="39"/>
      <c r="K160" s="39"/>
      <c r="L160" s="40"/>
      <c r="M160" s="182"/>
      <c r="N160" s="183"/>
      <c r="O160" s="73"/>
      <c r="P160" s="73"/>
      <c r="Q160" s="73"/>
      <c r="R160" s="73"/>
      <c r="S160" s="73"/>
      <c r="T160" s="74"/>
      <c r="U160" s="39"/>
      <c r="V160" s="39"/>
      <c r="W160" s="39"/>
      <c r="X160" s="39"/>
      <c r="Y160" s="39"/>
      <c r="Z160" s="39"/>
      <c r="AA160" s="39"/>
      <c r="AB160" s="39"/>
      <c r="AC160" s="39"/>
      <c r="AD160" s="39"/>
      <c r="AE160" s="39"/>
      <c r="AT160" s="20" t="s">
        <v>158</v>
      </c>
      <c r="AU160" s="20" t="s">
        <v>82</v>
      </c>
    </row>
    <row r="161" s="13" customFormat="1">
      <c r="A161" s="13"/>
      <c r="B161" s="184"/>
      <c r="C161" s="13"/>
      <c r="D161" s="185" t="s">
        <v>167</v>
      </c>
      <c r="E161" s="186" t="s">
        <v>3</v>
      </c>
      <c r="F161" s="187" t="s">
        <v>472</v>
      </c>
      <c r="G161" s="13"/>
      <c r="H161" s="188">
        <v>200</v>
      </c>
      <c r="I161" s="189"/>
      <c r="J161" s="13"/>
      <c r="K161" s="13"/>
      <c r="L161" s="184"/>
      <c r="M161" s="190"/>
      <c r="N161" s="191"/>
      <c r="O161" s="191"/>
      <c r="P161" s="191"/>
      <c r="Q161" s="191"/>
      <c r="R161" s="191"/>
      <c r="S161" s="191"/>
      <c r="T161" s="192"/>
      <c r="U161" s="13"/>
      <c r="V161" s="13"/>
      <c r="W161" s="13"/>
      <c r="X161" s="13"/>
      <c r="Y161" s="13"/>
      <c r="Z161" s="13"/>
      <c r="AA161" s="13"/>
      <c r="AB161" s="13"/>
      <c r="AC161" s="13"/>
      <c r="AD161" s="13"/>
      <c r="AE161" s="13"/>
      <c r="AT161" s="186" t="s">
        <v>167</v>
      </c>
      <c r="AU161" s="186" t="s">
        <v>82</v>
      </c>
      <c r="AV161" s="13" t="s">
        <v>82</v>
      </c>
      <c r="AW161" s="13" t="s">
        <v>35</v>
      </c>
      <c r="AX161" s="13" t="s">
        <v>72</v>
      </c>
      <c r="AY161" s="186" t="s">
        <v>148</v>
      </c>
    </row>
    <row r="162" s="14" customFormat="1">
      <c r="A162" s="14"/>
      <c r="B162" s="193"/>
      <c r="C162" s="14"/>
      <c r="D162" s="185" t="s">
        <v>167</v>
      </c>
      <c r="E162" s="194" t="s">
        <v>3</v>
      </c>
      <c r="F162" s="195" t="s">
        <v>171</v>
      </c>
      <c r="G162" s="14"/>
      <c r="H162" s="196">
        <v>200</v>
      </c>
      <c r="I162" s="197"/>
      <c r="J162" s="14"/>
      <c r="K162" s="14"/>
      <c r="L162" s="193"/>
      <c r="M162" s="198"/>
      <c r="N162" s="199"/>
      <c r="O162" s="199"/>
      <c r="P162" s="199"/>
      <c r="Q162" s="199"/>
      <c r="R162" s="199"/>
      <c r="S162" s="199"/>
      <c r="T162" s="200"/>
      <c r="U162" s="14"/>
      <c r="V162" s="14"/>
      <c r="W162" s="14"/>
      <c r="X162" s="14"/>
      <c r="Y162" s="14"/>
      <c r="Z162" s="14"/>
      <c r="AA162" s="14"/>
      <c r="AB162" s="14"/>
      <c r="AC162" s="14"/>
      <c r="AD162" s="14"/>
      <c r="AE162" s="14"/>
      <c r="AT162" s="194" t="s">
        <v>167</v>
      </c>
      <c r="AU162" s="194" t="s">
        <v>82</v>
      </c>
      <c r="AV162" s="14" t="s">
        <v>156</v>
      </c>
      <c r="AW162" s="14" t="s">
        <v>35</v>
      </c>
      <c r="AX162" s="14" t="s">
        <v>80</v>
      </c>
      <c r="AY162" s="194" t="s">
        <v>148</v>
      </c>
    </row>
    <row r="163" s="13" customFormat="1">
      <c r="A163" s="13"/>
      <c r="B163" s="184"/>
      <c r="C163" s="13"/>
      <c r="D163" s="185" t="s">
        <v>167</v>
      </c>
      <c r="E163" s="13"/>
      <c r="F163" s="187" t="s">
        <v>477</v>
      </c>
      <c r="G163" s="13"/>
      <c r="H163" s="188">
        <v>6000</v>
      </c>
      <c r="I163" s="189"/>
      <c r="J163" s="13"/>
      <c r="K163" s="13"/>
      <c r="L163" s="184"/>
      <c r="M163" s="190"/>
      <c r="N163" s="191"/>
      <c r="O163" s="191"/>
      <c r="P163" s="191"/>
      <c r="Q163" s="191"/>
      <c r="R163" s="191"/>
      <c r="S163" s="191"/>
      <c r="T163" s="192"/>
      <c r="U163" s="13"/>
      <c r="V163" s="13"/>
      <c r="W163" s="13"/>
      <c r="X163" s="13"/>
      <c r="Y163" s="13"/>
      <c r="Z163" s="13"/>
      <c r="AA163" s="13"/>
      <c r="AB163" s="13"/>
      <c r="AC163" s="13"/>
      <c r="AD163" s="13"/>
      <c r="AE163" s="13"/>
      <c r="AT163" s="186" t="s">
        <v>167</v>
      </c>
      <c r="AU163" s="186" t="s">
        <v>82</v>
      </c>
      <c r="AV163" s="13" t="s">
        <v>82</v>
      </c>
      <c r="AW163" s="13" t="s">
        <v>4</v>
      </c>
      <c r="AX163" s="13" t="s">
        <v>80</v>
      </c>
      <c r="AY163" s="186" t="s">
        <v>148</v>
      </c>
    </row>
    <row r="164" s="2" customFormat="1" ht="24.15" customHeight="1">
      <c r="A164" s="39"/>
      <c r="B164" s="165"/>
      <c r="C164" s="166" t="s">
        <v>310</v>
      </c>
      <c r="D164" s="166" t="s">
        <v>151</v>
      </c>
      <c r="E164" s="167" t="s">
        <v>478</v>
      </c>
      <c r="F164" s="168" t="s">
        <v>479</v>
      </c>
      <c r="G164" s="169" t="s">
        <v>154</v>
      </c>
      <c r="H164" s="170">
        <v>200</v>
      </c>
      <c r="I164" s="171"/>
      <c r="J164" s="172">
        <f>ROUND(I164*H164,2)</f>
        <v>0</v>
      </c>
      <c r="K164" s="168" t="s">
        <v>155</v>
      </c>
      <c r="L164" s="40"/>
      <c r="M164" s="173" t="s">
        <v>3</v>
      </c>
      <c r="N164" s="174" t="s">
        <v>43</v>
      </c>
      <c r="O164" s="73"/>
      <c r="P164" s="175">
        <f>O164*H164</f>
        <v>0</v>
      </c>
      <c r="Q164" s="175">
        <v>0</v>
      </c>
      <c r="R164" s="175">
        <f>Q164*H164</f>
        <v>0</v>
      </c>
      <c r="S164" s="175">
        <v>0</v>
      </c>
      <c r="T164" s="176">
        <f>S164*H164</f>
        <v>0</v>
      </c>
      <c r="U164" s="39"/>
      <c r="V164" s="39"/>
      <c r="W164" s="39"/>
      <c r="X164" s="39"/>
      <c r="Y164" s="39"/>
      <c r="Z164" s="39"/>
      <c r="AA164" s="39"/>
      <c r="AB164" s="39"/>
      <c r="AC164" s="39"/>
      <c r="AD164" s="39"/>
      <c r="AE164" s="39"/>
      <c r="AR164" s="177" t="s">
        <v>156</v>
      </c>
      <c r="AT164" s="177" t="s">
        <v>151</v>
      </c>
      <c r="AU164" s="177" t="s">
        <v>82</v>
      </c>
      <c r="AY164" s="20" t="s">
        <v>148</v>
      </c>
      <c r="BE164" s="178">
        <f>IF(N164="základní",J164,0)</f>
        <v>0</v>
      </c>
      <c r="BF164" s="178">
        <f>IF(N164="snížená",J164,0)</f>
        <v>0</v>
      </c>
      <c r="BG164" s="178">
        <f>IF(N164="zákl. přenesená",J164,0)</f>
        <v>0</v>
      </c>
      <c r="BH164" s="178">
        <f>IF(N164="sníž. přenesená",J164,0)</f>
        <v>0</v>
      </c>
      <c r="BI164" s="178">
        <f>IF(N164="nulová",J164,0)</f>
        <v>0</v>
      </c>
      <c r="BJ164" s="20" t="s">
        <v>80</v>
      </c>
      <c r="BK164" s="178">
        <f>ROUND(I164*H164,2)</f>
        <v>0</v>
      </c>
      <c r="BL164" s="20" t="s">
        <v>156</v>
      </c>
      <c r="BM164" s="177" t="s">
        <v>480</v>
      </c>
    </row>
    <row r="165" s="2" customFormat="1">
      <c r="A165" s="39"/>
      <c r="B165" s="40"/>
      <c r="C165" s="39"/>
      <c r="D165" s="179" t="s">
        <v>158</v>
      </c>
      <c r="E165" s="39"/>
      <c r="F165" s="180" t="s">
        <v>481</v>
      </c>
      <c r="G165" s="39"/>
      <c r="H165" s="39"/>
      <c r="I165" s="181"/>
      <c r="J165" s="39"/>
      <c r="K165" s="39"/>
      <c r="L165" s="40"/>
      <c r="M165" s="182"/>
      <c r="N165" s="183"/>
      <c r="O165" s="73"/>
      <c r="P165" s="73"/>
      <c r="Q165" s="73"/>
      <c r="R165" s="73"/>
      <c r="S165" s="73"/>
      <c r="T165" s="74"/>
      <c r="U165" s="39"/>
      <c r="V165" s="39"/>
      <c r="W165" s="39"/>
      <c r="X165" s="39"/>
      <c r="Y165" s="39"/>
      <c r="Z165" s="39"/>
      <c r="AA165" s="39"/>
      <c r="AB165" s="39"/>
      <c r="AC165" s="39"/>
      <c r="AD165" s="39"/>
      <c r="AE165" s="39"/>
      <c r="AT165" s="20" t="s">
        <v>158</v>
      </c>
      <c r="AU165" s="20" t="s">
        <v>82</v>
      </c>
    </row>
    <row r="166" s="13" customFormat="1">
      <c r="A166" s="13"/>
      <c r="B166" s="184"/>
      <c r="C166" s="13"/>
      <c r="D166" s="185" t="s">
        <v>167</v>
      </c>
      <c r="E166" s="186" t="s">
        <v>3</v>
      </c>
      <c r="F166" s="187" t="s">
        <v>472</v>
      </c>
      <c r="G166" s="13"/>
      <c r="H166" s="188">
        <v>200</v>
      </c>
      <c r="I166" s="189"/>
      <c r="J166" s="13"/>
      <c r="K166" s="13"/>
      <c r="L166" s="184"/>
      <c r="M166" s="190"/>
      <c r="N166" s="191"/>
      <c r="O166" s="191"/>
      <c r="P166" s="191"/>
      <c r="Q166" s="191"/>
      <c r="R166" s="191"/>
      <c r="S166" s="191"/>
      <c r="T166" s="192"/>
      <c r="U166" s="13"/>
      <c r="V166" s="13"/>
      <c r="W166" s="13"/>
      <c r="X166" s="13"/>
      <c r="Y166" s="13"/>
      <c r="Z166" s="13"/>
      <c r="AA166" s="13"/>
      <c r="AB166" s="13"/>
      <c r="AC166" s="13"/>
      <c r="AD166" s="13"/>
      <c r="AE166" s="13"/>
      <c r="AT166" s="186" t="s">
        <v>167</v>
      </c>
      <c r="AU166" s="186" t="s">
        <v>82</v>
      </c>
      <c r="AV166" s="13" t="s">
        <v>82</v>
      </c>
      <c r="AW166" s="13" t="s">
        <v>35</v>
      </c>
      <c r="AX166" s="13" t="s">
        <v>72</v>
      </c>
      <c r="AY166" s="186" t="s">
        <v>148</v>
      </c>
    </row>
    <row r="167" s="14" customFormat="1">
      <c r="A167" s="14"/>
      <c r="B167" s="193"/>
      <c r="C167" s="14"/>
      <c r="D167" s="185" t="s">
        <v>167</v>
      </c>
      <c r="E167" s="194" t="s">
        <v>3</v>
      </c>
      <c r="F167" s="195" t="s">
        <v>171</v>
      </c>
      <c r="G167" s="14"/>
      <c r="H167" s="196">
        <v>200</v>
      </c>
      <c r="I167" s="197"/>
      <c r="J167" s="14"/>
      <c r="K167" s="14"/>
      <c r="L167" s="193"/>
      <c r="M167" s="198"/>
      <c r="N167" s="199"/>
      <c r="O167" s="199"/>
      <c r="P167" s="199"/>
      <c r="Q167" s="199"/>
      <c r="R167" s="199"/>
      <c r="S167" s="199"/>
      <c r="T167" s="200"/>
      <c r="U167" s="14"/>
      <c r="V167" s="14"/>
      <c r="W167" s="14"/>
      <c r="X167" s="14"/>
      <c r="Y167" s="14"/>
      <c r="Z167" s="14"/>
      <c r="AA167" s="14"/>
      <c r="AB167" s="14"/>
      <c r="AC167" s="14"/>
      <c r="AD167" s="14"/>
      <c r="AE167" s="14"/>
      <c r="AT167" s="194" t="s">
        <v>167</v>
      </c>
      <c r="AU167" s="194" t="s">
        <v>82</v>
      </c>
      <c r="AV167" s="14" t="s">
        <v>156</v>
      </c>
      <c r="AW167" s="14" t="s">
        <v>35</v>
      </c>
      <c r="AX167" s="14" t="s">
        <v>80</v>
      </c>
      <c r="AY167" s="194" t="s">
        <v>148</v>
      </c>
    </row>
    <row r="168" s="2" customFormat="1" ht="24.15" customHeight="1">
      <c r="A168" s="39"/>
      <c r="B168" s="165"/>
      <c r="C168" s="166" t="s">
        <v>316</v>
      </c>
      <c r="D168" s="166" t="s">
        <v>151</v>
      </c>
      <c r="E168" s="167" t="s">
        <v>482</v>
      </c>
      <c r="F168" s="168" t="s">
        <v>483</v>
      </c>
      <c r="G168" s="169" t="s">
        <v>154</v>
      </c>
      <c r="H168" s="170">
        <v>50</v>
      </c>
      <c r="I168" s="171"/>
      <c r="J168" s="172">
        <f>ROUND(I168*H168,2)</f>
        <v>0</v>
      </c>
      <c r="K168" s="168" t="s">
        <v>155</v>
      </c>
      <c r="L168" s="40"/>
      <c r="M168" s="173" t="s">
        <v>3</v>
      </c>
      <c r="N168" s="174" t="s">
        <v>43</v>
      </c>
      <c r="O168" s="73"/>
      <c r="P168" s="175">
        <f>O168*H168</f>
        <v>0</v>
      </c>
      <c r="Q168" s="175">
        <v>0</v>
      </c>
      <c r="R168" s="175">
        <f>Q168*H168</f>
        <v>0</v>
      </c>
      <c r="S168" s="175">
        <v>0</v>
      </c>
      <c r="T168" s="176">
        <f>S168*H168</f>
        <v>0</v>
      </c>
      <c r="U168" s="39"/>
      <c r="V168" s="39"/>
      <c r="W168" s="39"/>
      <c r="X168" s="39"/>
      <c r="Y168" s="39"/>
      <c r="Z168" s="39"/>
      <c r="AA168" s="39"/>
      <c r="AB168" s="39"/>
      <c r="AC168" s="39"/>
      <c r="AD168" s="39"/>
      <c r="AE168" s="39"/>
      <c r="AR168" s="177" t="s">
        <v>156</v>
      </c>
      <c r="AT168" s="177" t="s">
        <v>151</v>
      </c>
      <c r="AU168" s="177" t="s">
        <v>82</v>
      </c>
      <c r="AY168" s="20" t="s">
        <v>148</v>
      </c>
      <c r="BE168" s="178">
        <f>IF(N168="základní",J168,0)</f>
        <v>0</v>
      </c>
      <c r="BF168" s="178">
        <f>IF(N168="snížená",J168,0)</f>
        <v>0</v>
      </c>
      <c r="BG168" s="178">
        <f>IF(N168="zákl. přenesená",J168,0)</f>
        <v>0</v>
      </c>
      <c r="BH168" s="178">
        <f>IF(N168="sníž. přenesená",J168,0)</f>
        <v>0</v>
      </c>
      <c r="BI168" s="178">
        <f>IF(N168="nulová",J168,0)</f>
        <v>0</v>
      </c>
      <c r="BJ168" s="20" t="s">
        <v>80</v>
      </c>
      <c r="BK168" s="178">
        <f>ROUND(I168*H168,2)</f>
        <v>0</v>
      </c>
      <c r="BL168" s="20" t="s">
        <v>156</v>
      </c>
      <c r="BM168" s="177" t="s">
        <v>484</v>
      </c>
    </row>
    <row r="169" s="2" customFormat="1">
      <c r="A169" s="39"/>
      <c r="B169" s="40"/>
      <c r="C169" s="39"/>
      <c r="D169" s="179" t="s">
        <v>158</v>
      </c>
      <c r="E169" s="39"/>
      <c r="F169" s="180" t="s">
        <v>485</v>
      </c>
      <c r="G169" s="39"/>
      <c r="H169" s="39"/>
      <c r="I169" s="181"/>
      <c r="J169" s="39"/>
      <c r="K169" s="39"/>
      <c r="L169" s="40"/>
      <c r="M169" s="182"/>
      <c r="N169" s="183"/>
      <c r="O169" s="73"/>
      <c r="P169" s="73"/>
      <c r="Q169" s="73"/>
      <c r="R169" s="73"/>
      <c r="S169" s="73"/>
      <c r="T169" s="74"/>
      <c r="U169" s="39"/>
      <c r="V169" s="39"/>
      <c r="W169" s="39"/>
      <c r="X169" s="39"/>
      <c r="Y169" s="39"/>
      <c r="Z169" s="39"/>
      <c r="AA169" s="39"/>
      <c r="AB169" s="39"/>
      <c r="AC169" s="39"/>
      <c r="AD169" s="39"/>
      <c r="AE169" s="39"/>
      <c r="AT169" s="20" t="s">
        <v>158</v>
      </c>
      <c r="AU169" s="20" t="s">
        <v>82</v>
      </c>
    </row>
    <row r="170" s="2" customFormat="1" ht="24.15" customHeight="1">
      <c r="A170" s="39"/>
      <c r="B170" s="165"/>
      <c r="C170" s="166" t="s">
        <v>325</v>
      </c>
      <c r="D170" s="166" t="s">
        <v>151</v>
      </c>
      <c r="E170" s="167" t="s">
        <v>486</v>
      </c>
      <c r="F170" s="168" t="s">
        <v>487</v>
      </c>
      <c r="G170" s="169" t="s">
        <v>154</v>
      </c>
      <c r="H170" s="170">
        <v>455.08</v>
      </c>
      <c r="I170" s="171"/>
      <c r="J170" s="172">
        <f>ROUND(I170*H170,2)</f>
        <v>0</v>
      </c>
      <c r="K170" s="168" t="s">
        <v>155</v>
      </c>
      <c r="L170" s="40"/>
      <c r="M170" s="173" t="s">
        <v>3</v>
      </c>
      <c r="N170" s="174" t="s">
        <v>43</v>
      </c>
      <c r="O170" s="73"/>
      <c r="P170" s="175">
        <f>O170*H170</f>
        <v>0</v>
      </c>
      <c r="Q170" s="175">
        <v>4E-05</v>
      </c>
      <c r="R170" s="175">
        <f>Q170*H170</f>
        <v>0.0182032</v>
      </c>
      <c r="S170" s="175">
        <v>0</v>
      </c>
      <c r="T170" s="176">
        <f>S170*H170</f>
        <v>0</v>
      </c>
      <c r="U170" s="39"/>
      <c r="V170" s="39"/>
      <c r="W170" s="39"/>
      <c r="X170" s="39"/>
      <c r="Y170" s="39"/>
      <c r="Z170" s="39"/>
      <c r="AA170" s="39"/>
      <c r="AB170" s="39"/>
      <c r="AC170" s="39"/>
      <c r="AD170" s="39"/>
      <c r="AE170" s="39"/>
      <c r="AR170" s="177" t="s">
        <v>156</v>
      </c>
      <c r="AT170" s="177" t="s">
        <v>151</v>
      </c>
      <c r="AU170" s="177" t="s">
        <v>82</v>
      </c>
      <c r="AY170" s="20" t="s">
        <v>148</v>
      </c>
      <c r="BE170" s="178">
        <f>IF(N170="základní",J170,0)</f>
        <v>0</v>
      </c>
      <c r="BF170" s="178">
        <f>IF(N170="snížená",J170,0)</f>
        <v>0</v>
      </c>
      <c r="BG170" s="178">
        <f>IF(N170="zákl. přenesená",J170,0)</f>
        <v>0</v>
      </c>
      <c r="BH170" s="178">
        <f>IF(N170="sníž. přenesená",J170,0)</f>
        <v>0</v>
      </c>
      <c r="BI170" s="178">
        <f>IF(N170="nulová",J170,0)</f>
        <v>0</v>
      </c>
      <c r="BJ170" s="20" t="s">
        <v>80</v>
      </c>
      <c r="BK170" s="178">
        <f>ROUND(I170*H170,2)</f>
        <v>0</v>
      </c>
      <c r="BL170" s="20" t="s">
        <v>156</v>
      </c>
      <c r="BM170" s="177" t="s">
        <v>488</v>
      </c>
    </row>
    <row r="171" s="2" customFormat="1">
      <c r="A171" s="39"/>
      <c r="B171" s="40"/>
      <c r="C171" s="39"/>
      <c r="D171" s="179" t="s">
        <v>158</v>
      </c>
      <c r="E171" s="39"/>
      <c r="F171" s="180" t="s">
        <v>489</v>
      </c>
      <c r="G171" s="39"/>
      <c r="H171" s="39"/>
      <c r="I171" s="181"/>
      <c r="J171" s="39"/>
      <c r="K171" s="39"/>
      <c r="L171" s="40"/>
      <c r="M171" s="182"/>
      <c r="N171" s="183"/>
      <c r="O171" s="73"/>
      <c r="P171" s="73"/>
      <c r="Q171" s="73"/>
      <c r="R171" s="73"/>
      <c r="S171" s="73"/>
      <c r="T171" s="74"/>
      <c r="U171" s="39"/>
      <c r="V171" s="39"/>
      <c r="W171" s="39"/>
      <c r="X171" s="39"/>
      <c r="Y171" s="39"/>
      <c r="Z171" s="39"/>
      <c r="AA171" s="39"/>
      <c r="AB171" s="39"/>
      <c r="AC171" s="39"/>
      <c r="AD171" s="39"/>
      <c r="AE171" s="39"/>
      <c r="AT171" s="20" t="s">
        <v>158</v>
      </c>
      <c r="AU171" s="20" t="s">
        <v>82</v>
      </c>
    </row>
    <row r="172" s="13" customFormat="1">
      <c r="A172" s="13"/>
      <c r="B172" s="184"/>
      <c r="C172" s="13"/>
      <c r="D172" s="185" t="s">
        <v>167</v>
      </c>
      <c r="E172" s="186" t="s">
        <v>3</v>
      </c>
      <c r="F172" s="187" t="s">
        <v>490</v>
      </c>
      <c r="G172" s="13"/>
      <c r="H172" s="188">
        <v>455.08</v>
      </c>
      <c r="I172" s="189"/>
      <c r="J172" s="13"/>
      <c r="K172" s="13"/>
      <c r="L172" s="184"/>
      <c r="M172" s="190"/>
      <c r="N172" s="191"/>
      <c r="O172" s="191"/>
      <c r="P172" s="191"/>
      <c r="Q172" s="191"/>
      <c r="R172" s="191"/>
      <c r="S172" s="191"/>
      <c r="T172" s="192"/>
      <c r="U172" s="13"/>
      <c r="V172" s="13"/>
      <c r="W172" s="13"/>
      <c r="X172" s="13"/>
      <c r="Y172" s="13"/>
      <c r="Z172" s="13"/>
      <c r="AA172" s="13"/>
      <c r="AB172" s="13"/>
      <c r="AC172" s="13"/>
      <c r="AD172" s="13"/>
      <c r="AE172" s="13"/>
      <c r="AT172" s="186" t="s">
        <v>167</v>
      </c>
      <c r="AU172" s="186" t="s">
        <v>82</v>
      </c>
      <c r="AV172" s="13" t="s">
        <v>82</v>
      </c>
      <c r="AW172" s="13" t="s">
        <v>35</v>
      </c>
      <c r="AX172" s="13" t="s">
        <v>72</v>
      </c>
      <c r="AY172" s="186" t="s">
        <v>148</v>
      </c>
    </row>
    <row r="173" s="14" customFormat="1">
      <c r="A173" s="14"/>
      <c r="B173" s="193"/>
      <c r="C173" s="14"/>
      <c r="D173" s="185" t="s">
        <v>167</v>
      </c>
      <c r="E173" s="194" t="s">
        <v>3</v>
      </c>
      <c r="F173" s="195" t="s">
        <v>171</v>
      </c>
      <c r="G173" s="14"/>
      <c r="H173" s="196">
        <v>455.08</v>
      </c>
      <c r="I173" s="197"/>
      <c r="J173" s="14"/>
      <c r="K173" s="14"/>
      <c r="L173" s="193"/>
      <c r="M173" s="198"/>
      <c r="N173" s="199"/>
      <c r="O173" s="199"/>
      <c r="P173" s="199"/>
      <c r="Q173" s="199"/>
      <c r="R173" s="199"/>
      <c r="S173" s="199"/>
      <c r="T173" s="200"/>
      <c r="U173" s="14"/>
      <c r="V173" s="14"/>
      <c r="W173" s="14"/>
      <c r="X173" s="14"/>
      <c r="Y173" s="14"/>
      <c r="Z173" s="14"/>
      <c r="AA173" s="14"/>
      <c r="AB173" s="14"/>
      <c r="AC173" s="14"/>
      <c r="AD173" s="14"/>
      <c r="AE173" s="14"/>
      <c r="AT173" s="194" t="s">
        <v>167</v>
      </c>
      <c r="AU173" s="194" t="s">
        <v>82</v>
      </c>
      <c r="AV173" s="14" t="s">
        <v>156</v>
      </c>
      <c r="AW173" s="14" t="s">
        <v>35</v>
      </c>
      <c r="AX173" s="14" t="s">
        <v>80</v>
      </c>
      <c r="AY173" s="194" t="s">
        <v>148</v>
      </c>
    </row>
    <row r="174" s="2" customFormat="1" ht="16.5" customHeight="1">
      <c r="A174" s="39"/>
      <c r="B174" s="165"/>
      <c r="C174" s="166" t="s">
        <v>330</v>
      </c>
      <c r="D174" s="166" t="s">
        <v>151</v>
      </c>
      <c r="E174" s="167" t="s">
        <v>203</v>
      </c>
      <c r="F174" s="168" t="s">
        <v>204</v>
      </c>
      <c r="G174" s="169" t="s">
        <v>199</v>
      </c>
      <c r="H174" s="170">
        <v>0</v>
      </c>
      <c r="I174" s="171"/>
      <c r="J174" s="172">
        <f>ROUND(I174*H174,2)</f>
        <v>0</v>
      </c>
      <c r="K174" s="168" t="s">
        <v>491</v>
      </c>
      <c r="L174" s="40"/>
      <c r="M174" s="173" t="s">
        <v>3</v>
      </c>
      <c r="N174" s="174" t="s">
        <v>43</v>
      </c>
      <c r="O174" s="73"/>
      <c r="P174" s="175">
        <f>O174*H174</f>
        <v>0</v>
      </c>
      <c r="Q174" s="175">
        <v>1.76E-05</v>
      </c>
      <c r="R174" s="175">
        <f>Q174*H174</f>
        <v>0</v>
      </c>
      <c r="S174" s="175">
        <v>0.003</v>
      </c>
      <c r="T174" s="176">
        <f>S174*H174</f>
        <v>0</v>
      </c>
      <c r="U174" s="39"/>
      <c r="V174" s="39"/>
      <c r="W174" s="39"/>
      <c r="X174" s="39"/>
      <c r="Y174" s="39"/>
      <c r="Z174" s="39"/>
      <c r="AA174" s="39"/>
      <c r="AB174" s="39"/>
      <c r="AC174" s="39"/>
      <c r="AD174" s="39"/>
      <c r="AE174" s="39"/>
      <c r="AR174" s="177" t="s">
        <v>156</v>
      </c>
      <c r="AT174" s="177" t="s">
        <v>151</v>
      </c>
      <c r="AU174" s="177" t="s">
        <v>82</v>
      </c>
      <c r="AY174" s="20" t="s">
        <v>148</v>
      </c>
      <c r="BE174" s="178">
        <f>IF(N174="základní",J174,0)</f>
        <v>0</v>
      </c>
      <c r="BF174" s="178">
        <f>IF(N174="snížená",J174,0)</f>
        <v>0</v>
      </c>
      <c r="BG174" s="178">
        <f>IF(N174="zákl. přenesená",J174,0)</f>
        <v>0</v>
      </c>
      <c r="BH174" s="178">
        <f>IF(N174="sníž. přenesená",J174,0)</f>
        <v>0</v>
      </c>
      <c r="BI174" s="178">
        <f>IF(N174="nulová",J174,0)</f>
        <v>0</v>
      </c>
      <c r="BJ174" s="20" t="s">
        <v>80</v>
      </c>
      <c r="BK174" s="178">
        <f>ROUND(I174*H174,2)</f>
        <v>0</v>
      </c>
      <c r="BL174" s="20" t="s">
        <v>156</v>
      </c>
      <c r="BM174" s="177" t="s">
        <v>492</v>
      </c>
    </row>
    <row r="175" s="2" customFormat="1">
      <c r="A175" s="39"/>
      <c r="B175" s="40"/>
      <c r="C175" s="39"/>
      <c r="D175" s="179" t="s">
        <v>158</v>
      </c>
      <c r="E175" s="39"/>
      <c r="F175" s="180" t="s">
        <v>493</v>
      </c>
      <c r="G175" s="39"/>
      <c r="H175" s="39"/>
      <c r="I175" s="181"/>
      <c r="J175" s="39"/>
      <c r="K175" s="39"/>
      <c r="L175" s="40"/>
      <c r="M175" s="182"/>
      <c r="N175" s="183"/>
      <c r="O175" s="73"/>
      <c r="P175" s="73"/>
      <c r="Q175" s="73"/>
      <c r="R175" s="73"/>
      <c r="S175" s="73"/>
      <c r="T175" s="74"/>
      <c r="U175" s="39"/>
      <c r="V175" s="39"/>
      <c r="W175" s="39"/>
      <c r="X175" s="39"/>
      <c r="Y175" s="39"/>
      <c r="Z175" s="39"/>
      <c r="AA175" s="39"/>
      <c r="AB175" s="39"/>
      <c r="AC175" s="39"/>
      <c r="AD175" s="39"/>
      <c r="AE175" s="39"/>
      <c r="AT175" s="20" t="s">
        <v>158</v>
      </c>
      <c r="AU175" s="20" t="s">
        <v>82</v>
      </c>
    </row>
    <row r="176" s="12" customFormat="1" ht="22.8" customHeight="1">
      <c r="A176" s="12"/>
      <c r="B176" s="152"/>
      <c r="C176" s="12"/>
      <c r="D176" s="153" t="s">
        <v>71</v>
      </c>
      <c r="E176" s="163" t="s">
        <v>494</v>
      </c>
      <c r="F176" s="163" t="s">
        <v>495</v>
      </c>
      <c r="G176" s="12"/>
      <c r="H176" s="12"/>
      <c r="I176" s="155"/>
      <c r="J176" s="164">
        <f>BK176</f>
        <v>0</v>
      </c>
      <c r="K176" s="12"/>
      <c r="L176" s="152"/>
      <c r="M176" s="157"/>
      <c r="N176" s="158"/>
      <c r="O176" s="158"/>
      <c r="P176" s="159">
        <f>SUM(P177:P178)</f>
        <v>0</v>
      </c>
      <c r="Q176" s="158"/>
      <c r="R176" s="159">
        <f>SUM(R177:R178)</f>
        <v>0</v>
      </c>
      <c r="S176" s="158"/>
      <c r="T176" s="160">
        <f>SUM(T177:T178)</f>
        <v>0</v>
      </c>
      <c r="U176" s="12"/>
      <c r="V176" s="12"/>
      <c r="W176" s="12"/>
      <c r="X176" s="12"/>
      <c r="Y176" s="12"/>
      <c r="Z176" s="12"/>
      <c r="AA176" s="12"/>
      <c r="AB176" s="12"/>
      <c r="AC176" s="12"/>
      <c r="AD176" s="12"/>
      <c r="AE176" s="12"/>
      <c r="AR176" s="153" t="s">
        <v>80</v>
      </c>
      <c r="AT176" s="161" t="s">
        <v>71</v>
      </c>
      <c r="AU176" s="161" t="s">
        <v>80</v>
      </c>
      <c r="AY176" s="153" t="s">
        <v>148</v>
      </c>
      <c r="BK176" s="162">
        <f>SUM(BK177:BK178)</f>
        <v>0</v>
      </c>
    </row>
    <row r="177" s="2" customFormat="1" ht="37.8" customHeight="1">
      <c r="A177" s="39"/>
      <c r="B177" s="165"/>
      <c r="C177" s="166" t="s">
        <v>336</v>
      </c>
      <c r="D177" s="166" t="s">
        <v>151</v>
      </c>
      <c r="E177" s="167" t="s">
        <v>496</v>
      </c>
      <c r="F177" s="168" t="s">
        <v>497</v>
      </c>
      <c r="G177" s="169" t="s">
        <v>215</v>
      </c>
      <c r="H177" s="170">
        <v>100.635</v>
      </c>
      <c r="I177" s="171"/>
      <c r="J177" s="172">
        <f>ROUND(I177*H177,2)</f>
        <v>0</v>
      </c>
      <c r="K177" s="168" t="s">
        <v>155</v>
      </c>
      <c r="L177" s="40"/>
      <c r="M177" s="173" t="s">
        <v>3</v>
      </c>
      <c r="N177" s="174" t="s">
        <v>43</v>
      </c>
      <c r="O177" s="73"/>
      <c r="P177" s="175">
        <f>O177*H177</f>
        <v>0</v>
      </c>
      <c r="Q177" s="175">
        <v>0</v>
      </c>
      <c r="R177" s="175">
        <f>Q177*H177</f>
        <v>0</v>
      </c>
      <c r="S177" s="175">
        <v>0</v>
      </c>
      <c r="T177" s="176">
        <f>S177*H177</f>
        <v>0</v>
      </c>
      <c r="U177" s="39"/>
      <c r="V177" s="39"/>
      <c r="W177" s="39"/>
      <c r="X177" s="39"/>
      <c r="Y177" s="39"/>
      <c r="Z177" s="39"/>
      <c r="AA177" s="39"/>
      <c r="AB177" s="39"/>
      <c r="AC177" s="39"/>
      <c r="AD177" s="39"/>
      <c r="AE177" s="39"/>
      <c r="AR177" s="177" t="s">
        <v>156</v>
      </c>
      <c r="AT177" s="177" t="s">
        <v>151</v>
      </c>
      <c r="AU177" s="177" t="s">
        <v>82</v>
      </c>
      <c r="AY177" s="20" t="s">
        <v>148</v>
      </c>
      <c r="BE177" s="178">
        <f>IF(N177="základní",J177,0)</f>
        <v>0</v>
      </c>
      <c r="BF177" s="178">
        <f>IF(N177="snížená",J177,0)</f>
        <v>0</v>
      </c>
      <c r="BG177" s="178">
        <f>IF(N177="zákl. přenesená",J177,0)</f>
        <v>0</v>
      </c>
      <c r="BH177" s="178">
        <f>IF(N177="sníž. přenesená",J177,0)</f>
        <v>0</v>
      </c>
      <c r="BI177" s="178">
        <f>IF(N177="nulová",J177,0)</f>
        <v>0</v>
      </c>
      <c r="BJ177" s="20" t="s">
        <v>80</v>
      </c>
      <c r="BK177" s="178">
        <f>ROUND(I177*H177,2)</f>
        <v>0</v>
      </c>
      <c r="BL177" s="20" t="s">
        <v>156</v>
      </c>
      <c r="BM177" s="177" t="s">
        <v>498</v>
      </c>
    </row>
    <row r="178" s="2" customFormat="1">
      <c r="A178" s="39"/>
      <c r="B178" s="40"/>
      <c r="C178" s="39"/>
      <c r="D178" s="179" t="s">
        <v>158</v>
      </c>
      <c r="E178" s="39"/>
      <c r="F178" s="180" t="s">
        <v>499</v>
      </c>
      <c r="G178" s="39"/>
      <c r="H178" s="39"/>
      <c r="I178" s="181"/>
      <c r="J178" s="39"/>
      <c r="K178" s="39"/>
      <c r="L178" s="40"/>
      <c r="M178" s="182"/>
      <c r="N178" s="183"/>
      <c r="O178" s="73"/>
      <c r="P178" s="73"/>
      <c r="Q178" s="73"/>
      <c r="R178" s="73"/>
      <c r="S178" s="73"/>
      <c r="T178" s="74"/>
      <c r="U178" s="39"/>
      <c r="V178" s="39"/>
      <c r="W178" s="39"/>
      <c r="X178" s="39"/>
      <c r="Y178" s="39"/>
      <c r="Z178" s="39"/>
      <c r="AA178" s="39"/>
      <c r="AB178" s="39"/>
      <c r="AC178" s="39"/>
      <c r="AD178" s="39"/>
      <c r="AE178" s="39"/>
      <c r="AT178" s="20" t="s">
        <v>158</v>
      </c>
      <c r="AU178" s="20" t="s">
        <v>82</v>
      </c>
    </row>
    <row r="179" s="12" customFormat="1" ht="25.92" customHeight="1">
      <c r="A179" s="12"/>
      <c r="B179" s="152"/>
      <c r="C179" s="12"/>
      <c r="D179" s="153" t="s">
        <v>71</v>
      </c>
      <c r="E179" s="154" t="s">
        <v>245</v>
      </c>
      <c r="F179" s="154" t="s">
        <v>246</v>
      </c>
      <c r="G179" s="12"/>
      <c r="H179" s="12"/>
      <c r="I179" s="155"/>
      <c r="J179" s="156">
        <f>BK179</f>
        <v>0</v>
      </c>
      <c r="K179" s="12"/>
      <c r="L179" s="152"/>
      <c r="M179" s="157"/>
      <c r="N179" s="158"/>
      <c r="O179" s="158"/>
      <c r="P179" s="159">
        <f>P180+P191+P210+P233+P248+P269+P287+P301</f>
        <v>0</v>
      </c>
      <c r="Q179" s="158"/>
      <c r="R179" s="159">
        <f>R180+R191+R210+R233+R248+R269+R287+R301</f>
        <v>28.72730464</v>
      </c>
      <c r="S179" s="158"/>
      <c r="T179" s="160">
        <f>T180+T191+T210+T233+T248+T269+T287+T301</f>
        <v>0</v>
      </c>
      <c r="U179" s="12"/>
      <c r="V179" s="12"/>
      <c r="W179" s="12"/>
      <c r="X179" s="12"/>
      <c r="Y179" s="12"/>
      <c r="Z179" s="12"/>
      <c r="AA179" s="12"/>
      <c r="AB179" s="12"/>
      <c r="AC179" s="12"/>
      <c r="AD179" s="12"/>
      <c r="AE179" s="12"/>
      <c r="AR179" s="153" t="s">
        <v>82</v>
      </c>
      <c r="AT179" s="161" t="s">
        <v>71</v>
      </c>
      <c r="AU179" s="161" t="s">
        <v>72</v>
      </c>
      <c r="AY179" s="153" t="s">
        <v>148</v>
      </c>
      <c r="BK179" s="162">
        <f>BK180+BK191+BK210+BK233+BK248+BK269+BK287+BK301</f>
        <v>0</v>
      </c>
    </row>
    <row r="180" s="12" customFormat="1" ht="22.8" customHeight="1">
      <c r="A180" s="12"/>
      <c r="B180" s="152"/>
      <c r="C180" s="12"/>
      <c r="D180" s="153" t="s">
        <v>71</v>
      </c>
      <c r="E180" s="163" t="s">
        <v>247</v>
      </c>
      <c r="F180" s="163" t="s">
        <v>248</v>
      </c>
      <c r="G180" s="12"/>
      <c r="H180" s="12"/>
      <c r="I180" s="155"/>
      <c r="J180" s="164">
        <f>BK180</f>
        <v>0</v>
      </c>
      <c r="K180" s="12"/>
      <c r="L180" s="152"/>
      <c r="M180" s="157"/>
      <c r="N180" s="158"/>
      <c r="O180" s="158"/>
      <c r="P180" s="159">
        <f>SUM(P181:P190)</f>
        <v>0</v>
      </c>
      <c r="Q180" s="158"/>
      <c r="R180" s="159">
        <f>SUM(R181:R190)</f>
        <v>1.527711</v>
      </c>
      <c r="S180" s="158"/>
      <c r="T180" s="160">
        <f>SUM(T181:T190)</f>
        <v>0</v>
      </c>
      <c r="U180" s="12"/>
      <c r="V180" s="12"/>
      <c r="W180" s="12"/>
      <c r="X180" s="12"/>
      <c r="Y180" s="12"/>
      <c r="Z180" s="12"/>
      <c r="AA180" s="12"/>
      <c r="AB180" s="12"/>
      <c r="AC180" s="12"/>
      <c r="AD180" s="12"/>
      <c r="AE180" s="12"/>
      <c r="AR180" s="153" t="s">
        <v>82</v>
      </c>
      <c r="AT180" s="161" t="s">
        <v>71</v>
      </c>
      <c r="AU180" s="161" t="s">
        <v>80</v>
      </c>
      <c r="AY180" s="153" t="s">
        <v>148</v>
      </c>
      <c r="BK180" s="162">
        <f>SUM(BK181:BK190)</f>
        <v>0</v>
      </c>
    </row>
    <row r="181" s="2" customFormat="1" ht="24.15" customHeight="1">
      <c r="A181" s="39"/>
      <c r="B181" s="165"/>
      <c r="C181" s="166" t="s">
        <v>344</v>
      </c>
      <c r="D181" s="166" t="s">
        <v>151</v>
      </c>
      <c r="E181" s="167" t="s">
        <v>500</v>
      </c>
      <c r="F181" s="168" t="s">
        <v>501</v>
      </c>
      <c r="G181" s="169" t="s">
        <v>154</v>
      </c>
      <c r="H181" s="170">
        <v>209.99</v>
      </c>
      <c r="I181" s="171"/>
      <c r="J181" s="172">
        <f>ROUND(I181*H181,2)</f>
        <v>0</v>
      </c>
      <c r="K181" s="168" t="s">
        <v>155</v>
      </c>
      <c r="L181" s="40"/>
      <c r="M181" s="173" t="s">
        <v>3</v>
      </c>
      <c r="N181" s="174" t="s">
        <v>43</v>
      </c>
      <c r="O181" s="73"/>
      <c r="P181" s="175">
        <f>O181*H181</f>
        <v>0</v>
      </c>
      <c r="Q181" s="175">
        <v>0</v>
      </c>
      <c r="R181" s="175">
        <f>Q181*H181</f>
        <v>0</v>
      </c>
      <c r="S181" s="175">
        <v>0</v>
      </c>
      <c r="T181" s="176">
        <f>S181*H181</f>
        <v>0</v>
      </c>
      <c r="U181" s="39"/>
      <c r="V181" s="39"/>
      <c r="W181" s="39"/>
      <c r="X181" s="39"/>
      <c r="Y181" s="39"/>
      <c r="Z181" s="39"/>
      <c r="AA181" s="39"/>
      <c r="AB181" s="39"/>
      <c r="AC181" s="39"/>
      <c r="AD181" s="39"/>
      <c r="AE181" s="39"/>
      <c r="AR181" s="177" t="s">
        <v>249</v>
      </c>
      <c r="AT181" s="177" t="s">
        <v>151</v>
      </c>
      <c r="AU181" s="177" t="s">
        <v>82</v>
      </c>
      <c r="AY181" s="20" t="s">
        <v>148</v>
      </c>
      <c r="BE181" s="178">
        <f>IF(N181="základní",J181,0)</f>
        <v>0</v>
      </c>
      <c r="BF181" s="178">
        <f>IF(N181="snížená",J181,0)</f>
        <v>0</v>
      </c>
      <c r="BG181" s="178">
        <f>IF(N181="zákl. přenesená",J181,0)</f>
        <v>0</v>
      </c>
      <c r="BH181" s="178">
        <f>IF(N181="sníž. přenesená",J181,0)</f>
        <v>0</v>
      </c>
      <c r="BI181" s="178">
        <f>IF(N181="nulová",J181,0)</f>
        <v>0</v>
      </c>
      <c r="BJ181" s="20" t="s">
        <v>80</v>
      </c>
      <c r="BK181" s="178">
        <f>ROUND(I181*H181,2)</f>
        <v>0</v>
      </c>
      <c r="BL181" s="20" t="s">
        <v>249</v>
      </c>
      <c r="BM181" s="177" t="s">
        <v>502</v>
      </c>
    </row>
    <row r="182" s="2" customFormat="1">
      <c r="A182" s="39"/>
      <c r="B182" s="40"/>
      <c r="C182" s="39"/>
      <c r="D182" s="179" t="s">
        <v>158</v>
      </c>
      <c r="E182" s="39"/>
      <c r="F182" s="180" t="s">
        <v>503</v>
      </c>
      <c r="G182" s="39"/>
      <c r="H182" s="39"/>
      <c r="I182" s="181"/>
      <c r="J182" s="39"/>
      <c r="K182" s="39"/>
      <c r="L182" s="40"/>
      <c r="M182" s="182"/>
      <c r="N182" s="183"/>
      <c r="O182" s="73"/>
      <c r="P182" s="73"/>
      <c r="Q182" s="73"/>
      <c r="R182" s="73"/>
      <c r="S182" s="73"/>
      <c r="T182" s="74"/>
      <c r="U182" s="39"/>
      <c r="V182" s="39"/>
      <c r="W182" s="39"/>
      <c r="X182" s="39"/>
      <c r="Y182" s="39"/>
      <c r="Z182" s="39"/>
      <c r="AA182" s="39"/>
      <c r="AB182" s="39"/>
      <c r="AC182" s="39"/>
      <c r="AD182" s="39"/>
      <c r="AE182" s="39"/>
      <c r="AT182" s="20" t="s">
        <v>158</v>
      </c>
      <c r="AU182" s="20" t="s">
        <v>82</v>
      </c>
    </row>
    <row r="183" s="2" customFormat="1" ht="16.5" customHeight="1">
      <c r="A183" s="39"/>
      <c r="B183" s="165"/>
      <c r="C183" s="211" t="s">
        <v>351</v>
      </c>
      <c r="D183" s="211" t="s">
        <v>385</v>
      </c>
      <c r="E183" s="212" t="s">
        <v>504</v>
      </c>
      <c r="F183" s="213" t="s">
        <v>505</v>
      </c>
      <c r="G183" s="214" t="s">
        <v>215</v>
      </c>
      <c r="H183" s="215">
        <v>0.22</v>
      </c>
      <c r="I183" s="216"/>
      <c r="J183" s="217">
        <f>ROUND(I183*H183,2)</f>
        <v>0</v>
      </c>
      <c r="K183" s="213" t="s">
        <v>155</v>
      </c>
      <c r="L183" s="218"/>
      <c r="M183" s="219" t="s">
        <v>3</v>
      </c>
      <c r="N183" s="220" t="s">
        <v>43</v>
      </c>
      <c r="O183" s="73"/>
      <c r="P183" s="175">
        <f>O183*H183</f>
        <v>0</v>
      </c>
      <c r="Q183" s="175">
        <v>1</v>
      </c>
      <c r="R183" s="175">
        <f>Q183*H183</f>
        <v>0.22</v>
      </c>
      <c r="S183" s="175">
        <v>0</v>
      </c>
      <c r="T183" s="176">
        <f>S183*H183</f>
        <v>0</v>
      </c>
      <c r="U183" s="39"/>
      <c r="V183" s="39"/>
      <c r="W183" s="39"/>
      <c r="X183" s="39"/>
      <c r="Y183" s="39"/>
      <c r="Z183" s="39"/>
      <c r="AA183" s="39"/>
      <c r="AB183" s="39"/>
      <c r="AC183" s="39"/>
      <c r="AD183" s="39"/>
      <c r="AE183" s="39"/>
      <c r="AR183" s="177" t="s">
        <v>351</v>
      </c>
      <c r="AT183" s="177" t="s">
        <v>385</v>
      </c>
      <c r="AU183" s="177" t="s">
        <v>82</v>
      </c>
      <c r="AY183" s="20" t="s">
        <v>148</v>
      </c>
      <c r="BE183" s="178">
        <f>IF(N183="základní",J183,0)</f>
        <v>0</v>
      </c>
      <c r="BF183" s="178">
        <f>IF(N183="snížená",J183,0)</f>
        <v>0</v>
      </c>
      <c r="BG183" s="178">
        <f>IF(N183="zákl. přenesená",J183,0)</f>
        <v>0</v>
      </c>
      <c r="BH183" s="178">
        <f>IF(N183="sníž. přenesená",J183,0)</f>
        <v>0</v>
      </c>
      <c r="BI183" s="178">
        <f>IF(N183="nulová",J183,0)</f>
        <v>0</v>
      </c>
      <c r="BJ183" s="20" t="s">
        <v>80</v>
      </c>
      <c r="BK183" s="178">
        <f>ROUND(I183*H183,2)</f>
        <v>0</v>
      </c>
      <c r="BL183" s="20" t="s">
        <v>249</v>
      </c>
      <c r="BM183" s="177" t="s">
        <v>506</v>
      </c>
    </row>
    <row r="184" s="13" customFormat="1">
      <c r="A184" s="13"/>
      <c r="B184" s="184"/>
      <c r="C184" s="13"/>
      <c r="D184" s="185" t="s">
        <v>167</v>
      </c>
      <c r="E184" s="13"/>
      <c r="F184" s="187" t="s">
        <v>507</v>
      </c>
      <c r="G184" s="13"/>
      <c r="H184" s="188">
        <v>0.22</v>
      </c>
      <c r="I184" s="189"/>
      <c r="J184" s="13"/>
      <c r="K184" s="13"/>
      <c r="L184" s="184"/>
      <c r="M184" s="190"/>
      <c r="N184" s="191"/>
      <c r="O184" s="191"/>
      <c r="P184" s="191"/>
      <c r="Q184" s="191"/>
      <c r="R184" s="191"/>
      <c r="S184" s="191"/>
      <c r="T184" s="192"/>
      <c r="U184" s="13"/>
      <c r="V184" s="13"/>
      <c r="W184" s="13"/>
      <c r="X184" s="13"/>
      <c r="Y184" s="13"/>
      <c r="Z184" s="13"/>
      <c r="AA184" s="13"/>
      <c r="AB184" s="13"/>
      <c r="AC184" s="13"/>
      <c r="AD184" s="13"/>
      <c r="AE184" s="13"/>
      <c r="AT184" s="186" t="s">
        <v>167</v>
      </c>
      <c r="AU184" s="186" t="s">
        <v>82</v>
      </c>
      <c r="AV184" s="13" t="s">
        <v>82</v>
      </c>
      <c r="AW184" s="13" t="s">
        <v>4</v>
      </c>
      <c r="AX184" s="13" t="s">
        <v>80</v>
      </c>
      <c r="AY184" s="186" t="s">
        <v>148</v>
      </c>
    </row>
    <row r="185" s="2" customFormat="1" ht="16.5" customHeight="1">
      <c r="A185" s="39"/>
      <c r="B185" s="165"/>
      <c r="C185" s="166" t="s">
        <v>359</v>
      </c>
      <c r="D185" s="166" t="s">
        <v>151</v>
      </c>
      <c r="E185" s="167" t="s">
        <v>508</v>
      </c>
      <c r="F185" s="168" t="s">
        <v>509</v>
      </c>
      <c r="G185" s="169" t="s">
        <v>154</v>
      </c>
      <c r="H185" s="170">
        <v>209.99</v>
      </c>
      <c r="I185" s="171"/>
      <c r="J185" s="172">
        <f>ROUND(I185*H185,2)</f>
        <v>0</v>
      </c>
      <c r="K185" s="168" t="s">
        <v>155</v>
      </c>
      <c r="L185" s="40"/>
      <c r="M185" s="173" t="s">
        <v>3</v>
      </c>
      <c r="N185" s="174" t="s">
        <v>43</v>
      </c>
      <c r="O185" s="73"/>
      <c r="P185" s="175">
        <f>O185*H185</f>
        <v>0</v>
      </c>
      <c r="Q185" s="175">
        <v>0.0004</v>
      </c>
      <c r="R185" s="175">
        <f>Q185*H185</f>
        <v>0.083996</v>
      </c>
      <c r="S185" s="175">
        <v>0</v>
      </c>
      <c r="T185" s="176">
        <f>S185*H185</f>
        <v>0</v>
      </c>
      <c r="U185" s="39"/>
      <c r="V185" s="39"/>
      <c r="W185" s="39"/>
      <c r="X185" s="39"/>
      <c r="Y185" s="39"/>
      <c r="Z185" s="39"/>
      <c r="AA185" s="39"/>
      <c r="AB185" s="39"/>
      <c r="AC185" s="39"/>
      <c r="AD185" s="39"/>
      <c r="AE185" s="39"/>
      <c r="AR185" s="177" t="s">
        <v>249</v>
      </c>
      <c r="AT185" s="177" t="s">
        <v>151</v>
      </c>
      <c r="AU185" s="177" t="s">
        <v>82</v>
      </c>
      <c r="AY185" s="20" t="s">
        <v>148</v>
      </c>
      <c r="BE185" s="178">
        <f>IF(N185="základní",J185,0)</f>
        <v>0</v>
      </c>
      <c r="BF185" s="178">
        <f>IF(N185="snížená",J185,0)</f>
        <v>0</v>
      </c>
      <c r="BG185" s="178">
        <f>IF(N185="zákl. přenesená",J185,0)</f>
        <v>0</v>
      </c>
      <c r="BH185" s="178">
        <f>IF(N185="sníž. přenesená",J185,0)</f>
        <v>0</v>
      </c>
      <c r="BI185" s="178">
        <f>IF(N185="nulová",J185,0)</f>
        <v>0</v>
      </c>
      <c r="BJ185" s="20" t="s">
        <v>80</v>
      </c>
      <c r="BK185" s="178">
        <f>ROUND(I185*H185,2)</f>
        <v>0</v>
      </c>
      <c r="BL185" s="20" t="s">
        <v>249</v>
      </c>
      <c r="BM185" s="177" t="s">
        <v>510</v>
      </c>
    </row>
    <row r="186" s="2" customFormat="1">
      <c r="A186" s="39"/>
      <c r="B186" s="40"/>
      <c r="C186" s="39"/>
      <c r="D186" s="179" t="s">
        <v>158</v>
      </c>
      <c r="E186" s="39"/>
      <c r="F186" s="180" t="s">
        <v>511</v>
      </c>
      <c r="G186" s="39"/>
      <c r="H186" s="39"/>
      <c r="I186" s="181"/>
      <c r="J186" s="39"/>
      <c r="K186" s="39"/>
      <c r="L186" s="40"/>
      <c r="M186" s="182"/>
      <c r="N186" s="183"/>
      <c r="O186" s="73"/>
      <c r="P186" s="73"/>
      <c r="Q186" s="73"/>
      <c r="R186" s="73"/>
      <c r="S186" s="73"/>
      <c r="T186" s="74"/>
      <c r="U186" s="39"/>
      <c r="V186" s="39"/>
      <c r="W186" s="39"/>
      <c r="X186" s="39"/>
      <c r="Y186" s="39"/>
      <c r="Z186" s="39"/>
      <c r="AA186" s="39"/>
      <c r="AB186" s="39"/>
      <c r="AC186" s="39"/>
      <c r="AD186" s="39"/>
      <c r="AE186" s="39"/>
      <c r="AT186" s="20" t="s">
        <v>158</v>
      </c>
      <c r="AU186" s="20" t="s">
        <v>82</v>
      </c>
    </row>
    <row r="187" s="2" customFormat="1" ht="24.15" customHeight="1">
      <c r="A187" s="39"/>
      <c r="B187" s="165"/>
      <c r="C187" s="211" t="s">
        <v>512</v>
      </c>
      <c r="D187" s="211" t="s">
        <v>385</v>
      </c>
      <c r="E187" s="212" t="s">
        <v>513</v>
      </c>
      <c r="F187" s="213" t="s">
        <v>514</v>
      </c>
      <c r="G187" s="214" t="s">
        <v>154</v>
      </c>
      <c r="H187" s="215">
        <v>244.743</v>
      </c>
      <c r="I187" s="216"/>
      <c r="J187" s="217">
        <f>ROUND(I187*H187,2)</f>
        <v>0</v>
      </c>
      <c r="K187" s="213" t="s">
        <v>155</v>
      </c>
      <c r="L187" s="218"/>
      <c r="M187" s="219" t="s">
        <v>3</v>
      </c>
      <c r="N187" s="220" t="s">
        <v>43</v>
      </c>
      <c r="O187" s="73"/>
      <c r="P187" s="175">
        <f>O187*H187</f>
        <v>0</v>
      </c>
      <c r="Q187" s="175">
        <v>0.005</v>
      </c>
      <c r="R187" s="175">
        <f>Q187*H187</f>
        <v>1.2237150000000002</v>
      </c>
      <c r="S187" s="175">
        <v>0</v>
      </c>
      <c r="T187" s="176">
        <f>S187*H187</f>
        <v>0</v>
      </c>
      <c r="U187" s="39"/>
      <c r="V187" s="39"/>
      <c r="W187" s="39"/>
      <c r="X187" s="39"/>
      <c r="Y187" s="39"/>
      <c r="Z187" s="39"/>
      <c r="AA187" s="39"/>
      <c r="AB187" s="39"/>
      <c r="AC187" s="39"/>
      <c r="AD187" s="39"/>
      <c r="AE187" s="39"/>
      <c r="AR187" s="177" t="s">
        <v>351</v>
      </c>
      <c r="AT187" s="177" t="s">
        <v>385</v>
      </c>
      <c r="AU187" s="177" t="s">
        <v>82</v>
      </c>
      <c r="AY187" s="20" t="s">
        <v>148</v>
      </c>
      <c r="BE187" s="178">
        <f>IF(N187="základní",J187,0)</f>
        <v>0</v>
      </c>
      <c r="BF187" s="178">
        <f>IF(N187="snížená",J187,0)</f>
        <v>0</v>
      </c>
      <c r="BG187" s="178">
        <f>IF(N187="zákl. přenesená",J187,0)</f>
        <v>0</v>
      </c>
      <c r="BH187" s="178">
        <f>IF(N187="sníž. přenesená",J187,0)</f>
        <v>0</v>
      </c>
      <c r="BI187" s="178">
        <f>IF(N187="nulová",J187,0)</f>
        <v>0</v>
      </c>
      <c r="BJ187" s="20" t="s">
        <v>80</v>
      </c>
      <c r="BK187" s="178">
        <f>ROUND(I187*H187,2)</f>
        <v>0</v>
      </c>
      <c r="BL187" s="20" t="s">
        <v>249</v>
      </c>
      <c r="BM187" s="177" t="s">
        <v>515</v>
      </c>
    </row>
    <row r="188" s="13" customFormat="1">
      <c r="A188" s="13"/>
      <c r="B188" s="184"/>
      <c r="C188" s="13"/>
      <c r="D188" s="185" t="s">
        <v>167</v>
      </c>
      <c r="E188" s="13"/>
      <c r="F188" s="187" t="s">
        <v>516</v>
      </c>
      <c r="G188" s="13"/>
      <c r="H188" s="188">
        <v>244.743</v>
      </c>
      <c r="I188" s="189"/>
      <c r="J188" s="13"/>
      <c r="K188" s="13"/>
      <c r="L188" s="184"/>
      <c r="M188" s="190"/>
      <c r="N188" s="191"/>
      <c r="O188" s="191"/>
      <c r="P188" s="191"/>
      <c r="Q188" s="191"/>
      <c r="R188" s="191"/>
      <c r="S188" s="191"/>
      <c r="T188" s="192"/>
      <c r="U188" s="13"/>
      <c r="V188" s="13"/>
      <c r="W188" s="13"/>
      <c r="X188" s="13"/>
      <c r="Y188" s="13"/>
      <c r="Z188" s="13"/>
      <c r="AA188" s="13"/>
      <c r="AB188" s="13"/>
      <c r="AC188" s="13"/>
      <c r="AD188" s="13"/>
      <c r="AE188" s="13"/>
      <c r="AT188" s="186" t="s">
        <v>167</v>
      </c>
      <c r="AU188" s="186" t="s">
        <v>82</v>
      </c>
      <c r="AV188" s="13" t="s">
        <v>82</v>
      </c>
      <c r="AW188" s="13" t="s">
        <v>4</v>
      </c>
      <c r="AX188" s="13" t="s">
        <v>80</v>
      </c>
      <c r="AY188" s="186" t="s">
        <v>148</v>
      </c>
    </row>
    <row r="189" s="2" customFormat="1" ht="33" customHeight="1">
      <c r="A189" s="39"/>
      <c r="B189" s="165"/>
      <c r="C189" s="166" t="s">
        <v>517</v>
      </c>
      <c r="D189" s="166" t="s">
        <v>151</v>
      </c>
      <c r="E189" s="167" t="s">
        <v>518</v>
      </c>
      <c r="F189" s="168" t="s">
        <v>519</v>
      </c>
      <c r="G189" s="169" t="s">
        <v>215</v>
      </c>
      <c r="H189" s="170">
        <v>1.528</v>
      </c>
      <c r="I189" s="171"/>
      <c r="J189" s="172">
        <f>ROUND(I189*H189,2)</f>
        <v>0</v>
      </c>
      <c r="K189" s="168" t="s">
        <v>155</v>
      </c>
      <c r="L189" s="40"/>
      <c r="M189" s="173" t="s">
        <v>3</v>
      </c>
      <c r="N189" s="174" t="s">
        <v>43</v>
      </c>
      <c r="O189" s="73"/>
      <c r="P189" s="175">
        <f>O189*H189</f>
        <v>0</v>
      </c>
      <c r="Q189" s="175">
        <v>0</v>
      </c>
      <c r="R189" s="175">
        <f>Q189*H189</f>
        <v>0</v>
      </c>
      <c r="S189" s="175">
        <v>0</v>
      </c>
      <c r="T189" s="176">
        <f>S189*H189</f>
        <v>0</v>
      </c>
      <c r="U189" s="39"/>
      <c r="V189" s="39"/>
      <c r="W189" s="39"/>
      <c r="X189" s="39"/>
      <c r="Y189" s="39"/>
      <c r="Z189" s="39"/>
      <c r="AA189" s="39"/>
      <c r="AB189" s="39"/>
      <c r="AC189" s="39"/>
      <c r="AD189" s="39"/>
      <c r="AE189" s="39"/>
      <c r="AR189" s="177" t="s">
        <v>249</v>
      </c>
      <c r="AT189" s="177" t="s">
        <v>151</v>
      </c>
      <c r="AU189" s="177" t="s">
        <v>82</v>
      </c>
      <c r="AY189" s="20" t="s">
        <v>148</v>
      </c>
      <c r="BE189" s="178">
        <f>IF(N189="základní",J189,0)</f>
        <v>0</v>
      </c>
      <c r="BF189" s="178">
        <f>IF(N189="snížená",J189,0)</f>
        <v>0</v>
      </c>
      <c r="BG189" s="178">
        <f>IF(N189="zákl. přenesená",J189,0)</f>
        <v>0</v>
      </c>
      <c r="BH189" s="178">
        <f>IF(N189="sníž. přenesená",J189,0)</f>
        <v>0</v>
      </c>
      <c r="BI189" s="178">
        <f>IF(N189="nulová",J189,0)</f>
        <v>0</v>
      </c>
      <c r="BJ189" s="20" t="s">
        <v>80</v>
      </c>
      <c r="BK189" s="178">
        <f>ROUND(I189*H189,2)</f>
        <v>0</v>
      </c>
      <c r="BL189" s="20" t="s">
        <v>249</v>
      </c>
      <c r="BM189" s="177" t="s">
        <v>520</v>
      </c>
    </row>
    <row r="190" s="2" customFormat="1">
      <c r="A190" s="39"/>
      <c r="B190" s="40"/>
      <c r="C190" s="39"/>
      <c r="D190" s="179" t="s">
        <v>158</v>
      </c>
      <c r="E190" s="39"/>
      <c r="F190" s="180" t="s">
        <v>521</v>
      </c>
      <c r="G190" s="39"/>
      <c r="H190" s="39"/>
      <c r="I190" s="181"/>
      <c r="J190" s="39"/>
      <c r="K190" s="39"/>
      <c r="L190" s="40"/>
      <c r="M190" s="182"/>
      <c r="N190" s="183"/>
      <c r="O190" s="73"/>
      <c r="P190" s="73"/>
      <c r="Q190" s="73"/>
      <c r="R190" s="73"/>
      <c r="S190" s="73"/>
      <c r="T190" s="74"/>
      <c r="U190" s="39"/>
      <c r="V190" s="39"/>
      <c r="W190" s="39"/>
      <c r="X190" s="39"/>
      <c r="Y190" s="39"/>
      <c r="Z190" s="39"/>
      <c r="AA190" s="39"/>
      <c r="AB190" s="39"/>
      <c r="AC190" s="39"/>
      <c r="AD190" s="39"/>
      <c r="AE190" s="39"/>
      <c r="AT190" s="20" t="s">
        <v>158</v>
      </c>
      <c r="AU190" s="20" t="s">
        <v>82</v>
      </c>
    </row>
    <row r="191" s="12" customFormat="1" ht="22.8" customHeight="1">
      <c r="A191" s="12"/>
      <c r="B191" s="152"/>
      <c r="C191" s="12"/>
      <c r="D191" s="153" t="s">
        <v>71</v>
      </c>
      <c r="E191" s="163" t="s">
        <v>300</v>
      </c>
      <c r="F191" s="163" t="s">
        <v>301</v>
      </c>
      <c r="G191" s="12"/>
      <c r="H191" s="12"/>
      <c r="I191" s="155"/>
      <c r="J191" s="164">
        <f>BK191</f>
        <v>0</v>
      </c>
      <c r="K191" s="12"/>
      <c r="L191" s="152"/>
      <c r="M191" s="157"/>
      <c r="N191" s="158"/>
      <c r="O191" s="158"/>
      <c r="P191" s="159">
        <f>SUM(P192:P209)</f>
        <v>0</v>
      </c>
      <c r="Q191" s="158"/>
      <c r="R191" s="159">
        <f>SUM(R192:R209)</f>
        <v>2.779008</v>
      </c>
      <c r="S191" s="158"/>
      <c r="T191" s="160">
        <f>SUM(T192:T209)</f>
        <v>0</v>
      </c>
      <c r="U191" s="12"/>
      <c r="V191" s="12"/>
      <c r="W191" s="12"/>
      <c r="X191" s="12"/>
      <c r="Y191" s="12"/>
      <c r="Z191" s="12"/>
      <c r="AA191" s="12"/>
      <c r="AB191" s="12"/>
      <c r="AC191" s="12"/>
      <c r="AD191" s="12"/>
      <c r="AE191" s="12"/>
      <c r="AR191" s="153" t="s">
        <v>82</v>
      </c>
      <c r="AT191" s="161" t="s">
        <v>71</v>
      </c>
      <c r="AU191" s="161" t="s">
        <v>80</v>
      </c>
      <c r="AY191" s="153" t="s">
        <v>148</v>
      </c>
      <c r="BK191" s="162">
        <f>SUM(BK192:BK209)</f>
        <v>0</v>
      </c>
    </row>
    <row r="192" s="2" customFormat="1" ht="24.15" customHeight="1">
      <c r="A192" s="39"/>
      <c r="B192" s="165"/>
      <c r="C192" s="166" t="s">
        <v>522</v>
      </c>
      <c r="D192" s="166" t="s">
        <v>151</v>
      </c>
      <c r="E192" s="167" t="s">
        <v>523</v>
      </c>
      <c r="F192" s="168" t="s">
        <v>524</v>
      </c>
      <c r="G192" s="169" t="s">
        <v>154</v>
      </c>
      <c r="H192" s="170">
        <v>218.23</v>
      </c>
      <c r="I192" s="171"/>
      <c r="J192" s="172">
        <f>ROUND(I192*H192,2)</f>
        <v>0</v>
      </c>
      <c r="K192" s="168" t="s">
        <v>155</v>
      </c>
      <c r="L192" s="40"/>
      <c r="M192" s="173" t="s">
        <v>3</v>
      </c>
      <c r="N192" s="174" t="s">
        <v>43</v>
      </c>
      <c r="O192" s="73"/>
      <c r="P192" s="175">
        <f>O192*H192</f>
        <v>0</v>
      </c>
      <c r="Q192" s="175">
        <v>0.0126</v>
      </c>
      <c r="R192" s="175">
        <f>Q192*H192</f>
        <v>2.749698</v>
      </c>
      <c r="S192" s="175">
        <v>0</v>
      </c>
      <c r="T192" s="176">
        <f>S192*H192</f>
        <v>0</v>
      </c>
      <c r="U192" s="39"/>
      <c r="V192" s="39"/>
      <c r="W192" s="39"/>
      <c r="X192" s="39"/>
      <c r="Y192" s="39"/>
      <c r="Z192" s="39"/>
      <c r="AA192" s="39"/>
      <c r="AB192" s="39"/>
      <c r="AC192" s="39"/>
      <c r="AD192" s="39"/>
      <c r="AE192" s="39"/>
      <c r="AR192" s="177" t="s">
        <v>249</v>
      </c>
      <c r="AT192" s="177" t="s">
        <v>151</v>
      </c>
      <c r="AU192" s="177" t="s">
        <v>82</v>
      </c>
      <c r="AY192" s="20" t="s">
        <v>148</v>
      </c>
      <c r="BE192" s="178">
        <f>IF(N192="základní",J192,0)</f>
        <v>0</v>
      </c>
      <c r="BF192" s="178">
        <f>IF(N192="snížená",J192,0)</f>
        <v>0</v>
      </c>
      <c r="BG192" s="178">
        <f>IF(N192="zákl. přenesená",J192,0)</f>
        <v>0</v>
      </c>
      <c r="BH192" s="178">
        <f>IF(N192="sníž. přenesená",J192,0)</f>
        <v>0</v>
      </c>
      <c r="BI192" s="178">
        <f>IF(N192="nulová",J192,0)</f>
        <v>0</v>
      </c>
      <c r="BJ192" s="20" t="s">
        <v>80</v>
      </c>
      <c r="BK192" s="178">
        <f>ROUND(I192*H192,2)</f>
        <v>0</v>
      </c>
      <c r="BL192" s="20" t="s">
        <v>249</v>
      </c>
      <c r="BM192" s="177" t="s">
        <v>525</v>
      </c>
    </row>
    <row r="193" s="2" customFormat="1">
      <c r="A193" s="39"/>
      <c r="B193" s="40"/>
      <c r="C193" s="39"/>
      <c r="D193" s="179" t="s">
        <v>158</v>
      </c>
      <c r="E193" s="39"/>
      <c r="F193" s="180" t="s">
        <v>526</v>
      </c>
      <c r="G193" s="39"/>
      <c r="H193" s="39"/>
      <c r="I193" s="181"/>
      <c r="J193" s="39"/>
      <c r="K193" s="39"/>
      <c r="L193" s="40"/>
      <c r="M193" s="182"/>
      <c r="N193" s="183"/>
      <c r="O193" s="73"/>
      <c r="P193" s="73"/>
      <c r="Q193" s="73"/>
      <c r="R193" s="73"/>
      <c r="S193" s="73"/>
      <c r="T193" s="74"/>
      <c r="U193" s="39"/>
      <c r="V193" s="39"/>
      <c r="W193" s="39"/>
      <c r="X193" s="39"/>
      <c r="Y193" s="39"/>
      <c r="Z193" s="39"/>
      <c r="AA193" s="39"/>
      <c r="AB193" s="39"/>
      <c r="AC193" s="39"/>
      <c r="AD193" s="39"/>
      <c r="AE193" s="39"/>
      <c r="AT193" s="20" t="s">
        <v>158</v>
      </c>
      <c r="AU193" s="20" t="s">
        <v>82</v>
      </c>
    </row>
    <row r="194" s="13" customFormat="1">
      <c r="A194" s="13"/>
      <c r="B194" s="184"/>
      <c r="C194" s="13"/>
      <c r="D194" s="185" t="s">
        <v>167</v>
      </c>
      <c r="E194" s="186" t="s">
        <v>3</v>
      </c>
      <c r="F194" s="187" t="s">
        <v>527</v>
      </c>
      <c r="G194" s="13"/>
      <c r="H194" s="188">
        <v>216.73</v>
      </c>
      <c r="I194" s="189"/>
      <c r="J194" s="13"/>
      <c r="K194" s="13"/>
      <c r="L194" s="184"/>
      <c r="M194" s="190"/>
      <c r="N194" s="191"/>
      <c r="O194" s="191"/>
      <c r="P194" s="191"/>
      <c r="Q194" s="191"/>
      <c r="R194" s="191"/>
      <c r="S194" s="191"/>
      <c r="T194" s="192"/>
      <c r="U194" s="13"/>
      <c r="V194" s="13"/>
      <c r="W194" s="13"/>
      <c r="X194" s="13"/>
      <c r="Y194" s="13"/>
      <c r="Z194" s="13"/>
      <c r="AA194" s="13"/>
      <c r="AB194" s="13"/>
      <c r="AC194" s="13"/>
      <c r="AD194" s="13"/>
      <c r="AE194" s="13"/>
      <c r="AT194" s="186" t="s">
        <v>167</v>
      </c>
      <c r="AU194" s="186" t="s">
        <v>82</v>
      </c>
      <c r="AV194" s="13" t="s">
        <v>82</v>
      </c>
      <c r="AW194" s="13" t="s">
        <v>35</v>
      </c>
      <c r="AX194" s="13" t="s">
        <v>72</v>
      </c>
      <c r="AY194" s="186" t="s">
        <v>148</v>
      </c>
    </row>
    <row r="195" s="13" customFormat="1">
      <c r="A195" s="13"/>
      <c r="B195" s="184"/>
      <c r="C195" s="13"/>
      <c r="D195" s="185" t="s">
        <v>167</v>
      </c>
      <c r="E195" s="186" t="s">
        <v>3</v>
      </c>
      <c r="F195" s="187" t="s">
        <v>528</v>
      </c>
      <c r="G195" s="13"/>
      <c r="H195" s="188">
        <v>1.5</v>
      </c>
      <c r="I195" s="189"/>
      <c r="J195" s="13"/>
      <c r="K195" s="13"/>
      <c r="L195" s="184"/>
      <c r="M195" s="190"/>
      <c r="N195" s="191"/>
      <c r="O195" s="191"/>
      <c r="P195" s="191"/>
      <c r="Q195" s="191"/>
      <c r="R195" s="191"/>
      <c r="S195" s="191"/>
      <c r="T195" s="192"/>
      <c r="U195" s="13"/>
      <c r="V195" s="13"/>
      <c r="W195" s="13"/>
      <c r="X195" s="13"/>
      <c r="Y195" s="13"/>
      <c r="Z195" s="13"/>
      <c r="AA195" s="13"/>
      <c r="AB195" s="13"/>
      <c r="AC195" s="13"/>
      <c r="AD195" s="13"/>
      <c r="AE195" s="13"/>
      <c r="AT195" s="186" t="s">
        <v>167</v>
      </c>
      <c r="AU195" s="186" t="s">
        <v>82</v>
      </c>
      <c r="AV195" s="13" t="s">
        <v>82</v>
      </c>
      <c r="AW195" s="13" t="s">
        <v>35</v>
      </c>
      <c r="AX195" s="13" t="s">
        <v>72</v>
      </c>
      <c r="AY195" s="186" t="s">
        <v>148</v>
      </c>
    </row>
    <row r="196" s="14" customFormat="1">
      <c r="A196" s="14"/>
      <c r="B196" s="193"/>
      <c r="C196" s="14"/>
      <c r="D196" s="185" t="s">
        <v>167</v>
      </c>
      <c r="E196" s="194" t="s">
        <v>3</v>
      </c>
      <c r="F196" s="195" t="s">
        <v>171</v>
      </c>
      <c r="G196" s="14"/>
      <c r="H196" s="196">
        <v>218.23</v>
      </c>
      <c r="I196" s="197"/>
      <c r="J196" s="14"/>
      <c r="K196" s="14"/>
      <c r="L196" s="193"/>
      <c r="M196" s="198"/>
      <c r="N196" s="199"/>
      <c r="O196" s="199"/>
      <c r="P196" s="199"/>
      <c r="Q196" s="199"/>
      <c r="R196" s="199"/>
      <c r="S196" s="199"/>
      <c r="T196" s="200"/>
      <c r="U196" s="14"/>
      <c r="V196" s="14"/>
      <c r="W196" s="14"/>
      <c r="X196" s="14"/>
      <c r="Y196" s="14"/>
      <c r="Z196" s="14"/>
      <c r="AA196" s="14"/>
      <c r="AB196" s="14"/>
      <c r="AC196" s="14"/>
      <c r="AD196" s="14"/>
      <c r="AE196" s="14"/>
      <c r="AT196" s="194" t="s">
        <v>167</v>
      </c>
      <c r="AU196" s="194" t="s">
        <v>82</v>
      </c>
      <c r="AV196" s="14" t="s">
        <v>156</v>
      </c>
      <c r="AW196" s="14" t="s">
        <v>35</v>
      </c>
      <c r="AX196" s="14" t="s">
        <v>80</v>
      </c>
      <c r="AY196" s="194" t="s">
        <v>148</v>
      </c>
    </row>
    <row r="197" s="2" customFormat="1" ht="24.15" customHeight="1">
      <c r="A197" s="39"/>
      <c r="B197" s="165"/>
      <c r="C197" s="166" t="s">
        <v>529</v>
      </c>
      <c r="D197" s="166" t="s">
        <v>151</v>
      </c>
      <c r="E197" s="167" t="s">
        <v>530</v>
      </c>
      <c r="F197" s="168" t="s">
        <v>531</v>
      </c>
      <c r="G197" s="169" t="s">
        <v>319</v>
      </c>
      <c r="H197" s="170">
        <v>3</v>
      </c>
      <c r="I197" s="171"/>
      <c r="J197" s="172">
        <f>ROUND(I197*H197,2)</f>
        <v>0</v>
      </c>
      <c r="K197" s="168" t="s">
        <v>155</v>
      </c>
      <c r="L197" s="40"/>
      <c r="M197" s="173" t="s">
        <v>3</v>
      </c>
      <c r="N197" s="174" t="s">
        <v>43</v>
      </c>
      <c r="O197" s="73"/>
      <c r="P197" s="175">
        <f>O197*H197</f>
        <v>0</v>
      </c>
      <c r="Q197" s="175">
        <v>3E-05</v>
      </c>
      <c r="R197" s="175">
        <f>Q197*H197</f>
        <v>9E-05</v>
      </c>
      <c r="S197" s="175">
        <v>0</v>
      </c>
      <c r="T197" s="176">
        <f>S197*H197</f>
        <v>0</v>
      </c>
      <c r="U197" s="39"/>
      <c r="V197" s="39"/>
      <c r="W197" s="39"/>
      <c r="X197" s="39"/>
      <c r="Y197" s="39"/>
      <c r="Z197" s="39"/>
      <c r="AA197" s="39"/>
      <c r="AB197" s="39"/>
      <c r="AC197" s="39"/>
      <c r="AD197" s="39"/>
      <c r="AE197" s="39"/>
      <c r="AR197" s="177" t="s">
        <v>249</v>
      </c>
      <c r="AT197" s="177" t="s">
        <v>151</v>
      </c>
      <c r="AU197" s="177" t="s">
        <v>82</v>
      </c>
      <c r="AY197" s="20" t="s">
        <v>148</v>
      </c>
      <c r="BE197" s="178">
        <f>IF(N197="základní",J197,0)</f>
        <v>0</v>
      </c>
      <c r="BF197" s="178">
        <f>IF(N197="snížená",J197,0)</f>
        <v>0</v>
      </c>
      <c r="BG197" s="178">
        <f>IF(N197="zákl. přenesená",J197,0)</f>
        <v>0</v>
      </c>
      <c r="BH197" s="178">
        <f>IF(N197="sníž. přenesená",J197,0)</f>
        <v>0</v>
      </c>
      <c r="BI197" s="178">
        <f>IF(N197="nulová",J197,0)</f>
        <v>0</v>
      </c>
      <c r="BJ197" s="20" t="s">
        <v>80</v>
      </c>
      <c r="BK197" s="178">
        <f>ROUND(I197*H197,2)</f>
        <v>0</v>
      </c>
      <c r="BL197" s="20" t="s">
        <v>249</v>
      </c>
      <c r="BM197" s="177" t="s">
        <v>532</v>
      </c>
    </row>
    <row r="198" s="2" customFormat="1">
      <c r="A198" s="39"/>
      <c r="B198" s="40"/>
      <c r="C198" s="39"/>
      <c r="D198" s="179" t="s">
        <v>158</v>
      </c>
      <c r="E198" s="39"/>
      <c r="F198" s="180" t="s">
        <v>533</v>
      </c>
      <c r="G198" s="39"/>
      <c r="H198" s="39"/>
      <c r="I198" s="181"/>
      <c r="J198" s="39"/>
      <c r="K198" s="39"/>
      <c r="L198" s="40"/>
      <c r="M198" s="182"/>
      <c r="N198" s="183"/>
      <c r="O198" s="73"/>
      <c r="P198" s="73"/>
      <c r="Q198" s="73"/>
      <c r="R198" s="73"/>
      <c r="S198" s="73"/>
      <c r="T198" s="74"/>
      <c r="U198" s="39"/>
      <c r="V198" s="39"/>
      <c r="W198" s="39"/>
      <c r="X198" s="39"/>
      <c r="Y198" s="39"/>
      <c r="Z198" s="39"/>
      <c r="AA198" s="39"/>
      <c r="AB198" s="39"/>
      <c r="AC198" s="39"/>
      <c r="AD198" s="39"/>
      <c r="AE198" s="39"/>
      <c r="AT198" s="20" t="s">
        <v>158</v>
      </c>
      <c r="AU198" s="20" t="s">
        <v>82</v>
      </c>
    </row>
    <row r="199" s="2" customFormat="1" ht="16.5" customHeight="1">
      <c r="A199" s="39"/>
      <c r="B199" s="165"/>
      <c r="C199" s="211" t="s">
        <v>534</v>
      </c>
      <c r="D199" s="211" t="s">
        <v>385</v>
      </c>
      <c r="E199" s="212" t="s">
        <v>535</v>
      </c>
      <c r="F199" s="213" t="s">
        <v>536</v>
      </c>
      <c r="G199" s="214" t="s">
        <v>319</v>
      </c>
      <c r="H199" s="215">
        <v>3</v>
      </c>
      <c r="I199" s="216"/>
      <c r="J199" s="217">
        <f>ROUND(I199*H199,2)</f>
        <v>0</v>
      </c>
      <c r="K199" s="213" t="s">
        <v>155</v>
      </c>
      <c r="L199" s="218"/>
      <c r="M199" s="219" t="s">
        <v>3</v>
      </c>
      <c r="N199" s="220" t="s">
        <v>43</v>
      </c>
      <c r="O199" s="73"/>
      <c r="P199" s="175">
        <f>O199*H199</f>
        <v>0</v>
      </c>
      <c r="Q199" s="175">
        <v>0.0014</v>
      </c>
      <c r="R199" s="175">
        <f>Q199*H199</f>
        <v>0.0042</v>
      </c>
      <c r="S199" s="175">
        <v>0</v>
      </c>
      <c r="T199" s="176">
        <f>S199*H199</f>
        <v>0</v>
      </c>
      <c r="U199" s="39"/>
      <c r="V199" s="39"/>
      <c r="W199" s="39"/>
      <c r="X199" s="39"/>
      <c r="Y199" s="39"/>
      <c r="Z199" s="39"/>
      <c r="AA199" s="39"/>
      <c r="AB199" s="39"/>
      <c r="AC199" s="39"/>
      <c r="AD199" s="39"/>
      <c r="AE199" s="39"/>
      <c r="AR199" s="177" t="s">
        <v>351</v>
      </c>
      <c r="AT199" s="177" t="s">
        <v>385</v>
      </c>
      <c r="AU199" s="177" t="s">
        <v>82</v>
      </c>
      <c r="AY199" s="20" t="s">
        <v>148</v>
      </c>
      <c r="BE199" s="178">
        <f>IF(N199="základní",J199,0)</f>
        <v>0</v>
      </c>
      <c r="BF199" s="178">
        <f>IF(N199="snížená",J199,0)</f>
        <v>0</v>
      </c>
      <c r="BG199" s="178">
        <f>IF(N199="zákl. přenesená",J199,0)</f>
        <v>0</v>
      </c>
      <c r="BH199" s="178">
        <f>IF(N199="sníž. přenesená",J199,0)</f>
        <v>0</v>
      </c>
      <c r="BI199" s="178">
        <f>IF(N199="nulová",J199,0)</f>
        <v>0</v>
      </c>
      <c r="BJ199" s="20" t="s">
        <v>80</v>
      </c>
      <c r="BK199" s="178">
        <f>ROUND(I199*H199,2)</f>
        <v>0</v>
      </c>
      <c r="BL199" s="20" t="s">
        <v>249</v>
      </c>
      <c r="BM199" s="177" t="s">
        <v>537</v>
      </c>
    </row>
    <row r="200" s="2" customFormat="1" ht="24.15" customHeight="1">
      <c r="A200" s="39"/>
      <c r="B200" s="165"/>
      <c r="C200" s="166" t="s">
        <v>538</v>
      </c>
      <c r="D200" s="166" t="s">
        <v>151</v>
      </c>
      <c r="E200" s="167" t="s">
        <v>539</v>
      </c>
      <c r="F200" s="168" t="s">
        <v>540</v>
      </c>
      <c r="G200" s="169" t="s">
        <v>319</v>
      </c>
      <c r="H200" s="170">
        <v>4</v>
      </c>
      <c r="I200" s="171"/>
      <c r="J200" s="172">
        <f>ROUND(I200*H200,2)</f>
        <v>0</v>
      </c>
      <c r="K200" s="168" t="s">
        <v>155</v>
      </c>
      <c r="L200" s="40"/>
      <c r="M200" s="173" t="s">
        <v>3</v>
      </c>
      <c r="N200" s="174" t="s">
        <v>43</v>
      </c>
      <c r="O200" s="73"/>
      <c r="P200" s="175">
        <f>O200*H200</f>
        <v>0</v>
      </c>
      <c r="Q200" s="175">
        <v>3E-05</v>
      </c>
      <c r="R200" s="175">
        <f>Q200*H200</f>
        <v>0.00012</v>
      </c>
      <c r="S200" s="175">
        <v>0</v>
      </c>
      <c r="T200" s="176">
        <f>S200*H200</f>
        <v>0</v>
      </c>
      <c r="U200" s="39"/>
      <c r="V200" s="39"/>
      <c r="W200" s="39"/>
      <c r="X200" s="39"/>
      <c r="Y200" s="39"/>
      <c r="Z200" s="39"/>
      <c r="AA200" s="39"/>
      <c r="AB200" s="39"/>
      <c r="AC200" s="39"/>
      <c r="AD200" s="39"/>
      <c r="AE200" s="39"/>
      <c r="AR200" s="177" t="s">
        <v>249</v>
      </c>
      <c r="AT200" s="177" t="s">
        <v>151</v>
      </c>
      <c r="AU200" s="177" t="s">
        <v>82</v>
      </c>
      <c r="AY200" s="20" t="s">
        <v>148</v>
      </c>
      <c r="BE200" s="178">
        <f>IF(N200="základní",J200,0)</f>
        <v>0</v>
      </c>
      <c r="BF200" s="178">
        <f>IF(N200="snížená",J200,0)</f>
        <v>0</v>
      </c>
      <c r="BG200" s="178">
        <f>IF(N200="zákl. přenesená",J200,0)</f>
        <v>0</v>
      </c>
      <c r="BH200" s="178">
        <f>IF(N200="sníž. přenesená",J200,0)</f>
        <v>0</v>
      </c>
      <c r="BI200" s="178">
        <f>IF(N200="nulová",J200,0)</f>
        <v>0</v>
      </c>
      <c r="BJ200" s="20" t="s">
        <v>80</v>
      </c>
      <c r="BK200" s="178">
        <f>ROUND(I200*H200,2)</f>
        <v>0</v>
      </c>
      <c r="BL200" s="20" t="s">
        <v>249</v>
      </c>
      <c r="BM200" s="177" t="s">
        <v>541</v>
      </c>
    </row>
    <row r="201" s="2" customFormat="1">
      <c r="A201" s="39"/>
      <c r="B201" s="40"/>
      <c r="C201" s="39"/>
      <c r="D201" s="179" t="s">
        <v>158</v>
      </c>
      <c r="E201" s="39"/>
      <c r="F201" s="180" t="s">
        <v>542</v>
      </c>
      <c r="G201" s="39"/>
      <c r="H201" s="39"/>
      <c r="I201" s="181"/>
      <c r="J201" s="39"/>
      <c r="K201" s="39"/>
      <c r="L201" s="40"/>
      <c r="M201" s="182"/>
      <c r="N201" s="183"/>
      <c r="O201" s="73"/>
      <c r="P201" s="73"/>
      <c r="Q201" s="73"/>
      <c r="R201" s="73"/>
      <c r="S201" s="73"/>
      <c r="T201" s="74"/>
      <c r="U201" s="39"/>
      <c r="V201" s="39"/>
      <c r="W201" s="39"/>
      <c r="X201" s="39"/>
      <c r="Y201" s="39"/>
      <c r="Z201" s="39"/>
      <c r="AA201" s="39"/>
      <c r="AB201" s="39"/>
      <c r="AC201" s="39"/>
      <c r="AD201" s="39"/>
      <c r="AE201" s="39"/>
      <c r="AT201" s="20" t="s">
        <v>158</v>
      </c>
      <c r="AU201" s="20" t="s">
        <v>82</v>
      </c>
    </row>
    <row r="202" s="2" customFormat="1" ht="16.5" customHeight="1">
      <c r="A202" s="39"/>
      <c r="B202" s="165"/>
      <c r="C202" s="211" t="s">
        <v>543</v>
      </c>
      <c r="D202" s="211" t="s">
        <v>385</v>
      </c>
      <c r="E202" s="212" t="s">
        <v>544</v>
      </c>
      <c r="F202" s="213" t="s">
        <v>545</v>
      </c>
      <c r="G202" s="214" t="s">
        <v>319</v>
      </c>
      <c r="H202" s="215">
        <v>4</v>
      </c>
      <c r="I202" s="216"/>
      <c r="J202" s="217">
        <f>ROUND(I202*H202,2)</f>
        <v>0</v>
      </c>
      <c r="K202" s="213" t="s">
        <v>155</v>
      </c>
      <c r="L202" s="218"/>
      <c r="M202" s="219" t="s">
        <v>3</v>
      </c>
      <c r="N202" s="220" t="s">
        <v>43</v>
      </c>
      <c r="O202" s="73"/>
      <c r="P202" s="175">
        <f>O202*H202</f>
        <v>0</v>
      </c>
      <c r="Q202" s="175">
        <v>0.0032</v>
      </c>
      <c r="R202" s="175">
        <f>Q202*H202</f>
        <v>0.0128</v>
      </c>
      <c r="S202" s="175">
        <v>0</v>
      </c>
      <c r="T202" s="176">
        <f>S202*H202</f>
        <v>0</v>
      </c>
      <c r="U202" s="39"/>
      <c r="V202" s="39"/>
      <c r="W202" s="39"/>
      <c r="X202" s="39"/>
      <c r="Y202" s="39"/>
      <c r="Z202" s="39"/>
      <c r="AA202" s="39"/>
      <c r="AB202" s="39"/>
      <c r="AC202" s="39"/>
      <c r="AD202" s="39"/>
      <c r="AE202" s="39"/>
      <c r="AR202" s="177" t="s">
        <v>351</v>
      </c>
      <c r="AT202" s="177" t="s">
        <v>385</v>
      </c>
      <c r="AU202" s="177" t="s">
        <v>82</v>
      </c>
      <c r="AY202" s="20" t="s">
        <v>148</v>
      </c>
      <c r="BE202" s="178">
        <f>IF(N202="základní",J202,0)</f>
        <v>0</v>
      </c>
      <c r="BF202" s="178">
        <f>IF(N202="snížená",J202,0)</f>
        <v>0</v>
      </c>
      <c r="BG202" s="178">
        <f>IF(N202="zákl. přenesená",J202,0)</f>
        <v>0</v>
      </c>
      <c r="BH202" s="178">
        <f>IF(N202="sníž. přenesená",J202,0)</f>
        <v>0</v>
      </c>
      <c r="BI202" s="178">
        <f>IF(N202="nulová",J202,0)</f>
        <v>0</v>
      </c>
      <c r="BJ202" s="20" t="s">
        <v>80</v>
      </c>
      <c r="BK202" s="178">
        <f>ROUND(I202*H202,2)</f>
        <v>0</v>
      </c>
      <c r="BL202" s="20" t="s">
        <v>249</v>
      </c>
      <c r="BM202" s="177" t="s">
        <v>546</v>
      </c>
    </row>
    <row r="203" s="2" customFormat="1" ht="24.15" customHeight="1">
      <c r="A203" s="39"/>
      <c r="B203" s="165"/>
      <c r="C203" s="166" t="s">
        <v>547</v>
      </c>
      <c r="D203" s="166" t="s">
        <v>151</v>
      </c>
      <c r="E203" s="167" t="s">
        <v>548</v>
      </c>
      <c r="F203" s="168" t="s">
        <v>549</v>
      </c>
      <c r="G203" s="169" t="s">
        <v>319</v>
      </c>
      <c r="H203" s="170">
        <v>1</v>
      </c>
      <c r="I203" s="171"/>
      <c r="J203" s="172">
        <f>ROUND(I203*H203,2)</f>
        <v>0</v>
      </c>
      <c r="K203" s="168" t="s">
        <v>3</v>
      </c>
      <c r="L203" s="40"/>
      <c r="M203" s="173" t="s">
        <v>3</v>
      </c>
      <c r="N203" s="174" t="s">
        <v>43</v>
      </c>
      <c r="O203" s="73"/>
      <c r="P203" s="175">
        <f>O203*H203</f>
        <v>0</v>
      </c>
      <c r="Q203" s="175">
        <v>5E-05</v>
      </c>
      <c r="R203" s="175">
        <f>Q203*H203</f>
        <v>5E-05</v>
      </c>
      <c r="S203" s="175">
        <v>0</v>
      </c>
      <c r="T203" s="176">
        <f>S203*H203</f>
        <v>0</v>
      </c>
      <c r="U203" s="39"/>
      <c r="V203" s="39"/>
      <c r="W203" s="39"/>
      <c r="X203" s="39"/>
      <c r="Y203" s="39"/>
      <c r="Z203" s="39"/>
      <c r="AA203" s="39"/>
      <c r="AB203" s="39"/>
      <c r="AC203" s="39"/>
      <c r="AD203" s="39"/>
      <c r="AE203" s="39"/>
      <c r="AR203" s="177" t="s">
        <v>249</v>
      </c>
      <c r="AT203" s="177" t="s">
        <v>151</v>
      </c>
      <c r="AU203" s="177" t="s">
        <v>82</v>
      </c>
      <c r="AY203" s="20" t="s">
        <v>148</v>
      </c>
      <c r="BE203" s="178">
        <f>IF(N203="základní",J203,0)</f>
        <v>0</v>
      </c>
      <c r="BF203" s="178">
        <f>IF(N203="snížená",J203,0)</f>
        <v>0</v>
      </c>
      <c r="BG203" s="178">
        <f>IF(N203="zákl. přenesená",J203,0)</f>
        <v>0</v>
      </c>
      <c r="BH203" s="178">
        <f>IF(N203="sníž. přenesená",J203,0)</f>
        <v>0</v>
      </c>
      <c r="BI203" s="178">
        <f>IF(N203="nulová",J203,0)</f>
        <v>0</v>
      </c>
      <c r="BJ203" s="20" t="s">
        <v>80</v>
      </c>
      <c r="BK203" s="178">
        <f>ROUND(I203*H203,2)</f>
        <v>0</v>
      </c>
      <c r="BL203" s="20" t="s">
        <v>249</v>
      </c>
      <c r="BM203" s="177" t="s">
        <v>550</v>
      </c>
    </row>
    <row r="204" s="2" customFormat="1" ht="16.5" customHeight="1">
      <c r="A204" s="39"/>
      <c r="B204" s="165"/>
      <c r="C204" s="211" t="s">
        <v>551</v>
      </c>
      <c r="D204" s="211" t="s">
        <v>385</v>
      </c>
      <c r="E204" s="212" t="s">
        <v>552</v>
      </c>
      <c r="F204" s="213" t="s">
        <v>553</v>
      </c>
      <c r="G204" s="214" t="s">
        <v>319</v>
      </c>
      <c r="H204" s="215">
        <v>1</v>
      </c>
      <c r="I204" s="216"/>
      <c r="J204" s="217">
        <f>ROUND(I204*H204,2)</f>
        <v>0</v>
      </c>
      <c r="K204" s="213" t="s">
        <v>3</v>
      </c>
      <c r="L204" s="218"/>
      <c r="M204" s="219" t="s">
        <v>3</v>
      </c>
      <c r="N204" s="220" t="s">
        <v>43</v>
      </c>
      <c r="O204" s="73"/>
      <c r="P204" s="175">
        <f>O204*H204</f>
        <v>0</v>
      </c>
      <c r="Q204" s="175">
        <v>0.006</v>
      </c>
      <c r="R204" s="175">
        <f>Q204*H204</f>
        <v>0.006</v>
      </c>
      <c r="S204" s="175">
        <v>0</v>
      </c>
      <c r="T204" s="176">
        <f>S204*H204</f>
        <v>0</v>
      </c>
      <c r="U204" s="39"/>
      <c r="V204" s="39"/>
      <c r="W204" s="39"/>
      <c r="X204" s="39"/>
      <c r="Y204" s="39"/>
      <c r="Z204" s="39"/>
      <c r="AA204" s="39"/>
      <c r="AB204" s="39"/>
      <c r="AC204" s="39"/>
      <c r="AD204" s="39"/>
      <c r="AE204" s="39"/>
      <c r="AR204" s="177" t="s">
        <v>351</v>
      </c>
      <c r="AT204" s="177" t="s">
        <v>385</v>
      </c>
      <c r="AU204" s="177" t="s">
        <v>82</v>
      </c>
      <c r="AY204" s="20" t="s">
        <v>148</v>
      </c>
      <c r="BE204" s="178">
        <f>IF(N204="základní",J204,0)</f>
        <v>0</v>
      </c>
      <c r="BF204" s="178">
        <f>IF(N204="snížená",J204,0)</f>
        <v>0</v>
      </c>
      <c r="BG204" s="178">
        <f>IF(N204="zákl. přenesená",J204,0)</f>
        <v>0</v>
      </c>
      <c r="BH204" s="178">
        <f>IF(N204="sníž. přenesená",J204,0)</f>
        <v>0</v>
      </c>
      <c r="BI204" s="178">
        <f>IF(N204="nulová",J204,0)</f>
        <v>0</v>
      </c>
      <c r="BJ204" s="20" t="s">
        <v>80</v>
      </c>
      <c r="BK204" s="178">
        <f>ROUND(I204*H204,2)</f>
        <v>0</v>
      </c>
      <c r="BL204" s="20" t="s">
        <v>249</v>
      </c>
      <c r="BM204" s="177" t="s">
        <v>554</v>
      </c>
    </row>
    <row r="205" s="2" customFormat="1" ht="24.15" customHeight="1">
      <c r="A205" s="39"/>
      <c r="B205" s="165"/>
      <c r="C205" s="166" t="s">
        <v>555</v>
      </c>
      <c r="D205" s="166" t="s">
        <v>151</v>
      </c>
      <c r="E205" s="167" t="s">
        <v>556</v>
      </c>
      <c r="F205" s="168" t="s">
        <v>557</v>
      </c>
      <c r="G205" s="169" t="s">
        <v>319</v>
      </c>
      <c r="H205" s="170">
        <v>1</v>
      </c>
      <c r="I205" s="171"/>
      <c r="J205" s="172">
        <f>ROUND(I205*H205,2)</f>
        <v>0</v>
      </c>
      <c r="K205" s="168" t="s">
        <v>155</v>
      </c>
      <c r="L205" s="40"/>
      <c r="M205" s="173" t="s">
        <v>3</v>
      </c>
      <c r="N205" s="174" t="s">
        <v>43</v>
      </c>
      <c r="O205" s="73"/>
      <c r="P205" s="175">
        <f>O205*H205</f>
        <v>0</v>
      </c>
      <c r="Q205" s="175">
        <v>5E-05</v>
      </c>
      <c r="R205" s="175">
        <f>Q205*H205</f>
        <v>5E-05</v>
      </c>
      <c r="S205" s="175">
        <v>0</v>
      </c>
      <c r="T205" s="176">
        <f>S205*H205</f>
        <v>0</v>
      </c>
      <c r="U205" s="39"/>
      <c r="V205" s="39"/>
      <c r="W205" s="39"/>
      <c r="X205" s="39"/>
      <c r="Y205" s="39"/>
      <c r="Z205" s="39"/>
      <c r="AA205" s="39"/>
      <c r="AB205" s="39"/>
      <c r="AC205" s="39"/>
      <c r="AD205" s="39"/>
      <c r="AE205" s="39"/>
      <c r="AR205" s="177" t="s">
        <v>249</v>
      </c>
      <c r="AT205" s="177" t="s">
        <v>151</v>
      </c>
      <c r="AU205" s="177" t="s">
        <v>82</v>
      </c>
      <c r="AY205" s="20" t="s">
        <v>148</v>
      </c>
      <c r="BE205" s="178">
        <f>IF(N205="základní",J205,0)</f>
        <v>0</v>
      </c>
      <c r="BF205" s="178">
        <f>IF(N205="snížená",J205,0)</f>
        <v>0</v>
      </c>
      <c r="BG205" s="178">
        <f>IF(N205="zákl. přenesená",J205,0)</f>
        <v>0</v>
      </c>
      <c r="BH205" s="178">
        <f>IF(N205="sníž. přenesená",J205,0)</f>
        <v>0</v>
      </c>
      <c r="BI205" s="178">
        <f>IF(N205="nulová",J205,0)</f>
        <v>0</v>
      </c>
      <c r="BJ205" s="20" t="s">
        <v>80</v>
      </c>
      <c r="BK205" s="178">
        <f>ROUND(I205*H205,2)</f>
        <v>0</v>
      </c>
      <c r="BL205" s="20" t="s">
        <v>249</v>
      </c>
      <c r="BM205" s="177" t="s">
        <v>558</v>
      </c>
    </row>
    <row r="206" s="2" customFormat="1">
      <c r="A206" s="39"/>
      <c r="B206" s="40"/>
      <c r="C206" s="39"/>
      <c r="D206" s="179" t="s">
        <v>158</v>
      </c>
      <c r="E206" s="39"/>
      <c r="F206" s="180" t="s">
        <v>559</v>
      </c>
      <c r="G206" s="39"/>
      <c r="H206" s="39"/>
      <c r="I206" s="181"/>
      <c r="J206" s="39"/>
      <c r="K206" s="39"/>
      <c r="L206" s="40"/>
      <c r="M206" s="182"/>
      <c r="N206" s="183"/>
      <c r="O206" s="73"/>
      <c r="P206" s="73"/>
      <c r="Q206" s="73"/>
      <c r="R206" s="73"/>
      <c r="S206" s="73"/>
      <c r="T206" s="74"/>
      <c r="U206" s="39"/>
      <c r="V206" s="39"/>
      <c r="W206" s="39"/>
      <c r="X206" s="39"/>
      <c r="Y206" s="39"/>
      <c r="Z206" s="39"/>
      <c r="AA206" s="39"/>
      <c r="AB206" s="39"/>
      <c r="AC206" s="39"/>
      <c r="AD206" s="39"/>
      <c r="AE206" s="39"/>
      <c r="AT206" s="20" t="s">
        <v>158</v>
      </c>
      <c r="AU206" s="20" t="s">
        <v>82</v>
      </c>
    </row>
    <row r="207" s="2" customFormat="1" ht="16.5" customHeight="1">
      <c r="A207" s="39"/>
      <c r="B207" s="165"/>
      <c r="C207" s="211" t="s">
        <v>560</v>
      </c>
      <c r="D207" s="211" t="s">
        <v>385</v>
      </c>
      <c r="E207" s="212" t="s">
        <v>561</v>
      </c>
      <c r="F207" s="213" t="s">
        <v>562</v>
      </c>
      <c r="G207" s="214" t="s">
        <v>319</v>
      </c>
      <c r="H207" s="215">
        <v>1</v>
      </c>
      <c r="I207" s="216"/>
      <c r="J207" s="217">
        <f>ROUND(I207*H207,2)</f>
        <v>0</v>
      </c>
      <c r="K207" s="213" t="s">
        <v>155</v>
      </c>
      <c r="L207" s="218"/>
      <c r="M207" s="219" t="s">
        <v>3</v>
      </c>
      <c r="N207" s="220" t="s">
        <v>43</v>
      </c>
      <c r="O207" s="73"/>
      <c r="P207" s="175">
        <f>O207*H207</f>
        <v>0</v>
      </c>
      <c r="Q207" s="175">
        <v>0.006</v>
      </c>
      <c r="R207" s="175">
        <f>Q207*H207</f>
        <v>0.006</v>
      </c>
      <c r="S207" s="175">
        <v>0</v>
      </c>
      <c r="T207" s="176">
        <f>S207*H207</f>
        <v>0</v>
      </c>
      <c r="U207" s="39"/>
      <c r="V207" s="39"/>
      <c r="W207" s="39"/>
      <c r="X207" s="39"/>
      <c r="Y207" s="39"/>
      <c r="Z207" s="39"/>
      <c r="AA207" s="39"/>
      <c r="AB207" s="39"/>
      <c r="AC207" s="39"/>
      <c r="AD207" s="39"/>
      <c r="AE207" s="39"/>
      <c r="AR207" s="177" t="s">
        <v>351</v>
      </c>
      <c r="AT207" s="177" t="s">
        <v>385</v>
      </c>
      <c r="AU207" s="177" t="s">
        <v>82</v>
      </c>
      <c r="AY207" s="20" t="s">
        <v>148</v>
      </c>
      <c r="BE207" s="178">
        <f>IF(N207="základní",J207,0)</f>
        <v>0</v>
      </c>
      <c r="BF207" s="178">
        <f>IF(N207="snížená",J207,0)</f>
        <v>0</v>
      </c>
      <c r="BG207" s="178">
        <f>IF(N207="zákl. přenesená",J207,0)</f>
        <v>0</v>
      </c>
      <c r="BH207" s="178">
        <f>IF(N207="sníž. přenesená",J207,0)</f>
        <v>0</v>
      </c>
      <c r="BI207" s="178">
        <f>IF(N207="nulová",J207,0)</f>
        <v>0</v>
      </c>
      <c r="BJ207" s="20" t="s">
        <v>80</v>
      </c>
      <c r="BK207" s="178">
        <f>ROUND(I207*H207,2)</f>
        <v>0</v>
      </c>
      <c r="BL207" s="20" t="s">
        <v>249</v>
      </c>
      <c r="BM207" s="177" t="s">
        <v>563</v>
      </c>
    </row>
    <row r="208" s="2" customFormat="1" ht="37.8" customHeight="1">
      <c r="A208" s="39"/>
      <c r="B208" s="165"/>
      <c r="C208" s="166" t="s">
        <v>564</v>
      </c>
      <c r="D208" s="166" t="s">
        <v>151</v>
      </c>
      <c r="E208" s="167" t="s">
        <v>565</v>
      </c>
      <c r="F208" s="168" t="s">
        <v>566</v>
      </c>
      <c r="G208" s="169" t="s">
        <v>215</v>
      </c>
      <c r="H208" s="170">
        <v>2.779</v>
      </c>
      <c r="I208" s="171"/>
      <c r="J208" s="172">
        <f>ROUND(I208*H208,2)</f>
        <v>0</v>
      </c>
      <c r="K208" s="168" t="s">
        <v>155</v>
      </c>
      <c r="L208" s="40"/>
      <c r="M208" s="173" t="s">
        <v>3</v>
      </c>
      <c r="N208" s="174" t="s">
        <v>43</v>
      </c>
      <c r="O208" s="73"/>
      <c r="P208" s="175">
        <f>O208*H208</f>
        <v>0</v>
      </c>
      <c r="Q208" s="175">
        <v>0</v>
      </c>
      <c r="R208" s="175">
        <f>Q208*H208</f>
        <v>0</v>
      </c>
      <c r="S208" s="175">
        <v>0</v>
      </c>
      <c r="T208" s="176">
        <f>S208*H208</f>
        <v>0</v>
      </c>
      <c r="U208" s="39"/>
      <c r="V208" s="39"/>
      <c r="W208" s="39"/>
      <c r="X208" s="39"/>
      <c r="Y208" s="39"/>
      <c r="Z208" s="39"/>
      <c r="AA208" s="39"/>
      <c r="AB208" s="39"/>
      <c r="AC208" s="39"/>
      <c r="AD208" s="39"/>
      <c r="AE208" s="39"/>
      <c r="AR208" s="177" t="s">
        <v>249</v>
      </c>
      <c r="AT208" s="177" t="s">
        <v>151</v>
      </c>
      <c r="AU208" s="177" t="s">
        <v>82</v>
      </c>
      <c r="AY208" s="20" t="s">
        <v>148</v>
      </c>
      <c r="BE208" s="178">
        <f>IF(N208="základní",J208,0)</f>
        <v>0</v>
      </c>
      <c r="BF208" s="178">
        <f>IF(N208="snížená",J208,0)</f>
        <v>0</v>
      </c>
      <c r="BG208" s="178">
        <f>IF(N208="zákl. přenesená",J208,0)</f>
        <v>0</v>
      </c>
      <c r="BH208" s="178">
        <f>IF(N208="sníž. přenesená",J208,0)</f>
        <v>0</v>
      </c>
      <c r="BI208" s="178">
        <f>IF(N208="nulová",J208,0)</f>
        <v>0</v>
      </c>
      <c r="BJ208" s="20" t="s">
        <v>80</v>
      </c>
      <c r="BK208" s="178">
        <f>ROUND(I208*H208,2)</f>
        <v>0</v>
      </c>
      <c r="BL208" s="20" t="s">
        <v>249</v>
      </c>
      <c r="BM208" s="177" t="s">
        <v>567</v>
      </c>
    </row>
    <row r="209" s="2" customFormat="1">
      <c r="A209" s="39"/>
      <c r="B209" s="40"/>
      <c r="C209" s="39"/>
      <c r="D209" s="179" t="s">
        <v>158</v>
      </c>
      <c r="E209" s="39"/>
      <c r="F209" s="180" t="s">
        <v>568</v>
      </c>
      <c r="G209" s="39"/>
      <c r="H209" s="39"/>
      <c r="I209" s="181"/>
      <c r="J209" s="39"/>
      <c r="K209" s="39"/>
      <c r="L209" s="40"/>
      <c r="M209" s="182"/>
      <c r="N209" s="183"/>
      <c r="O209" s="73"/>
      <c r="P209" s="73"/>
      <c r="Q209" s="73"/>
      <c r="R209" s="73"/>
      <c r="S209" s="73"/>
      <c r="T209" s="74"/>
      <c r="U209" s="39"/>
      <c r="V209" s="39"/>
      <c r="W209" s="39"/>
      <c r="X209" s="39"/>
      <c r="Y209" s="39"/>
      <c r="Z209" s="39"/>
      <c r="AA209" s="39"/>
      <c r="AB209" s="39"/>
      <c r="AC209" s="39"/>
      <c r="AD209" s="39"/>
      <c r="AE209" s="39"/>
      <c r="AT209" s="20" t="s">
        <v>158</v>
      </c>
      <c r="AU209" s="20" t="s">
        <v>82</v>
      </c>
    </row>
    <row r="210" s="12" customFormat="1" ht="22.8" customHeight="1">
      <c r="A210" s="12"/>
      <c r="B210" s="152"/>
      <c r="C210" s="12"/>
      <c r="D210" s="153" t="s">
        <v>71</v>
      </c>
      <c r="E210" s="163" t="s">
        <v>308</v>
      </c>
      <c r="F210" s="163" t="s">
        <v>309</v>
      </c>
      <c r="G210" s="12"/>
      <c r="H210" s="12"/>
      <c r="I210" s="155"/>
      <c r="J210" s="164">
        <f>BK210</f>
        <v>0</v>
      </c>
      <c r="K210" s="12"/>
      <c r="L210" s="152"/>
      <c r="M210" s="157"/>
      <c r="N210" s="158"/>
      <c r="O210" s="158"/>
      <c r="P210" s="159">
        <f>SUM(P211:P232)</f>
        <v>0</v>
      </c>
      <c r="Q210" s="158"/>
      <c r="R210" s="159">
        <f>SUM(R211:R232)</f>
        <v>0.40735</v>
      </c>
      <c r="S210" s="158"/>
      <c r="T210" s="160">
        <f>SUM(T211:T232)</f>
        <v>0</v>
      </c>
      <c r="U210" s="12"/>
      <c r="V210" s="12"/>
      <c r="W210" s="12"/>
      <c r="X210" s="12"/>
      <c r="Y210" s="12"/>
      <c r="Z210" s="12"/>
      <c r="AA210" s="12"/>
      <c r="AB210" s="12"/>
      <c r="AC210" s="12"/>
      <c r="AD210" s="12"/>
      <c r="AE210" s="12"/>
      <c r="AR210" s="153" t="s">
        <v>82</v>
      </c>
      <c r="AT210" s="161" t="s">
        <v>71</v>
      </c>
      <c r="AU210" s="161" t="s">
        <v>80</v>
      </c>
      <c r="AY210" s="153" t="s">
        <v>148</v>
      </c>
      <c r="BK210" s="162">
        <f>SUM(BK211:BK232)</f>
        <v>0</v>
      </c>
    </row>
    <row r="211" s="2" customFormat="1" ht="24.15" customHeight="1">
      <c r="A211" s="39"/>
      <c r="B211" s="165"/>
      <c r="C211" s="166" t="s">
        <v>569</v>
      </c>
      <c r="D211" s="166" t="s">
        <v>151</v>
      </c>
      <c r="E211" s="167" t="s">
        <v>570</v>
      </c>
      <c r="F211" s="168" t="s">
        <v>571</v>
      </c>
      <c r="G211" s="169" t="s">
        <v>319</v>
      </c>
      <c r="H211" s="170">
        <v>7</v>
      </c>
      <c r="I211" s="171"/>
      <c r="J211" s="172">
        <f>ROUND(I211*H211,2)</f>
        <v>0</v>
      </c>
      <c r="K211" s="168" t="s">
        <v>155</v>
      </c>
      <c r="L211" s="40"/>
      <c r="M211" s="173" t="s">
        <v>3</v>
      </c>
      <c r="N211" s="174" t="s">
        <v>43</v>
      </c>
      <c r="O211" s="73"/>
      <c r="P211" s="175">
        <f>O211*H211</f>
        <v>0</v>
      </c>
      <c r="Q211" s="175">
        <v>0</v>
      </c>
      <c r="R211" s="175">
        <f>Q211*H211</f>
        <v>0</v>
      </c>
      <c r="S211" s="175">
        <v>0</v>
      </c>
      <c r="T211" s="176">
        <f>S211*H211</f>
        <v>0</v>
      </c>
      <c r="U211" s="39"/>
      <c r="V211" s="39"/>
      <c r="W211" s="39"/>
      <c r="X211" s="39"/>
      <c r="Y211" s="39"/>
      <c r="Z211" s="39"/>
      <c r="AA211" s="39"/>
      <c r="AB211" s="39"/>
      <c r="AC211" s="39"/>
      <c r="AD211" s="39"/>
      <c r="AE211" s="39"/>
      <c r="AR211" s="177" t="s">
        <v>249</v>
      </c>
      <c r="AT211" s="177" t="s">
        <v>151</v>
      </c>
      <c r="AU211" s="177" t="s">
        <v>82</v>
      </c>
      <c r="AY211" s="20" t="s">
        <v>148</v>
      </c>
      <c r="BE211" s="178">
        <f>IF(N211="základní",J211,0)</f>
        <v>0</v>
      </c>
      <c r="BF211" s="178">
        <f>IF(N211="snížená",J211,0)</f>
        <v>0</v>
      </c>
      <c r="BG211" s="178">
        <f>IF(N211="zákl. přenesená",J211,0)</f>
        <v>0</v>
      </c>
      <c r="BH211" s="178">
        <f>IF(N211="sníž. přenesená",J211,0)</f>
        <v>0</v>
      </c>
      <c r="BI211" s="178">
        <f>IF(N211="nulová",J211,0)</f>
        <v>0</v>
      </c>
      <c r="BJ211" s="20" t="s">
        <v>80</v>
      </c>
      <c r="BK211" s="178">
        <f>ROUND(I211*H211,2)</f>
        <v>0</v>
      </c>
      <c r="BL211" s="20" t="s">
        <v>249</v>
      </c>
      <c r="BM211" s="177" t="s">
        <v>572</v>
      </c>
    </row>
    <row r="212" s="2" customFormat="1">
      <c r="A212" s="39"/>
      <c r="B212" s="40"/>
      <c r="C212" s="39"/>
      <c r="D212" s="179" t="s">
        <v>158</v>
      </c>
      <c r="E212" s="39"/>
      <c r="F212" s="180" t="s">
        <v>573</v>
      </c>
      <c r="G212" s="39"/>
      <c r="H212" s="39"/>
      <c r="I212" s="181"/>
      <c r="J212" s="39"/>
      <c r="K212" s="39"/>
      <c r="L212" s="40"/>
      <c r="M212" s="182"/>
      <c r="N212" s="183"/>
      <c r="O212" s="73"/>
      <c r="P212" s="73"/>
      <c r="Q212" s="73"/>
      <c r="R212" s="73"/>
      <c r="S212" s="73"/>
      <c r="T212" s="74"/>
      <c r="U212" s="39"/>
      <c r="V212" s="39"/>
      <c r="W212" s="39"/>
      <c r="X212" s="39"/>
      <c r="Y212" s="39"/>
      <c r="Z212" s="39"/>
      <c r="AA212" s="39"/>
      <c r="AB212" s="39"/>
      <c r="AC212" s="39"/>
      <c r="AD212" s="39"/>
      <c r="AE212" s="39"/>
      <c r="AT212" s="20" t="s">
        <v>158</v>
      </c>
      <c r="AU212" s="20" t="s">
        <v>82</v>
      </c>
    </row>
    <row r="213" s="13" customFormat="1">
      <c r="A213" s="13"/>
      <c r="B213" s="184"/>
      <c r="C213" s="13"/>
      <c r="D213" s="185" t="s">
        <v>167</v>
      </c>
      <c r="E213" s="186" t="s">
        <v>3</v>
      </c>
      <c r="F213" s="187" t="s">
        <v>574</v>
      </c>
      <c r="G213" s="13"/>
      <c r="H213" s="188">
        <v>7</v>
      </c>
      <c r="I213" s="189"/>
      <c r="J213" s="13"/>
      <c r="K213" s="13"/>
      <c r="L213" s="184"/>
      <c r="M213" s="190"/>
      <c r="N213" s="191"/>
      <c r="O213" s="191"/>
      <c r="P213" s="191"/>
      <c r="Q213" s="191"/>
      <c r="R213" s="191"/>
      <c r="S213" s="191"/>
      <c r="T213" s="192"/>
      <c r="U213" s="13"/>
      <c r="V213" s="13"/>
      <c r="W213" s="13"/>
      <c r="X213" s="13"/>
      <c r="Y213" s="13"/>
      <c r="Z213" s="13"/>
      <c r="AA213" s="13"/>
      <c r="AB213" s="13"/>
      <c r="AC213" s="13"/>
      <c r="AD213" s="13"/>
      <c r="AE213" s="13"/>
      <c r="AT213" s="186" t="s">
        <v>167</v>
      </c>
      <c r="AU213" s="186" t="s">
        <v>82</v>
      </c>
      <c r="AV213" s="13" t="s">
        <v>82</v>
      </c>
      <c r="AW213" s="13" t="s">
        <v>35</v>
      </c>
      <c r="AX213" s="13" t="s">
        <v>72</v>
      </c>
      <c r="AY213" s="186" t="s">
        <v>148</v>
      </c>
    </row>
    <row r="214" s="14" customFormat="1">
      <c r="A214" s="14"/>
      <c r="B214" s="193"/>
      <c r="C214" s="14"/>
      <c r="D214" s="185" t="s">
        <v>167</v>
      </c>
      <c r="E214" s="194" t="s">
        <v>3</v>
      </c>
      <c r="F214" s="195" t="s">
        <v>171</v>
      </c>
      <c r="G214" s="14"/>
      <c r="H214" s="196">
        <v>7</v>
      </c>
      <c r="I214" s="197"/>
      <c r="J214" s="14"/>
      <c r="K214" s="14"/>
      <c r="L214" s="193"/>
      <c r="M214" s="198"/>
      <c r="N214" s="199"/>
      <c r="O214" s="199"/>
      <c r="P214" s="199"/>
      <c r="Q214" s="199"/>
      <c r="R214" s="199"/>
      <c r="S214" s="199"/>
      <c r="T214" s="200"/>
      <c r="U214" s="14"/>
      <c r="V214" s="14"/>
      <c r="W214" s="14"/>
      <c r="X214" s="14"/>
      <c r="Y214" s="14"/>
      <c r="Z214" s="14"/>
      <c r="AA214" s="14"/>
      <c r="AB214" s="14"/>
      <c r="AC214" s="14"/>
      <c r="AD214" s="14"/>
      <c r="AE214" s="14"/>
      <c r="AT214" s="194" t="s">
        <v>167</v>
      </c>
      <c r="AU214" s="194" t="s">
        <v>82</v>
      </c>
      <c r="AV214" s="14" t="s">
        <v>156</v>
      </c>
      <c r="AW214" s="14" t="s">
        <v>35</v>
      </c>
      <c r="AX214" s="14" t="s">
        <v>80</v>
      </c>
      <c r="AY214" s="194" t="s">
        <v>148</v>
      </c>
    </row>
    <row r="215" s="2" customFormat="1" ht="16.5" customHeight="1">
      <c r="A215" s="39"/>
      <c r="B215" s="165"/>
      <c r="C215" s="211" t="s">
        <v>575</v>
      </c>
      <c r="D215" s="211" t="s">
        <v>385</v>
      </c>
      <c r="E215" s="212" t="s">
        <v>576</v>
      </c>
      <c r="F215" s="213" t="s">
        <v>577</v>
      </c>
      <c r="G215" s="214" t="s">
        <v>319</v>
      </c>
      <c r="H215" s="215">
        <v>3</v>
      </c>
      <c r="I215" s="216"/>
      <c r="J215" s="217">
        <f>ROUND(I215*H215,2)</f>
        <v>0</v>
      </c>
      <c r="K215" s="213" t="s">
        <v>155</v>
      </c>
      <c r="L215" s="218"/>
      <c r="M215" s="219" t="s">
        <v>3</v>
      </c>
      <c r="N215" s="220" t="s">
        <v>43</v>
      </c>
      <c r="O215" s="73"/>
      <c r="P215" s="175">
        <f>O215*H215</f>
        <v>0</v>
      </c>
      <c r="Q215" s="175">
        <v>0.0145</v>
      </c>
      <c r="R215" s="175">
        <f>Q215*H215</f>
        <v>0.043500000000000008</v>
      </c>
      <c r="S215" s="175">
        <v>0</v>
      </c>
      <c r="T215" s="176">
        <f>S215*H215</f>
        <v>0</v>
      </c>
      <c r="U215" s="39"/>
      <c r="V215" s="39"/>
      <c r="W215" s="39"/>
      <c r="X215" s="39"/>
      <c r="Y215" s="39"/>
      <c r="Z215" s="39"/>
      <c r="AA215" s="39"/>
      <c r="AB215" s="39"/>
      <c r="AC215" s="39"/>
      <c r="AD215" s="39"/>
      <c r="AE215" s="39"/>
      <c r="AR215" s="177" t="s">
        <v>351</v>
      </c>
      <c r="AT215" s="177" t="s">
        <v>385</v>
      </c>
      <c r="AU215" s="177" t="s">
        <v>82</v>
      </c>
      <c r="AY215" s="20" t="s">
        <v>148</v>
      </c>
      <c r="BE215" s="178">
        <f>IF(N215="základní",J215,0)</f>
        <v>0</v>
      </c>
      <c r="BF215" s="178">
        <f>IF(N215="snížená",J215,0)</f>
        <v>0</v>
      </c>
      <c r="BG215" s="178">
        <f>IF(N215="zákl. přenesená",J215,0)</f>
        <v>0</v>
      </c>
      <c r="BH215" s="178">
        <f>IF(N215="sníž. přenesená",J215,0)</f>
        <v>0</v>
      </c>
      <c r="BI215" s="178">
        <f>IF(N215="nulová",J215,0)</f>
        <v>0</v>
      </c>
      <c r="BJ215" s="20" t="s">
        <v>80</v>
      </c>
      <c r="BK215" s="178">
        <f>ROUND(I215*H215,2)</f>
        <v>0</v>
      </c>
      <c r="BL215" s="20" t="s">
        <v>249</v>
      </c>
      <c r="BM215" s="177" t="s">
        <v>578</v>
      </c>
    </row>
    <row r="216" s="2" customFormat="1" ht="16.5" customHeight="1">
      <c r="A216" s="39"/>
      <c r="B216" s="165"/>
      <c r="C216" s="211" t="s">
        <v>579</v>
      </c>
      <c r="D216" s="211" t="s">
        <v>385</v>
      </c>
      <c r="E216" s="212" t="s">
        <v>580</v>
      </c>
      <c r="F216" s="213" t="s">
        <v>581</v>
      </c>
      <c r="G216" s="214" t="s">
        <v>319</v>
      </c>
      <c r="H216" s="215">
        <v>4</v>
      </c>
      <c r="I216" s="216"/>
      <c r="J216" s="217">
        <f>ROUND(I216*H216,2)</f>
        <v>0</v>
      </c>
      <c r="K216" s="213" t="s">
        <v>155</v>
      </c>
      <c r="L216" s="218"/>
      <c r="M216" s="219" t="s">
        <v>3</v>
      </c>
      <c r="N216" s="220" t="s">
        <v>43</v>
      </c>
      <c r="O216" s="73"/>
      <c r="P216" s="175">
        <f>O216*H216</f>
        <v>0</v>
      </c>
      <c r="Q216" s="175">
        <v>0.016</v>
      </c>
      <c r="R216" s="175">
        <f>Q216*H216</f>
        <v>0.064</v>
      </c>
      <c r="S216" s="175">
        <v>0</v>
      </c>
      <c r="T216" s="176">
        <f>S216*H216</f>
        <v>0</v>
      </c>
      <c r="U216" s="39"/>
      <c r="V216" s="39"/>
      <c r="W216" s="39"/>
      <c r="X216" s="39"/>
      <c r="Y216" s="39"/>
      <c r="Z216" s="39"/>
      <c r="AA216" s="39"/>
      <c r="AB216" s="39"/>
      <c r="AC216" s="39"/>
      <c r="AD216" s="39"/>
      <c r="AE216" s="39"/>
      <c r="AR216" s="177" t="s">
        <v>351</v>
      </c>
      <c r="AT216" s="177" t="s">
        <v>385</v>
      </c>
      <c r="AU216" s="177" t="s">
        <v>82</v>
      </c>
      <c r="AY216" s="20" t="s">
        <v>148</v>
      </c>
      <c r="BE216" s="178">
        <f>IF(N216="základní",J216,0)</f>
        <v>0</v>
      </c>
      <c r="BF216" s="178">
        <f>IF(N216="snížená",J216,0)</f>
        <v>0</v>
      </c>
      <c r="BG216" s="178">
        <f>IF(N216="zákl. přenesená",J216,0)</f>
        <v>0</v>
      </c>
      <c r="BH216" s="178">
        <f>IF(N216="sníž. přenesená",J216,0)</f>
        <v>0</v>
      </c>
      <c r="BI216" s="178">
        <f>IF(N216="nulová",J216,0)</f>
        <v>0</v>
      </c>
      <c r="BJ216" s="20" t="s">
        <v>80</v>
      </c>
      <c r="BK216" s="178">
        <f>ROUND(I216*H216,2)</f>
        <v>0</v>
      </c>
      <c r="BL216" s="20" t="s">
        <v>249</v>
      </c>
      <c r="BM216" s="177" t="s">
        <v>582</v>
      </c>
    </row>
    <row r="217" s="2" customFormat="1" ht="24.15" customHeight="1">
      <c r="A217" s="39"/>
      <c r="B217" s="165"/>
      <c r="C217" s="166" t="s">
        <v>583</v>
      </c>
      <c r="D217" s="166" t="s">
        <v>151</v>
      </c>
      <c r="E217" s="167" t="s">
        <v>584</v>
      </c>
      <c r="F217" s="168" t="s">
        <v>585</v>
      </c>
      <c r="G217" s="169" t="s">
        <v>319</v>
      </c>
      <c r="H217" s="170">
        <v>9</v>
      </c>
      <c r="I217" s="171"/>
      <c r="J217" s="172">
        <f>ROUND(I217*H217,2)</f>
        <v>0</v>
      </c>
      <c r="K217" s="168" t="s">
        <v>155</v>
      </c>
      <c r="L217" s="40"/>
      <c r="M217" s="173" t="s">
        <v>3</v>
      </c>
      <c r="N217" s="174" t="s">
        <v>43</v>
      </c>
      <c r="O217" s="73"/>
      <c r="P217" s="175">
        <f>O217*H217</f>
        <v>0</v>
      </c>
      <c r="Q217" s="175">
        <v>0</v>
      </c>
      <c r="R217" s="175">
        <f>Q217*H217</f>
        <v>0</v>
      </c>
      <c r="S217" s="175">
        <v>0</v>
      </c>
      <c r="T217" s="176">
        <f>S217*H217</f>
        <v>0</v>
      </c>
      <c r="U217" s="39"/>
      <c r="V217" s="39"/>
      <c r="W217" s="39"/>
      <c r="X217" s="39"/>
      <c r="Y217" s="39"/>
      <c r="Z217" s="39"/>
      <c r="AA217" s="39"/>
      <c r="AB217" s="39"/>
      <c r="AC217" s="39"/>
      <c r="AD217" s="39"/>
      <c r="AE217" s="39"/>
      <c r="AR217" s="177" t="s">
        <v>249</v>
      </c>
      <c r="AT217" s="177" t="s">
        <v>151</v>
      </c>
      <c r="AU217" s="177" t="s">
        <v>82</v>
      </c>
      <c r="AY217" s="20" t="s">
        <v>148</v>
      </c>
      <c r="BE217" s="178">
        <f>IF(N217="základní",J217,0)</f>
        <v>0</v>
      </c>
      <c r="BF217" s="178">
        <f>IF(N217="snížená",J217,0)</f>
        <v>0</v>
      </c>
      <c r="BG217" s="178">
        <f>IF(N217="zákl. přenesená",J217,0)</f>
        <v>0</v>
      </c>
      <c r="BH217" s="178">
        <f>IF(N217="sníž. přenesená",J217,0)</f>
        <v>0</v>
      </c>
      <c r="BI217" s="178">
        <f>IF(N217="nulová",J217,0)</f>
        <v>0</v>
      </c>
      <c r="BJ217" s="20" t="s">
        <v>80</v>
      </c>
      <c r="BK217" s="178">
        <f>ROUND(I217*H217,2)</f>
        <v>0</v>
      </c>
      <c r="BL217" s="20" t="s">
        <v>249</v>
      </c>
      <c r="BM217" s="177" t="s">
        <v>586</v>
      </c>
    </row>
    <row r="218" s="2" customFormat="1">
      <c r="A218" s="39"/>
      <c r="B218" s="40"/>
      <c r="C218" s="39"/>
      <c r="D218" s="179" t="s">
        <v>158</v>
      </c>
      <c r="E218" s="39"/>
      <c r="F218" s="180" t="s">
        <v>587</v>
      </c>
      <c r="G218" s="39"/>
      <c r="H218" s="39"/>
      <c r="I218" s="181"/>
      <c r="J218" s="39"/>
      <c r="K218" s="39"/>
      <c r="L218" s="40"/>
      <c r="M218" s="182"/>
      <c r="N218" s="183"/>
      <c r="O218" s="73"/>
      <c r="P218" s="73"/>
      <c r="Q218" s="73"/>
      <c r="R218" s="73"/>
      <c r="S218" s="73"/>
      <c r="T218" s="74"/>
      <c r="U218" s="39"/>
      <c r="V218" s="39"/>
      <c r="W218" s="39"/>
      <c r="X218" s="39"/>
      <c r="Y218" s="39"/>
      <c r="Z218" s="39"/>
      <c r="AA218" s="39"/>
      <c r="AB218" s="39"/>
      <c r="AC218" s="39"/>
      <c r="AD218" s="39"/>
      <c r="AE218" s="39"/>
      <c r="AT218" s="20" t="s">
        <v>158</v>
      </c>
      <c r="AU218" s="20" t="s">
        <v>82</v>
      </c>
    </row>
    <row r="219" s="2" customFormat="1" ht="16.5" customHeight="1">
      <c r="A219" s="39"/>
      <c r="B219" s="165"/>
      <c r="C219" s="211" t="s">
        <v>588</v>
      </c>
      <c r="D219" s="211" t="s">
        <v>385</v>
      </c>
      <c r="E219" s="212" t="s">
        <v>589</v>
      </c>
      <c r="F219" s="213" t="s">
        <v>590</v>
      </c>
      <c r="G219" s="214" t="s">
        <v>319</v>
      </c>
      <c r="H219" s="215">
        <v>5</v>
      </c>
      <c r="I219" s="216"/>
      <c r="J219" s="217">
        <f>ROUND(I219*H219,2)</f>
        <v>0</v>
      </c>
      <c r="K219" s="213" t="s">
        <v>155</v>
      </c>
      <c r="L219" s="218"/>
      <c r="M219" s="219" t="s">
        <v>3</v>
      </c>
      <c r="N219" s="220" t="s">
        <v>43</v>
      </c>
      <c r="O219" s="73"/>
      <c r="P219" s="175">
        <f>O219*H219</f>
        <v>0</v>
      </c>
      <c r="Q219" s="175">
        <v>0.017000000000000002</v>
      </c>
      <c r="R219" s="175">
        <f>Q219*H219</f>
        <v>0.085</v>
      </c>
      <c r="S219" s="175">
        <v>0</v>
      </c>
      <c r="T219" s="176">
        <f>S219*H219</f>
        <v>0</v>
      </c>
      <c r="U219" s="39"/>
      <c r="V219" s="39"/>
      <c r="W219" s="39"/>
      <c r="X219" s="39"/>
      <c r="Y219" s="39"/>
      <c r="Z219" s="39"/>
      <c r="AA219" s="39"/>
      <c r="AB219" s="39"/>
      <c r="AC219" s="39"/>
      <c r="AD219" s="39"/>
      <c r="AE219" s="39"/>
      <c r="AR219" s="177" t="s">
        <v>351</v>
      </c>
      <c r="AT219" s="177" t="s">
        <v>385</v>
      </c>
      <c r="AU219" s="177" t="s">
        <v>82</v>
      </c>
      <c r="AY219" s="20" t="s">
        <v>148</v>
      </c>
      <c r="BE219" s="178">
        <f>IF(N219="základní",J219,0)</f>
        <v>0</v>
      </c>
      <c r="BF219" s="178">
        <f>IF(N219="snížená",J219,0)</f>
        <v>0</v>
      </c>
      <c r="BG219" s="178">
        <f>IF(N219="zákl. přenesená",J219,0)</f>
        <v>0</v>
      </c>
      <c r="BH219" s="178">
        <f>IF(N219="sníž. přenesená",J219,0)</f>
        <v>0</v>
      </c>
      <c r="BI219" s="178">
        <f>IF(N219="nulová",J219,0)</f>
        <v>0</v>
      </c>
      <c r="BJ219" s="20" t="s">
        <v>80</v>
      </c>
      <c r="BK219" s="178">
        <f>ROUND(I219*H219,2)</f>
        <v>0</v>
      </c>
      <c r="BL219" s="20" t="s">
        <v>249</v>
      </c>
      <c r="BM219" s="177" t="s">
        <v>591</v>
      </c>
    </row>
    <row r="220" s="2" customFormat="1" ht="16.5" customHeight="1">
      <c r="A220" s="39"/>
      <c r="B220" s="165"/>
      <c r="C220" s="211" t="s">
        <v>592</v>
      </c>
      <c r="D220" s="211" t="s">
        <v>385</v>
      </c>
      <c r="E220" s="212" t="s">
        <v>593</v>
      </c>
      <c r="F220" s="213" t="s">
        <v>594</v>
      </c>
      <c r="G220" s="214" t="s">
        <v>319</v>
      </c>
      <c r="H220" s="215">
        <v>3</v>
      </c>
      <c r="I220" s="216"/>
      <c r="J220" s="217">
        <f>ROUND(I220*H220,2)</f>
        <v>0</v>
      </c>
      <c r="K220" s="213" t="s">
        <v>155</v>
      </c>
      <c r="L220" s="218"/>
      <c r="M220" s="219" t="s">
        <v>3</v>
      </c>
      <c r="N220" s="220" t="s">
        <v>43</v>
      </c>
      <c r="O220" s="73"/>
      <c r="P220" s="175">
        <f>O220*H220</f>
        <v>0</v>
      </c>
      <c r="Q220" s="175">
        <v>0.0185</v>
      </c>
      <c r="R220" s="175">
        <f>Q220*H220</f>
        <v>0.055499999999999992</v>
      </c>
      <c r="S220" s="175">
        <v>0</v>
      </c>
      <c r="T220" s="176">
        <f>S220*H220</f>
        <v>0</v>
      </c>
      <c r="U220" s="39"/>
      <c r="V220" s="39"/>
      <c r="W220" s="39"/>
      <c r="X220" s="39"/>
      <c r="Y220" s="39"/>
      <c r="Z220" s="39"/>
      <c r="AA220" s="39"/>
      <c r="AB220" s="39"/>
      <c r="AC220" s="39"/>
      <c r="AD220" s="39"/>
      <c r="AE220" s="39"/>
      <c r="AR220" s="177" t="s">
        <v>351</v>
      </c>
      <c r="AT220" s="177" t="s">
        <v>385</v>
      </c>
      <c r="AU220" s="177" t="s">
        <v>82</v>
      </c>
      <c r="AY220" s="20" t="s">
        <v>148</v>
      </c>
      <c r="BE220" s="178">
        <f>IF(N220="základní",J220,0)</f>
        <v>0</v>
      </c>
      <c r="BF220" s="178">
        <f>IF(N220="snížená",J220,0)</f>
        <v>0</v>
      </c>
      <c r="BG220" s="178">
        <f>IF(N220="zákl. přenesená",J220,0)</f>
        <v>0</v>
      </c>
      <c r="BH220" s="178">
        <f>IF(N220="sníž. přenesená",J220,0)</f>
        <v>0</v>
      </c>
      <c r="BI220" s="178">
        <f>IF(N220="nulová",J220,0)</f>
        <v>0</v>
      </c>
      <c r="BJ220" s="20" t="s">
        <v>80</v>
      </c>
      <c r="BK220" s="178">
        <f>ROUND(I220*H220,2)</f>
        <v>0</v>
      </c>
      <c r="BL220" s="20" t="s">
        <v>249</v>
      </c>
      <c r="BM220" s="177" t="s">
        <v>595</v>
      </c>
    </row>
    <row r="221" s="2" customFormat="1" ht="16.5" customHeight="1">
      <c r="A221" s="39"/>
      <c r="B221" s="165"/>
      <c r="C221" s="211" t="s">
        <v>596</v>
      </c>
      <c r="D221" s="211" t="s">
        <v>385</v>
      </c>
      <c r="E221" s="212" t="s">
        <v>597</v>
      </c>
      <c r="F221" s="213" t="s">
        <v>598</v>
      </c>
      <c r="G221" s="214" t="s">
        <v>319</v>
      </c>
      <c r="H221" s="215">
        <v>1</v>
      </c>
      <c r="I221" s="216"/>
      <c r="J221" s="217">
        <f>ROUND(I221*H221,2)</f>
        <v>0</v>
      </c>
      <c r="K221" s="213" t="s">
        <v>3</v>
      </c>
      <c r="L221" s="218"/>
      <c r="M221" s="219" t="s">
        <v>3</v>
      </c>
      <c r="N221" s="220" t="s">
        <v>43</v>
      </c>
      <c r="O221" s="73"/>
      <c r="P221" s="175">
        <f>O221*H221</f>
        <v>0</v>
      </c>
      <c r="Q221" s="175">
        <v>0.0195</v>
      </c>
      <c r="R221" s="175">
        <f>Q221*H221</f>
        <v>0.0195</v>
      </c>
      <c r="S221" s="175">
        <v>0</v>
      </c>
      <c r="T221" s="176">
        <f>S221*H221</f>
        <v>0</v>
      </c>
      <c r="U221" s="39"/>
      <c r="V221" s="39"/>
      <c r="W221" s="39"/>
      <c r="X221" s="39"/>
      <c r="Y221" s="39"/>
      <c r="Z221" s="39"/>
      <c r="AA221" s="39"/>
      <c r="AB221" s="39"/>
      <c r="AC221" s="39"/>
      <c r="AD221" s="39"/>
      <c r="AE221" s="39"/>
      <c r="AR221" s="177" t="s">
        <v>351</v>
      </c>
      <c r="AT221" s="177" t="s">
        <v>385</v>
      </c>
      <c r="AU221" s="177" t="s">
        <v>82</v>
      </c>
      <c r="AY221" s="20" t="s">
        <v>148</v>
      </c>
      <c r="BE221" s="178">
        <f>IF(N221="základní",J221,0)</f>
        <v>0</v>
      </c>
      <c r="BF221" s="178">
        <f>IF(N221="snížená",J221,0)</f>
        <v>0</v>
      </c>
      <c r="BG221" s="178">
        <f>IF(N221="zákl. přenesená",J221,0)</f>
        <v>0</v>
      </c>
      <c r="BH221" s="178">
        <f>IF(N221="sníž. přenesená",J221,0)</f>
        <v>0</v>
      </c>
      <c r="BI221" s="178">
        <f>IF(N221="nulová",J221,0)</f>
        <v>0</v>
      </c>
      <c r="BJ221" s="20" t="s">
        <v>80</v>
      </c>
      <c r="BK221" s="178">
        <f>ROUND(I221*H221,2)</f>
        <v>0</v>
      </c>
      <c r="BL221" s="20" t="s">
        <v>249</v>
      </c>
      <c r="BM221" s="177" t="s">
        <v>599</v>
      </c>
    </row>
    <row r="222" s="2" customFormat="1" ht="24.15" customHeight="1">
      <c r="A222" s="39"/>
      <c r="B222" s="165"/>
      <c r="C222" s="166" t="s">
        <v>600</v>
      </c>
      <c r="D222" s="166" t="s">
        <v>151</v>
      </c>
      <c r="E222" s="167" t="s">
        <v>601</v>
      </c>
      <c r="F222" s="168" t="s">
        <v>602</v>
      </c>
      <c r="G222" s="169" t="s">
        <v>319</v>
      </c>
      <c r="H222" s="170">
        <v>1</v>
      </c>
      <c r="I222" s="171"/>
      <c r="J222" s="172">
        <f>ROUND(I222*H222,2)</f>
        <v>0</v>
      </c>
      <c r="K222" s="168" t="s">
        <v>155</v>
      </c>
      <c r="L222" s="40"/>
      <c r="M222" s="173" t="s">
        <v>3</v>
      </c>
      <c r="N222" s="174" t="s">
        <v>43</v>
      </c>
      <c r="O222" s="73"/>
      <c r="P222" s="175">
        <f>O222*H222</f>
        <v>0</v>
      </c>
      <c r="Q222" s="175">
        <v>0</v>
      </c>
      <c r="R222" s="175">
        <f>Q222*H222</f>
        <v>0</v>
      </c>
      <c r="S222" s="175">
        <v>0</v>
      </c>
      <c r="T222" s="176">
        <f>S222*H222</f>
        <v>0</v>
      </c>
      <c r="U222" s="39"/>
      <c r="V222" s="39"/>
      <c r="W222" s="39"/>
      <c r="X222" s="39"/>
      <c r="Y222" s="39"/>
      <c r="Z222" s="39"/>
      <c r="AA222" s="39"/>
      <c r="AB222" s="39"/>
      <c r="AC222" s="39"/>
      <c r="AD222" s="39"/>
      <c r="AE222" s="39"/>
      <c r="AR222" s="177" t="s">
        <v>249</v>
      </c>
      <c r="AT222" s="177" t="s">
        <v>151</v>
      </c>
      <c r="AU222" s="177" t="s">
        <v>82</v>
      </c>
      <c r="AY222" s="20" t="s">
        <v>148</v>
      </c>
      <c r="BE222" s="178">
        <f>IF(N222="základní",J222,0)</f>
        <v>0</v>
      </c>
      <c r="BF222" s="178">
        <f>IF(N222="snížená",J222,0)</f>
        <v>0</v>
      </c>
      <c r="BG222" s="178">
        <f>IF(N222="zákl. přenesená",J222,0)</f>
        <v>0</v>
      </c>
      <c r="BH222" s="178">
        <f>IF(N222="sníž. přenesená",J222,0)</f>
        <v>0</v>
      </c>
      <c r="BI222" s="178">
        <f>IF(N222="nulová",J222,0)</f>
        <v>0</v>
      </c>
      <c r="BJ222" s="20" t="s">
        <v>80</v>
      </c>
      <c r="BK222" s="178">
        <f>ROUND(I222*H222,2)</f>
        <v>0</v>
      </c>
      <c r="BL222" s="20" t="s">
        <v>249</v>
      </c>
      <c r="BM222" s="177" t="s">
        <v>603</v>
      </c>
    </row>
    <row r="223" s="2" customFormat="1">
      <c r="A223" s="39"/>
      <c r="B223" s="40"/>
      <c r="C223" s="39"/>
      <c r="D223" s="179" t="s">
        <v>158</v>
      </c>
      <c r="E223" s="39"/>
      <c r="F223" s="180" t="s">
        <v>604</v>
      </c>
      <c r="G223" s="39"/>
      <c r="H223" s="39"/>
      <c r="I223" s="181"/>
      <c r="J223" s="39"/>
      <c r="K223" s="39"/>
      <c r="L223" s="40"/>
      <c r="M223" s="182"/>
      <c r="N223" s="183"/>
      <c r="O223" s="73"/>
      <c r="P223" s="73"/>
      <c r="Q223" s="73"/>
      <c r="R223" s="73"/>
      <c r="S223" s="73"/>
      <c r="T223" s="74"/>
      <c r="U223" s="39"/>
      <c r="V223" s="39"/>
      <c r="W223" s="39"/>
      <c r="X223" s="39"/>
      <c r="Y223" s="39"/>
      <c r="Z223" s="39"/>
      <c r="AA223" s="39"/>
      <c r="AB223" s="39"/>
      <c r="AC223" s="39"/>
      <c r="AD223" s="39"/>
      <c r="AE223" s="39"/>
      <c r="AT223" s="20" t="s">
        <v>158</v>
      </c>
      <c r="AU223" s="20" t="s">
        <v>82</v>
      </c>
    </row>
    <row r="224" s="2" customFormat="1" ht="16.5" customHeight="1">
      <c r="A224" s="39"/>
      <c r="B224" s="165"/>
      <c r="C224" s="211" t="s">
        <v>605</v>
      </c>
      <c r="D224" s="211" t="s">
        <v>385</v>
      </c>
      <c r="E224" s="212" t="s">
        <v>606</v>
      </c>
      <c r="F224" s="213" t="s">
        <v>607</v>
      </c>
      <c r="G224" s="214" t="s">
        <v>319</v>
      </c>
      <c r="H224" s="215">
        <v>1</v>
      </c>
      <c r="I224" s="216"/>
      <c r="J224" s="217">
        <f>ROUND(I224*H224,2)</f>
        <v>0</v>
      </c>
      <c r="K224" s="213" t="s">
        <v>155</v>
      </c>
      <c r="L224" s="218"/>
      <c r="M224" s="219" t="s">
        <v>3</v>
      </c>
      <c r="N224" s="220" t="s">
        <v>43</v>
      </c>
      <c r="O224" s="73"/>
      <c r="P224" s="175">
        <f>O224*H224</f>
        <v>0</v>
      </c>
      <c r="Q224" s="175">
        <v>0.032</v>
      </c>
      <c r="R224" s="175">
        <f>Q224*H224</f>
        <v>0.032</v>
      </c>
      <c r="S224" s="175">
        <v>0</v>
      </c>
      <c r="T224" s="176">
        <f>S224*H224</f>
        <v>0</v>
      </c>
      <c r="U224" s="39"/>
      <c r="V224" s="39"/>
      <c r="W224" s="39"/>
      <c r="X224" s="39"/>
      <c r="Y224" s="39"/>
      <c r="Z224" s="39"/>
      <c r="AA224" s="39"/>
      <c r="AB224" s="39"/>
      <c r="AC224" s="39"/>
      <c r="AD224" s="39"/>
      <c r="AE224" s="39"/>
      <c r="AR224" s="177" t="s">
        <v>351</v>
      </c>
      <c r="AT224" s="177" t="s">
        <v>385</v>
      </c>
      <c r="AU224" s="177" t="s">
        <v>82</v>
      </c>
      <c r="AY224" s="20" t="s">
        <v>148</v>
      </c>
      <c r="BE224" s="178">
        <f>IF(N224="základní",J224,0)</f>
        <v>0</v>
      </c>
      <c r="BF224" s="178">
        <f>IF(N224="snížená",J224,0)</f>
        <v>0</v>
      </c>
      <c r="BG224" s="178">
        <f>IF(N224="zákl. přenesená",J224,0)</f>
        <v>0</v>
      </c>
      <c r="BH224" s="178">
        <f>IF(N224="sníž. přenesená",J224,0)</f>
        <v>0</v>
      </c>
      <c r="BI224" s="178">
        <f>IF(N224="nulová",J224,0)</f>
        <v>0</v>
      </c>
      <c r="BJ224" s="20" t="s">
        <v>80</v>
      </c>
      <c r="BK224" s="178">
        <f>ROUND(I224*H224,2)</f>
        <v>0</v>
      </c>
      <c r="BL224" s="20" t="s">
        <v>249</v>
      </c>
      <c r="BM224" s="177" t="s">
        <v>608</v>
      </c>
    </row>
    <row r="225" s="2" customFormat="1" ht="16.5" customHeight="1">
      <c r="A225" s="39"/>
      <c r="B225" s="165"/>
      <c r="C225" s="166" t="s">
        <v>609</v>
      </c>
      <c r="D225" s="166" t="s">
        <v>151</v>
      </c>
      <c r="E225" s="167" t="s">
        <v>610</v>
      </c>
      <c r="F225" s="168" t="s">
        <v>611</v>
      </c>
      <c r="G225" s="169" t="s">
        <v>319</v>
      </c>
      <c r="H225" s="170">
        <v>18</v>
      </c>
      <c r="I225" s="171"/>
      <c r="J225" s="172">
        <f>ROUND(I225*H225,2)</f>
        <v>0</v>
      </c>
      <c r="K225" s="168" t="s">
        <v>155</v>
      </c>
      <c r="L225" s="40"/>
      <c r="M225" s="173" t="s">
        <v>3</v>
      </c>
      <c r="N225" s="174" t="s">
        <v>43</v>
      </c>
      <c r="O225" s="73"/>
      <c r="P225" s="175">
        <f>O225*H225</f>
        <v>0</v>
      </c>
      <c r="Q225" s="175">
        <v>0</v>
      </c>
      <c r="R225" s="175">
        <f>Q225*H225</f>
        <v>0</v>
      </c>
      <c r="S225" s="175">
        <v>0</v>
      </c>
      <c r="T225" s="176">
        <f>S225*H225</f>
        <v>0</v>
      </c>
      <c r="U225" s="39"/>
      <c r="V225" s="39"/>
      <c r="W225" s="39"/>
      <c r="X225" s="39"/>
      <c r="Y225" s="39"/>
      <c r="Z225" s="39"/>
      <c r="AA225" s="39"/>
      <c r="AB225" s="39"/>
      <c r="AC225" s="39"/>
      <c r="AD225" s="39"/>
      <c r="AE225" s="39"/>
      <c r="AR225" s="177" t="s">
        <v>249</v>
      </c>
      <c r="AT225" s="177" t="s">
        <v>151</v>
      </c>
      <c r="AU225" s="177" t="s">
        <v>82</v>
      </c>
      <c r="AY225" s="20" t="s">
        <v>148</v>
      </c>
      <c r="BE225" s="178">
        <f>IF(N225="základní",J225,0)</f>
        <v>0</v>
      </c>
      <c r="BF225" s="178">
        <f>IF(N225="snížená",J225,0)</f>
        <v>0</v>
      </c>
      <c r="BG225" s="178">
        <f>IF(N225="zákl. přenesená",J225,0)</f>
        <v>0</v>
      </c>
      <c r="BH225" s="178">
        <f>IF(N225="sníž. přenesená",J225,0)</f>
        <v>0</v>
      </c>
      <c r="BI225" s="178">
        <f>IF(N225="nulová",J225,0)</f>
        <v>0</v>
      </c>
      <c r="BJ225" s="20" t="s">
        <v>80</v>
      </c>
      <c r="BK225" s="178">
        <f>ROUND(I225*H225,2)</f>
        <v>0</v>
      </c>
      <c r="BL225" s="20" t="s">
        <v>249</v>
      </c>
      <c r="BM225" s="177" t="s">
        <v>612</v>
      </c>
    </row>
    <row r="226" s="2" customFormat="1">
      <c r="A226" s="39"/>
      <c r="B226" s="40"/>
      <c r="C226" s="39"/>
      <c r="D226" s="179" t="s">
        <v>158</v>
      </c>
      <c r="E226" s="39"/>
      <c r="F226" s="180" t="s">
        <v>613</v>
      </c>
      <c r="G226" s="39"/>
      <c r="H226" s="39"/>
      <c r="I226" s="181"/>
      <c r="J226" s="39"/>
      <c r="K226" s="39"/>
      <c r="L226" s="40"/>
      <c r="M226" s="182"/>
      <c r="N226" s="183"/>
      <c r="O226" s="73"/>
      <c r="P226" s="73"/>
      <c r="Q226" s="73"/>
      <c r="R226" s="73"/>
      <c r="S226" s="73"/>
      <c r="T226" s="74"/>
      <c r="U226" s="39"/>
      <c r="V226" s="39"/>
      <c r="W226" s="39"/>
      <c r="X226" s="39"/>
      <c r="Y226" s="39"/>
      <c r="Z226" s="39"/>
      <c r="AA226" s="39"/>
      <c r="AB226" s="39"/>
      <c r="AC226" s="39"/>
      <c r="AD226" s="39"/>
      <c r="AE226" s="39"/>
      <c r="AT226" s="20" t="s">
        <v>158</v>
      </c>
      <c r="AU226" s="20" t="s">
        <v>82</v>
      </c>
    </row>
    <row r="227" s="2" customFormat="1" ht="16.5" customHeight="1">
      <c r="A227" s="39"/>
      <c r="B227" s="165"/>
      <c r="C227" s="211" t="s">
        <v>614</v>
      </c>
      <c r="D227" s="211" t="s">
        <v>385</v>
      </c>
      <c r="E227" s="212" t="s">
        <v>615</v>
      </c>
      <c r="F227" s="213" t="s">
        <v>616</v>
      </c>
      <c r="G227" s="214" t="s">
        <v>319</v>
      </c>
      <c r="H227" s="215">
        <v>18</v>
      </c>
      <c r="I227" s="216"/>
      <c r="J227" s="217">
        <f>ROUND(I227*H227,2)</f>
        <v>0</v>
      </c>
      <c r="K227" s="213" t="s">
        <v>155</v>
      </c>
      <c r="L227" s="218"/>
      <c r="M227" s="219" t="s">
        <v>3</v>
      </c>
      <c r="N227" s="220" t="s">
        <v>43</v>
      </c>
      <c r="O227" s="73"/>
      <c r="P227" s="175">
        <f>O227*H227</f>
        <v>0</v>
      </c>
      <c r="Q227" s="175">
        <v>0.0022</v>
      </c>
      <c r="R227" s="175">
        <f>Q227*H227</f>
        <v>0.039600000000000008</v>
      </c>
      <c r="S227" s="175">
        <v>0</v>
      </c>
      <c r="T227" s="176">
        <f>S227*H227</f>
        <v>0</v>
      </c>
      <c r="U227" s="39"/>
      <c r="V227" s="39"/>
      <c r="W227" s="39"/>
      <c r="X227" s="39"/>
      <c r="Y227" s="39"/>
      <c r="Z227" s="39"/>
      <c r="AA227" s="39"/>
      <c r="AB227" s="39"/>
      <c r="AC227" s="39"/>
      <c r="AD227" s="39"/>
      <c r="AE227" s="39"/>
      <c r="AR227" s="177" t="s">
        <v>351</v>
      </c>
      <c r="AT227" s="177" t="s">
        <v>385</v>
      </c>
      <c r="AU227" s="177" t="s">
        <v>82</v>
      </c>
      <c r="AY227" s="20" t="s">
        <v>148</v>
      </c>
      <c r="BE227" s="178">
        <f>IF(N227="základní",J227,0)</f>
        <v>0</v>
      </c>
      <c r="BF227" s="178">
        <f>IF(N227="snížená",J227,0)</f>
        <v>0</v>
      </c>
      <c r="BG227" s="178">
        <f>IF(N227="zákl. přenesená",J227,0)</f>
        <v>0</v>
      </c>
      <c r="BH227" s="178">
        <f>IF(N227="sníž. přenesená",J227,0)</f>
        <v>0</v>
      </c>
      <c r="BI227" s="178">
        <f>IF(N227="nulová",J227,0)</f>
        <v>0</v>
      </c>
      <c r="BJ227" s="20" t="s">
        <v>80</v>
      </c>
      <c r="BK227" s="178">
        <f>ROUND(I227*H227,2)</f>
        <v>0</v>
      </c>
      <c r="BL227" s="20" t="s">
        <v>249</v>
      </c>
      <c r="BM227" s="177" t="s">
        <v>617</v>
      </c>
    </row>
    <row r="228" s="2" customFormat="1" ht="21.75" customHeight="1">
      <c r="A228" s="39"/>
      <c r="B228" s="165"/>
      <c r="C228" s="166" t="s">
        <v>618</v>
      </c>
      <c r="D228" s="166" t="s">
        <v>151</v>
      </c>
      <c r="E228" s="167" t="s">
        <v>619</v>
      </c>
      <c r="F228" s="168" t="s">
        <v>620</v>
      </c>
      <c r="G228" s="169" t="s">
        <v>199</v>
      </c>
      <c r="H228" s="170">
        <v>13.65</v>
      </c>
      <c r="I228" s="171"/>
      <c r="J228" s="172">
        <f>ROUND(I228*H228,2)</f>
        <v>0</v>
      </c>
      <c r="K228" s="168" t="s">
        <v>155</v>
      </c>
      <c r="L228" s="40"/>
      <c r="M228" s="173" t="s">
        <v>3</v>
      </c>
      <c r="N228" s="174" t="s">
        <v>43</v>
      </c>
      <c r="O228" s="73"/>
      <c r="P228" s="175">
        <f>O228*H228</f>
        <v>0</v>
      </c>
      <c r="Q228" s="175">
        <v>0</v>
      </c>
      <c r="R228" s="175">
        <f>Q228*H228</f>
        <v>0</v>
      </c>
      <c r="S228" s="175">
        <v>0</v>
      </c>
      <c r="T228" s="176">
        <f>S228*H228</f>
        <v>0</v>
      </c>
      <c r="U228" s="39"/>
      <c r="V228" s="39"/>
      <c r="W228" s="39"/>
      <c r="X228" s="39"/>
      <c r="Y228" s="39"/>
      <c r="Z228" s="39"/>
      <c r="AA228" s="39"/>
      <c r="AB228" s="39"/>
      <c r="AC228" s="39"/>
      <c r="AD228" s="39"/>
      <c r="AE228" s="39"/>
      <c r="AR228" s="177" t="s">
        <v>249</v>
      </c>
      <c r="AT228" s="177" t="s">
        <v>151</v>
      </c>
      <c r="AU228" s="177" t="s">
        <v>82</v>
      </c>
      <c r="AY228" s="20" t="s">
        <v>148</v>
      </c>
      <c r="BE228" s="178">
        <f>IF(N228="základní",J228,0)</f>
        <v>0</v>
      </c>
      <c r="BF228" s="178">
        <f>IF(N228="snížená",J228,0)</f>
        <v>0</v>
      </c>
      <c r="BG228" s="178">
        <f>IF(N228="zákl. přenesená",J228,0)</f>
        <v>0</v>
      </c>
      <c r="BH228" s="178">
        <f>IF(N228="sníž. přenesená",J228,0)</f>
        <v>0</v>
      </c>
      <c r="BI228" s="178">
        <f>IF(N228="nulová",J228,0)</f>
        <v>0</v>
      </c>
      <c r="BJ228" s="20" t="s">
        <v>80</v>
      </c>
      <c r="BK228" s="178">
        <f>ROUND(I228*H228,2)</f>
        <v>0</v>
      </c>
      <c r="BL228" s="20" t="s">
        <v>249</v>
      </c>
      <c r="BM228" s="177" t="s">
        <v>621</v>
      </c>
    </row>
    <row r="229" s="2" customFormat="1">
      <c r="A229" s="39"/>
      <c r="B229" s="40"/>
      <c r="C229" s="39"/>
      <c r="D229" s="179" t="s">
        <v>158</v>
      </c>
      <c r="E229" s="39"/>
      <c r="F229" s="180" t="s">
        <v>622</v>
      </c>
      <c r="G229" s="39"/>
      <c r="H229" s="39"/>
      <c r="I229" s="181"/>
      <c r="J229" s="39"/>
      <c r="K229" s="39"/>
      <c r="L229" s="40"/>
      <c r="M229" s="182"/>
      <c r="N229" s="183"/>
      <c r="O229" s="73"/>
      <c r="P229" s="73"/>
      <c r="Q229" s="73"/>
      <c r="R229" s="73"/>
      <c r="S229" s="73"/>
      <c r="T229" s="74"/>
      <c r="U229" s="39"/>
      <c r="V229" s="39"/>
      <c r="W229" s="39"/>
      <c r="X229" s="39"/>
      <c r="Y229" s="39"/>
      <c r="Z229" s="39"/>
      <c r="AA229" s="39"/>
      <c r="AB229" s="39"/>
      <c r="AC229" s="39"/>
      <c r="AD229" s="39"/>
      <c r="AE229" s="39"/>
      <c r="AT229" s="20" t="s">
        <v>158</v>
      </c>
      <c r="AU229" s="20" t="s">
        <v>82</v>
      </c>
    </row>
    <row r="230" s="2" customFormat="1" ht="16.5" customHeight="1">
      <c r="A230" s="39"/>
      <c r="B230" s="165"/>
      <c r="C230" s="211" t="s">
        <v>623</v>
      </c>
      <c r="D230" s="211" t="s">
        <v>385</v>
      </c>
      <c r="E230" s="212" t="s">
        <v>624</v>
      </c>
      <c r="F230" s="213" t="s">
        <v>625</v>
      </c>
      <c r="G230" s="214" t="s">
        <v>199</v>
      </c>
      <c r="H230" s="215">
        <v>13.65</v>
      </c>
      <c r="I230" s="216"/>
      <c r="J230" s="217">
        <f>ROUND(I230*H230,2)</f>
        <v>0</v>
      </c>
      <c r="K230" s="213" t="s">
        <v>155</v>
      </c>
      <c r="L230" s="218"/>
      <c r="M230" s="219" t="s">
        <v>3</v>
      </c>
      <c r="N230" s="220" t="s">
        <v>43</v>
      </c>
      <c r="O230" s="73"/>
      <c r="P230" s="175">
        <f>O230*H230</f>
        <v>0</v>
      </c>
      <c r="Q230" s="175">
        <v>0.005</v>
      </c>
      <c r="R230" s="175">
        <f>Q230*H230</f>
        <v>0.06825</v>
      </c>
      <c r="S230" s="175">
        <v>0</v>
      </c>
      <c r="T230" s="176">
        <f>S230*H230</f>
        <v>0</v>
      </c>
      <c r="U230" s="39"/>
      <c r="V230" s="39"/>
      <c r="W230" s="39"/>
      <c r="X230" s="39"/>
      <c r="Y230" s="39"/>
      <c r="Z230" s="39"/>
      <c r="AA230" s="39"/>
      <c r="AB230" s="39"/>
      <c r="AC230" s="39"/>
      <c r="AD230" s="39"/>
      <c r="AE230" s="39"/>
      <c r="AR230" s="177" t="s">
        <v>351</v>
      </c>
      <c r="AT230" s="177" t="s">
        <v>385</v>
      </c>
      <c r="AU230" s="177" t="s">
        <v>82</v>
      </c>
      <c r="AY230" s="20" t="s">
        <v>148</v>
      </c>
      <c r="BE230" s="178">
        <f>IF(N230="základní",J230,0)</f>
        <v>0</v>
      </c>
      <c r="BF230" s="178">
        <f>IF(N230="snížená",J230,0)</f>
        <v>0</v>
      </c>
      <c r="BG230" s="178">
        <f>IF(N230="zákl. přenesená",J230,0)</f>
        <v>0</v>
      </c>
      <c r="BH230" s="178">
        <f>IF(N230="sníž. přenesená",J230,0)</f>
        <v>0</v>
      </c>
      <c r="BI230" s="178">
        <f>IF(N230="nulová",J230,0)</f>
        <v>0</v>
      </c>
      <c r="BJ230" s="20" t="s">
        <v>80</v>
      </c>
      <c r="BK230" s="178">
        <f>ROUND(I230*H230,2)</f>
        <v>0</v>
      </c>
      <c r="BL230" s="20" t="s">
        <v>249</v>
      </c>
      <c r="BM230" s="177" t="s">
        <v>626</v>
      </c>
    </row>
    <row r="231" s="2" customFormat="1" ht="24.15" customHeight="1">
      <c r="A231" s="39"/>
      <c r="B231" s="165"/>
      <c r="C231" s="166" t="s">
        <v>627</v>
      </c>
      <c r="D231" s="166" t="s">
        <v>151</v>
      </c>
      <c r="E231" s="167" t="s">
        <v>628</v>
      </c>
      <c r="F231" s="168" t="s">
        <v>629</v>
      </c>
      <c r="G231" s="169" t="s">
        <v>215</v>
      </c>
      <c r="H231" s="170">
        <v>0.40699999999999992</v>
      </c>
      <c r="I231" s="171"/>
      <c r="J231" s="172">
        <f>ROUND(I231*H231,2)</f>
        <v>0</v>
      </c>
      <c r="K231" s="168" t="s">
        <v>155</v>
      </c>
      <c r="L231" s="40"/>
      <c r="M231" s="173" t="s">
        <v>3</v>
      </c>
      <c r="N231" s="174" t="s">
        <v>43</v>
      </c>
      <c r="O231" s="73"/>
      <c r="P231" s="175">
        <f>O231*H231</f>
        <v>0</v>
      </c>
      <c r="Q231" s="175">
        <v>0</v>
      </c>
      <c r="R231" s="175">
        <f>Q231*H231</f>
        <v>0</v>
      </c>
      <c r="S231" s="175">
        <v>0</v>
      </c>
      <c r="T231" s="176">
        <f>S231*H231</f>
        <v>0</v>
      </c>
      <c r="U231" s="39"/>
      <c r="V231" s="39"/>
      <c r="W231" s="39"/>
      <c r="X231" s="39"/>
      <c r="Y231" s="39"/>
      <c r="Z231" s="39"/>
      <c r="AA231" s="39"/>
      <c r="AB231" s="39"/>
      <c r="AC231" s="39"/>
      <c r="AD231" s="39"/>
      <c r="AE231" s="39"/>
      <c r="AR231" s="177" t="s">
        <v>249</v>
      </c>
      <c r="AT231" s="177" t="s">
        <v>151</v>
      </c>
      <c r="AU231" s="177" t="s">
        <v>82</v>
      </c>
      <c r="AY231" s="20" t="s">
        <v>148</v>
      </c>
      <c r="BE231" s="178">
        <f>IF(N231="základní",J231,0)</f>
        <v>0</v>
      </c>
      <c r="BF231" s="178">
        <f>IF(N231="snížená",J231,0)</f>
        <v>0</v>
      </c>
      <c r="BG231" s="178">
        <f>IF(N231="zákl. přenesená",J231,0)</f>
        <v>0</v>
      </c>
      <c r="BH231" s="178">
        <f>IF(N231="sníž. přenesená",J231,0)</f>
        <v>0</v>
      </c>
      <c r="BI231" s="178">
        <f>IF(N231="nulová",J231,0)</f>
        <v>0</v>
      </c>
      <c r="BJ231" s="20" t="s">
        <v>80</v>
      </c>
      <c r="BK231" s="178">
        <f>ROUND(I231*H231,2)</f>
        <v>0</v>
      </c>
      <c r="BL231" s="20" t="s">
        <v>249</v>
      </c>
      <c r="BM231" s="177" t="s">
        <v>630</v>
      </c>
    </row>
    <row r="232" s="2" customFormat="1">
      <c r="A232" s="39"/>
      <c r="B232" s="40"/>
      <c r="C232" s="39"/>
      <c r="D232" s="179" t="s">
        <v>158</v>
      </c>
      <c r="E232" s="39"/>
      <c r="F232" s="180" t="s">
        <v>631</v>
      </c>
      <c r="G232" s="39"/>
      <c r="H232" s="39"/>
      <c r="I232" s="181"/>
      <c r="J232" s="39"/>
      <c r="K232" s="39"/>
      <c r="L232" s="40"/>
      <c r="M232" s="182"/>
      <c r="N232" s="183"/>
      <c r="O232" s="73"/>
      <c r="P232" s="73"/>
      <c r="Q232" s="73"/>
      <c r="R232" s="73"/>
      <c r="S232" s="73"/>
      <c r="T232" s="74"/>
      <c r="U232" s="39"/>
      <c r="V232" s="39"/>
      <c r="W232" s="39"/>
      <c r="X232" s="39"/>
      <c r="Y232" s="39"/>
      <c r="Z232" s="39"/>
      <c r="AA232" s="39"/>
      <c r="AB232" s="39"/>
      <c r="AC232" s="39"/>
      <c r="AD232" s="39"/>
      <c r="AE232" s="39"/>
      <c r="AT232" s="20" t="s">
        <v>158</v>
      </c>
      <c r="AU232" s="20" t="s">
        <v>82</v>
      </c>
    </row>
    <row r="233" s="12" customFormat="1" ht="22.8" customHeight="1">
      <c r="A233" s="12"/>
      <c r="B233" s="152"/>
      <c r="C233" s="12"/>
      <c r="D233" s="153" t="s">
        <v>71</v>
      </c>
      <c r="E233" s="163" t="s">
        <v>323</v>
      </c>
      <c r="F233" s="163" t="s">
        <v>324</v>
      </c>
      <c r="G233" s="12"/>
      <c r="H233" s="12"/>
      <c r="I233" s="155"/>
      <c r="J233" s="164">
        <f>BK233</f>
        <v>0</v>
      </c>
      <c r="K233" s="12"/>
      <c r="L233" s="152"/>
      <c r="M233" s="157"/>
      <c r="N233" s="158"/>
      <c r="O233" s="158"/>
      <c r="P233" s="159">
        <f>SUM(P234:P247)</f>
        <v>0</v>
      </c>
      <c r="Q233" s="158"/>
      <c r="R233" s="159">
        <f>SUM(R234:R247)</f>
        <v>0.10768</v>
      </c>
      <c r="S233" s="158"/>
      <c r="T233" s="160">
        <f>SUM(T234:T247)</f>
        <v>0</v>
      </c>
      <c r="U233" s="12"/>
      <c r="V233" s="12"/>
      <c r="W233" s="12"/>
      <c r="X233" s="12"/>
      <c r="Y233" s="12"/>
      <c r="Z233" s="12"/>
      <c r="AA233" s="12"/>
      <c r="AB233" s="12"/>
      <c r="AC233" s="12"/>
      <c r="AD233" s="12"/>
      <c r="AE233" s="12"/>
      <c r="AR233" s="153" t="s">
        <v>82</v>
      </c>
      <c r="AT233" s="161" t="s">
        <v>71</v>
      </c>
      <c r="AU233" s="161" t="s">
        <v>80</v>
      </c>
      <c r="AY233" s="153" t="s">
        <v>148</v>
      </c>
      <c r="BK233" s="162">
        <f>SUM(BK234:BK247)</f>
        <v>0</v>
      </c>
    </row>
    <row r="234" s="2" customFormat="1" ht="16.5" customHeight="1">
      <c r="A234" s="39"/>
      <c r="B234" s="165"/>
      <c r="C234" s="166" t="s">
        <v>632</v>
      </c>
      <c r="D234" s="166" t="s">
        <v>151</v>
      </c>
      <c r="E234" s="167" t="s">
        <v>633</v>
      </c>
      <c r="F234" s="168" t="s">
        <v>634</v>
      </c>
      <c r="G234" s="169" t="s">
        <v>319</v>
      </c>
      <c r="H234" s="170">
        <v>1</v>
      </c>
      <c r="I234" s="171"/>
      <c r="J234" s="172">
        <f>ROUND(I234*H234,2)</f>
        <v>0</v>
      </c>
      <c r="K234" s="168" t="s">
        <v>155</v>
      </c>
      <c r="L234" s="40"/>
      <c r="M234" s="173" t="s">
        <v>3</v>
      </c>
      <c r="N234" s="174" t="s">
        <v>43</v>
      </c>
      <c r="O234" s="73"/>
      <c r="P234" s="175">
        <f>O234*H234</f>
        <v>0</v>
      </c>
      <c r="Q234" s="175">
        <v>0</v>
      </c>
      <c r="R234" s="175">
        <f>Q234*H234</f>
        <v>0</v>
      </c>
      <c r="S234" s="175">
        <v>0</v>
      </c>
      <c r="T234" s="176">
        <f>S234*H234</f>
        <v>0</v>
      </c>
      <c r="U234" s="39"/>
      <c r="V234" s="39"/>
      <c r="W234" s="39"/>
      <c r="X234" s="39"/>
      <c r="Y234" s="39"/>
      <c r="Z234" s="39"/>
      <c r="AA234" s="39"/>
      <c r="AB234" s="39"/>
      <c r="AC234" s="39"/>
      <c r="AD234" s="39"/>
      <c r="AE234" s="39"/>
      <c r="AR234" s="177" t="s">
        <v>249</v>
      </c>
      <c r="AT234" s="177" t="s">
        <v>151</v>
      </c>
      <c r="AU234" s="177" t="s">
        <v>82</v>
      </c>
      <c r="AY234" s="20" t="s">
        <v>148</v>
      </c>
      <c r="BE234" s="178">
        <f>IF(N234="základní",J234,0)</f>
        <v>0</v>
      </c>
      <c r="BF234" s="178">
        <f>IF(N234="snížená",J234,0)</f>
        <v>0</v>
      </c>
      <c r="BG234" s="178">
        <f>IF(N234="zákl. přenesená",J234,0)</f>
        <v>0</v>
      </c>
      <c r="BH234" s="178">
        <f>IF(N234="sníž. přenesená",J234,0)</f>
        <v>0</v>
      </c>
      <c r="BI234" s="178">
        <f>IF(N234="nulová",J234,0)</f>
        <v>0</v>
      </c>
      <c r="BJ234" s="20" t="s">
        <v>80</v>
      </c>
      <c r="BK234" s="178">
        <f>ROUND(I234*H234,2)</f>
        <v>0</v>
      </c>
      <c r="BL234" s="20" t="s">
        <v>249</v>
      </c>
      <c r="BM234" s="177" t="s">
        <v>635</v>
      </c>
    </row>
    <row r="235" s="2" customFormat="1">
      <c r="A235" s="39"/>
      <c r="B235" s="40"/>
      <c r="C235" s="39"/>
      <c r="D235" s="179" t="s">
        <v>158</v>
      </c>
      <c r="E235" s="39"/>
      <c r="F235" s="180" t="s">
        <v>636</v>
      </c>
      <c r="G235" s="39"/>
      <c r="H235" s="39"/>
      <c r="I235" s="181"/>
      <c r="J235" s="39"/>
      <c r="K235" s="39"/>
      <c r="L235" s="40"/>
      <c r="M235" s="182"/>
      <c r="N235" s="183"/>
      <c r="O235" s="73"/>
      <c r="P235" s="73"/>
      <c r="Q235" s="73"/>
      <c r="R235" s="73"/>
      <c r="S235" s="73"/>
      <c r="T235" s="74"/>
      <c r="U235" s="39"/>
      <c r="V235" s="39"/>
      <c r="W235" s="39"/>
      <c r="X235" s="39"/>
      <c r="Y235" s="39"/>
      <c r="Z235" s="39"/>
      <c r="AA235" s="39"/>
      <c r="AB235" s="39"/>
      <c r="AC235" s="39"/>
      <c r="AD235" s="39"/>
      <c r="AE235" s="39"/>
      <c r="AT235" s="20" t="s">
        <v>158</v>
      </c>
      <c r="AU235" s="20" t="s">
        <v>82</v>
      </c>
    </row>
    <row r="236" s="2" customFormat="1" ht="16.5" customHeight="1">
      <c r="A236" s="39"/>
      <c r="B236" s="165"/>
      <c r="C236" s="211" t="s">
        <v>637</v>
      </c>
      <c r="D236" s="211" t="s">
        <v>385</v>
      </c>
      <c r="E236" s="212" t="s">
        <v>638</v>
      </c>
      <c r="F236" s="213" t="s">
        <v>639</v>
      </c>
      <c r="G236" s="214" t="s">
        <v>154</v>
      </c>
      <c r="H236" s="215">
        <v>0.75</v>
      </c>
      <c r="I236" s="216"/>
      <c r="J236" s="217">
        <f>ROUND(I236*H236,2)</f>
        <v>0</v>
      </c>
      <c r="K236" s="213" t="s">
        <v>155</v>
      </c>
      <c r="L236" s="218"/>
      <c r="M236" s="219" t="s">
        <v>3</v>
      </c>
      <c r="N236" s="220" t="s">
        <v>43</v>
      </c>
      <c r="O236" s="73"/>
      <c r="P236" s="175">
        <f>O236*H236</f>
        <v>0</v>
      </c>
      <c r="Q236" s="175">
        <v>0.003</v>
      </c>
      <c r="R236" s="175">
        <f>Q236*H236</f>
        <v>0.0022500000000000004</v>
      </c>
      <c r="S236" s="175">
        <v>0</v>
      </c>
      <c r="T236" s="176">
        <f>S236*H236</f>
        <v>0</v>
      </c>
      <c r="U236" s="39"/>
      <c r="V236" s="39"/>
      <c r="W236" s="39"/>
      <c r="X236" s="39"/>
      <c r="Y236" s="39"/>
      <c r="Z236" s="39"/>
      <c r="AA236" s="39"/>
      <c r="AB236" s="39"/>
      <c r="AC236" s="39"/>
      <c r="AD236" s="39"/>
      <c r="AE236" s="39"/>
      <c r="AR236" s="177" t="s">
        <v>351</v>
      </c>
      <c r="AT236" s="177" t="s">
        <v>385</v>
      </c>
      <c r="AU236" s="177" t="s">
        <v>82</v>
      </c>
      <c r="AY236" s="20" t="s">
        <v>148</v>
      </c>
      <c r="BE236" s="178">
        <f>IF(N236="základní",J236,0)</f>
        <v>0</v>
      </c>
      <c r="BF236" s="178">
        <f>IF(N236="snížená",J236,0)</f>
        <v>0</v>
      </c>
      <c r="BG236" s="178">
        <f>IF(N236="zákl. přenesená",J236,0)</f>
        <v>0</v>
      </c>
      <c r="BH236" s="178">
        <f>IF(N236="sníž. přenesená",J236,0)</f>
        <v>0</v>
      </c>
      <c r="BI236" s="178">
        <f>IF(N236="nulová",J236,0)</f>
        <v>0</v>
      </c>
      <c r="BJ236" s="20" t="s">
        <v>80</v>
      </c>
      <c r="BK236" s="178">
        <f>ROUND(I236*H236,2)</f>
        <v>0</v>
      </c>
      <c r="BL236" s="20" t="s">
        <v>249</v>
      </c>
      <c r="BM236" s="177" t="s">
        <v>640</v>
      </c>
    </row>
    <row r="237" s="2" customFormat="1" ht="16.5" customHeight="1">
      <c r="A237" s="39"/>
      <c r="B237" s="165"/>
      <c r="C237" s="166" t="s">
        <v>641</v>
      </c>
      <c r="D237" s="166" t="s">
        <v>151</v>
      </c>
      <c r="E237" s="167" t="s">
        <v>642</v>
      </c>
      <c r="F237" s="168" t="s">
        <v>643</v>
      </c>
      <c r="G237" s="169" t="s">
        <v>319</v>
      </c>
      <c r="H237" s="170">
        <v>1</v>
      </c>
      <c r="I237" s="171"/>
      <c r="J237" s="172">
        <f>ROUND(I237*H237,2)</f>
        <v>0</v>
      </c>
      <c r="K237" s="168" t="s">
        <v>155</v>
      </c>
      <c r="L237" s="40"/>
      <c r="M237" s="173" t="s">
        <v>3</v>
      </c>
      <c r="N237" s="174" t="s">
        <v>43</v>
      </c>
      <c r="O237" s="73"/>
      <c r="P237" s="175">
        <f>O237*H237</f>
        <v>0</v>
      </c>
      <c r="Q237" s="175">
        <v>0.00059</v>
      </c>
      <c r="R237" s="175">
        <f>Q237*H237</f>
        <v>0.00059</v>
      </c>
      <c r="S237" s="175">
        <v>0</v>
      </c>
      <c r="T237" s="176">
        <f>S237*H237</f>
        <v>0</v>
      </c>
      <c r="U237" s="39"/>
      <c r="V237" s="39"/>
      <c r="W237" s="39"/>
      <c r="X237" s="39"/>
      <c r="Y237" s="39"/>
      <c r="Z237" s="39"/>
      <c r="AA237" s="39"/>
      <c r="AB237" s="39"/>
      <c r="AC237" s="39"/>
      <c r="AD237" s="39"/>
      <c r="AE237" s="39"/>
      <c r="AR237" s="177" t="s">
        <v>249</v>
      </c>
      <c r="AT237" s="177" t="s">
        <v>151</v>
      </c>
      <c r="AU237" s="177" t="s">
        <v>82</v>
      </c>
      <c r="AY237" s="20" t="s">
        <v>148</v>
      </c>
      <c r="BE237" s="178">
        <f>IF(N237="základní",J237,0)</f>
        <v>0</v>
      </c>
      <c r="BF237" s="178">
        <f>IF(N237="snížená",J237,0)</f>
        <v>0</v>
      </c>
      <c r="BG237" s="178">
        <f>IF(N237="zákl. přenesená",J237,0)</f>
        <v>0</v>
      </c>
      <c r="BH237" s="178">
        <f>IF(N237="sníž. přenesená",J237,0)</f>
        <v>0</v>
      </c>
      <c r="BI237" s="178">
        <f>IF(N237="nulová",J237,0)</f>
        <v>0</v>
      </c>
      <c r="BJ237" s="20" t="s">
        <v>80</v>
      </c>
      <c r="BK237" s="178">
        <f>ROUND(I237*H237,2)</f>
        <v>0</v>
      </c>
      <c r="BL237" s="20" t="s">
        <v>249</v>
      </c>
      <c r="BM237" s="177" t="s">
        <v>644</v>
      </c>
    </row>
    <row r="238" s="2" customFormat="1">
      <c r="A238" s="39"/>
      <c r="B238" s="40"/>
      <c r="C238" s="39"/>
      <c r="D238" s="179" t="s">
        <v>158</v>
      </c>
      <c r="E238" s="39"/>
      <c r="F238" s="180" t="s">
        <v>645</v>
      </c>
      <c r="G238" s="39"/>
      <c r="H238" s="39"/>
      <c r="I238" s="181"/>
      <c r="J238" s="39"/>
      <c r="K238" s="39"/>
      <c r="L238" s="40"/>
      <c r="M238" s="182"/>
      <c r="N238" s="183"/>
      <c r="O238" s="73"/>
      <c r="P238" s="73"/>
      <c r="Q238" s="73"/>
      <c r="R238" s="73"/>
      <c r="S238" s="73"/>
      <c r="T238" s="74"/>
      <c r="U238" s="39"/>
      <c r="V238" s="39"/>
      <c r="W238" s="39"/>
      <c r="X238" s="39"/>
      <c r="Y238" s="39"/>
      <c r="Z238" s="39"/>
      <c r="AA238" s="39"/>
      <c r="AB238" s="39"/>
      <c r="AC238" s="39"/>
      <c r="AD238" s="39"/>
      <c r="AE238" s="39"/>
      <c r="AT238" s="20" t="s">
        <v>158</v>
      </c>
      <c r="AU238" s="20" t="s">
        <v>82</v>
      </c>
    </row>
    <row r="239" s="15" customFormat="1">
      <c r="A239" s="15"/>
      <c r="B239" s="204"/>
      <c r="C239" s="15"/>
      <c r="D239" s="185" t="s">
        <v>167</v>
      </c>
      <c r="E239" s="205" t="s">
        <v>3</v>
      </c>
      <c r="F239" s="206" t="s">
        <v>646</v>
      </c>
      <c r="G239" s="15"/>
      <c r="H239" s="205" t="s">
        <v>3</v>
      </c>
      <c r="I239" s="207"/>
      <c r="J239" s="15"/>
      <c r="K239" s="15"/>
      <c r="L239" s="204"/>
      <c r="M239" s="208"/>
      <c r="N239" s="209"/>
      <c r="O239" s="209"/>
      <c r="P239" s="209"/>
      <c r="Q239" s="209"/>
      <c r="R239" s="209"/>
      <c r="S239" s="209"/>
      <c r="T239" s="210"/>
      <c r="U239" s="15"/>
      <c r="V239" s="15"/>
      <c r="W239" s="15"/>
      <c r="X239" s="15"/>
      <c r="Y239" s="15"/>
      <c r="Z239" s="15"/>
      <c r="AA239" s="15"/>
      <c r="AB239" s="15"/>
      <c r="AC239" s="15"/>
      <c r="AD239" s="15"/>
      <c r="AE239" s="15"/>
      <c r="AT239" s="205" t="s">
        <v>167</v>
      </c>
      <c r="AU239" s="205" t="s">
        <v>82</v>
      </c>
      <c r="AV239" s="15" t="s">
        <v>80</v>
      </c>
      <c r="AW239" s="15" t="s">
        <v>35</v>
      </c>
      <c r="AX239" s="15" t="s">
        <v>72</v>
      </c>
      <c r="AY239" s="205" t="s">
        <v>148</v>
      </c>
    </row>
    <row r="240" s="13" customFormat="1">
      <c r="A240" s="13"/>
      <c r="B240" s="184"/>
      <c r="C240" s="13"/>
      <c r="D240" s="185" t="s">
        <v>167</v>
      </c>
      <c r="E240" s="186" t="s">
        <v>3</v>
      </c>
      <c r="F240" s="187" t="s">
        <v>647</v>
      </c>
      <c r="G240" s="13"/>
      <c r="H240" s="188">
        <v>1</v>
      </c>
      <c r="I240" s="189"/>
      <c r="J240" s="13"/>
      <c r="K240" s="13"/>
      <c r="L240" s="184"/>
      <c r="M240" s="190"/>
      <c r="N240" s="191"/>
      <c r="O240" s="191"/>
      <c r="P240" s="191"/>
      <c r="Q240" s="191"/>
      <c r="R240" s="191"/>
      <c r="S240" s="191"/>
      <c r="T240" s="192"/>
      <c r="U240" s="13"/>
      <c r="V240" s="13"/>
      <c r="W240" s="13"/>
      <c r="X240" s="13"/>
      <c r="Y240" s="13"/>
      <c r="Z240" s="13"/>
      <c r="AA240" s="13"/>
      <c r="AB240" s="13"/>
      <c r="AC240" s="13"/>
      <c r="AD240" s="13"/>
      <c r="AE240" s="13"/>
      <c r="AT240" s="186" t="s">
        <v>167</v>
      </c>
      <c r="AU240" s="186" t="s">
        <v>82</v>
      </c>
      <c r="AV240" s="13" t="s">
        <v>82</v>
      </c>
      <c r="AW240" s="13" t="s">
        <v>35</v>
      </c>
      <c r="AX240" s="13" t="s">
        <v>72</v>
      </c>
      <c r="AY240" s="186" t="s">
        <v>148</v>
      </c>
    </row>
    <row r="241" s="14" customFormat="1">
      <c r="A241" s="14"/>
      <c r="B241" s="193"/>
      <c r="C241" s="14"/>
      <c r="D241" s="185" t="s">
        <v>167</v>
      </c>
      <c r="E241" s="194" t="s">
        <v>3</v>
      </c>
      <c r="F241" s="195" t="s">
        <v>171</v>
      </c>
      <c r="G241" s="14"/>
      <c r="H241" s="196">
        <v>1</v>
      </c>
      <c r="I241" s="197"/>
      <c r="J241" s="14"/>
      <c r="K241" s="14"/>
      <c r="L241" s="193"/>
      <c r="M241" s="198"/>
      <c r="N241" s="199"/>
      <c r="O241" s="199"/>
      <c r="P241" s="199"/>
      <c r="Q241" s="199"/>
      <c r="R241" s="199"/>
      <c r="S241" s="199"/>
      <c r="T241" s="200"/>
      <c r="U241" s="14"/>
      <c r="V241" s="14"/>
      <c r="W241" s="14"/>
      <c r="X241" s="14"/>
      <c r="Y241" s="14"/>
      <c r="Z241" s="14"/>
      <c r="AA241" s="14"/>
      <c r="AB241" s="14"/>
      <c r="AC241" s="14"/>
      <c r="AD241" s="14"/>
      <c r="AE241" s="14"/>
      <c r="AT241" s="194" t="s">
        <v>167</v>
      </c>
      <c r="AU241" s="194" t="s">
        <v>82</v>
      </c>
      <c r="AV241" s="14" t="s">
        <v>156</v>
      </c>
      <c r="AW241" s="14" t="s">
        <v>35</v>
      </c>
      <c r="AX241" s="14" t="s">
        <v>80</v>
      </c>
      <c r="AY241" s="194" t="s">
        <v>148</v>
      </c>
    </row>
    <row r="242" s="2" customFormat="1" ht="16.5" customHeight="1">
      <c r="A242" s="39"/>
      <c r="B242" s="165"/>
      <c r="C242" s="211" t="s">
        <v>648</v>
      </c>
      <c r="D242" s="211" t="s">
        <v>385</v>
      </c>
      <c r="E242" s="212" t="s">
        <v>649</v>
      </c>
      <c r="F242" s="213" t="s">
        <v>650</v>
      </c>
      <c r="G242" s="214" t="s">
        <v>319</v>
      </c>
      <c r="H242" s="215">
        <v>1</v>
      </c>
      <c r="I242" s="216"/>
      <c r="J242" s="217">
        <f>ROUND(I242*H242,2)</f>
        <v>0</v>
      </c>
      <c r="K242" s="213" t="s">
        <v>3</v>
      </c>
      <c r="L242" s="218"/>
      <c r="M242" s="219" t="s">
        <v>3</v>
      </c>
      <c r="N242" s="220" t="s">
        <v>43</v>
      </c>
      <c r="O242" s="73"/>
      <c r="P242" s="175">
        <f>O242*H242</f>
        <v>0</v>
      </c>
      <c r="Q242" s="175">
        <v>0.0663</v>
      </c>
      <c r="R242" s="175">
        <f>Q242*H242</f>
        <v>0.0663</v>
      </c>
      <c r="S242" s="175">
        <v>0</v>
      </c>
      <c r="T242" s="176">
        <f>S242*H242</f>
        <v>0</v>
      </c>
      <c r="U242" s="39"/>
      <c r="V242" s="39"/>
      <c r="W242" s="39"/>
      <c r="X242" s="39"/>
      <c r="Y242" s="39"/>
      <c r="Z242" s="39"/>
      <c r="AA242" s="39"/>
      <c r="AB242" s="39"/>
      <c r="AC242" s="39"/>
      <c r="AD242" s="39"/>
      <c r="AE242" s="39"/>
      <c r="AR242" s="177" t="s">
        <v>351</v>
      </c>
      <c r="AT242" s="177" t="s">
        <v>385</v>
      </c>
      <c r="AU242" s="177" t="s">
        <v>82</v>
      </c>
      <c r="AY242" s="20" t="s">
        <v>148</v>
      </c>
      <c r="BE242" s="178">
        <f>IF(N242="základní",J242,0)</f>
        <v>0</v>
      </c>
      <c r="BF242" s="178">
        <f>IF(N242="snížená",J242,0)</f>
        <v>0</v>
      </c>
      <c r="BG242" s="178">
        <f>IF(N242="zákl. přenesená",J242,0)</f>
        <v>0</v>
      </c>
      <c r="BH242" s="178">
        <f>IF(N242="sníž. přenesená",J242,0)</f>
        <v>0</v>
      </c>
      <c r="BI242" s="178">
        <f>IF(N242="nulová",J242,0)</f>
        <v>0</v>
      </c>
      <c r="BJ242" s="20" t="s">
        <v>80</v>
      </c>
      <c r="BK242" s="178">
        <f>ROUND(I242*H242,2)</f>
        <v>0</v>
      </c>
      <c r="BL242" s="20" t="s">
        <v>249</v>
      </c>
      <c r="BM242" s="177" t="s">
        <v>651</v>
      </c>
    </row>
    <row r="243" s="2" customFormat="1" ht="24.15" customHeight="1">
      <c r="A243" s="39"/>
      <c r="B243" s="165"/>
      <c r="C243" s="166" t="s">
        <v>652</v>
      </c>
      <c r="D243" s="166" t="s">
        <v>151</v>
      </c>
      <c r="E243" s="167" t="s">
        <v>653</v>
      </c>
      <c r="F243" s="168" t="s">
        <v>654</v>
      </c>
      <c r="G243" s="169" t="s">
        <v>319</v>
      </c>
      <c r="H243" s="170">
        <v>1</v>
      </c>
      <c r="I243" s="171"/>
      <c r="J243" s="172">
        <f>ROUND(I243*H243,2)</f>
        <v>0</v>
      </c>
      <c r="K243" s="168" t="s">
        <v>155</v>
      </c>
      <c r="L243" s="40"/>
      <c r="M243" s="173" t="s">
        <v>3</v>
      </c>
      <c r="N243" s="174" t="s">
        <v>43</v>
      </c>
      <c r="O243" s="73"/>
      <c r="P243" s="175">
        <f>O243*H243</f>
        <v>0</v>
      </c>
      <c r="Q243" s="175">
        <v>4E-05</v>
      </c>
      <c r="R243" s="175">
        <f>Q243*H243</f>
        <v>4E-05</v>
      </c>
      <c r="S243" s="175">
        <v>0</v>
      </c>
      <c r="T243" s="176">
        <f>S243*H243</f>
        <v>0</v>
      </c>
      <c r="U243" s="39"/>
      <c r="V243" s="39"/>
      <c r="W243" s="39"/>
      <c r="X243" s="39"/>
      <c r="Y243" s="39"/>
      <c r="Z243" s="39"/>
      <c r="AA243" s="39"/>
      <c r="AB243" s="39"/>
      <c r="AC243" s="39"/>
      <c r="AD243" s="39"/>
      <c r="AE243" s="39"/>
      <c r="AR243" s="177" t="s">
        <v>156</v>
      </c>
      <c r="AT243" s="177" t="s">
        <v>151</v>
      </c>
      <c r="AU243" s="177" t="s">
        <v>82</v>
      </c>
      <c r="AY243" s="20" t="s">
        <v>148</v>
      </c>
      <c r="BE243" s="178">
        <f>IF(N243="základní",J243,0)</f>
        <v>0</v>
      </c>
      <c r="BF243" s="178">
        <f>IF(N243="snížená",J243,0)</f>
        <v>0</v>
      </c>
      <c r="BG243" s="178">
        <f>IF(N243="zákl. přenesená",J243,0)</f>
        <v>0</v>
      </c>
      <c r="BH243" s="178">
        <f>IF(N243="sníž. přenesená",J243,0)</f>
        <v>0</v>
      </c>
      <c r="BI243" s="178">
        <f>IF(N243="nulová",J243,0)</f>
        <v>0</v>
      </c>
      <c r="BJ243" s="20" t="s">
        <v>80</v>
      </c>
      <c r="BK243" s="178">
        <f>ROUND(I243*H243,2)</f>
        <v>0</v>
      </c>
      <c r="BL243" s="20" t="s">
        <v>156</v>
      </c>
      <c r="BM243" s="177" t="s">
        <v>655</v>
      </c>
    </row>
    <row r="244" s="2" customFormat="1">
      <c r="A244" s="39"/>
      <c r="B244" s="40"/>
      <c r="C244" s="39"/>
      <c r="D244" s="179" t="s">
        <v>158</v>
      </c>
      <c r="E244" s="39"/>
      <c r="F244" s="180" t="s">
        <v>656</v>
      </c>
      <c r="G244" s="39"/>
      <c r="H244" s="39"/>
      <c r="I244" s="181"/>
      <c r="J244" s="39"/>
      <c r="K244" s="39"/>
      <c r="L244" s="40"/>
      <c r="M244" s="182"/>
      <c r="N244" s="183"/>
      <c r="O244" s="73"/>
      <c r="P244" s="73"/>
      <c r="Q244" s="73"/>
      <c r="R244" s="73"/>
      <c r="S244" s="73"/>
      <c r="T244" s="74"/>
      <c r="U244" s="39"/>
      <c r="V244" s="39"/>
      <c r="W244" s="39"/>
      <c r="X244" s="39"/>
      <c r="Y244" s="39"/>
      <c r="Z244" s="39"/>
      <c r="AA244" s="39"/>
      <c r="AB244" s="39"/>
      <c r="AC244" s="39"/>
      <c r="AD244" s="39"/>
      <c r="AE244" s="39"/>
      <c r="AT244" s="20" t="s">
        <v>158</v>
      </c>
      <c r="AU244" s="20" t="s">
        <v>82</v>
      </c>
    </row>
    <row r="245" s="2" customFormat="1" ht="21.75" customHeight="1">
      <c r="A245" s="39"/>
      <c r="B245" s="165"/>
      <c r="C245" s="211" t="s">
        <v>657</v>
      </c>
      <c r="D245" s="211" t="s">
        <v>385</v>
      </c>
      <c r="E245" s="212" t="s">
        <v>658</v>
      </c>
      <c r="F245" s="213" t="s">
        <v>659</v>
      </c>
      <c r="G245" s="214" t="s">
        <v>319</v>
      </c>
      <c r="H245" s="215">
        <v>1</v>
      </c>
      <c r="I245" s="216"/>
      <c r="J245" s="217">
        <f>ROUND(I245*H245,2)</f>
        <v>0</v>
      </c>
      <c r="K245" s="213" t="s">
        <v>155</v>
      </c>
      <c r="L245" s="218"/>
      <c r="M245" s="219" t="s">
        <v>3</v>
      </c>
      <c r="N245" s="220" t="s">
        <v>43</v>
      </c>
      <c r="O245" s="73"/>
      <c r="P245" s="175">
        <f>O245*H245</f>
        <v>0</v>
      </c>
      <c r="Q245" s="175">
        <v>0.0385</v>
      </c>
      <c r="R245" s="175">
        <f>Q245*H245</f>
        <v>0.0385</v>
      </c>
      <c r="S245" s="175">
        <v>0</v>
      </c>
      <c r="T245" s="176">
        <f>S245*H245</f>
        <v>0</v>
      </c>
      <c r="U245" s="39"/>
      <c r="V245" s="39"/>
      <c r="W245" s="39"/>
      <c r="X245" s="39"/>
      <c r="Y245" s="39"/>
      <c r="Z245" s="39"/>
      <c r="AA245" s="39"/>
      <c r="AB245" s="39"/>
      <c r="AC245" s="39"/>
      <c r="AD245" s="39"/>
      <c r="AE245" s="39"/>
      <c r="AR245" s="177" t="s">
        <v>202</v>
      </c>
      <c r="AT245" s="177" t="s">
        <v>385</v>
      </c>
      <c r="AU245" s="177" t="s">
        <v>82</v>
      </c>
      <c r="AY245" s="20" t="s">
        <v>148</v>
      </c>
      <c r="BE245" s="178">
        <f>IF(N245="základní",J245,0)</f>
        <v>0</v>
      </c>
      <c r="BF245" s="178">
        <f>IF(N245="snížená",J245,0)</f>
        <v>0</v>
      </c>
      <c r="BG245" s="178">
        <f>IF(N245="zákl. přenesená",J245,0)</f>
        <v>0</v>
      </c>
      <c r="BH245" s="178">
        <f>IF(N245="sníž. přenesená",J245,0)</f>
        <v>0</v>
      </c>
      <c r="BI245" s="178">
        <f>IF(N245="nulová",J245,0)</f>
        <v>0</v>
      </c>
      <c r="BJ245" s="20" t="s">
        <v>80</v>
      </c>
      <c r="BK245" s="178">
        <f>ROUND(I245*H245,2)</f>
        <v>0</v>
      </c>
      <c r="BL245" s="20" t="s">
        <v>156</v>
      </c>
      <c r="BM245" s="177" t="s">
        <v>660</v>
      </c>
    </row>
    <row r="246" s="2" customFormat="1" ht="24.15" customHeight="1">
      <c r="A246" s="39"/>
      <c r="B246" s="165"/>
      <c r="C246" s="166" t="s">
        <v>661</v>
      </c>
      <c r="D246" s="166" t="s">
        <v>151</v>
      </c>
      <c r="E246" s="167" t="s">
        <v>662</v>
      </c>
      <c r="F246" s="168" t="s">
        <v>663</v>
      </c>
      <c r="G246" s="169" t="s">
        <v>215</v>
      </c>
      <c r="H246" s="170">
        <v>0.069</v>
      </c>
      <c r="I246" s="171"/>
      <c r="J246" s="172">
        <f>ROUND(I246*H246,2)</f>
        <v>0</v>
      </c>
      <c r="K246" s="168" t="s">
        <v>155</v>
      </c>
      <c r="L246" s="40"/>
      <c r="M246" s="173" t="s">
        <v>3</v>
      </c>
      <c r="N246" s="174" t="s">
        <v>43</v>
      </c>
      <c r="O246" s="73"/>
      <c r="P246" s="175">
        <f>O246*H246</f>
        <v>0</v>
      </c>
      <c r="Q246" s="175">
        <v>0</v>
      </c>
      <c r="R246" s="175">
        <f>Q246*H246</f>
        <v>0</v>
      </c>
      <c r="S246" s="175">
        <v>0</v>
      </c>
      <c r="T246" s="176">
        <f>S246*H246</f>
        <v>0</v>
      </c>
      <c r="U246" s="39"/>
      <c r="V246" s="39"/>
      <c r="W246" s="39"/>
      <c r="X246" s="39"/>
      <c r="Y246" s="39"/>
      <c r="Z246" s="39"/>
      <c r="AA246" s="39"/>
      <c r="AB246" s="39"/>
      <c r="AC246" s="39"/>
      <c r="AD246" s="39"/>
      <c r="AE246" s="39"/>
      <c r="AR246" s="177" t="s">
        <v>249</v>
      </c>
      <c r="AT246" s="177" t="s">
        <v>151</v>
      </c>
      <c r="AU246" s="177" t="s">
        <v>82</v>
      </c>
      <c r="AY246" s="20" t="s">
        <v>148</v>
      </c>
      <c r="BE246" s="178">
        <f>IF(N246="základní",J246,0)</f>
        <v>0</v>
      </c>
      <c r="BF246" s="178">
        <f>IF(N246="snížená",J246,0)</f>
        <v>0</v>
      </c>
      <c r="BG246" s="178">
        <f>IF(N246="zákl. přenesená",J246,0)</f>
        <v>0</v>
      </c>
      <c r="BH246" s="178">
        <f>IF(N246="sníž. přenesená",J246,0)</f>
        <v>0</v>
      </c>
      <c r="BI246" s="178">
        <f>IF(N246="nulová",J246,0)</f>
        <v>0</v>
      </c>
      <c r="BJ246" s="20" t="s">
        <v>80</v>
      </c>
      <c r="BK246" s="178">
        <f>ROUND(I246*H246,2)</f>
        <v>0</v>
      </c>
      <c r="BL246" s="20" t="s">
        <v>249</v>
      </c>
      <c r="BM246" s="177" t="s">
        <v>664</v>
      </c>
    </row>
    <row r="247" s="2" customFormat="1">
      <c r="A247" s="39"/>
      <c r="B247" s="40"/>
      <c r="C247" s="39"/>
      <c r="D247" s="179" t="s">
        <v>158</v>
      </c>
      <c r="E247" s="39"/>
      <c r="F247" s="180" t="s">
        <v>665</v>
      </c>
      <c r="G247" s="39"/>
      <c r="H247" s="39"/>
      <c r="I247" s="181"/>
      <c r="J247" s="39"/>
      <c r="K247" s="39"/>
      <c r="L247" s="40"/>
      <c r="M247" s="182"/>
      <c r="N247" s="183"/>
      <c r="O247" s="73"/>
      <c r="P247" s="73"/>
      <c r="Q247" s="73"/>
      <c r="R247" s="73"/>
      <c r="S247" s="73"/>
      <c r="T247" s="74"/>
      <c r="U247" s="39"/>
      <c r="V247" s="39"/>
      <c r="W247" s="39"/>
      <c r="X247" s="39"/>
      <c r="Y247" s="39"/>
      <c r="Z247" s="39"/>
      <c r="AA247" s="39"/>
      <c r="AB247" s="39"/>
      <c r="AC247" s="39"/>
      <c r="AD247" s="39"/>
      <c r="AE247" s="39"/>
      <c r="AT247" s="20" t="s">
        <v>158</v>
      </c>
      <c r="AU247" s="20" t="s">
        <v>82</v>
      </c>
    </row>
    <row r="248" s="12" customFormat="1" ht="22.8" customHeight="1">
      <c r="A248" s="12"/>
      <c r="B248" s="152"/>
      <c r="C248" s="12"/>
      <c r="D248" s="153" t="s">
        <v>71</v>
      </c>
      <c r="E248" s="163" t="s">
        <v>342</v>
      </c>
      <c r="F248" s="163" t="s">
        <v>343</v>
      </c>
      <c r="G248" s="12"/>
      <c r="H248" s="12"/>
      <c r="I248" s="155"/>
      <c r="J248" s="164">
        <f>BK248</f>
        <v>0</v>
      </c>
      <c r="K248" s="12"/>
      <c r="L248" s="152"/>
      <c r="M248" s="157"/>
      <c r="N248" s="158"/>
      <c r="O248" s="158"/>
      <c r="P248" s="159">
        <f>SUM(P249:P268)</f>
        <v>0</v>
      </c>
      <c r="Q248" s="158"/>
      <c r="R248" s="159">
        <f>SUM(R249:R268)</f>
        <v>9.9138998000000016</v>
      </c>
      <c r="S248" s="158"/>
      <c r="T248" s="160">
        <f>SUM(T249:T268)</f>
        <v>0</v>
      </c>
      <c r="U248" s="12"/>
      <c r="V248" s="12"/>
      <c r="W248" s="12"/>
      <c r="X248" s="12"/>
      <c r="Y248" s="12"/>
      <c r="Z248" s="12"/>
      <c r="AA248" s="12"/>
      <c r="AB248" s="12"/>
      <c r="AC248" s="12"/>
      <c r="AD248" s="12"/>
      <c r="AE248" s="12"/>
      <c r="AR248" s="153" t="s">
        <v>82</v>
      </c>
      <c r="AT248" s="161" t="s">
        <v>71</v>
      </c>
      <c r="AU248" s="161" t="s">
        <v>80</v>
      </c>
      <c r="AY248" s="153" t="s">
        <v>148</v>
      </c>
      <c r="BK248" s="162">
        <f>SUM(BK249:BK268)</f>
        <v>0</v>
      </c>
    </row>
    <row r="249" s="2" customFormat="1" ht="16.5" customHeight="1">
      <c r="A249" s="39"/>
      <c r="B249" s="165"/>
      <c r="C249" s="166" t="s">
        <v>666</v>
      </c>
      <c r="D249" s="166" t="s">
        <v>151</v>
      </c>
      <c r="E249" s="167" t="s">
        <v>667</v>
      </c>
      <c r="F249" s="168" t="s">
        <v>668</v>
      </c>
      <c r="G249" s="169" t="s">
        <v>154</v>
      </c>
      <c r="H249" s="170">
        <v>209.99</v>
      </c>
      <c r="I249" s="171"/>
      <c r="J249" s="172">
        <f>ROUND(I249*H249,2)</f>
        <v>0</v>
      </c>
      <c r="K249" s="168" t="s">
        <v>155</v>
      </c>
      <c r="L249" s="40"/>
      <c r="M249" s="173" t="s">
        <v>3</v>
      </c>
      <c r="N249" s="174" t="s">
        <v>43</v>
      </c>
      <c r="O249" s="73"/>
      <c r="P249" s="175">
        <f>O249*H249</f>
        <v>0</v>
      </c>
      <c r="Q249" s="175">
        <v>0</v>
      </c>
      <c r="R249" s="175">
        <f>Q249*H249</f>
        <v>0</v>
      </c>
      <c r="S249" s="175">
        <v>0</v>
      </c>
      <c r="T249" s="176">
        <f>S249*H249</f>
        <v>0</v>
      </c>
      <c r="U249" s="39"/>
      <c r="V249" s="39"/>
      <c r="W249" s="39"/>
      <c r="X249" s="39"/>
      <c r="Y249" s="39"/>
      <c r="Z249" s="39"/>
      <c r="AA249" s="39"/>
      <c r="AB249" s="39"/>
      <c r="AC249" s="39"/>
      <c r="AD249" s="39"/>
      <c r="AE249" s="39"/>
      <c r="AR249" s="177" t="s">
        <v>249</v>
      </c>
      <c r="AT249" s="177" t="s">
        <v>151</v>
      </c>
      <c r="AU249" s="177" t="s">
        <v>82</v>
      </c>
      <c r="AY249" s="20" t="s">
        <v>148</v>
      </c>
      <c r="BE249" s="178">
        <f>IF(N249="základní",J249,0)</f>
        <v>0</v>
      </c>
      <c r="BF249" s="178">
        <f>IF(N249="snížená",J249,0)</f>
        <v>0</v>
      </c>
      <c r="BG249" s="178">
        <f>IF(N249="zákl. přenesená",J249,0)</f>
        <v>0</v>
      </c>
      <c r="BH249" s="178">
        <f>IF(N249="sníž. přenesená",J249,0)</f>
        <v>0</v>
      </c>
      <c r="BI249" s="178">
        <f>IF(N249="nulová",J249,0)</f>
        <v>0</v>
      </c>
      <c r="BJ249" s="20" t="s">
        <v>80</v>
      </c>
      <c r="BK249" s="178">
        <f>ROUND(I249*H249,2)</f>
        <v>0</v>
      </c>
      <c r="BL249" s="20" t="s">
        <v>249</v>
      </c>
      <c r="BM249" s="177" t="s">
        <v>669</v>
      </c>
    </row>
    <row r="250" s="2" customFormat="1">
      <c r="A250" s="39"/>
      <c r="B250" s="40"/>
      <c r="C250" s="39"/>
      <c r="D250" s="179" t="s">
        <v>158</v>
      </c>
      <c r="E250" s="39"/>
      <c r="F250" s="180" t="s">
        <v>670</v>
      </c>
      <c r="G250" s="39"/>
      <c r="H250" s="39"/>
      <c r="I250" s="181"/>
      <c r="J250" s="39"/>
      <c r="K250" s="39"/>
      <c r="L250" s="40"/>
      <c r="M250" s="182"/>
      <c r="N250" s="183"/>
      <c r="O250" s="73"/>
      <c r="P250" s="73"/>
      <c r="Q250" s="73"/>
      <c r="R250" s="73"/>
      <c r="S250" s="73"/>
      <c r="T250" s="74"/>
      <c r="U250" s="39"/>
      <c r="V250" s="39"/>
      <c r="W250" s="39"/>
      <c r="X250" s="39"/>
      <c r="Y250" s="39"/>
      <c r="Z250" s="39"/>
      <c r="AA250" s="39"/>
      <c r="AB250" s="39"/>
      <c r="AC250" s="39"/>
      <c r="AD250" s="39"/>
      <c r="AE250" s="39"/>
      <c r="AT250" s="20" t="s">
        <v>158</v>
      </c>
      <c r="AU250" s="20" t="s">
        <v>82</v>
      </c>
    </row>
    <row r="251" s="13" customFormat="1">
      <c r="A251" s="13"/>
      <c r="B251" s="184"/>
      <c r="C251" s="13"/>
      <c r="D251" s="185" t="s">
        <v>167</v>
      </c>
      <c r="E251" s="186" t="s">
        <v>3</v>
      </c>
      <c r="F251" s="187" t="s">
        <v>671</v>
      </c>
      <c r="G251" s="13"/>
      <c r="H251" s="188">
        <v>209.99</v>
      </c>
      <c r="I251" s="189"/>
      <c r="J251" s="13"/>
      <c r="K251" s="13"/>
      <c r="L251" s="184"/>
      <c r="M251" s="190"/>
      <c r="N251" s="191"/>
      <c r="O251" s="191"/>
      <c r="P251" s="191"/>
      <c r="Q251" s="191"/>
      <c r="R251" s="191"/>
      <c r="S251" s="191"/>
      <c r="T251" s="192"/>
      <c r="U251" s="13"/>
      <c r="V251" s="13"/>
      <c r="W251" s="13"/>
      <c r="X251" s="13"/>
      <c r="Y251" s="13"/>
      <c r="Z251" s="13"/>
      <c r="AA251" s="13"/>
      <c r="AB251" s="13"/>
      <c r="AC251" s="13"/>
      <c r="AD251" s="13"/>
      <c r="AE251" s="13"/>
      <c r="AT251" s="186" t="s">
        <v>167</v>
      </c>
      <c r="AU251" s="186" t="s">
        <v>82</v>
      </c>
      <c r="AV251" s="13" t="s">
        <v>82</v>
      </c>
      <c r="AW251" s="13" t="s">
        <v>35</v>
      </c>
      <c r="AX251" s="13" t="s">
        <v>72</v>
      </c>
      <c r="AY251" s="186" t="s">
        <v>148</v>
      </c>
    </row>
    <row r="252" s="14" customFormat="1">
      <c r="A252" s="14"/>
      <c r="B252" s="193"/>
      <c r="C252" s="14"/>
      <c r="D252" s="185" t="s">
        <v>167</v>
      </c>
      <c r="E252" s="194" t="s">
        <v>3</v>
      </c>
      <c r="F252" s="195" t="s">
        <v>171</v>
      </c>
      <c r="G252" s="14"/>
      <c r="H252" s="196">
        <v>209.99</v>
      </c>
      <c r="I252" s="197"/>
      <c r="J252" s="14"/>
      <c r="K252" s="14"/>
      <c r="L252" s="193"/>
      <c r="M252" s="198"/>
      <c r="N252" s="199"/>
      <c r="O252" s="199"/>
      <c r="P252" s="199"/>
      <c r="Q252" s="199"/>
      <c r="R252" s="199"/>
      <c r="S252" s="199"/>
      <c r="T252" s="200"/>
      <c r="U252" s="14"/>
      <c r="V252" s="14"/>
      <c r="W252" s="14"/>
      <c r="X252" s="14"/>
      <c r="Y252" s="14"/>
      <c r="Z252" s="14"/>
      <c r="AA252" s="14"/>
      <c r="AB252" s="14"/>
      <c r="AC252" s="14"/>
      <c r="AD252" s="14"/>
      <c r="AE252" s="14"/>
      <c r="AT252" s="194" t="s">
        <v>167</v>
      </c>
      <c r="AU252" s="194" t="s">
        <v>82</v>
      </c>
      <c r="AV252" s="14" t="s">
        <v>156</v>
      </c>
      <c r="AW252" s="14" t="s">
        <v>35</v>
      </c>
      <c r="AX252" s="14" t="s">
        <v>80</v>
      </c>
      <c r="AY252" s="194" t="s">
        <v>148</v>
      </c>
    </row>
    <row r="253" s="2" customFormat="1" ht="16.5" customHeight="1">
      <c r="A253" s="39"/>
      <c r="B253" s="165"/>
      <c r="C253" s="166" t="s">
        <v>672</v>
      </c>
      <c r="D253" s="166" t="s">
        <v>151</v>
      </c>
      <c r="E253" s="167" t="s">
        <v>673</v>
      </c>
      <c r="F253" s="168" t="s">
        <v>674</v>
      </c>
      <c r="G253" s="169" t="s">
        <v>154</v>
      </c>
      <c r="H253" s="170">
        <v>209.99</v>
      </c>
      <c r="I253" s="171"/>
      <c r="J253" s="172">
        <f>ROUND(I253*H253,2)</f>
        <v>0</v>
      </c>
      <c r="K253" s="168" t="s">
        <v>155</v>
      </c>
      <c r="L253" s="40"/>
      <c r="M253" s="173" t="s">
        <v>3</v>
      </c>
      <c r="N253" s="174" t="s">
        <v>43</v>
      </c>
      <c r="O253" s="73"/>
      <c r="P253" s="175">
        <f>O253*H253</f>
        <v>0</v>
      </c>
      <c r="Q253" s="175">
        <v>0.00029999999999999996</v>
      </c>
      <c r="R253" s="175">
        <f>Q253*H253</f>
        <v>0.062997</v>
      </c>
      <c r="S253" s="175">
        <v>0</v>
      </c>
      <c r="T253" s="176">
        <f>S253*H253</f>
        <v>0</v>
      </c>
      <c r="U253" s="39"/>
      <c r="V253" s="39"/>
      <c r="W253" s="39"/>
      <c r="X253" s="39"/>
      <c r="Y253" s="39"/>
      <c r="Z253" s="39"/>
      <c r="AA253" s="39"/>
      <c r="AB253" s="39"/>
      <c r="AC253" s="39"/>
      <c r="AD253" s="39"/>
      <c r="AE253" s="39"/>
      <c r="AR253" s="177" t="s">
        <v>249</v>
      </c>
      <c r="AT253" s="177" t="s">
        <v>151</v>
      </c>
      <c r="AU253" s="177" t="s">
        <v>82</v>
      </c>
      <c r="AY253" s="20" t="s">
        <v>148</v>
      </c>
      <c r="BE253" s="178">
        <f>IF(N253="základní",J253,0)</f>
        <v>0</v>
      </c>
      <c r="BF253" s="178">
        <f>IF(N253="snížená",J253,0)</f>
        <v>0</v>
      </c>
      <c r="BG253" s="178">
        <f>IF(N253="zákl. přenesená",J253,0)</f>
        <v>0</v>
      </c>
      <c r="BH253" s="178">
        <f>IF(N253="sníž. přenesená",J253,0)</f>
        <v>0</v>
      </c>
      <c r="BI253" s="178">
        <f>IF(N253="nulová",J253,0)</f>
        <v>0</v>
      </c>
      <c r="BJ253" s="20" t="s">
        <v>80</v>
      </c>
      <c r="BK253" s="178">
        <f>ROUND(I253*H253,2)</f>
        <v>0</v>
      </c>
      <c r="BL253" s="20" t="s">
        <v>249</v>
      </c>
      <c r="BM253" s="177" t="s">
        <v>675</v>
      </c>
    </row>
    <row r="254" s="2" customFormat="1">
      <c r="A254" s="39"/>
      <c r="B254" s="40"/>
      <c r="C254" s="39"/>
      <c r="D254" s="179" t="s">
        <v>158</v>
      </c>
      <c r="E254" s="39"/>
      <c r="F254" s="180" t="s">
        <v>676</v>
      </c>
      <c r="G254" s="39"/>
      <c r="H254" s="39"/>
      <c r="I254" s="181"/>
      <c r="J254" s="39"/>
      <c r="K254" s="39"/>
      <c r="L254" s="40"/>
      <c r="M254" s="182"/>
      <c r="N254" s="183"/>
      <c r="O254" s="73"/>
      <c r="P254" s="73"/>
      <c r="Q254" s="73"/>
      <c r="R254" s="73"/>
      <c r="S254" s="73"/>
      <c r="T254" s="74"/>
      <c r="U254" s="39"/>
      <c r="V254" s="39"/>
      <c r="W254" s="39"/>
      <c r="X254" s="39"/>
      <c r="Y254" s="39"/>
      <c r="Z254" s="39"/>
      <c r="AA254" s="39"/>
      <c r="AB254" s="39"/>
      <c r="AC254" s="39"/>
      <c r="AD254" s="39"/>
      <c r="AE254" s="39"/>
      <c r="AT254" s="20" t="s">
        <v>158</v>
      </c>
      <c r="AU254" s="20" t="s">
        <v>82</v>
      </c>
    </row>
    <row r="255" s="2" customFormat="1" ht="24.15" customHeight="1">
      <c r="A255" s="39"/>
      <c r="B255" s="165"/>
      <c r="C255" s="166" t="s">
        <v>677</v>
      </c>
      <c r="D255" s="166" t="s">
        <v>151</v>
      </c>
      <c r="E255" s="167" t="s">
        <v>678</v>
      </c>
      <c r="F255" s="168" t="s">
        <v>679</v>
      </c>
      <c r="G255" s="169" t="s">
        <v>154</v>
      </c>
      <c r="H255" s="170">
        <v>209.99</v>
      </c>
      <c r="I255" s="171"/>
      <c r="J255" s="172">
        <f>ROUND(I255*H255,2)</f>
        <v>0</v>
      </c>
      <c r="K255" s="168" t="s">
        <v>155</v>
      </c>
      <c r="L255" s="40"/>
      <c r="M255" s="173" t="s">
        <v>3</v>
      </c>
      <c r="N255" s="174" t="s">
        <v>43</v>
      </c>
      <c r="O255" s="73"/>
      <c r="P255" s="175">
        <f>O255*H255</f>
        <v>0</v>
      </c>
      <c r="Q255" s="175">
        <v>0.012</v>
      </c>
      <c r="R255" s="175">
        <f>Q255*H255</f>
        <v>2.51988</v>
      </c>
      <c r="S255" s="175">
        <v>0</v>
      </c>
      <c r="T255" s="176">
        <f>S255*H255</f>
        <v>0</v>
      </c>
      <c r="U255" s="39"/>
      <c r="V255" s="39"/>
      <c r="W255" s="39"/>
      <c r="X255" s="39"/>
      <c r="Y255" s="39"/>
      <c r="Z255" s="39"/>
      <c r="AA255" s="39"/>
      <c r="AB255" s="39"/>
      <c r="AC255" s="39"/>
      <c r="AD255" s="39"/>
      <c r="AE255" s="39"/>
      <c r="AR255" s="177" t="s">
        <v>249</v>
      </c>
      <c r="AT255" s="177" t="s">
        <v>151</v>
      </c>
      <c r="AU255" s="177" t="s">
        <v>82</v>
      </c>
      <c r="AY255" s="20" t="s">
        <v>148</v>
      </c>
      <c r="BE255" s="178">
        <f>IF(N255="základní",J255,0)</f>
        <v>0</v>
      </c>
      <c r="BF255" s="178">
        <f>IF(N255="snížená",J255,0)</f>
        <v>0</v>
      </c>
      <c r="BG255" s="178">
        <f>IF(N255="zákl. přenesená",J255,0)</f>
        <v>0</v>
      </c>
      <c r="BH255" s="178">
        <f>IF(N255="sníž. přenesená",J255,0)</f>
        <v>0</v>
      </c>
      <c r="BI255" s="178">
        <f>IF(N255="nulová",J255,0)</f>
        <v>0</v>
      </c>
      <c r="BJ255" s="20" t="s">
        <v>80</v>
      </c>
      <c r="BK255" s="178">
        <f>ROUND(I255*H255,2)</f>
        <v>0</v>
      </c>
      <c r="BL255" s="20" t="s">
        <v>249</v>
      </c>
      <c r="BM255" s="177" t="s">
        <v>680</v>
      </c>
    </row>
    <row r="256" s="2" customFormat="1">
      <c r="A256" s="39"/>
      <c r="B256" s="40"/>
      <c r="C256" s="39"/>
      <c r="D256" s="179" t="s">
        <v>158</v>
      </c>
      <c r="E256" s="39"/>
      <c r="F256" s="180" t="s">
        <v>681</v>
      </c>
      <c r="G256" s="39"/>
      <c r="H256" s="39"/>
      <c r="I256" s="181"/>
      <c r="J256" s="39"/>
      <c r="K256" s="39"/>
      <c r="L256" s="40"/>
      <c r="M256" s="182"/>
      <c r="N256" s="183"/>
      <c r="O256" s="73"/>
      <c r="P256" s="73"/>
      <c r="Q256" s="73"/>
      <c r="R256" s="73"/>
      <c r="S256" s="73"/>
      <c r="T256" s="74"/>
      <c r="U256" s="39"/>
      <c r="V256" s="39"/>
      <c r="W256" s="39"/>
      <c r="X256" s="39"/>
      <c r="Y256" s="39"/>
      <c r="Z256" s="39"/>
      <c r="AA256" s="39"/>
      <c r="AB256" s="39"/>
      <c r="AC256" s="39"/>
      <c r="AD256" s="39"/>
      <c r="AE256" s="39"/>
      <c r="AT256" s="20" t="s">
        <v>158</v>
      </c>
      <c r="AU256" s="20" t="s">
        <v>82</v>
      </c>
    </row>
    <row r="257" s="2" customFormat="1" ht="24.15" customHeight="1">
      <c r="A257" s="39"/>
      <c r="B257" s="165"/>
      <c r="C257" s="166" t="s">
        <v>682</v>
      </c>
      <c r="D257" s="166" t="s">
        <v>151</v>
      </c>
      <c r="E257" s="167" t="s">
        <v>683</v>
      </c>
      <c r="F257" s="168" t="s">
        <v>684</v>
      </c>
      <c r="G257" s="169" t="s">
        <v>154</v>
      </c>
      <c r="H257" s="170">
        <v>209.99</v>
      </c>
      <c r="I257" s="171"/>
      <c r="J257" s="172">
        <f>ROUND(I257*H257,2)</f>
        <v>0</v>
      </c>
      <c r="K257" s="168" t="s">
        <v>155</v>
      </c>
      <c r="L257" s="40"/>
      <c r="M257" s="173" t="s">
        <v>3</v>
      </c>
      <c r="N257" s="174" t="s">
        <v>43</v>
      </c>
      <c r="O257" s="73"/>
      <c r="P257" s="175">
        <f>O257*H257</f>
        <v>0</v>
      </c>
      <c r="Q257" s="175">
        <v>0.00755</v>
      </c>
      <c r="R257" s="175">
        <f>Q257*H257</f>
        <v>1.5854245000000003</v>
      </c>
      <c r="S257" s="175">
        <v>0</v>
      </c>
      <c r="T257" s="176">
        <f>S257*H257</f>
        <v>0</v>
      </c>
      <c r="U257" s="39"/>
      <c r="V257" s="39"/>
      <c r="W257" s="39"/>
      <c r="X257" s="39"/>
      <c r="Y257" s="39"/>
      <c r="Z257" s="39"/>
      <c r="AA257" s="39"/>
      <c r="AB257" s="39"/>
      <c r="AC257" s="39"/>
      <c r="AD257" s="39"/>
      <c r="AE257" s="39"/>
      <c r="AR257" s="177" t="s">
        <v>249</v>
      </c>
      <c r="AT257" s="177" t="s">
        <v>151</v>
      </c>
      <c r="AU257" s="177" t="s">
        <v>82</v>
      </c>
      <c r="AY257" s="20" t="s">
        <v>148</v>
      </c>
      <c r="BE257" s="178">
        <f>IF(N257="základní",J257,0)</f>
        <v>0</v>
      </c>
      <c r="BF257" s="178">
        <f>IF(N257="snížená",J257,0)</f>
        <v>0</v>
      </c>
      <c r="BG257" s="178">
        <f>IF(N257="zákl. přenesená",J257,0)</f>
        <v>0</v>
      </c>
      <c r="BH257" s="178">
        <f>IF(N257="sníž. přenesená",J257,0)</f>
        <v>0</v>
      </c>
      <c r="BI257" s="178">
        <f>IF(N257="nulová",J257,0)</f>
        <v>0</v>
      </c>
      <c r="BJ257" s="20" t="s">
        <v>80</v>
      </c>
      <c r="BK257" s="178">
        <f>ROUND(I257*H257,2)</f>
        <v>0</v>
      </c>
      <c r="BL257" s="20" t="s">
        <v>249</v>
      </c>
      <c r="BM257" s="177" t="s">
        <v>685</v>
      </c>
    </row>
    <row r="258" s="2" customFormat="1">
      <c r="A258" s="39"/>
      <c r="B258" s="40"/>
      <c r="C258" s="39"/>
      <c r="D258" s="179" t="s">
        <v>158</v>
      </c>
      <c r="E258" s="39"/>
      <c r="F258" s="180" t="s">
        <v>686</v>
      </c>
      <c r="G258" s="39"/>
      <c r="H258" s="39"/>
      <c r="I258" s="181"/>
      <c r="J258" s="39"/>
      <c r="K258" s="39"/>
      <c r="L258" s="40"/>
      <c r="M258" s="182"/>
      <c r="N258" s="183"/>
      <c r="O258" s="73"/>
      <c r="P258" s="73"/>
      <c r="Q258" s="73"/>
      <c r="R258" s="73"/>
      <c r="S258" s="73"/>
      <c r="T258" s="74"/>
      <c r="U258" s="39"/>
      <c r="V258" s="39"/>
      <c r="W258" s="39"/>
      <c r="X258" s="39"/>
      <c r="Y258" s="39"/>
      <c r="Z258" s="39"/>
      <c r="AA258" s="39"/>
      <c r="AB258" s="39"/>
      <c r="AC258" s="39"/>
      <c r="AD258" s="39"/>
      <c r="AE258" s="39"/>
      <c r="AT258" s="20" t="s">
        <v>158</v>
      </c>
      <c r="AU258" s="20" t="s">
        <v>82</v>
      </c>
    </row>
    <row r="259" s="2" customFormat="1" ht="21.75" customHeight="1">
      <c r="A259" s="39"/>
      <c r="B259" s="165"/>
      <c r="C259" s="211" t="s">
        <v>687</v>
      </c>
      <c r="D259" s="211" t="s">
        <v>385</v>
      </c>
      <c r="E259" s="212" t="s">
        <v>688</v>
      </c>
      <c r="F259" s="213" t="s">
        <v>689</v>
      </c>
      <c r="G259" s="214" t="s">
        <v>154</v>
      </c>
      <c r="H259" s="215">
        <v>230.989</v>
      </c>
      <c r="I259" s="216"/>
      <c r="J259" s="217">
        <f>ROUND(I259*H259,2)</f>
        <v>0</v>
      </c>
      <c r="K259" s="213" t="s">
        <v>155</v>
      </c>
      <c r="L259" s="218"/>
      <c r="M259" s="219" t="s">
        <v>3</v>
      </c>
      <c r="N259" s="220" t="s">
        <v>43</v>
      </c>
      <c r="O259" s="73"/>
      <c r="P259" s="175">
        <f>O259*H259</f>
        <v>0</v>
      </c>
      <c r="Q259" s="175">
        <v>0.021999999999999996</v>
      </c>
      <c r="R259" s="175">
        <f>Q259*H259</f>
        <v>5.081758</v>
      </c>
      <c r="S259" s="175">
        <v>0</v>
      </c>
      <c r="T259" s="176">
        <f>S259*H259</f>
        <v>0</v>
      </c>
      <c r="U259" s="39"/>
      <c r="V259" s="39"/>
      <c r="W259" s="39"/>
      <c r="X259" s="39"/>
      <c r="Y259" s="39"/>
      <c r="Z259" s="39"/>
      <c r="AA259" s="39"/>
      <c r="AB259" s="39"/>
      <c r="AC259" s="39"/>
      <c r="AD259" s="39"/>
      <c r="AE259" s="39"/>
      <c r="AR259" s="177" t="s">
        <v>351</v>
      </c>
      <c r="AT259" s="177" t="s">
        <v>385</v>
      </c>
      <c r="AU259" s="177" t="s">
        <v>82</v>
      </c>
      <c r="AY259" s="20" t="s">
        <v>148</v>
      </c>
      <c r="BE259" s="178">
        <f>IF(N259="základní",J259,0)</f>
        <v>0</v>
      </c>
      <c r="BF259" s="178">
        <f>IF(N259="snížená",J259,0)</f>
        <v>0</v>
      </c>
      <c r="BG259" s="178">
        <f>IF(N259="zákl. přenesená",J259,0)</f>
        <v>0</v>
      </c>
      <c r="BH259" s="178">
        <f>IF(N259="sníž. přenesená",J259,0)</f>
        <v>0</v>
      </c>
      <c r="BI259" s="178">
        <f>IF(N259="nulová",J259,0)</f>
        <v>0</v>
      </c>
      <c r="BJ259" s="20" t="s">
        <v>80</v>
      </c>
      <c r="BK259" s="178">
        <f>ROUND(I259*H259,2)</f>
        <v>0</v>
      </c>
      <c r="BL259" s="20" t="s">
        <v>249</v>
      </c>
      <c r="BM259" s="177" t="s">
        <v>690</v>
      </c>
    </row>
    <row r="260" s="13" customFormat="1">
      <c r="A260" s="13"/>
      <c r="B260" s="184"/>
      <c r="C260" s="13"/>
      <c r="D260" s="185" t="s">
        <v>167</v>
      </c>
      <c r="E260" s="13"/>
      <c r="F260" s="187" t="s">
        <v>691</v>
      </c>
      <c r="G260" s="13"/>
      <c r="H260" s="188">
        <v>230.989</v>
      </c>
      <c r="I260" s="189"/>
      <c r="J260" s="13"/>
      <c r="K260" s="13"/>
      <c r="L260" s="184"/>
      <c r="M260" s="190"/>
      <c r="N260" s="191"/>
      <c r="O260" s="191"/>
      <c r="P260" s="191"/>
      <c r="Q260" s="191"/>
      <c r="R260" s="191"/>
      <c r="S260" s="191"/>
      <c r="T260" s="192"/>
      <c r="U260" s="13"/>
      <c r="V260" s="13"/>
      <c r="W260" s="13"/>
      <c r="X260" s="13"/>
      <c r="Y260" s="13"/>
      <c r="Z260" s="13"/>
      <c r="AA260" s="13"/>
      <c r="AB260" s="13"/>
      <c r="AC260" s="13"/>
      <c r="AD260" s="13"/>
      <c r="AE260" s="13"/>
      <c r="AT260" s="186" t="s">
        <v>167</v>
      </c>
      <c r="AU260" s="186" t="s">
        <v>82</v>
      </c>
      <c r="AV260" s="13" t="s">
        <v>82</v>
      </c>
      <c r="AW260" s="13" t="s">
        <v>4</v>
      </c>
      <c r="AX260" s="13" t="s">
        <v>80</v>
      </c>
      <c r="AY260" s="186" t="s">
        <v>148</v>
      </c>
    </row>
    <row r="261" s="2" customFormat="1" ht="16.5" customHeight="1">
      <c r="A261" s="39"/>
      <c r="B261" s="165"/>
      <c r="C261" s="166" t="s">
        <v>692</v>
      </c>
      <c r="D261" s="166" t="s">
        <v>151</v>
      </c>
      <c r="E261" s="167" t="s">
        <v>693</v>
      </c>
      <c r="F261" s="168" t="s">
        <v>694</v>
      </c>
      <c r="G261" s="169" t="s">
        <v>154</v>
      </c>
      <c r="H261" s="170">
        <v>209.99</v>
      </c>
      <c r="I261" s="171"/>
      <c r="J261" s="172">
        <f>ROUND(I261*H261,2)</f>
        <v>0</v>
      </c>
      <c r="K261" s="168" t="s">
        <v>155</v>
      </c>
      <c r="L261" s="40"/>
      <c r="M261" s="173" t="s">
        <v>3</v>
      </c>
      <c r="N261" s="174" t="s">
        <v>43</v>
      </c>
      <c r="O261" s="73"/>
      <c r="P261" s="175">
        <f>O261*H261</f>
        <v>0</v>
      </c>
      <c r="Q261" s="175">
        <v>0.0015</v>
      </c>
      <c r="R261" s="175">
        <f>Q261*H261</f>
        <v>0.31498500000000004</v>
      </c>
      <c r="S261" s="175">
        <v>0</v>
      </c>
      <c r="T261" s="176">
        <f>S261*H261</f>
        <v>0</v>
      </c>
      <c r="U261" s="39"/>
      <c r="V261" s="39"/>
      <c r="W261" s="39"/>
      <c r="X261" s="39"/>
      <c r="Y261" s="39"/>
      <c r="Z261" s="39"/>
      <c r="AA261" s="39"/>
      <c r="AB261" s="39"/>
      <c r="AC261" s="39"/>
      <c r="AD261" s="39"/>
      <c r="AE261" s="39"/>
      <c r="AR261" s="177" t="s">
        <v>249</v>
      </c>
      <c r="AT261" s="177" t="s">
        <v>151</v>
      </c>
      <c r="AU261" s="177" t="s">
        <v>82</v>
      </c>
      <c r="AY261" s="20" t="s">
        <v>148</v>
      </c>
      <c r="BE261" s="178">
        <f>IF(N261="základní",J261,0)</f>
        <v>0</v>
      </c>
      <c r="BF261" s="178">
        <f>IF(N261="snížená",J261,0)</f>
        <v>0</v>
      </c>
      <c r="BG261" s="178">
        <f>IF(N261="zákl. přenesená",J261,0)</f>
        <v>0</v>
      </c>
      <c r="BH261" s="178">
        <f>IF(N261="sníž. přenesená",J261,0)</f>
        <v>0</v>
      </c>
      <c r="BI261" s="178">
        <f>IF(N261="nulová",J261,0)</f>
        <v>0</v>
      </c>
      <c r="BJ261" s="20" t="s">
        <v>80</v>
      </c>
      <c r="BK261" s="178">
        <f>ROUND(I261*H261,2)</f>
        <v>0</v>
      </c>
      <c r="BL261" s="20" t="s">
        <v>249</v>
      </c>
      <c r="BM261" s="177" t="s">
        <v>695</v>
      </c>
    </row>
    <row r="262" s="2" customFormat="1">
      <c r="A262" s="39"/>
      <c r="B262" s="40"/>
      <c r="C262" s="39"/>
      <c r="D262" s="179" t="s">
        <v>158</v>
      </c>
      <c r="E262" s="39"/>
      <c r="F262" s="180" t="s">
        <v>696</v>
      </c>
      <c r="G262" s="39"/>
      <c r="H262" s="39"/>
      <c r="I262" s="181"/>
      <c r="J262" s="39"/>
      <c r="K262" s="39"/>
      <c r="L262" s="40"/>
      <c r="M262" s="182"/>
      <c r="N262" s="183"/>
      <c r="O262" s="73"/>
      <c r="P262" s="73"/>
      <c r="Q262" s="73"/>
      <c r="R262" s="73"/>
      <c r="S262" s="73"/>
      <c r="T262" s="74"/>
      <c r="U262" s="39"/>
      <c r="V262" s="39"/>
      <c r="W262" s="39"/>
      <c r="X262" s="39"/>
      <c r="Y262" s="39"/>
      <c r="Z262" s="39"/>
      <c r="AA262" s="39"/>
      <c r="AB262" s="39"/>
      <c r="AC262" s="39"/>
      <c r="AD262" s="39"/>
      <c r="AE262" s="39"/>
      <c r="AT262" s="20" t="s">
        <v>158</v>
      </c>
      <c r="AU262" s="20" t="s">
        <v>82</v>
      </c>
    </row>
    <row r="263" s="2" customFormat="1" ht="16.5" customHeight="1">
      <c r="A263" s="39"/>
      <c r="B263" s="165"/>
      <c r="C263" s="166" t="s">
        <v>697</v>
      </c>
      <c r="D263" s="166" t="s">
        <v>151</v>
      </c>
      <c r="E263" s="167" t="s">
        <v>698</v>
      </c>
      <c r="F263" s="168" t="s">
        <v>699</v>
      </c>
      <c r="G263" s="169" t="s">
        <v>199</v>
      </c>
      <c r="H263" s="170">
        <v>231.03</v>
      </c>
      <c r="I263" s="171"/>
      <c r="J263" s="172">
        <f>ROUND(I263*H263,2)</f>
        <v>0</v>
      </c>
      <c r="K263" s="168" t="s">
        <v>155</v>
      </c>
      <c r="L263" s="40"/>
      <c r="M263" s="173" t="s">
        <v>3</v>
      </c>
      <c r="N263" s="174" t="s">
        <v>43</v>
      </c>
      <c r="O263" s="73"/>
      <c r="P263" s="175">
        <f>O263*H263</f>
        <v>0</v>
      </c>
      <c r="Q263" s="175">
        <v>9E-05</v>
      </c>
      <c r="R263" s="175">
        <f>Q263*H263</f>
        <v>0.0207927</v>
      </c>
      <c r="S263" s="175">
        <v>0</v>
      </c>
      <c r="T263" s="176">
        <f>S263*H263</f>
        <v>0</v>
      </c>
      <c r="U263" s="39"/>
      <c r="V263" s="39"/>
      <c r="W263" s="39"/>
      <c r="X263" s="39"/>
      <c r="Y263" s="39"/>
      <c r="Z263" s="39"/>
      <c r="AA263" s="39"/>
      <c r="AB263" s="39"/>
      <c r="AC263" s="39"/>
      <c r="AD263" s="39"/>
      <c r="AE263" s="39"/>
      <c r="AR263" s="177" t="s">
        <v>249</v>
      </c>
      <c r="AT263" s="177" t="s">
        <v>151</v>
      </c>
      <c r="AU263" s="177" t="s">
        <v>82</v>
      </c>
      <c r="AY263" s="20" t="s">
        <v>148</v>
      </c>
      <c r="BE263" s="178">
        <f>IF(N263="základní",J263,0)</f>
        <v>0</v>
      </c>
      <c r="BF263" s="178">
        <f>IF(N263="snížená",J263,0)</f>
        <v>0</v>
      </c>
      <c r="BG263" s="178">
        <f>IF(N263="zákl. přenesená",J263,0)</f>
        <v>0</v>
      </c>
      <c r="BH263" s="178">
        <f>IF(N263="sníž. přenesená",J263,0)</f>
        <v>0</v>
      </c>
      <c r="BI263" s="178">
        <f>IF(N263="nulová",J263,0)</f>
        <v>0</v>
      </c>
      <c r="BJ263" s="20" t="s">
        <v>80</v>
      </c>
      <c r="BK263" s="178">
        <f>ROUND(I263*H263,2)</f>
        <v>0</v>
      </c>
      <c r="BL263" s="20" t="s">
        <v>249</v>
      </c>
      <c r="BM263" s="177" t="s">
        <v>700</v>
      </c>
    </row>
    <row r="264" s="2" customFormat="1">
      <c r="A264" s="39"/>
      <c r="B264" s="40"/>
      <c r="C264" s="39"/>
      <c r="D264" s="179" t="s">
        <v>158</v>
      </c>
      <c r="E264" s="39"/>
      <c r="F264" s="180" t="s">
        <v>701</v>
      </c>
      <c r="G264" s="39"/>
      <c r="H264" s="39"/>
      <c r="I264" s="181"/>
      <c r="J264" s="39"/>
      <c r="K264" s="39"/>
      <c r="L264" s="40"/>
      <c r="M264" s="182"/>
      <c r="N264" s="183"/>
      <c r="O264" s="73"/>
      <c r="P264" s="73"/>
      <c r="Q264" s="73"/>
      <c r="R264" s="73"/>
      <c r="S264" s="73"/>
      <c r="T264" s="74"/>
      <c r="U264" s="39"/>
      <c r="V264" s="39"/>
      <c r="W264" s="39"/>
      <c r="X264" s="39"/>
      <c r="Y264" s="39"/>
      <c r="Z264" s="39"/>
      <c r="AA264" s="39"/>
      <c r="AB264" s="39"/>
      <c r="AC264" s="39"/>
      <c r="AD264" s="39"/>
      <c r="AE264" s="39"/>
      <c r="AT264" s="20" t="s">
        <v>158</v>
      </c>
      <c r="AU264" s="20" t="s">
        <v>82</v>
      </c>
    </row>
    <row r="265" s="2" customFormat="1" ht="16.5" customHeight="1">
      <c r="A265" s="39"/>
      <c r="B265" s="165"/>
      <c r="C265" s="166" t="s">
        <v>702</v>
      </c>
      <c r="D265" s="166" t="s">
        <v>151</v>
      </c>
      <c r="E265" s="167" t="s">
        <v>703</v>
      </c>
      <c r="F265" s="168" t="s">
        <v>704</v>
      </c>
      <c r="G265" s="169" t="s">
        <v>199</v>
      </c>
      <c r="H265" s="170">
        <v>231.03</v>
      </c>
      <c r="I265" s="171"/>
      <c r="J265" s="172">
        <f>ROUND(I265*H265,2)</f>
        <v>0</v>
      </c>
      <c r="K265" s="168" t="s">
        <v>155</v>
      </c>
      <c r="L265" s="40"/>
      <c r="M265" s="173" t="s">
        <v>3</v>
      </c>
      <c r="N265" s="174" t="s">
        <v>43</v>
      </c>
      <c r="O265" s="73"/>
      <c r="P265" s="175">
        <f>O265*H265</f>
        <v>0</v>
      </c>
      <c r="Q265" s="175">
        <v>0.0014200000000000002</v>
      </c>
      <c r="R265" s="175">
        <f>Q265*H265</f>
        <v>0.32806260000000004</v>
      </c>
      <c r="S265" s="175">
        <v>0</v>
      </c>
      <c r="T265" s="176">
        <f>S265*H265</f>
        <v>0</v>
      </c>
      <c r="U265" s="39"/>
      <c r="V265" s="39"/>
      <c r="W265" s="39"/>
      <c r="X265" s="39"/>
      <c r="Y265" s="39"/>
      <c r="Z265" s="39"/>
      <c r="AA265" s="39"/>
      <c r="AB265" s="39"/>
      <c r="AC265" s="39"/>
      <c r="AD265" s="39"/>
      <c r="AE265" s="39"/>
      <c r="AR265" s="177" t="s">
        <v>249</v>
      </c>
      <c r="AT265" s="177" t="s">
        <v>151</v>
      </c>
      <c r="AU265" s="177" t="s">
        <v>82</v>
      </c>
      <c r="AY265" s="20" t="s">
        <v>148</v>
      </c>
      <c r="BE265" s="178">
        <f>IF(N265="základní",J265,0)</f>
        <v>0</v>
      </c>
      <c r="BF265" s="178">
        <f>IF(N265="snížená",J265,0)</f>
        <v>0</v>
      </c>
      <c r="BG265" s="178">
        <f>IF(N265="zákl. přenesená",J265,0)</f>
        <v>0</v>
      </c>
      <c r="BH265" s="178">
        <f>IF(N265="sníž. přenesená",J265,0)</f>
        <v>0</v>
      </c>
      <c r="BI265" s="178">
        <f>IF(N265="nulová",J265,0)</f>
        <v>0</v>
      </c>
      <c r="BJ265" s="20" t="s">
        <v>80</v>
      </c>
      <c r="BK265" s="178">
        <f>ROUND(I265*H265,2)</f>
        <v>0</v>
      </c>
      <c r="BL265" s="20" t="s">
        <v>249</v>
      </c>
      <c r="BM265" s="177" t="s">
        <v>705</v>
      </c>
    </row>
    <row r="266" s="2" customFormat="1">
      <c r="A266" s="39"/>
      <c r="B266" s="40"/>
      <c r="C266" s="39"/>
      <c r="D266" s="179" t="s">
        <v>158</v>
      </c>
      <c r="E266" s="39"/>
      <c r="F266" s="180" t="s">
        <v>706</v>
      </c>
      <c r="G266" s="39"/>
      <c r="H266" s="39"/>
      <c r="I266" s="181"/>
      <c r="J266" s="39"/>
      <c r="K266" s="39"/>
      <c r="L266" s="40"/>
      <c r="M266" s="182"/>
      <c r="N266" s="183"/>
      <c r="O266" s="73"/>
      <c r="P266" s="73"/>
      <c r="Q266" s="73"/>
      <c r="R266" s="73"/>
      <c r="S266" s="73"/>
      <c r="T266" s="74"/>
      <c r="U266" s="39"/>
      <c r="V266" s="39"/>
      <c r="W266" s="39"/>
      <c r="X266" s="39"/>
      <c r="Y266" s="39"/>
      <c r="Z266" s="39"/>
      <c r="AA266" s="39"/>
      <c r="AB266" s="39"/>
      <c r="AC266" s="39"/>
      <c r="AD266" s="39"/>
      <c r="AE266" s="39"/>
      <c r="AT266" s="20" t="s">
        <v>158</v>
      </c>
      <c r="AU266" s="20" t="s">
        <v>82</v>
      </c>
    </row>
    <row r="267" s="2" customFormat="1" ht="24.15" customHeight="1">
      <c r="A267" s="39"/>
      <c r="B267" s="165"/>
      <c r="C267" s="166" t="s">
        <v>707</v>
      </c>
      <c r="D267" s="166" t="s">
        <v>151</v>
      </c>
      <c r="E267" s="167" t="s">
        <v>708</v>
      </c>
      <c r="F267" s="168" t="s">
        <v>709</v>
      </c>
      <c r="G267" s="169" t="s">
        <v>215</v>
      </c>
      <c r="H267" s="170">
        <v>9.914</v>
      </c>
      <c r="I267" s="171"/>
      <c r="J267" s="172">
        <f>ROUND(I267*H267,2)</f>
        <v>0</v>
      </c>
      <c r="K267" s="168" t="s">
        <v>155</v>
      </c>
      <c r="L267" s="40"/>
      <c r="M267" s="173" t="s">
        <v>3</v>
      </c>
      <c r="N267" s="174" t="s">
        <v>43</v>
      </c>
      <c r="O267" s="73"/>
      <c r="P267" s="175">
        <f>O267*H267</f>
        <v>0</v>
      </c>
      <c r="Q267" s="175">
        <v>0</v>
      </c>
      <c r="R267" s="175">
        <f>Q267*H267</f>
        <v>0</v>
      </c>
      <c r="S267" s="175">
        <v>0</v>
      </c>
      <c r="T267" s="176">
        <f>S267*H267</f>
        <v>0</v>
      </c>
      <c r="U267" s="39"/>
      <c r="V267" s="39"/>
      <c r="W267" s="39"/>
      <c r="X267" s="39"/>
      <c r="Y267" s="39"/>
      <c r="Z267" s="39"/>
      <c r="AA267" s="39"/>
      <c r="AB267" s="39"/>
      <c r="AC267" s="39"/>
      <c r="AD267" s="39"/>
      <c r="AE267" s="39"/>
      <c r="AR267" s="177" t="s">
        <v>249</v>
      </c>
      <c r="AT267" s="177" t="s">
        <v>151</v>
      </c>
      <c r="AU267" s="177" t="s">
        <v>82</v>
      </c>
      <c r="AY267" s="20" t="s">
        <v>148</v>
      </c>
      <c r="BE267" s="178">
        <f>IF(N267="základní",J267,0)</f>
        <v>0</v>
      </c>
      <c r="BF267" s="178">
        <f>IF(N267="snížená",J267,0)</f>
        <v>0</v>
      </c>
      <c r="BG267" s="178">
        <f>IF(N267="zákl. přenesená",J267,0)</f>
        <v>0</v>
      </c>
      <c r="BH267" s="178">
        <f>IF(N267="sníž. přenesená",J267,0)</f>
        <v>0</v>
      </c>
      <c r="BI267" s="178">
        <f>IF(N267="nulová",J267,0)</f>
        <v>0</v>
      </c>
      <c r="BJ267" s="20" t="s">
        <v>80</v>
      </c>
      <c r="BK267" s="178">
        <f>ROUND(I267*H267,2)</f>
        <v>0</v>
      </c>
      <c r="BL267" s="20" t="s">
        <v>249</v>
      </c>
      <c r="BM267" s="177" t="s">
        <v>710</v>
      </c>
    </row>
    <row r="268" s="2" customFormat="1">
      <c r="A268" s="39"/>
      <c r="B268" s="40"/>
      <c r="C268" s="39"/>
      <c r="D268" s="179" t="s">
        <v>158</v>
      </c>
      <c r="E268" s="39"/>
      <c r="F268" s="180" t="s">
        <v>711</v>
      </c>
      <c r="G268" s="39"/>
      <c r="H268" s="39"/>
      <c r="I268" s="181"/>
      <c r="J268" s="39"/>
      <c r="K268" s="39"/>
      <c r="L268" s="40"/>
      <c r="M268" s="182"/>
      <c r="N268" s="183"/>
      <c r="O268" s="73"/>
      <c r="P268" s="73"/>
      <c r="Q268" s="73"/>
      <c r="R268" s="73"/>
      <c r="S268" s="73"/>
      <c r="T268" s="74"/>
      <c r="U268" s="39"/>
      <c r="V268" s="39"/>
      <c r="W268" s="39"/>
      <c r="X268" s="39"/>
      <c r="Y268" s="39"/>
      <c r="Z268" s="39"/>
      <c r="AA268" s="39"/>
      <c r="AB268" s="39"/>
      <c r="AC268" s="39"/>
      <c r="AD268" s="39"/>
      <c r="AE268" s="39"/>
      <c r="AT268" s="20" t="s">
        <v>158</v>
      </c>
      <c r="AU268" s="20" t="s">
        <v>82</v>
      </c>
    </row>
    <row r="269" s="12" customFormat="1" ht="22.8" customHeight="1">
      <c r="A269" s="12"/>
      <c r="B269" s="152"/>
      <c r="C269" s="12"/>
      <c r="D269" s="153" t="s">
        <v>71</v>
      </c>
      <c r="E269" s="163" t="s">
        <v>349</v>
      </c>
      <c r="F269" s="163" t="s">
        <v>350</v>
      </c>
      <c r="G269" s="12"/>
      <c r="H269" s="12"/>
      <c r="I269" s="155"/>
      <c r="J269" s="164">
        <f>BK269</f>
        <v>0</v>
      </c>
      <c r="K269" s="12"/>
      <c r="L269" s="152"/>
      <c r="M269" s="157"/>
      <c r="N269" s="158"/>
      <c r="O269" s="158"/>
      <c r="P269" s="159">
        <f>SUM(P270:P286)</f>
        <v>0</v>
      </c>
      <c r="Q269" s="158"/>
      <c r="R269" s="159">
        <f>SUM(R270:R286)</f>
        <v>13.649860839999998</v>
      </c>
      <c r="S269" s="158"/>
      <c r="T269" s="160">
        <f>SUM(T270:T286)</f>
        <v>0</v>
      </c>
      <c r="U269" s="12"/>
      <c r="V269" s="12"/>
      <c r="W269" s="12"/>
      <c r="X269" s="12"/>
      <c r="Y269" s="12"/>
      <c r="Z269" s="12"/>
      <c r="AA269" s="12"/>
      <c r="AB269" s="12"/>
      <c r="AC269" s="12"/>
      <c r="AD269" s="12"/>
      <c r="AE269" s="12"/>
      <c r="AR269" s="153" t="s">
        <v>82</v>
      </c>
      <c r="AT269" s="161" t="s">
        <v>71</v>
      </c>
      <c r="AU269" s="161" t="s">
        <v>80</v>
      </c>
      <c r="AY269" s="153" t="s">
        <v>148</v>
      </c>
      <c r="BK269" s="162">
        <f>SUM(BK270:BK286)</f>
        <v>0</v>
      </c>
    </row>
    <row r="270" s="2" customFormat="1" ht="16.5" customHeight="1">
      <c r="A270" s="39"/>
      <c r="B270" s="165"/>
      <c r="C270" s="166" t="s">
        <v>712</v>
      </c>
      <c r="D270" s="166" t="s">
        <v>151</v>
      </c>
      <c r="E270" s="167" t="s">
        <v>713</v>
      </c>
      <c r="F270" s="168" t="s">
        <v>714</v>
      </c>
      <c r="G270" s="169" t="s">
        <v>154</v>
      </c>
      <c r="H270" s="170">
        <v>487.263</v>
      </c>
      <c r="I270" s="171"/>
      <c r="J270" s="172">
        <f>ROUND(I270*H270,2)</f>
        <v>0</v>
      </c>
      <c r="K270" s="168" t="s">
        <v>155</v>
      </c>
      <c r="L270" s="40"/>
      <c r="M270" s="173" t="s">
        <v>3</v>
      </c>
      <c r="N270" s="174" t="s">
        <v>43</v>
      </c>
      <c r="O270" s="73"/>
      <c r="P270" s="175">
        <f>O270*H270</f>
        <v>0</v>
      </c>
      <c r="Q270" s="175">
        <v>0</v>
      </c>
      <c r="R270" s="175">
        <f>Q270*H270</f>
        <v>0</v>
      </c>
      <c r="S270" s="175">
        <v>0</v>
      </c>
      <c r="T270" s="176">
        <f>S270*H270</f>
        <v>0</v>
      </c>
      <c r="U270" s="39"/>
      <c r="V270" s="39"/>
      <c r="W270" s="39"/>
      <c r="X270" s="39"/>
      <c r="Y270" s="39"/>
      <c r="Z270" s="39"/>
      <c r="AA270" s="39"/>
      <c r="AB270" s="39"/>
      <c r="AC270" s="39"/>
      <c r="AD270" s="39"/>
      <c r="AE270" s="39"/>
      <c r="AR270" s="177" t="s">
        <v>249</v>
      </c>
      <c r="AT270" s="177" t="s">
        <v>151</v>
      </c>
      <c r="AU270" s="177" t="s">
        <v>82</v>
      </c>
      <c r="AY270" s="20" t="s">
        <v>148</v>
      </c>
      <c r="BE270" s="178">
        <f>IF(N270="základní",J270,0)</f>
        <v>0</v>
      </c>
      <c r="BF270" s="178">
        <f>IF(N270="snížená",J270,0)</f>
        <v>0</v>
      </c>
      <c r="BG270" s="178">
        <f>IF(N270="zákl. přenesená",J270,0)</f>
        <v>0</v>
      </c>
      <c r="BH270" s="178">
        <f>IF(N270="sníž. přenesená",J270,0)</f>
        <v>0</v>
      </c>
      <c r="BI270" s="178">
        <f>IF(N270="nulová",J270,0)</f>
        <v>0</v>
      </c>
      <c r="BJ270" s="20" t="s">
        <v>80</v>
      </c>
      <c r="BK270" s="178">
        <f>ROUND(I270*H270,2)</f>
        <v>0</v>
      </c>
      <c r="BL270" s="20" t="s">
        <v>249</v>
      </c>
      <c r="BM270" s="177" t="s">
        <v>715</v>
      </c>
    </row>
    <row r="271" s="2" customFormat="1">
      <c r="A271" s="39"/>
      <c r="B271" s="40"/>
      <c r="C271" s="39"/>
      <c r="D271" s="179" t="s">
        <v>158</v>
      </c>
      <c r="E271" s="39"/>
      <c r="F271" s="180" t="s">
        <v>716</v>
      </c>
      <c r="G271" s="39"/>
      <c r="H271" s="39"/>
      <c r="I271" s="181"/>
      <c r="J271" s="39"/>
      <c r="K271" s="39"/>
      <c r="L271" s="40"/>
      <c r="M271" s="182"/>
      <c r="N271" s="183"/>
      <c r="O271" s="73"/>
      <c r="P271" s="73"/>
      <c r="Q271" s="73"/>
      <c r="R271" s="73"/>
      <c r="S271" s="73"/>
      <c r="T271" s="74"/>
      <c r="U271" s="39"/>
      <c r="V271" s="39"/>
      <c r="W271" s="39"/>
      <c r="X271" s="39"/>
      <c r="Y271" s="39"/>
      <c r="Z271" s="39"/>
      <c r="AA271" s="39"/>
      <c r="AB271" s="39"/>
      <c r="AC271" s="39"/>
      <c r="AD271" s="39"/>
      <c r="AE271" s="39"/>
      <c r="AT271" s="20" t="s">
        <v>158</v>
      </c>
      <c r="AU271" s="20" t="s">
        <v>82</v>
      </c>
    </row>
    <row r="272" s="13" customFormat="1">
      <c r="A272" s="13"/>
      <c r="B272" s="184"/>
      <c r="C272" s="13"/>
      <c r="D272" s="185" t="s">
        <v>167</v>
      </c>
      <c r="E272" s="186" t="s">
        <v>3</v>
      </c>
      <c r="F272" s="187" t="s">
        <v>717</v>
      </c>
      <c r="G272" s="13"/>
      <c r="H272" s="188">
        <v>487.263</v>
      </c>
      <c r="I272" s="189"/>
      <c r="J272" s="13"/>
      <c r="K272" s="13"/>
      <c r="L272" s="184"/>
      <c r="M272" s="190"/>
      <c r="N272" s="191"/>
      <c r="O272" s="191"/>
      <c r="P272" s="191"/>
      <c r="Q272" s="191"/>
      <c r="R272" s="191"/>
      <c r="S272" s="191"/>
      <c r="T272" s="192"/>
      <c r="U272" s="13"/>
      <c r="V272" s="13"/>
      <c r="W272" s="13"/>
      <c r="X272" s="13"/>
      <c r="Y272" s="13"/>
      <c r="Z272" s="13"/>
      <c r="AA272" s="13"/>
      <c r="AB272" s="13"/>
      <c r="AC272" s="13"/>
      <c r="AD272" s="13"/>
      <c r="AE272" s="13"/>
      <c r="AT272" s="186" t="s">
        <v>167</v>
      </c>
      <c r="AU272" s="186" t="s">
        <v>82</v>
      </c>
      <c r="AV272" s="13" t="s">
        <v>82</v>
      </c>
      <c r="AW272" s="13" t="s">
        <v>35</v>
      </c>
      <c r="AX272" s="13" t="s">
        <v>72</v>
      </c>
      <c r="AY272" s="186" t="s">
        <v>148</v>
      </c>
    </row>
    <row r="273" s="14" customFormat="1">
      <c r="A273" s="14"/>
      <c r="B273" s="193"/>
      <c r="C273" s="14"/>
      <c r="D273" s="185" t="s">
        <v>167</v>
      </c>
      <c r="E273" s="194" t="s">
        <v>3</v>
      </c>
      <c r="F273" s="195" t="s">
        <v>171</v>
      </c>
      <c r="G273" s="14"/>
      <c r="H273" s="196">
        <v>487.263</v>
      </c>
      <c r="I273" s="197"/>
      <c r="J273" s="14"/>
      <c r="K273" s="14"/>
      <c r="L273" s="193"/>
      <c r="M273" s="198"/>
      <c r="N273" s="199"/>
      <c r="O273" s="199"/>
      <c r="P273" s="199"/>
      <c r="Q273" s="199"/>
      <c r="R273" s="199"/>
      <c r="S273" s="199"/>
      <c r="T273" s="200"/>
      <c r="U273" s="14"/>
      <c r="V273" s="14"/>
      <c r="W273" s="14"/>
      <c r="X273" s="14"/>
      <c r="Y273" s="14"/>
      <c r="Z273" s="14"/>
      <c r="AA273" s="14"/>
      <c r="AB273" s="14"/>
      <c r="AC273" s="14"/>
      <c r="AD273" s="14"/>
      <c r="AE273" s="14"/>
      <c r="AT273" s="194" t="s">
        <v>167</v>
      </c>
      <c r="AU273" s="194" t="s">
        <v>82</v>
      </c>
      <c r="AV273" s="14" t="s">
        <v>156</v>
      </c>
      <c r="AW273" s="14" t="s">
        <v>35</v>
      </c>
      <c r="AX273" s="14" t="s">
        <v>80</v>
      </c>
      <c r="AY273" s="194" t="s">
        <v>148</v>
      </c>
    </row>
    <row r="274" s="2" customFormat="1" ht="16.5" customHeight="1">
      <c r="A274" s="39"/>
      <c r="B274" s="165"/>
      <c r="C274" s="166" t="s">
        <v>718</v>
      </c>
      <c r="D274" s="166" t="s">
        <v>151</v>
      </c>
      <c r="E274" s="167" t="s">
        <v>719</v>
      </c>
      <c r="F274" s="168" t="s">
        <v>720</v>
      </c>
      <c r="G274" s="169" t="s">
        <v>154</v>
      </c>
      <c r="H274" s="170">
        <v>487.263</v>
      </c>
      <c r="I274" s="171"/>
      <c r="J274" s="172">
        <f>ROUND(I274*H274,2)</f>
        <v>0</v>
      </c>
      <c r="K274" s="168" t="s">
        <v>155</v>
      </c>
      <c r="L274" s="40"/>
      <c r="M274" s="173" t="s">
        <v>3</v>
      </c>
      <c r="N274" s="174" t="s">
        <v>43</v>
      </c>
      <c r="O274" s="73"/>
      <c r="P274" s="175">
        <f>O274*H274</f>
        <v>0</v>
      </c>
      <c r="Q274" s="175">
        <v>0.00029999999999999996</v>
      </c>
      <c r="R274" s="175">
        <f>Q274*H274</f>
        <v>0.14617889999999997</v>
      </c>
      <c r="S274" s="175">
        <v>0</v>
      </c>
      <c r="T274" s="176">
        <f>S274*H274</f>
        <v>0</v>
      </c>
      <c r="U274" s="39"/>
      <c r="V274" s="39"/>
      <c r="W274" s="39"/>
      <c r="X274" s="39"/>
      <c r="Y274" s="39"/>
      <c r="Z274" s="39"/>
      <c r="AA274" s="39"/>
      <c r="AB274" s="39"/>
      <c r="AC274" s="39"/>
      <c r="AD274" s="39"/>
      <c r="AE274" s="39"/>
      <c r="AR274" s="177" t="s">
        <v>249</v>
      </c>
      <c r="AT274" s="177" t="s">
        <v>151</v>
      </c>
      <c r="AU274" s="177" t="s">
        <v>82</v>
      </c>
      <c r="AY274" s="20" t="s">
        <v>148</v>
      </c>
      <c r="BE274" s="178">
        <f>IF(N274="základní",J274,0)</f>
        <v>0</v>
      </c>
      <c r="BF274" s="178">
        <f>IF(N274="snížená",J274,0)</f>
        <v>0</v>
      </c>
      <c r="BG274" s="178">
        <f>IF(N274="zákl. přenesená",J274,0)</f>
        <v>0</v>
      </c>
      <c r="BH274" s="178">
        <f>IF(N274="sníž. přenesená",J274,0)</f>
        <v>0</v>
      </c>
      <c r="BI274" s="178">
        <f>IF(N274="nulová",J274,0)</f>
        <v>0</v>
      </c>
      <c r="BJ274" s="20" t="s">
        <v>80</v>
      </c>
      <c r="BK274" s="178">
        <f>ROUND(I274*H274,2)</f>
        <v>0</v>
      </c>
      <c r="BL274" s="20" t="s">
        <v>249</v>
      </c>
      <c r="BM274" s="177" t="s">
        <v>721</v>
      </c>
    </row>
    <row r="275" s="2" customFormat="1">
      <c r="A275" s="39"/>
      <c r="B275" s="40"/>
      <c r="C275" s="39"/>
      <c r="D275" s="179" t="s">
        <v>158</v>
      </c>
      <c r="E275" s="39"/>
      <c r="F275" s="180" t="s">
        <v>722</v>
      </c>
      <c r="G275" s="39"/>
      <c r="H275" s="39"/>
      <c r="I275" s="181"/>
      <c r="J275" s="39"/>
      <c r="K275" s="39"/>
      <c r="L275" s="40"/>
      <c r="M275" s="182"/>
      <c r="N275" s="183"/>
      <c r="O275" s="73"/>
      <c r="P275" s="73"/>
      <c r="Q275" s="73"/>
      <c r="R275" s="73"/>
      <c r="S275" s="73"/>
      <c r="T275" s="74"/>
      <c r="U275" s="39"/>
      <c r="V275" s="39"/>
      <c r="W275" s="39"/>
      <c r="X275" s="39"/>
      <c r="Y275" s="39"/>
      <c r="Z275" s="39"/>
      <c r="AA275" s="39"/>
      <c r="AB275" s="39"/>
      <c r="AC275" s="39"/>
      <c r="AD275" s="39"/>
      <c r="AE275" s="39"/>
      <c r="AT275" s="20" t="s">
        <v>158</v>
      </c>
      <c r="AU275" s="20" t="s">
        <v>82</v>
      </c>
    </row>
    <row r="276" s="2" customFormat="1" ht="16.5" customHeight="1">
      <c r="A276" s="39"/>
      <c r="B276" s="165"/>
      <c r="C276" s="166" t="s">
        <v>723</v>
      </c>
      <c r="D276" s="166" t="s">
        <v>151</v>
      </c>
      <c r="E276" s="167" t="s">
        <v>724</v>
      </c>
      <c r="F276" s="168" t="s">
        <v>725</v>
      </c>
      <c r="G276" s="169" t="s">
        <v>154</v>
      </c>
      <c r="H276" s="170">
        <v>487.263</v>
      </c>
      <c r="I276" s="171"/>
      <c r="J276" s="172">
        <f>ROUND(I276*H276,2)</f>
        <v>0</v>
      </c>
      <c r="K276" s="168" t="s">
        <v>155</v>
      </c>
      <c r="L276" s="40"/>
      <c r="M276" s="173" t="s">
        <v>3</v>
      </c>
      <c r="N276" s="174" t="s">
        <v>43</v>
      </c>
      <c r="O276" s="73"/>
      <c r="P276" s="175">
        <f>O276*H276</f>
        <v>0</v>
      </c>
      <c r="Q276" s="175">
        <v>0.0015</v>
      </c>
      <c r="R276" s="175">
        <f>Q276*H276</f>
        <v>0.7308945</v>
      </c>
      <c r="S276" s="175">
        <v>0</v>
      </c>
      <c r="T276" s="176">
        <f>S276*H276</f>
        <v>0</v>
      </c>
      <c r="U276" s="39"/>
      <c r="V276" s="39"/>
      <c r="W276" s="39"/>
      <c r="X276" s="39"/>
      <c r="Y276" s="39"/>
      <c r="Z276" s="39"/>
      <c r="AA276" s="39"/>
      <c r="AB276" s="39"/>
      <c r="AC276" s="39"/>
      <c r="AD276" s="39"/>
      <c r="AE276" s="39"/>
      <c r="AR276" s="177" t="s">
        <v>249</v>
      </c>
      <c r="AT276" s="177" t="s">
        <v>151</v>
      </c>
      <c r="AU276" s="177" t="s">
        <v>82</v>
      </c>
      <c r="AY276" s="20" t="s">
        <v>148</v>
      </c>
      <c r="BE276" s="178">
        <f>IF(N276="základní",J276,0)</f>
        <v>0</v>
      </c>
      <c r="BF276" s="178">
        <f>IF(N276="snížená",J276,0)</f>
        <v>0</v>
      </c>
      <c r="BG276" s="178">
        <f>IF(N276="zákl. přenesená",J276,0)</f>
        <v>0</v>
      </c>
      <c r="BH276" s="178">
        <f>IF(N276="sníž. přenesená",J276,0)</f>
        <v>0</v>
      </c>
      <c r="BI276" s="178">
        <f>IF(N276="nulová",J276,0)</f>
        <v>0</v>
      </c>
      <c r="BJ276" s="20" t="s">
        <v>80</v>
      </c>
      <c r="BK276" s="178">
        <f>ROUND(I276*H276,2)</f>
        <v>0</v>
      </c>
      <c r="BL276" s="20" t="s">
        <v>249</v>
      </c>
      <c r="BM276" s="177" t="s">
        <v>726</v>
      </c>
    </row>
    <row r="277" s="2" customFormat="1">
      <c r="A277" s="39"/>
      <c r="B277" s="40"/>
      <c r="C277" s="39"/>
      <c r="D277" s="179" t="s">
        <v>158</v>
      </c>
      <c r="E277" s="39"/>
      <c r="F277" s="180" t="s">
        <v>727</v>
      </c>
      <c r="G277" s="39"/>
      <c r="H277" s="39"/>
      <c r="I277" s="181"/>
      <c r="J277" s="39"/>
      <c r="K277" s="39"/>
      <c r="L277" s="40"/>
      <c r="M277" s="182"/>
      <c r="N277" s="183"/>
      <c r="O277" s="73"/>
      <c r="P277" s="73"/>
      <c r="Q277" s="73"/>
      <c r="R277" s="73"/>
      <c r="S277" s="73"/>
      <c r="T277" s="74"/>
      <c r="U277" s="39"/>
      <c r="V277" s="39"/>
      <c r="W277" s="39"/>
      <c r="X277" s="39"/>
      <c r="Y277" s="39"/>
      <c r="Z277" s="39"/>
      <c r="AA277" s="39"/>
      <c r="AB277" s="39"/>
      <c r="AC277" s="39"/>
      <c r="AD277" s="39"/>
      <c r="AE277" s="39"/>
      <c r="AT277" s="20" t="s">
        <v>158</v>
      </c>
      <c r="AU277" s="20" t="s">
        <v>82</v>
      </c>
    </row>
    <row r="278" s="2" customFormat="1" ht="21.75" customHeight="1">
      <c r="A278" s="39"/>
      <c r="B278" s="165"/>
      <c r="C278" s="166" t="s">
        <v>728</v>
      </c>
      <c r="D278" s="166" t="s">
        <v>151</v>
      </c>
      <c r="E278" s="167" t="s">
        <v>729</v>
      </c>
      <c r="F278" s="168" t="s">
        <v>730</v>
      </c>
      <c r="G278" s="169" t="s">
        <v>154</v>
      </c>
      <c r="H278" s="170">
        <v>487.263</v>
      </c>
      <c r="I278" s="171"/>
      <c r="J278" s="172">
        <f>ROUND(I278*H278,2)</f>
        <v>0</v>
      </c>
      <c r="K278" s="168" t="s">
        <v>155</v>
      </c>
      <c r="L278" s="40"/>
      <c r="M278" s="173" t="s">
        <v>3</v>
      </c>
      <c r="N278" s="174" t="s">
        <v>43</v>
      </c>
      <c r="O278" s="73"/>
      <c r="P278" s="175">
        <f>O278*H278</f>
        <v>0</v>
      </c>
      <c r="Q278" s="175">
        <v>0.00755</v>
      </c>
      <c r="R278" s="175">
        <f>Q278*H278</f>
        <v>3.67883565</v>
      </c>
      <c r="S278" s="175">
        <v>0</v>
      </c>
      <c r="T278" s="176">
        <f>S278*H278</f>
        <v>0</v>
      </c>
      <c r="U278" s="39"/>
      <c r="V278" s="39"/>
      <c r="W278" s="39"/>
      <c r="X278" s="39"/>
      <c r="Y278" s="39"/>
      <c r="Z278" s="39"/>
      <c r="AA278" s="39"/>
      <c r="AB278" s="39"/>
      <c r="AC278" s="39"/>
      <c r="AD278" s="39"/>
      <c r="AE278" s="39"/>
      <c r="AR278" s="177" t="s">
        <v>249</v>
      </c>
      <c r="AT278" s="177" t="s">
        <v>151</v>
      </c>
      <c r="AU278" s="177" t="s">
        <v>82</v>
      </c>
      <c r="AY278" s="20" t="s">
        <v>148</v>
      </c>
      <c r="BE278" s="178">
        <f>IF(N278="základní",J278,0)</f>
        <v>0</v>
      </c>
      <c r="BF278" s="178">
        <f>IF(N278="snížená",J278,0)</f>
        <v>0</v>
      </c>
      <c r="BG278" s="178">
        <f>IF(N278="zákl. přenesená",J278,0)</f>
        <v>0</v>
      </c>
      <c r="BH278" s="178">
        <f>IF(N278="sníž. přenesená",J278,0)</f>
        <v>0</v>
      </c>
      <c r="BI278" s="178">
        <f>IF(N278="nulová",J278,0)</f>
        <v>0</v>
      </c>
      <c r="BJ278" s="20" t="s">
        <v>80</v>
      </c>
      <c r="BK278" s="178">
        <f>ROUND(I278*H278,2)</f>
        <v>0</v>
      </c>
      <c r="BL278" s="20" t="s">
        <v>249</v>
      </c>
      <c r="BM278" s="177" t="s">
        <v>731</v>
      </c>
    </row>
    <row r="279" s="2" customFormat="1">
      <c r="A279" s="39"/>
      <c r="B279" s="40"/>
      <c r="C279" s="39"/>
      <c r="D279" s="179" t="s">
        <v>158</v>
      </c>
      <c r="E279" s="39"/>
      <c r="F279" s="180" t="s">
        <v>732</v>
      </c>
      <c r="G279" s="39"/>
      <c r="H279" s="39"/>
      <c r="I279" s="181"/>
      <c r="J279" s="39"/>
      <c r="K279" s="39"/>
      <c r="L279" s="40"/>
      <c r="M279" s="182"/>
      <c r="N279" s="183"/>
      <c r="O279" s="73"/>
      <c r="P279" s="73"/>
      <c r="Q279" s="73"/>
      <c r="R279" s="73"/>
      <c r="S279" s="73"/>
      <c r="T279" s="74"/>
      <c r="U279" s="39"/>
      <c r="V279" s="39"/>
      <c r="W279" s="39"/>
      <c r="X279" s="39"/>
      <c r="Y279" s="39"/>
      <c r="Z279" s="39"/>
      <c r="AA279" s="39"/>
      <c r="AB279" s="39"/>
      <c r="AC279" s="39"/>
      <c r="AD279" s="39"/>
      <c r="AE279" s="39"/>
      <c r="AT279" s="20" t="s">
        <v>158</v>
      </c>
      <c r="AU279" s="20" t="s">
        <v>82</v>
      </c>
    </row>
    <row r="280" s="2" customFormat="1" ht="16.5" customHeight="1">
      <c r="A280" s="39"/>
      <c r="B280" s="165"/>
      <c r="C280" s="211" t="s">
        <v>733</v>
      </c>
      <c r="D280" s="211" t="s">
        <v>385</v>
      </c>
      <c r="E280" s="212" t="s">
        <v>734</v>
      </c>
      <c r="F280" s="213" t="s">
        <v>735</v>
      </c>
      <c r="G280" s="214" t="s">
        <v>154</v>
      </c>
      <c r="H280" s="215">
        <v>487.263</v>
      </c>
      <c r="I280" s="216"/>
      <c r="J280" s="217">
        <f>ROUND(I280*H280,2)</f>
        <v>0</v>
      </c>
      <c r="K280" s="213" t="s">
        <v>155</v>
      </c>
      <c r="L280" s="218"/>
      <c r="M280" s="219" t="s">
        <v>3</v>
      </c>
      <c r="N280" s="220" t="s">
        <v>43</v>
      </c>
      <c r="O280" s="73"/>
      <c r="P280" s="175">
        <f>O280*H280</f>
        <v>0</v>
      </c>
      <c r="Q280" s="175">
        <v>0.01841</v>
      </c>
      <c r="R280" s="175">
        <f>Q280*H280</f>
        <v>8.97051183</v>
      </c>
      <c r="S280" s="175">
        <v>0</v>
      </c>
      <c r="T280" s="176">
        <f>S280*H280</f>
        <v>0</v>
      </c>
      <c r="U280" s="39"/>
      <c r="V280" s="39"/>
      <c r="W280" s="39"/>
      <c r="X280" s="39"/>
      <c r="Y280" s="39"/>
      <c r="Z280" s="39"/>
      <c r="AA280" s="39"/>
      <c r="AB280" s="39"/>
      <c r="AC280" s="39"/>
      <c r="AD280" s="39"/>
      <c r="AE280" s="39"/>
      <c r="AR280" s="177" t="s">
        <v>351</v>
      </c>
      <c r="AT280" s="177" t="s">
        <v>385</v>
      </c>
      <c r="AU280" s="177" t="s">
        <v>82</v>
      </c>
      <c r="AY280" s="20" t="s">
        <v>148</v>
      </c>
      <c r="BE280" s="178">
        <f>IF(N280="základní",J280,0)</f>
        <v>0</v>
      </c>
      <c r="BF280" s="178">
        <f>IF(N280="snížená",J280,0)</f>
        <v>0</v>
      </c>
      <c r="BG280" s="178">
        <f>IF(N280="zákl. přenesená",J280,0)</f>
        <v>0</v>
      </c>
      <c r="BH280" s="178">
        <f>IF(N280="sníž. přenesená",J280,0)</f>
        <v>0</v>
      </c>
      <c r="BI280" s="178">
        <f>IF(N280="nulová",J280,0)</f>
        <v>0</v>
      </c>
      <c r="BJ280" s="20" t="s">
        <v>80</v>
      </c>
      <c r="BK280" s="178">
        <f>ROUND(I280*H280,2)</f>
        <v>0</v>
      </c>
      <c r="BL280" s="20" t="s">
        <v>249</v>
      </c>
      <c r="BM280" s="177" t="s">
        <v>736</v>
      </c>
    </row>
    <row r="281" s="2" customFormat="1" ht="16.5" customHeight="1">
      <c r="A281" s="39"/>
      <c r="B281" s="165"/>
      <c r="C281" s="166" t="s">
        <v>737</v>
      </c>
      <c r="D281" s="166" t="s">
        <v>151</v>
      </c>
      <c r="E281" s="167" t="s">
        <v>738</v>
      </c>
      <c r="F281" s="168" t="s">
        <v>739</v>
      </c>
      <c r="G281" s="169" t="s">
        <v>199</v>
      </c>
      <c r="H281" s="170">
        <v>232.03</v>
      </c>
      <c r="I281" s="171"/>
      <c r="J281" s="172">
        <f>ROUND(I281*H281,2)</f>
        <v>0</v>
      </c>
      <c r="K281" s="168" t="s">
        <v>155</v>
      </c>
      <c r="L281" s="40"/>
      <c r="M281" s="173" t="s">
        <v>3</v>
      </c>
      <c r="N281" s="174" t="s">
        <v>43</v>
      </c>
      <c r="O281" s="73"/>
      <c r="P281" s="175">
        <f>O281*H281</f>
        <v>0</v>
      </c>
      <c r="Q281" s="175">
        <v>0.00018</v>
      </c>
      <c r="R281" s="175">
        <f>Q281*H281</f>
        <v>0.0417654</v>
      </c>
      <c r="S281" s="175">
        <v>0</v>
      </c>
      <c r="T281" s="176">
        <f>S281*H281</f>
        <v>0</v>
      </c>
      <c r="U281" s="39"/>
      <c r="V281" s="39"/>
      <c r="W281" s="39"/>
      <c r="X281" s="39"/>
      <c r="Y281" s="39"/>
      <c r="Z281" s="39"/>
      <c r="AA281" s="39"/>
      <c r="AB281" s="39"/>
      <c r="AC281" s="39"/>
      <c r="AD281" s="39"/>
      <c r="AE281" s="39"/>
      <c r="AR281" s="177" t="s">
        <v>249</v>
      </c>
      <c r="AT281" s="177" t="s">
        <v>151</v>
      </c>
      <c r="AU281" s="177" t="s">
        <v>82</v>
      </c>
      <c r="AY281" s="20" t="s">
        <v>148</v>
      </c>
      <c r="BE281" s="178">
        <f>IF(N281="základní",J281,0)</f>
        <v>0</v>
      </c>
      <c r="BF281" s="178">
        <f>IF(N281="snížená",J281,0)</f>
        <v>0</v>
      </c>
      <c r="BG281" s="178">
        <f>IF(N281="zákl. přenesená",J281,0)</f>
        <v>0</v>
      </c>
      <c r="BH281" s="178">
        <f>IF(N281="sníž. přenesená",J281,0)</f>
        <v>0</v>
      </c>
      <c r="BI281" s="178">
        <f>IF(N281="nulová",J281,0)</f>
        <v>0</v>
      </c>
      <c r="BJ281" s="20" t="s">
        <v>80</v>
      </c>
      <c r="BK281" s="178">
        <f>ROUND(I281*H281,2)</f>
        <v>0</v>
      </c>
      <c r="BL281" s="20" t="s">
        <v>249</v>
      </c>
      <c r="BM281" s="177" t="s">
        <v>740</v>
      </c>
    </row>
    <row r="282" s="2" customFormat="1">
      <c r="A282" s="39"/>
      <c r="B282" s="40"/>
      <c r="C282" s="39"/>
      <c r="D282" s="179" t="s">
        <v>158</v>
      </c>
      <c r="E282" s="39"/>
      <c r="F282" s="180" t="s">
        <v>741</v>
      </c>
      <c r="G282" s="39"/>
      <c r="H282" s="39"/>
      <c r="I282" s="181"/>
      <c r="J282" s="39"/>
      <c r="K282" s="39"/>
      <c r="L282" s="40"/>
      <c r="M282" s="182"/>
      <c r="N282" s="183"/>
      <c r="O282" s="73"/>
      <c r="P282" s="73"/>
      <c r="Q282" s="73"/>
      <c r="R282" s="73"/>
      <c r="S282" s="73"/>
      <c r="T282" s="74"/>
      <c r="U282" s="39"/>
      <c r="V282" s="39"/>
      <c r="W282" s="39"/>
      <c r="X282" s="39"/>
      <c r="Y282" s="39"/>
      <c r="Z282" s="39"/>
      <c r="AA282" s="39"/>
      <c r="AB282" s="39"/>
      <c r="AC282" s="39"/>
      <c r="AD282" s="39"/>
      <c r="AE282" s="39"/>
      <c r="AT282" s="20" t="s">
        <v>158</v>
      </c>
      <c r="AU282" s="20" t="s">
        <v>82</v>
      </c>
    </row>
    <row r="283" s="2" customFormat="1" ht="16.5" customHeight="1">
      <c r="A283" s="39"/>
      <c r="B283" s="165"/>
      <c r="C283" s="211" t="s">
        <v>742</v>
      </c>
      <c r="D283" s="211" t="s">
        <v>385</v>
      </c>
      <c r="E283" s="212" t="s">
        <v>743</v>
      </c>
      <c r="F283" s="213" t="s">
        <v>744</v>
      </c>
      <c r="G283" s="214" t="s">
        <v>199</v>
      </c>
      <c r="H283" s="215">
        <v>255.233</v>
      </c>
      <c r="I283" s="216"/>
      <c r="J283" s="217">
        <f>ROUND(I283*H283,2)</f>
        <v>0</v>
      </c>
      <c r="K283" s="213" t="s">
        <v>155</v>
      </c>
      <c r="L283" s="218"/>
      <c r="M283" s="219" t="s">
        <v>3</v>
      </c>
      <c r="N283" s="220" t="s">
        <v>43</v>
      </c>
      <c r="O283" s="73"/>
      <c r="P283" s="175">
        <f>O283*H283</f>
        <v>0</v>
      </c>
      <c r="Q283" s="175">
        <v>0.00032</v>
      </c>
      <c r="R283" s="175">
        <f>Q283*H283</f>
        <v>0.081674560000000016</v>
      </c>
      <c r="S283" s="175">
        <v>0</v>
      </c>
      <c r="T283" s="176">
        <f>S283*H283</f>
        <v>0</v>
      </c>
      <c r="U283" s="39"/>
      <c r="V283" s="39"/>
      <c r="W283" s="39"/>
      <c r="X283" s="39"/>
      <c r="Y283" s="39"/>
      <c r="Z283" s="39"/>
      <c r="AA283" s="39"/>
      <c r="AB283" s="39"/>
      <c r="AC283" s="39"/>
      <c r="AD283" s="39"/>
      <c r="AE283" s="39"/>
      <c r="AR283" s="177" t="s">
        <v>351</v>
      </c>
      <c r="AT283" s="177" t="s">
        <v>385</v>
      </c>
      <c r="AU283" s="177" t="s">
        <v>82</v>
      </c>
      <c r="AY283" s="20" t="s">
        <v>148</v>
      </c>
      <c r="BE283" s="178">
        <f>IF(N283="základní",J283,0)</f>
        <v>0</v>
      </c>
      <c r="BF283" s="178">
        <f>IF(N283="snížená",J283,0)</f>
        <v>0</v>
      </c>
      <c r="BG283" s="178">
        <f>IF(N283="zákl. přenesená",J283,0)</f>
        <v>0</v>
      </c>
      <c r="BH283" s="178">
        <f>IF(N283="sníž. přenesená",J283,0)</f>
        <v>0</v>
      </c>
      <c r="BI283" s="178">
        <f>IF(N283="nulová",J283,0)</f>
        <v>0</v>
      </c>
      <c r="BJ283" s="20" t="s">
        <v>80</v>
      </c>
      <c r="BK283" s="178">
        <f>ROUND(I283*H283,2)</f>
        <v>0</v>
      </c>
      <c r="BL283" s="20" t="s">
        <v>249</v>
      </c>
      <c r="BM283" s="177" t="s">
        <v>745</v>
      </c>
    </row>
    <row r="284" s="13" customFormat="1">
      <c r="A284" s="13"/>
      <c r="B284" s="184"/>
      <c r="C284" s="13"/>
      <c r="D284" s="185" t="s">
        <v>167</v>
      </c>
      <c r="E284" s="13"/>
      <c r="F284" s="187" t="s">
        <v>746</v>
      </c>
      <c r="G284" s="13"/>
      <c r="H284" s="188">
        <v>255.233</v>
      </c>
      <c r="I284" s="189"/>
      <c r="J284" s="13"/>
      <c r="K284" s="13"/>
      <c r="L284" s="184"/>
      <c r="M284" s="190"/>
      <c r="N284" s="191"/>
      <c r="O284" s="191"/>
      <c r="P284" s="191"/>
      <c r="Q284" s="191"/>
      <c r="R284" s="191"/>
      <c r="S284" s="191"/>
      <c r="T284" s="192"/>
      <c r="U284" s="13"/>
      <c r="V284" s="13"/>
      <c r="W284" s="13"/>
      <c r="X284" s="13"/>
      <c r="Y284" s="13"/>
      <c r="Z284" s="13"/>
      <c r="AA284" s="13"/>
      <c r="AB284" s="13"/>
      <c r="AC284" s="13"/>
      <c r="AD284" s="13"/>
      <c r="AE284" s="13"/>
      <c r="AT284" s="186" t="s">
        <v>167</v>
      </c>
      <c r="AU284" s="186" t="s">
        <v>82</v>
      </c>
      <c r="AV284" s="13" t="s">
        <v>82</v>
      </c>
      <c r="AW284" s="13" t="s">
        <v>4</v>
      </c>
      <c r="AX284" s="13" t="s">
        <v>80</v>
      </c>
      <c r="AY284" s="186" t="s">
        <v>148</v>
      </c>
    </row>
    <row r="285" s="2" customFormat="1" ht="24.15" customHeight="1">
      <c r="A285" s="39"/>
      <c r="B285" s="165"/>
      <c r="C285" s="166" t="s">
        <v>747</v>
      </c>
      <c r="D285" s="166" t="s">
        <v>151</v>
      </c>
      <c r="E285" s="167" t="s">
        <v>748</v>
      </c>
      <c r="F285" s="168" t="s">
        <v>749</v>
      </c>
      <c r="G285" s="169" t="s">
        <v>215</v>
      </c>
      <c r="H285" s="170">
        <v>13.65</v>
      </c>
      <c r="I285" s="171"/>
      <c r="J285" s="172">
        <f>ROUND(I285*H285,2)</f>
        <v>0</v>
      </c>
      <c r="K285" s="168" t="s">
        <v>155</v>
      </c>
      <c r="L285" s="40"/>
      <c r="M285" s="173" t="s">
        <v>3</v>
      </c>
      <c r="N285" s="174" t="s">
        <v>43</v>
      </c>
      <c r="O285" s="73"/>
      <c r="P285" s="175">
        <f>O285*H285</f>
        <v>0</v>
      </c>
      <c r="Q285" s="175">
        <v>0</v>
      </c>
      <c r="R285" s="175">
        <f>Q285*H285</f>
        <v>0</v>
      </c>
      <c r="S285" s="175">
        <v>0</v>
      </c>
      <c r="T285" s="176">
        <f>S285*H285</f>
        <v>0</v>
      </c>
      <c r="U285" s="39"/>
      <c r="V285" s="39"/>
      <c r="W285" s="39"/>
      <c r="X285" s="39"/>
      <c r="Y285" s="39"/>
      <c r="Z285" s="39"/>
      <c r="AA285" s="39"/>
      <c r="AB285" s="39"/>
      <c r="AC285" s="39"/>
      <c r="AD285" s="39"/>
      <c r="AE285" s="39"/>
      <c r="AR285" s="177" t="s">
        <v>249</v>
      </c>
      <c r="AT285" s="177" t="s">
        <v>151</v>
      </c>
      <c r="AU285" s="177" t="s">
        <v>82</v>
      </c>
      <c r="AY285" s="20" t="s">
        <v>148</v>
      </c>
      <c r="BE285" s="178">
        <f>IF(N285="základní",J285,0)</f>
        <v>0</v>
      </c>
      <c r="BF285" s="178">
        <f>IF(N285="snížená",J285,0)</f>
        <v>0</v>
      </c>
      <c r="BG285" s="178">
        <f>IF(N285="zákl. přenesená",J285,0)</f>
        <v>0</v>
      </c>
      <c r="BH285" s="178">
        <f>IF(N285="sníž. přenesená",J285,0)</f>
        <v>0</v>
      </c>
      <c r="BI285" s="178">
        <f>IF(N285="nulová",J285,0)</f>
        <v>0</v>
      </c>
      <c r="BJ285" s="20" t="s">
        <v>80</v>
      </c>
      <c r="BK285" s="178">
        <f>ROUND(I285*H285,2)</f>
        <v>0</v>
      </c>
      <c r="BL285" s="20" t="s">
        <v>249</v>
      </c>
      <c r="BM285" s="177" t="s">
        <v>750</v>
      </c>
    </row>
    <row r="286" s="2" customFormat="1">
      <c r="A286" s="39"/>
      <c r="B286" s="40"/>
      <c r="C286" s="39"/>
      <c r="D286" s="179" t="s">
        <v>158</v>
      </c>
      <c r="E286" s="39"/>
      <c r="F286" s="180" t="s">
        <v>751</v>
      </c>
      <c r="G286" s="39"/>
      <c r="H286" s="39"/>
      <c r="I286" s="181"/>
      <c r="J286" s="39"/>
      <c r="K286" s="39"/>
      <c r="L286" s="40"/>
      <c r="M286" s="182"/>
      <c r="N286" s="183"/>
      <c r="O286" s="73"/>
      <c r="P286" s="73"/>
      <c r="Q286" s="73"/>
      <c r="R286" s="73"/>
      <c r="S286" s="73"/>
      <c r="T286" s="74"/>
      <c r="U286" s="39"/>
      <c r="V286" s="39"/>
      <c r="W286" s="39"/>
      <c r="X286" s="39"/>
      <c r="Y286" s="39"/>
      <c r="Z286" s="39"/>
      <c r="AA286" s="39"/>
      <c r="AB286" s="39"/>
      <c r="AC286" s="39"/>
      <c r="AD286" s="39"/>
      <c r="AE286" s="39"/>
      <c r="AT286" s="20" t="s">
        <v>158</v>
      </c>
      <c r="AU286" s="20" t="s">
        <v>82</v>
      </c>
    </row>
    <row r="287" s="12" customFormat="1" ht="22.8" customHeight="1">
      <c r="A287" s="12"/>
      <c r="B287" s="152"/>
      <c r="C287" s="12"/>
      <c r="D287" s="153" t="s">
        <v>71</v>
      </c>
      <c r="E287" s="163" t="s">
        <v>752</v>
      </c>
      <c r="F287" s="163" t="s">
        <v>753</v>
      </c>
      <c r="G287" s="12"/>
      <c r="H287" s="12"/>
      <c r="I287" s="155"/>
      <c r="J287" s="164">
        <f>BK287</f>
        <v>0</v>
      </c>
      <c r="K287" s="12"/>
      <c r="L287" s="152"/>
      <c r="M287" s="157"/>
      <c r="N287" s="158"/>
      <c r="O287" s="158"/>
      <c r="P287" s="159">
        <f>SUM(P288:P300)</f>
        <v>0</v>
      </c>
      <c r="Q287" s="158"/>
      <c r="R287" s="159">
        <f>SUM(R288:R300)</f>
        <v>0.083866500000000016</v>
      </c>
      <c r="S287" s="158"/>
      <c r="T287" s="160">
        <f>SUM(T288:T300)</f>
        <v>0</v>
      </c>
      <c r="U287" s="12"/>
      <c r="V287" s="12"/>
      <c r="W287" s="12"/>
      <c r="X287" s="12"/>
      <c r="Y287" s="12"/>
      <c r="Z287" s="12"/>
      <c r="AA287" s="12"/>
      <c r="AB287" s="12"/>
      <c r="AC287" s="12"/>
      <c r="AD287" s="12"/>
      <c r="AE287" s="12"/>
      <c r="AR287" s="153" t="s">
        <v>82</v>
      </c>
      <c r="AT287" s="161" t="s">
        <v>71</v>
      </c>
      <c r="AU287" s="161" t="s">
        <v>80</v>
      </c>
      <c r="AY287" s="153" t="s">
        <v>148</v>
      </c>
      <c r="BK287" s="162">
        <f>SUM(BK288:BK300)</f>
        <v>0</v>
      </c>
    </row>
    <row r="288" s="2" customFormat="1" ht="16.5" customHeight="1">
      <c r="A288" s="39"/>
      <c r="B288" s="165"/>
      <c r="C288" s="166" t="s">
        <v>754</v>
      </c>
      <c r="D288" s="166" t="s">
        <v>151</v>
      </c>
      <c r="E288" s="167" t="s">
        <v>755</v>
      </c>
      <c r="F288" s="168" t="s">
        <v>756</v>
      </c>
      <c r="G288" s="169" t="s">
        <v>154</v>
      </c>
      <c r="H288" s="170">
        <v>13.1</v>
      </c>
      <c r="I288" s="171"/>
      <c r="J288" s="172">
        <f>ROUND(I288*H288,2)</f>
        <v>0</v>
      </c>
      <c r="K288" s="168" t="s">
        <v>155</v>
      </c>
      <c r="L288" s="40"/>
      <c r="M288" s="173" t="s">
        <v>3</v>
      </c>
      <c r="N288" s="174" t="s">
        <v>43</v>
      </c>
      <c r="O288" s="73"/>
      <c r="P288" s="175">
        <f>O288*H288</f>
        <v>0</v>
      </c>
      <c r="Q288" s="175">
        <v>0</v>
      </c>
      <c r="R288" s="175">
        <f>Q288*H288</f>
        <v>0</v>
      </c>
      <c r="S288" s="175">
        <v>0</v>
      </c>
      <c r="T288" s="176">
        <f>S288*H288</f>
        <v>0</v>
      </c>
      <c r="U288" s="39"/>
      <c r="V288" s="39"/>
      <c r="W288" s="39"/>
      <c r="X288" s="39"/>
      <c r="Y288" s="39"/>
      <c r="Z288" s="39"/>
      <c r="AA288" s="39"/>
      <c r="AB288" s="39"/>
      <c r="AC288" s="39"/>
      <c r="AD288" s="39"/>
      <c r="AE288" s="39"/>
      <c r="AR288" s="177" t="s">
        <v>249</v>
      </c>
      <c r="AT288" s="177" t="s">
        <v>151</v>
      </c>
      <c r="AU288" s="177" t="s">
        <v>82</v>
      </c>
      <c r="AY288" s="20" t="s">
        <v>148</v>
      </c>
      <c r="BE288" s="178">
        <f>IF(N288="základní",J288,0)</f>
        <v>0</v>
      </c>
      <c r="BF288" s="178">
        <f>IF(N288="snížená",J288,0)</f>
        <v>0</v>
      </c>
      <c r="BG288" s="178">
        <f>IF(N288="zákl. přenesená",J288,0)</f>
        <v>0</v>
      </c>
      <c r="BH288" s="178">
        <f>IF(N288="sníž. přenesená",J288,0)</f>
        <v>0</v>
      </c>
      <c r="BI288" s="178">
        <f>IF(N288="nulová",J288,0)</f>
        <v>0</v>
      </c>
      <c r="BJ288" s="20" t="s">
        <v>80</v>
      </c>
      <c r="BK288" s="178">
        <f>ROUND(I288*H288,2)</f>
        <v>0</v>
      </c>
      <c r="BL288" s="20" t="s">
        <v>249</v>
      </c>
      <c r="BM288" s="177" t="s">
        <v>757</v>
      </c>
    </row>
    <row r="289" s="2" customFormat="1">
      <c r="A289" s="39"/>
      <c r="B289" s="40"/>
      <c r="C289" s="39"/>
      <c r="D289" s="179" t="s">
        <v>158</v>
      </c>
      <c r="E289" s="39"/>
      <c r="F289" s="180" t="s">
        <v>758</v>
      </c>
      <c r="G289" s="39"/>
      <c r="H289" s="39"/>
      <c r="I289" s="181"/>
      <c r="J289" s="39"/>
      <c r="K289" s="39"/>
      <c r="L289" s="40"/>
      <c r="M289" s="182"/>
      <c r="N289" s="183"/>
      <c r="O289" s="73"/>
      <c r="P289" s="73"/>
      <c r="Q289" s="73"/>
      <c r="R289" s="73"/>
      <c r="S289" s="73"/>
      <c r="T289" s="74"/>
      <c r="U289" s="39"/>
      <c r="V289" s="39"/>
      <c r="W289" s="39"/>
      <c r="X289" s="39"/>
      <c r="Y289" s="39"/>
      <c r="Z289" s="39"/>
      <c r="AA289" s="39"/>
      <c r="AB289" s="39"/>
      <c r="AC289" s="39"/>
      <c r="AD289" s="39"/>
      <c r="AE289" s="39"/>
      <c r="AT289" s="20" t="s">
        <v>158</v>
      </c>
      <c r="AU289" s="20" t="s">
        <v>82</v>
      </c>
    </row>
    <row r="290" s="15" customFormat="1">
      <c r="A290" s="15"/>
      <c r="B290" s="204"/>
      <c r="C290" s="15"/>
      <c r="D290" s="185" t="s">
        <v>167</v>
      </c>
      <c r="E290" s="205" t="s">
        <v>3</v>
      </c>
      <c r="F290" s="206" t="s">
        <v>759</v>
      </c>
      <c r="G290" s="15"/>
      <c r="H290" s="205" t="s">
        <v>3</v>
      </c>
      <c r="I290" s="207"/>
      <c r="J290" s="15"/>
      <c r="K290" s="15"/>
      <c r="L290" s="204"/>
      <c r="M290" s="208"/>
      <c r="N290" s="209"/>
      <c r="O290" s="209"/>
      <c r="P290" s="209"/>
      <c r="Q290" s="209"/>
      <c r="R290" s="209"/>
      <c r="S290" s="209"/>
      <c r="T290" s="210"/>
      <c r="U290" s="15"/>
      <c r="V290" s="15"/>
      <c r="W290" s="15"/>
      <c r="X290" s="15"/>
      <c r="Y290" s="15"/>
      <c r="Z290" s="15"/>
      <c r="AA290" s="15"/>
      <c r="AB290" s="15"/>
      <c r="AC290" s="15"/>
      <c r="AD290" s="15"/>
      <c r="AE290" s="15"/>
      <c r="AT290" s="205" t="s">
        <v>167</v>
      </c>
      <c r="AU290" s="205" t="s">
        <v>82</v>
      </c>
      <c r="AV290" s="15" t="s">
        <v>80</v>
      </c>
      <c r="AW290" s="15" t="s">
        <v>35</v>
      </c>
      <c r="AX290" s="15" t="s">
        <v>72</v>
      </c>
      <c r="AY290" s="205" t="s">
        <v>148</v>
      </c>
    </row>
    <row r="291" s="13" customFormat="1">
      <c r="A291" s="13"/>
      <c r="B291" s="184"/>
      <c r="C291" s="13"/>
      <c r="D291" s="185" t="s">
        <v>167</v>
      </c>
      <c r="E291" s="186" t="s">
        <v>3</v>
      </c>
      <c r="F291" s="187" t="s">
        <v>760</v>
      </c>
      <c r="G291" s="13"/>
      <c r="H291" s="188">
        <v>13.1</v>
      </c>
      <c r="I291" s="189"/>
      <c r="J291" s="13"/>
      <c r="K291" s="13"/>
      <c r="L291" s="184"/>
      <c r="M291" s="190"/>
      <c r="N291" s="191"/>
      <c r="O291" s="191"/>
      <c r="P291" s="191"/>
      <c r="Q291" s="191"/>
      <c r="R291" s="191"/>
      <c r="S291" s="191"/>
      <c r="T291" s="192"/>
      <c r="U291" s="13"/>
      <c r="V291" s="13"/>
      <c r="W291" s="13"/>
      <c r="X291" s="13"/>
      <c r="Y291" s="13"/>
      <c r="Z291" s="13"/>
      <c r="AA291" s="13"/>
      <c r="AB291" s="13"/>
      <c r="AC291" s="13"/>
      <c r="AD291" s="13"/>
      <c r="AE291" s="13"/>
      <c r="AT291" s="186" t="s">
        <v>167</v>
      </c>
      <c r="AU291" s="186" t="s">
        <v>82</v>
      </c>
      <c r="AV291" s="13" t="s">
        <v>82</v>
      </c>
      <c r="AW291" s="13" t="s">
        <v>35</v>
      </c>
      <c r="AX291" s="13" t="s">
        <v>72</v>
      </c>
      <c r="AY291" s="186" t="s">
        <v>148</v>
      </c>
    </row>
    <row r="292" s="14" customFormat="1">
      <c r="A292" s="14"/>
      <c r="B292" s="193"/>
      <c r="C292" s="14"/>
      <c r="D292" s="185" t="s">
        <v>167</v>
      </c>
      <c r="E292" s="194" t="s">
        <v>3</v>
      </c>
      <c r="F292" s="195" t="s">
        <v>171</v>
      </c>
      <c r="G292" s="14"/>
      <c r="H292" s="196">
        <v>13.1</v>
      </c>
      <c r="I292" s="197"/>
      <c r="J292" s="14"/>
      <c r="K292" s="14"/>
      <c r="L292" s="193"/>
      <c r="M292" s="198"/>
      <c r="N292" s="199"/>
      <c r="O292" s="199"/>
      <c r="P292" s="199"/>
      <c r="Q292" s="199"/>
      <c r="R292" s="199"/>
      <c r="S292" s="199"/>
      <c r="T292" s="200"/>
      <c r="U292" s="14"/>
      <c r="V292" s="14"/>
      <c r="W292" s="14"/>
      <c r="X292" s="14"/>
      <c r="Y292" s="14"/>
      <c r="Z292" s="14"/>
      <c r="AA292" s="14"/>
      <c r="AB292" s="14"/>
      <c r="AC292" s="14"/>
      <c r="AD292" s="14"/>
      <c r="AE292" s="14"/>
      <c r="AT292" s="194" t="s">
        <v>167</v>
      </c>
      <c r="AU292" s="194" t="s">
        <v>82</v>
      </c>
      <c r="AV292" s="14" t="s">
        <v>156</v>
      </c>
      <c r="AW292" s="14" t="s">
        <v>35</v>
      </c>
      <c r="AX292" s="14" t="s">
        <v>80</v>
      </c>
      <c r="AY292" s="194" t="s">
        <v>148</v>
      </c>
    </row>
    <row r="293" s="2" customFormat="1" ht="16.5" customHeight="1">
      <c r="A293" s="39"/>
      <c r="B293" s="165"/>
      <c r="C293" s="166" t="s">
        <v>761</v>
      </c>
      <c r="D293" s="166" t="s">
        <v>151</v>
      </c>
      <c r="E293" s="167" t="s">
        <v>762</v>
      </c>
      <c r="F293" s="168" t="s">
        <v>763</v>
      </c>
      <c r="G293" s="169" t="s">
        <v>154</v>
      </c>
      <c r="H293" s="170">
        <v>13.1</v>
      </c>
      <c r="I293" s="171"/>
      <c r="J293" s="172">
        <f>ROUND(I293*H293,2)</f>
        <v>0</v>
      </c>
      <c r="K293" s="168" t="s">
        <v>155</v>
      </c>
      <c r="L293" s="40"/>
      <c r="M293" s="173" t="s">
        <v>3</v>
      </c>
      <c r="N293" s="174" t="s">
        <v>43</v>
      </c>
      <c r="O293" s="73"/>
      <c r="P293" s="175">
        <f>O293*H293</f>
        <v>0</v>
      </c>
      <c r="Q293" s="175">
        <v>0.00012</v>
      </c>
      <c r="R293" s="175">
        <f>Q293*H293</f>
        <v>0.001572</v>
      </c>
      <c r="S293" s="175">
        <v>0</v>
      </c>
      <c r="T293" s="176">
        <f>S293*H293</f>
        <v>0</v>
      </c>
      <c r="U293" s="39"/>
      <c r="V293" s="39"/>
      <c r="W293" s="39"/>
      <c r="X293" s="39"/>
      <c r="Y293" s="39"/>
      <c r="Z293" s="39"/>
      <c r="AA293" s="39"/>
      <c r="AB293" s="39"/>
      <c r="AC293" s="39"/>
      <c r="AD293" s="39"/>
      <c r="AE293" s="39"/>
      <c r="AR293" s="177" t="s">
        <v>249</v>
      </c>
      <c r="AT293" s="177" t="s">
        <v>151</v>
      </c>
      <c r="AU293" s="177" t="s">
        <v>82</v>
      </c>
      <c r="AY293" s="20" t="s">
        <v>148</v>
      </c>
      <c r="BE293" s="178">
        <f>IF(N293="základní",J293,0)</f>
        <v>0</v>
      </c>
      <c r="BF293" s="178">
        <f>IF(N293="snížená",J293,0)</f>
        <v>0</v>
      </c>
      <c r="BG293" s="178">
        <f>IF(N293="zákl. přenesená",J293,0)</f>
        <v>0</v>
      </c>
      <c r="BH293" s="178">
        <f>IF(N293="sníž. přenesená",J293,0)</f>
        <v>0</v>
      </c>
      <c r="BI293" s="178">
        <f>IF(N293="nulová",J293,0)</f>
        <v>0</v>
      </c>
      <c r="BJ293" s="20" t="s">
        <v>80</v>
      </c>
      <c r="BK293" s="178">
        <f>ROUND(I293*H293,2)</f>
        <v>0</v>
      </c>
      <c r="BL293" s="20" t="s">
        <v>249</v>
      </c>
      <c r="BM293" s="177" t="s">
        <v>764</v>
      </c>
    </row>
    <row r="294" s="2" customFormat="1">
      <c r="A294" s="39"/>
      <c r="B294" s="40"/>
      <c r="C294" s="39"/>
      <c r="D294" s="179" t="s">
        <v>158</v>
      </c>
      <c r="E294" s="39"/>
      <c r="F294" s="180" t="s">
        <v>765</v>
      </c>
      <c r="G294" s="39"/>
      <c r="H294" s="39"/>
      <c r="I294" s="181"/>
      <c r="J294" s="39"/>
      <c r="K294" s="39"/>
      <c r="L294" s="40"/>
      <c r="M294" s="182"/>
      <c r="N294" s="183"/>
      <c r="O294" s="73"/>
      <c r="P294" s="73"/>
      <c r="Q294" s="73"/>
      <c r="R294" s="73"/>
      <c r="S294" s="73"/>
      <c r="T294" s="74"/>
      <c r="U294" s="39"/>
      <c r="V294" s="39"/>
      <c r="W294" s="39"/>
      <c r="X294" s="39"/>
      <c r="Y294" s="39"/>
      <c r="Z294" s="39"/>
      <c r="AA294" s="39"/>
      <c r="AB294" s="39"/>
      <c r="AC294" s="39"/>
      <c r="AD294" s="39"/>
      <c r="AE294" s="39"/>
      <c r="AT294" s="20" t="s">
        <v>158</v>
      </c>
      <c r="AU294" s="20" t="s">
        <v>82</v>
      </c>
    </row>
    <row r="295" s="2" customFormat="1" ht="16.5" customHeight="1">
      <c r="A295" s="39"/>
      <c r="B295" s="165"/>
      <c r="C295" s="166" t="s">
        <v>766</v>
      </c>
      <c r="D295" s="166" t="s">
        <v>151</v>
      </c>
      <c r="E295" s="167" t="s">
        <v>767</v>
      </c>
      <c r="F295" s="168" t="s">
        <v>768</v>
      </c>
      <c r="G295" s="169" t="s">
        <v>154</v>
      </c>
      <c r="H295" s="170">
        <v>13.1</v>
      </c>
      <c r="I295" s="171"/>
      <c r="J295" s="172">
        <f>ROUND(I295*H295,2)</f>
        <v>0</v>
      </c>
      <c r="K295" s="168" t="s">
        <v>155</v>
      </c>
      <c r="L295" s="40"/>
      <c r="M295" s="173" t="s">
        <v>3</v>
      </c>
      <c r="N295" s="174" t="s">
        <v>43</v>
      </c>
      <c r="O295" s="73"/>
      <c r="P295" s="175">
        <f>O295*H295</f>
        <v>0</v>
      </c>
      <c r="Q295" s="175">
        <v>0.00012</v>
      </c>
      <c r="R295" s="175">
        <f>Q295*H295</f>
        <v>0.001572</v>
      </c>
      <c r="S295" s="175">
        <v>0</v>
      </c>
      <c r="T295" s="176">
        <f>S295*H295</f>
        <v>0</v>
      </c>
      <c r="U295" s="39"/>
      <c r="V295" s="39"/>
      <c r="W295" s="39"/>
      <c r="X295" s="39"/>
      <c r="Y295" s="39"/>
      <c r="Z295" s="39"/>
      <c r="AA295" s="39"/>
      <c r="AB295" s="39"/>
      <c r="AC295" s="39"/>
      <c r="AD295" s="39"/>
      <c r="AE295" s="39"/>
      <c r="AR295" s="177" t="s">
        <v>249</v>
      </c>
      <c r="AT295" s="177" t="s">
        <v>151</v>
      </c>
      <c r="AU295" s="177" t="s">
        <v>82</v>
      </c>
      <c r="AY295" s="20" t="s">
        <v>148</v>
      </c>
      <c r="BE295" s="178">
        <f>IF(N295="základní",J295,0)</f>
        <v>0</v>
      </c>
      <c r="BF295" s="178">
        <f>IF(N295="snížená",J295,0)</f>
        <v>0</v>
      </c>
      <c r="BG295" s="178">
        <f>IF(N295="zákl. přenesená",J295,0)</f>
        <v>0</v>
      </c>
      <c r="BH295" s="178">
        <f>IF(N295="sníž. přenesená",J295,0)</f>
        <v>0</v>
      </c>
      <c r="BI295" s="178">
        <f>IF(N295="nulová",J295,0)</f>
        <v>0</v>
      </c>
      <c r="BJ295" s="20" t="s">
        <v>80</v>
      </c>
      <c r="BK295" s="178">
        <f>ROUND(I295*H295,2)</f>
        <v>0</v>
      </c>
      <c r="BL295" s="20" t="s">
        <v>249</v>
      </c>
      <c r="BM295" s="177" t="s">
        <v>769</v>
      </c>
    </row>
    <row r="296" s="2" customFormat="1">
      <c r="A296" s="39"/>
      <c r="B296" s="40"/>
      <c r="C296" s="39"/>
      <c r="D296" s="179" t="s">
        <v>158</v>
      </c>
      <c r="E296" s="39"/>
      <c r="F296" s="180" t="s">
        <v>770</v>
      </c>
      <c r="G296" s="39"/>
      <c r="H296" s="39"/>
      <c r="I296" s="181"/>
      <c r="J296" s="39"/>
      <c r="K296" s="39"/>
      <c r="L296" s="40"/>
      <c r="M296" s="182"/>
      <c r="N296" s="183"/>
      <c r="O296" s="73"/>
      <c r="P296" s="73"/>
      <c r="Q296" s="73"/>
      <c r="R296" s="73"/>
      <c r="S296" s="73"/>
      <c r="T296" s="74"/>
      <c r="U296" s="39"/>
      <c r="V296" s="39"/>
      <c r="W296" s="39"/>
      <c r="X296" s="39"/>
      <c r="Y296" s="39"/>
      <c r="Z296" s="39"/>
      <c r="AA296" s="39"/>
      <c r="AB296" s="39"/>
      <c r="AC296" s="39"/>
      <c r="AD296" s="39"/>
      <c r="AE296" s="39"/>
      <c r="AT296" s="20" t="s">
        <v>158</v>
      </c>
      <c r="AU296" s="20" t="s">
        <v>82</v>
      </c>
    </row>
    <row r="297" s="2" customFormat="1" ht="24.15" customHeight="1">
      <c r="A297" s="39"/>
      <c r="B297" s="165"/>
      <c r="C297" s="166" t="s">
        <v>771</v>
      </c>
      <c r="D297" s="166" t="s">
        <v>151</v>
      </c>
      <c r="E297" s="167" t="s">
        <v>772</v>
      </c>
      <c r="F297" s="168" t="s">
        <v>773</v>
      </c>
      <c r="G297" s="169" t="s">
        <v>154</v>
      </c>
      <c r="H297" s="170">
        <v>171.75</v>
      </c>
      <c r="I297" s="171"/>
      <c r="J297" s="172">
        <f>ROUND(I297*H297,2)</f>
        <v>0</v>
      </c>
      <c r="K297" s="168" t="s">
        <v>155</v>
      </c>
      <c r="L297" s="40"/>
      <c r="M297" s="173" t="s">
        <v>3</v>
      </c>
      <c r="N297" s="174" t="s">
        <v>43</v>
      </c>
      <c r="O297" s="73"/>
      <c r="P297" s="175">
        <f>O297*H297</f>
        <v>0</v>
      </c>
      <c r="Q297" s="175">
        <v>0.00011</v>
      </c>
      <c r="R297" s="175">
        <f>Q297*H297</f>
        <v>0.0188925</v>
      </c>
      <c r="S297" s="175">
        <v>0</v>
      </c>
      <c r="T297" s="176">
        <f>S297*H297</f>
        <v>0</v>
      </c>
      <c r="U297" s="39"/>
      <c r="V297" s="39"/>
      <c r="W297" s="39"/>
      <c r="X297" s="39"/>
      <c r="Y297" s="39"/>
      <c r="Z297" s="39"/>
      <c r="AA297" s="39"/>
      <c r="AB297" s="39"/>
      <c r="AC297" s="39"/>
      <c r="AD297" s="39"/>
      <c r="AE297" s="39"/>
      <c r="AR297" s="177" t="s">
        <v>249</v>
      </c>
      <c r="AT297" s="177" t="s">
        <v>151</v>
      </c>
      <c r="AU297" s="177" t="s">
        <v>82</v>
      </c>
      <c r="AY297" s="20" t="s">
        <v>148</v>
      </c>
      <c r="BE297" s="178">
        <f>IF(N297="základní",J297,0)</f>
        <v>0</v>
      </c>
      <c r="BF297" s="178">
        <f>IF(N297="snížená",J297,0)</f>
        <v>0</v>
      </c>
      <c r="BG297" s="178">
        <f>IF(N297="zákl. přenesená",J297,0)</f>
        <v>0</v>
      </c>
      <c r="BH297" s="178">
        <f>IF(N297="sníž. přenesená",J297,0)</f>
        <v>0</v>
      </c>
      <c r="BI297" s="178">
        <f>IF(N297="nulová",J297,0)</f>
        <v>0</v>
      </c>
      <c r="BJ297" s="20" t="s">
        <v>80</v>
      </c>
      <c r="BK297" s="178">
        <f>ROUND(I297*H297,2)</f>
        <v>0</v>
      </c>
      <c r="BL297" s="20" t="s">
        <v>249</v>
      </c>
      <c r="BM297" s="177" t="s">
        <v>774</v>
      </c>
    </row>
    <row r="298" s="2" customFormat="1">
      <c r="A298" s="39"/>
      <c r="B298" s="40"/>
      <c r="C298" s="39"/>
      <c r="D298" s="179" t="s">
        <v>158</v>
      </c>
      <c r="E298" s="39"/>
      <c r="F298" s="180" t="s">
        <v>775</v>
      </c>
      <c r="G298" s="39"/>
      <c r="H298" s="39"/>
      <c r="I298" s="181"/>
      <c r="J298" s="39"/>
      <c r="K298" s="39"/>
      <c r="L298" s="40"/>
      <c r="M298" s="182"/>
      <c r="N298" s="183"/>
      <c r="O298" s="73"/>
      <c r="P298" s="73"/>
      <c r="Q298" s="73"/>
      <c r="R298" s="73"/>
      <c r="S298" s="73"/>
      <c r="T298" s="74"/>
      <c r="U298" s="39"/>
      <c r="V298" s="39"/>
      <c r="W298" s="39"/>
      <c r="X298" s="39"/>
      <c r="Y298" s="39"/>
      <c r="Z298" s="39"/>
      <c r="AA298" s="39"/>
      <c r="AB298" s="39"/>
      <c r="AC298" s="39"/>
      <c r="AD298" s="39"/>
      <c r="AE298" s="39"/>
      <c r="AT298" s="20" t="s">
        <v>158</v>
      </c>
      <c r="AU298" s="20" t="s">
        <v>82</v>
      </c>
    </row>
    <row r="299" s="2" customFormat="1" ht="24.15" customHeight="1">
      <c r="A299" s="39"/>
      <c r="B299" s="165"/>
      <c r="C299" s="166" t="s">
        <v>776</v>
      </c>
      <c r="D299" s="166" t="s">
        <v>151</v>
      </c>
      <c r="E299" s="167" t="s">
        <v>777</v>
      </c>
      <c r="F299" s="168" t="s">
        <v>778</v>
      </c>
      <c r="G299" s="169" t="s">
        <v>154</v>
      </c>
      <c r="H299" s="170">
        <v>171.75</v>
      </c>
      <c r="I299" s="171"/>
      <c r="J299" s="172">
        <f>ROUND(I299*H299,2)</f>
        <v>0</v>
      </c>
      <c r="K299" s="168" t="s">
        <v>155</v>
      </c>
      <c r="L299" s="40"/>
      <c r="M299" s="173" t="s">
        <v>3</v>
      </c>
      <c r="N299" s="174" t="s">
        <v>43</v>
      </c>
      <c r="O299" s="73"/>
      <c r="P299" s="175">
        <f>O299*H299</f>
        <v>0</v>
      </c>
      <c r="Q299" s="175">
        <v>0.00036</v>
      </c>
      <c r="R299" s="175">
        <f>Q299*H299</f>
        <v>0.061830000000000008</v>
      </c>
      <c r="S299" s="175">
        <v>0</v>
      </c>
      <c r="T299" s="176">
        <f>S299*H299</f>
        <v>0</v>
      </c>
      <c r="U299" s="39"/>
      <c r="V299" s="39"/>
      <c r="W299" s="39"/>
      <c r="X299" s="39"/>
      <c r="Y299" s="39"/>
      <c r="Z299" s="39"/>
      <c r="AA299" s="39"/>
      <c r="AB299" s="39"/>
      <c r="AC299" s="39"/>
      <c r="AD299" s="39"/>
      <c r="AE299" s="39"/>
      <c r="AR299" s="177" t="s">
        <v>249</v>
      </c>
      <c r="AT299" s="177" t="s">
        <v>151</v>
      </c>
      <c r="AU299" s="177" t="s">
        <v>82</v>
      </c>
      <c r="AY299" s="20" t="s">
        <v>148</v>
      </c>
      <c r="BE299" s="178">
        <f>IF(N299="základní",J299,0)</f>
        <v>0</v>
      </c>
      <c r="BF299" s="178">
        <f>IF(N299="snížená",J299,0)</f>
        <v>0</v>
      </c>
      <c r="BG299" s="178">
        <f>IF(N299="zákl. přenesená",J299,0)</f>
        <v>0</v>
      </c>
      <c r="BH299" s="178">
        <f>IF(N299="sníž. přenesená",J299,0)</f>
        <v>0</v>
      </c>
      <c r="BI299" s="178">
        <f>IF(N299="nulová",J299,0)</f>
        <v>0</v>
      </c>
      <c r="BJ299" s="20" t="s">
        <v>80</v>
      </c>
      <c r="BK299" s="178">
        <f>ROUND(I299*H299,2)</f>
        <v>0</v>
      </c>
      <c r="BL299" s="20" t="s">
        <v>249</v>
      </c>
      <c r="BM299" s="177" t="s">
        <v>779</v>
      </c>
    </row>
    <row r="300" s="2" customFormat="1">
      <c r="A300" s="39"/>
      <c r="B300" s="40"/>
      <c r="C300" s="39"/>
      <c r="D300" s="179" t="s">
        <v>158</v>
      </c>
      <c r="E300" s="39"/>
      <c r="F300" s="180" t="s">
        <v>780</v>
      </c>
      <c r="G300" s="39"/>
      <c r="H300" s="39"/>
      <c r="I300" s="181"/>
      <c r="J300" s="39"/>
      <c r="K300" s="39"/>
      <c r="L300" s="40"/>
      <c r="M300" s="182"/>
      <c r="N300" s="183"/>
      <c r="O300" s="73"/>
      <c r="P300" s="73"/>
      <c r="Q300" s="73"/>
      <c r="R300" s="73"/>
      <c r="S300" s="73"/>
      <c r="T300" s="74"/>
      <c r="U300" s="39"/>
      <c r="V300" s="39"/>
      <c r="W300" s="39"/>
      <c r="X300" s="39"/>
      <c r="Y300" s="39"/>
      <c r="Z300" s="39"/>
      <c r="AA300" s="39"/>
      <c r="AB300" s="39"/>
      <c r="AC300" s="39"/>
      <c r="AD300" s="39"/>
      <c r="AE300" s="39"/>
      <c r="AT300" s="20" t="s">
        <v>158</v>
      </c>
      <c r="AU300" s="20" t="s">
        <v>82</v>
      </c>
    </row>
    <row r="301" s="12" customFormat="1" ht="22.8" customHeight="1">
      <c r="A301" s="12"/>
      <c r="B301" s="152"/>
      <c r="C301" s="12"/>
      <c r="D301" s="153" t="s">
        <v>71</v>
      </c>
      <c r="E301" s="163" t="s">
        <v>357</v>
      </c>
      <c r="F301" s="163" t="s">
        <v>358</v>
      </c>
      <c r="G301" s="12"/>
      <c r="H301" s="12"/>
      <c r="I301" s="155"/>
      <c r="J301" s="164">
        <f>BK301</f>
        <v>0</v>
      </c>
      <c r="K301" s="12"/>
      <c r="L301" s="152"/>
      <c r="M301" s="157"/>
      <c r="N301" s="158"/>
      <c r="O301" s="158"/>
      <c r="P301" s="159">
        <f>SUM(P302:P309)</f>
        <v>0</v>
      </c>
      <c r="Q301" s="158"/>
      <c r="R301" s="159">
        <f>SUM(R302:R309)</f>
        <v>0.2579285</v>
      </c>
      <c r="S301" s="158"/>
      <c r="T301" s="160">
        <f>SUM(T302:T309)</f>
        <v>0</v>
      </c>
      <c r="U301" s="12"/>
      <c r="V301" s="12"/>
      <c r="W301" s="12"/>
      <c r="X301" s="12"/>
      <c r="Y301" s="12"/>
      <c r="Z301" s="12"/>
      <c r="AA301" s="12"/>
      <c r="AB301" s="12"/>
      <c r="AC301" s="12"/>
      <c r="AD301" s="12"/>
      <c r="AE301" s="12"/>
      <c r="AR301" s="153" t="s">
        <v>82</v>
      </c>
      <c r="AT301" s="161" t="s">
        <v>71</v>
      </c>
      <c r="AU301" s="161" t="s">
        <v>80</v>
      </c>
      <c r="AY301" s="153" t="s">
        <v>148</v>
      </c>
      <c r="BK301" s="162">
        <f>SUM(BK302:BK309)</f>
        <v>0</v>
      </c>
    </row>
    <row r="302" s="2" customFormat="1" ht="16.5" customHeight="1">
      <c r="A302" s="39"/>
      <c r="B302" s="165"/>
      <c r="C302" s="166" t="s">
        <v>781</v>
      </c>
      <c r="D302" s="166" t="s">
        <v>151</v>
      </c>
      <c r="E302" s="167" t="s">
        <v>782</v>
      </c>
      <c r="F302" s="168" t="s">
        <v>783</v>
      </c>
      <c r="G302" s="169" t="s">
        <v>154</v>
      </c>
      <c r="H302" s="170">
        <v>515.857</v>
      </c>
      <c r="I302" s="171"/>
      <c r="J302" s="172">
        <f>ROUND(I302*H302,2)</f>
        <v>0</v>
      </c>
      <c r="K302" s="168" t="s">
        <v>155</v>
      </c>
      <c r="L302" s="40"/>
      <c r="M302" s="173" t="s">
        <v>3</v>
      </c>
      <c r="N302" s="174" t="s">
        <v>43</v>
      </c>
      <c r="O302" s="73"/>
      <c r="P302" s="175">
        <f>O302*H302</f>
        <v>0</v>
      </c>
      <c r="Q302" s="175">
        <v>0</v>
      </c>
      <c r="R302" s="175">
        <f>Q302*H302</f>
        <v>0</v>
      </c>
      <c r="S302" s="175">
        <v>0</v>
      </c>
      <c r="T302" s="176">
        <f>S302*H302</f>
        <v>0</v>
      </c>
      <c r="U302" s="39"/>
      <c r="V302" s="39"/>
      <c r="W302" s="39"/>
      <c r="X302" s="39"/>
      <c r="Y302" s="39"/>
      <c r="Z302" s="39"/>
      <c r="AA302" s="39"/>
      <c r="AB302" s="39"/>
      <c r="AC302" s="39"/>
      <c r="AD302" s="39"/>
      <c r="AE302" s="39"/>
      <c r="AR302" s="177" t="s">
        <v>249</v>
      </c>
      <c r="AT302" s="177" t="s">
        <v>151</v>
      </c>
      <c r="AU302" s="177" t="s">
        <v>82</v>
      </c>
      <c r="AY302" s="20" t="s">
        <v>148</v>
      </c>
      <c r="BE302" s="178">
        <f>IF(N302="základní",J302,0)</f>
        <v>0</v>
      </c>
      <c r="BF302" s="178">
        <f>IF(N302="snížená",J302,0)</f>
        <v>0</v>
      </c>
      <c r="BG302" s="178">
        <f>IF(N302="zákl. přenesená",J302,0)</f>
        <v>0</v>
      </c>
      <c r="BH302" s="178">
        <f>IF(N302="sníž. přenesená",J302,0)</f>
        <v>0</v>
      </c>
      <c r="BI302" s="178">
        <f>IF(N302="nulová",J302,0)</f>
        <v>0</v>
      </c>
      <c r="BJ302" s="20" t="s">
        <v>80</v>
      </c>
      <c r="BK302" s="178">
        <f>ROUND(I302*H302,2)</f>
        <v>0</v>
      </c>
      <c r="BL302" s="20" t="s">
        <v>249</v>
      </c>
      <c r="BM302" s="177" t="s">
        <v>784</v>
      </c>
    </row>
    <row r="303" s="2" customFormat="1">
      <c r="A303" s="39"/>
      <c r="B303" s="40"/>
      <c r="C303" s="39"/>
      <c r="D303" s="179" t="s">
        <v>158</v>
      </c>
      <c r="E303" s="39"/>
      <c r="F303" s="180" t="s">
        <v>785</v>
      </c>
      <c r="G303" s="39"/>
      <c r="H303" s="39"/>
      <c r="I303" s="181"/>
      <c r="J303" s="39"/>
      <c r="K303" s="39"/>
      <c r="L303" s="40"/>
      <c r="M303" s="182"/>
      <c r="N303" s="183"/>
      <c r="O303" s="73"/>
      <c r="P303" s="73"/>
      <c r="Q303" s="73"/>
      <c r="R303" s="73"/>
      <c r="S303" s="73"/>
      <c r="T303" s="74"/>
      <c r="U303" s="39"/>
      <c r="V303" s="39"/>
      <c r="W303" s="39"/>
      <c r="X303" s="39"/>
      <c r="Y303" s="39"/>
      <c r="Z303" s="39"/>
      <c r="AA303" s="39"/>
      <c r="AB303" s="39"/>
      <c r="AC303" s="39"/>
      <c r="AD303" s="39"/>
      <c r="AE303" s="39"/>
      <c r="AT303" s="20" t="s">
        <v>158</v>
      </c>
      <c r="AU303" s="20" t="s">
        <v>82</v>
      </c>
    </row>
    <row r="304" s="13" customFormat="1">
      <c r="A304" s="13"/>
      <c r="B304" s="184"/>
      <c r="C304" s="13"/>
      <c r="D304" s="185" t="s">
        <v>167</v>
      </c>
      <c r="E304" s="186" t="s">
        <v>3</v>
      </c>
      <c r="F304" s="187" t="s">
        <v>786</v>
      </c>
      <c r="G304" s="13"/>
      <c r="H304" s="188">
        <v>515.857</v>
      </c>
      <c r="I304" s="189"/>
      <c r="J304" s="13"/>
      <c r="K304" s="13"/>
      <c r="L304" s="184"/>
      <c r="M304" s="190"/>
      <c r="N304" s="191"/>
      <c r="O304" s="191"/>
      <c r="P304" s="191"/>
      <c r="Q304" s="191"/>
      <c r="R304" s="191"/>
      <c r="S304" s="191"/>
      <c r="T304" s="192"/>
      <c r="U304" s="13"/>
      <c r="V304" s="13"/>
      <c r="W304" s="13"/>
      <c r="X304" s="13"/>
      <c r="Y304" s="13"/>
      <c r="Z304" s="13"/>
      <c r="AA304" s="13"/>
      <c r="AB304" s="13"/>
      <c r="AC304" s="13"/>
      <c r="AD304" s="13"/>
      <c r="AE304" s="13"/>
      <c r="AT304" s="186" t="s">
        <v>167</v>
      </c>
      <c r="AU304" s="186" t="s">
        <v>82</v>
      </c>
      <c r="AV304" s="13" t="s">
        <v>82</v>
      </c>
      <c r="AW304" s="13" t="s">
        <v>35</v>
      </c>
      <c r="AX304" s="13" t="s">
        <v>72</v>
      </c>
      <c r="AY304" s="186" t="s">
        <v>148</v>
      </c>
    </row>
    <row r="305" s="14" customFormat="1">
      <c r="A305" s="14"/>
      <c r="B305" s="193"/>
      <c r="C305" s="14"/>
      <c r="D305" s="185" t="s">
        <v>167</v>
      </c>
      <c r="E305" s="194" t="s">
        <v>3</v>
      </c>
      <c r="F305" s="195" t="s">
        <v>171</v>
      </c>
      <c r="G305" s="14"/>
      <c r="H305" s="196">
        <v>515.857</v>
      </c>
      <c r="I305" s="197"/>
      <c r="J305" s="14"/>
      <c r="K305" s="14"/>
      <c r="L305" s="193"/>
      <c r="M305" s="198"/>
      <c r="N305" s="199"/>
      <c r="O305" s="199"/>
      <c r="P305" s="199"/>
      <c r="Q305" s="199"/>
      <c r="R305" s="199"/>
      <c r="S305" s="199"/>
      <c r="T305" s="200"/>
      <c r="U305" s="14"/>
      <c r="V305" s="14"/>
      <c r="W305" s="14"/>
      <c r="X305" s="14"/>
      <c r="Y305" s="14"/>
      <c r="Z305" s="14"/>
      <c r="AA305" s="14"/>
      <c r="AB305" s="14"/>
      <c r="AC305" s="14"/>
      <c r="AD305" s="14"/>
      <c r="AE305" s="14"/>
      <c r="AT305" s="194" t="s">
        <v>167</v>
      </c>
      <c r="AU305" s="194" t="s">
        <v>82</v>
      </c>
      <c r="AV305" s="14" t="s">
        <v>156</v>
      </c>
      <c r="AW305" s="14" t="s">
        <v>35</v>
      </c>
      <c r="AX305" s="14" t="s">
        <v>80</v>
      </c>
      <c r="AY305" s="194" t="s">
        <v>148</v>
      </c>
    </row>
    <row r="306" s="2" customFormat="1" ht="16.5" customHeight="1">
      <c r="A306" s="39"/>
      <c r="B306" s="165"/>
      <c r="C306" s="166" t="s">
        <v>787</v>
      </c>
      <c r="D306" s="166" t="s">
        <v>151</v>
      </c>
      <c r="E306" s="167" t="s">
        <v>788</v>
      </c>
      <c r="F306" s="168" t="s">
        <v>789</v>
      </c>
      <c r="G306" s="169" t="s">
        <v>154</v>
      </c>
      <c r="H306" s="170">
        <v>515.857</v>
      </c>
      <c r="I306" s="171"/>
      <c r="J306" s="172">
        <f>ROUND(I306*H306,2)</f>
        <v>0</v>
      </c>
      <c r="K306" s="168" t="s">
        <v>155</v>
      </c>
      <c r="L306" s="40"/>
      <c r="M306" s="173" t="s">
        <v>3</v>
      </c>
      <c r="N306" s="174" t="s">
        <v>43</v>
      </c>
      <c r="O306" s="73"/>
      <c r="P306" s="175">
        <f>O306*H306</f>
        <v>0</v>
      </c>
      <c r="Q306" s="175">
        <v>0.00021</v>
      </c>
      <c r="R306" s="175">
        <f>Q306*H306</f>
        <v>0.10832996999999998</v>
      </c>
      <c r="S306" s="175">
        <v>0</v>
      </c>
      <c r="T306" s="176">
        <f>S306*H306</f>
        <v>0</v>
      </c>
      <c r="U306" s="39"/>
      <c r="V306" s="39"/>
      <c r="W306" s="39"/>
      <c r="X306" s="39"/>
      <c r="Y306" s="39"/>
      <c r="Z306" s="39"/>
      <c r="AA306" s="39"/>
      <c r="AB306" s="39"/>
      <c r="AC306" s="39"/>
      <c r="AD306" s="39"/>
      <c r="AE306" s="39"/>
      <c r="AR306" s="177" t="s">
        <v>249</v>
      </c>
      <c r="AT306" s="177" t="s">
        <v>151</v>
      </c>
      <c r="AU306" s="177" t="s">
        <v>82</v>
      </c>
      <c r="AY306" s="20" t="s">
        <v>148</v>
      </c>
      <c r="BE306" s="178">
        <f>IF(N306="základní",J306,0)</f>
        <v>0</v>
      </c>
      <c r="BF306" s="178">
        <f>IF(N306="snížená",J306,0)</f>
        <v>0</v>
      </c>
      <c r="BG306" s="178">
        <f>IF(N306="zákl. přenesená",J306,0)</f>
        <v>0</v>
      </c>
      <c r="BH306" s="178">
        <f>IF(N306="sníž. přenesená",J306,0)</f>
        <v>0</v>
      </c>
      <c r="BI306" s="178">
        <f>IF(N306="nulová",J306,0)</f>
        <v>0</v>
      </c>
      <c r="BJ306" s="20" t="s">
        <v>80</v>
      </c>
      <c r="BK306" s="178">
        <f>ROUND(I306*H306,2)</f>
        <v>0</v>
      </c>
      <c r="BL306" s="20" t="s">
        <v>249</v>
      </c>
      <c r="BM306" s="177" t="s">
        <v>790</v>
      </c>
    </row>
    <row r="307" s="2" customFormat="1">
      <c r="A307" s="39"/>
      <c r="B307" s="40"/>
      <c r="C307" s="39"/>
      <c r="D307" s="179" t="s">
        <v>158</v>
      </c>
      <c r="E307" s="39"/>
      <c r="F307" s="180" t="s">
        <v>791</v>
      </c>
      <c r="G307" s="39"/>
      <c r="H307" s="39"/>
      <c r="I307" s="181"/>
      <c r="J307" s="39"/>
      <c r="K307" s="39"/>
      <c r="L307" s="40"/>
      <c r="M307" s="182"/>
      <c r="N307" s="183"/>
      <c r="O307" s="73"/>
      <c r="P307" s="73"/>
      <c r="Q307" s="73"/>
      <c r="R307" s="73"/>
      <c r="S307" s="73"/>
      <c r="T307" s="74"/>
      <c r="U307" s="39"/>
      <c r="V307" s="39"/>
      <c r="W307" s="39"/>
      <c r="X307" s="39"/>
      <c r="Y307" s="39"/>
      <c r="Z307" s="39"/>
      <c r="AA307" s="39"/>
      <c r="AB307" s="39"/>
      <c r="AC307" s="39"/>
      <c r="AD307" s="39"/>
      <c r="AE307" s="39"/>
      <c r="AT307" s="20" t="s">
        <v>158</v>
      </c>
      <c r="AU307" s="20" t="s">
        <v>82</v>
      </c>
    </row>
    <row r="308" s="2" customFormat="1" ht="24.15" customHeight="1">
      <c r="A308" s="39"/>
      <c r="B308" s="165"/>
      <c r="C308" s="166" t="s">
        <v>792</v>
      </c>
      <c r="D308" s="166" t="s">
        <v>151</v>
      </c>
      <c r="E308" s="167" t="s">
        <v>793</v>
      </c>
      <c r="F308" s="168" t="s">
        <v>794</v>
      </c>
      <c r="G308" s="169" t="s">
        <v>154</v>
      </c>
      <c r="H308" s="170">
        <v>515.857</v>
      </c>
      <c r="I308" s="171"/>
      <c r="J308" s="172">
        <f>ROUND(I308*H308,2)</f>
        <v>0</v>
      </c>
      <c r="K308" s="168" t="s">
        <v>155</v>
      </c>
      <c r="L308" s="40"/>
      <c r="M308" s="173" t="s">
        <v>3</v>
      </c>
      <c r="N308" s="174" t="s">
        <v>43</v>
      </c>
      <c r="O308" s="73"/>
      <c r="P308" s="175">
        <f>O308*H308</f>
        <v>0</v>
      </c>
      <c r="Q308" s="175">
        <v>0.00029</v>
      </c>
      <c r="R308" s="175">
        <f>Q308*H308</f>
        <v>0.14959852999999997</v>
      </c>
      <c r="S308" s="175">
        <v>0</v>
      </c>
      <c r="T308" s="176">
        <f>S308*H308</f>
        <v>0</v>
      </c>
      <c r="U308" s="39"/>
      <c r="V308" s="39"/>
      <c r="W308" s="39"/>
      <c r="X308" s="39"/>
      <c r="Y308" s="39"/>
      <c r="Z308" s="39"/>
      <c r="AA308" s="39"/>
      <c r="AB308" s="39"/>
      <c r="AC308" s="39"/>
      <c r="AD308" s="39"/>
      <c r="AE308" s="39"/>
      <c r="AR308" s="177" t="s">
        <v>249</v>
      </c>
      <c r="AT308" s="177" t="s">
        <v>151</v>
      </c>
      <c r="AU308" s="177" t="s">
        <v>82</v>
      </c>
      <c r="AY308" s="20" t="s">
        <v>148</v>
      </c>
      <c r="BE308" s="178">
        <f>IF(N308="základní",J308,0)</f>
        <v>0</v>
      </c>
      <c r="BF308" s="178">
        <f>IF(N308="snížená",J308,0)</f>
        <v>0</v>
      </c>
      <c r="BG308" s="178">
        <f>IF(N308="zákl. přenesená",J308,0)</f>
        <v>0</v>
      </c>
      <c r="BH308" s="178">
        <f>IF(N308="sníž. přenesená",J308,0)</f>
        <v>0</v>
      </c>
      <c r="BI308" s="178">
        <f>IF(N308="nulová",J308,0)</f>
        <v>0</v>
      </c>
      <c r="BJ308" s="20" t="s">
        <v>80</v>
      </c>
      <c r="BK308" s="178">
        <f>ROUND(I308*H308,2)</f>
        <v>0</v>
      </c>
      <c r="BL308" s="20" t="s">
        <v>249</v>
      </c>
      <c r="BM308" s="177" t="s">
        <v>795</v>
      </c>
    </row>
    <row r="309" s="2" customFormat="1">
      <c r="A309" s="39"/>
      <c r="B309" s="40"/>
      <c r="C309" s="39"/>
      <c r="D309" s="179" t="s">
        <v>158</v>
      </c>
      <c r="E309" s="39"/>
      <c r="F309" s="180" t="s">
        <v>796</v>
      </c>
      <c r="G309" s="39"/>
      <c r="H309" s="39"/>
      <c r="I309" s="181"/>
      <c r="J309" s="39"/>
      <c r="K309" s="39"/>
      <c r="L309" s="40"/>
      <c r="M309" s="182"/>
      <c r="N309" s="183"/>
      <c r="O309" s="73"/>
      <c r="P309" s="73"/>
      <c r="Q309" s="73"/>
      <c r="R309" s="73"/>
      <c r="S309" s="73"/>
      <c r="T309" s="74"/>
      <c r="U309" s="39"/>
      <c r="V309" s="39"/>
      <c r="W309" s="39"/>
      <c r="X309" s="39"/>
      <c r="Y309" s="39"/>
      <c r="Z309" s="39"/>
      <c r="AA309" s="39"/>
      <c r="AB309" s="39"/>
      <c r="AC309" s="39"/>
      <c r="AD309" s="39"/>
      <c r="AE309" s="39"/>
      <c r="AT309" s="20" t="s">
        <v>158</v>
      </c>
      <c r="AU309" s="20" t="s">
        <v>82</v>
      </c>
    </row>
    <row r="310" s="12" customFormat="1" ht="25.92" customHeight="1">
      <c r="A310" s="12"/>
      <c r="B310" s="152"/>
      <c r="C310" s="12"/>
      <c r="D310" s="153" t="s">
        <v>71</v>
      </c>
      <c r="E310" s="154" t="s">
        <v>797</v>
      </c>
      <c r="F310" s="154" t="s">
        <v>798</v>
      </c>
      <c r="G310" s="12"/>
      <c r="H310" s="12"/>
      <c r="I310" s="155"/>
      <c r="J310" s="156">
        <f>BK310</f>
        <v>0</v>
      </c>
      <c r="K310" s="12"/>
      <c r="L310" s="152"/>
      <c r="M310" s="157"/>
      <c r="N310" s="158"/>
      <c r="O310" s="158"/>
      <c r="P310" s="159">
        <f>SUM(P311:P312)</f>
        <v>0</v>
      </c>
      <c r="Q310" s="158"/>
      <c r="R310" s="159">
        <f>SUM(R311:R312)</f>
        <v>0</v>
      </c>
      <c r="S310" s="158"/>
      <c r="T310" s="160">
        <f>SUM(T311:T312)</f>
        <v>0</v>
      </c>
      <c r="U310" s="12"/>
      <c r="V310" s="12"/>
      <c r="W310" s="12"/>
      <c r="X310" s="12"/>
      <c r="Y310" s="12"/>
      <c r="Z310" s="12"/>
      <c r="AA310" s="12"/>
      <c r="AB310" s="12"/>
      <c r="AC310" s="12"/>
      <c r="AD310" s="12"/>
      <c r="AE310" s="12"/>
      <c r="AR310" s="153" t="s">
        <v>156</v>
      </c>
      <c r="AT310" s="161" t="s">
        <v>71</v>
      </c>
      <c r="AU310" s="161" t="s">
        <v>72</v>
      </c>
      <c r="AY310" s="153" t="s">
        <v>148</v>
      </c>
      <c r="BK310" s="162">
        <f>SUM(BK311:BK312)</f>
        <v>0</v>
      </c>
    </row>
    <row r="311" s="2" customFormat="1" ht="21.75" customHeight="1">
      <c r="A311" s="39"/>
      <c r="B311" s="165"/>
      <c r="C311" s="166" t="s">
        <v>799</v>
      </c>
      <c r="D311" s="166" t="s">
        <v>151</v>
      </c>
      <c r="E311" s="167" t="s">
        <v>800</v>
      </c>
      <c r="F311" s="168" t="s">
        <v>801</v>
      </c>
      <c r="G311" s="169" t="s">
        <v>802</v>
      </c>
      <c r="H311" s="170">
        <v>200</v>
      </c>
      <c r="I311" s="171"/>
      <c r="J311" s="172">
        <f>ROUND(I311*H311,2)</f>
        <v>0</v>
      </c>
      <c r="K311" s="168" t="s">
        <v>155</v>
      </c>
      <c r="L311" s="40"/>
      <c r="M311" s="173" t="s">
        <v>3</v>
      </c>
      <c r="N311" s="174" t="s">
        <v>43</v>
      </c>
      <c r="O311" s="73"/>
      <c r="P311" s="175">
        <f>O311*H311</f>
        <v>0</v>
      </c>
      <c r="Q311" s="175">
        <v>0</v>
      </c>
      <c r="R311" s="175">
        <f>Q311*H311</f>
        <v>0</v>
      </c>
      <c r="S311" s="175">
        <v>0</v>
      </c>
      <c r="T311" s="176">
        <f>S311*H311</f>
        <v>0</v>
      </c>
      <c r="U311" s="39"/>
      <c r="V311" s="39"/>
      <c r="W311" s="39"/>
      <c r="X311" s="39"/>
      <c r="Y311" s="39"/>
      <c r="Z311" s="39"/>
      <c r="AA311" s="39"/>
      <c r="AB311" s="39"/>
      <c r="AC311" s="39"/>
      <c r="AD311" s="39"/>
      <c r="AE311" s="39"/>
      <c r="AR311" s="177" t="s">
        <v>803</v>
      </c>
      <c r="AT311" s="177" t="s">
        <v>151</v>
      </c>
      <c r="AU311" s="177" t="s">
        <v>80</v>
      </c>
      <c r="AY311" s="20" t="s">
        <v>148</v>
      </c>
      <c r="BE311" s="178">
        <f>IF(N311="základní",J311,0)</f>
        <v>0</v>
      </c>
      <c r="BF311" s="178">
        <f>IF(N311="snížená",J311,0)</f>
        <v>0</v>
      </c>
      <c r="BG311" s="178">
        <f>IF(N311="zákl. přenesená",J311,0)</f>
        <v>0</v>
      </c>
      <c r="BH311" s="178">
        <f>IF(N311="sníž. přenesená",J311,0)</f>
        <v>0</v>
      </c>
      <c r="BI311" s="178">
        <f>IF(N311="nulová",J311,0)</f>
        <v>0</v>
      </c>
      <c r="BJ311" s="20" t="s">
        <v>80</v>
      </c>
      <c r="BK311" s="178">
        <f>ROUND(I311*H311,2)</f>
        <v>0</v>
      </c>
      <c r="BL311" s="20" t="s">
        <v>803</v>
      </c>
      <c r="BM311" s="177" t="s">
        <v>804</v>
      </c>
    </row>
    <row r="312" s="2" customFormat="1">
      <c r="A312" s="39"/>
      <c r="B312" s="40"/>
      <c r="C312" s="39"/>
      <c r="D312" s="179" t="s">
        <v>158</v>
      </c>
      <c r="E312" s="39"/>
      <c r="F312" s="180" t="s">
        <v>805</v>
      </c>
      <c r="G312" s="39"/>
      <c r="H312" s="39"/>
      <c r="I312" s="181"/>
      <c r="J312" s="39"/>
      <c r="K312" s="39"/>
      <c r="L312" s="40"/>
      <c r="M312" s="221"/>
      <c r="N312" s="222"/>
      <c r="O312" s="223"/>
      <c r="P312" s="223"/>
      <c r="Q312" s="223"/>
      <c r="R312" s="223"/>
      <c r="S312" s="223"/>
      <c r="T312" s="224"/>
      <c r="U312" s="39"/>
      <c r="V312" s="39"/>
      <c r="W312" s="39"/>
      <c r="X312" s="39"/>
      <c r="Y312" s="39"/>
      <c r="Z312" s="39"/>
      <c r="AA312" s="39"/>
      <c r="AB312" s="39"/>
      <c r="AC312" s="39"/>
      <c r="AD312" s="39"/>
      <c r="AE312" s="39"/>
      <c r="AT312" s="20" t="s">
        <v>158</v>
      </c>
      <c r="AU312" s="20" t="s">
        <v>80</v>
      </c>
    </row>
    <row r="313" s="2" customFormat="1" ht="6.96" customHeight="1">
      <c r="A313" s="39"/>
      <c r="B313" s="56"/>
      <c r="C313" s="57"/>
      <c r="D313" s="57"/>
      <c r="E313" s="57"/>
      <c r="F313" s="57"/>
      <c r="G313" s="57"/>
      <c r="H313" s="57"/>
      <c r="I313" s="57"/>
      <c r="J313" s="57"/>
      <c r="K313" s="57"/>
      <c r="L313" s="40"/>
      <c r="M313" s="39"/>
      <c r="O313" s="39"/>
      <c r="P313" s="39"/>
      <c r="Q313" s="39"/>
      <c r="R313" s="39"/>
      <c r="S313" s="39"/>
      <c r="T313" s="39"/>
      <c r="U313" s="39"/>
      <c r="V313" s="39"/>
      <c r="W313" s="39"/>
      <c r="X313" s="39"/>
      <c r="Y313" s="39"/>
      <c r="Z313" s="39"/>
      <c r="AA313" s="39"/>
      <c r="AB313" s="39"/>
      <c r="AC313" s="39"/>
      <c r="AD313" s="39"/>
      <c r="AE313" s="39"/>
    </row>
  </sheetData>
  <autoFilter ref="C93:K312"/>
  <mergeCells count="9">
    <mergeCell ref="E7:H7"/>
    <mergeCell ref="E9:H9"/>
    <mergeCell ref="E18:H18"/>
    <mergeCell ref="E27:H27"/>
    <mergeCell ref="E48:H48"/>
    <mergeCell ref="E50:H50"/>
    <mergeCell ref="E84:H84"/>
    <mergeCell ref="E86:H86"/>
    <mergeCell ref="L2:V2"/>
  </mergeCells>
  <hyperlinks>
    <hyperlink ref="F98" r:id="rId1" display="https://podminky.urs.cz/item/CS_URS_2025_01/317168022"/>
    <hyperlink ref="F100" r:id="rId2" display="https://podminky.urs.cz/item/CS_URS_2025_01/317168024"/>
    <hyperlink ref="F102" r:id="rId3" display="https://podminky.urs.cz/item/CS_URS_2025_01/317941123"/>
    <hyperlink ref="F108" r:id="rId4" display="https://podminky.urs.cz/item/CS_URS_2025_01/342272245"/>
    <hyperlink ref="F113" r:id="rId5" display="https://podminky.urs.cz/item/CS_URS_2025_01/342291121"/>
    <hyperlink ref="F115" r:id="rId6" display="https://podminky.urs.cz/item/CS_URS_2025_01/346272236"/>
    <hyperlink ref="F121" r:id="rId7" display="https://podminky.urs.cz/item/CS_URS_2025_01/612321131"/>
    <hyperlink ref="F125" r:id="rId8" display="https://podminky.urs.cz/item/CS_URS_2025_01/612321321"/>
    <hyperlink ref="F128" r:id="rId9" display="https://podminky.urs.cz/item/CS_URS_2025_01/612325302"/>
    <hyperlink ref="F133" r:id="rId10" display="https://podminky.urs.cz/item/CS_URS_2025_01/622131151"/>
    <hyperlink ref="F135" r:id="rId11" display="https://podminky.urs.cz/item/CS_URS_2025_01/622326121"/>
    <hyperlink ref="F137" r:id="rId12" display="https://podminky.urs.cz/item/CS_URS_2025_01/622326191"/>
    <hyperlink ref="F139" r:id="rId13" display="https://podminky.urs.cz/item/CS_URS_2025_01/622328231"/>
    <hyperlink ref="F141" r:id="rId14" display="https://podminky.urs.cz/item/CS_URS_2025_01/631311135"/>
    <hyperlink ref="F145" r:id="rId15" display="https://podminky.urs.cz/item/CS_URS_2025_01/631319203"/>
    <hyperlink ref="F147" r:id="rId16" display="https://podminky.urs.cz/item/CS_URS_2025_01/642942111"/>
    <hyperlink ref="F156" r:id="rId17" display="https://podminky.urs.cz/item/CS_URS_2025_01/941111121"/>
    <hyperlink ref="F160" r:id="rId18" display="https://podminky.urs.cz/item/CS_URS_2025_01/941111221"/>
    <hyperlink ref="F165" r:id="rId19" display="https://podminky.urs.cz/item/CS_URS_2025_01/941111821"/>
    <hyperlink ref="F169" r:id="rId20" display="https://podminky.urs.cz/item/CS_URS_2025_01/949101111"/>
    <hyperlink ref="F171" r:id="rId21" display="https://podminky.urs.cz/item/CS_URS_2025_01/952901111"/>
    <hyperlink ref="F175" r:id="rId22" display="https://podminky.urs.cz/item/CS_URS_2024_02/977332122"/>
    <hyperlink ref="F178" r:id="rId23" display="https://podminky.urs.cz/item/CS_URS_2025_01/998011008"/>
    <hyperlink ref="F182" r:id="rId24" display="https://podminky.urs.cz/item/CS_URS_2025_01/711111011"/>
    <hyperlink ref="F186" r:id="rId25" display="https://podminky.urs.cz/item/CS_URS_2025_01/711141559"/>
    <hyperlink ref="F190" r:id="rId26" display="https://podminky.urs.cz/item/CS_URS_2025_01/998711111"/>
    <hyperlink ref="F193" r:id="rId27" display="https://podminky.urs.cz/item/CS_URS_2025_01/763131451"/>
    <hyperlink ref="F198" r:id="rId28" display="https://podminky.urs.cz/item/CS_URS_2025_01/763172352"/>
    <hyperlink ref="F201" r:id="rId29" display="https://podminky.urs.cz/item/CS_URS_2025_01/763172354"/>
    <hyperlink ref="F206" r:id="rId30" display="https://podminky.urs.cz/item/CS_URS_2025_01/763172356"/>
    <hyperlink ref="F209" r:id="rId31" display="https://podminky.urs.cz/item/CS_URS_2025_01/998763321"/>
    <hyperlink ref="F212" r:id="rId32" display="https://podminky.urs.cz/item/CS_URS_2025_01/766660001"/>
    <hyperlink ref="F218" r:id="rId33" display="https://podminky.urs.cz/item/CS_URS_2025_01/766660002"/>
    <hyperlink ref="F223" r:id="rId34" display="https://podminky.urs.cz/item/CS_URS_2025_01/766660011"/>
    <hyperlink ref="F226" r:id="rId35" display="https://podminky.urs.cz/item/CS_URS_2025_01/766660729"/>
    <hyperlink ref="F229" r:id="rId36" display="https://podminky.urs.cz/item/CS_URS_2025_01/766694116"/>
    <hyperlink ref="F232" r:id="rId37" display="https://podminky.urs.cz/item/CS_URS_2025_01/998766111"/>
    <hyperlink ref="F235" r:id="rId38" display="https://podminky.urs.cz/item/CS_URS_2025_01/767531211"/>
    <hyperlink ref="F238" r:id="rId39" display="https://podminky.urs.cz/item/CS_URS_2025_01/767651111"/>
    <hyperlink ref="F244" r:id="rId40" display="https://podminky.urs.cz/item/CS_URS_2025_01/767893125"/>
    <hyperlink ref="F247" r:id="rId41" display="https://podminky.urs.cz/item/CS_URS_2025_01/998767111"/>
    <hyperlink ref="F250" r:id="rId42" display="https://podminky.urs.cz/item/CS_URS_2025_01/771111011"/>
    <hyperlink ref="F254" r:id="rId43" display="https://podminky.urs.cz/item/CS_URS_2025_01/771121011"/>
    <hyperlink ref="F256" r:id="rId44" display="https://podminky.urs.cz/item/CS_URS_2025_01/771151023"/>
    <hyperlink ref="F258" r:id="rId45" display="https://podminky.urs.cz/item/CS_URS_2025_01/771574415"/>
    <hyperlink ref="F262" r:id="rId46" display="https://podminky.urs.cz/item/CS_URS_2025_01/771591112"/>
    <hyperlink ref="F264" r:id="rId47" display="https://podminky.urs.cz/item/CS_URS_2025_01/771591115"/>
    <hyperlink ref="F266" r:id="rId48" display="https://podminky.urs.cz/item/CS_URS_2025_01/771591264"/>
    <hyperlink ref="F268" r:id="rId49" display="https://podminky.urs.cz/item/CS_URS_2025_01/998771111"/>
    <hyperlink ref="F271" r:id="rId50" display="https://podminky.urs.cz/item/CS_URS_2025_01/781111011"/>
    <hyperlink ref="F275" r:id="rId51" display="https://podminky.urs.cz/item/CS_URS_2025_01/781121011"/>
    <hyperlink ref="F277" r:id="rId52" display="https://podminky.urs.cz/item/CS_URS_2025_01/781131112"/>
    <hyperlink ref="F279" r:id="rId53" display="https://podminky.urs.cz/item/CS_URS_2025_01/781472215"/>
    <hyperlink ref="F282" r:id="rId54" display="https://podminky.urs.cz/item/CS_URS_2025_01/781492251"/>
    <hyperlink ref="F286" r:id="rId55" display="https://podminky.urs.cz/item/CS_URS_2025_01/998781111"/>
    <hyperlink ref="F289" r:id="rId56" display="https://podminky.urs.cz/item/CS_URS_2025_01/783301401"/>
    <hyperlink ref="F294" r:id="rId57" display="https://podminky.urs.cz/item/CS_URS_2025_01/783315101"/>
    <hyperlink ref="F296" r:id="rId58" display="https://podminky.urs.cz/item/CS_URS_2025_01/783317101"/>
    <hyperlink ref="F298" r:id="rId59" display="https://podminky.urs.cz/item/CS_URS_2025_01/783823133"/>
    <hyperlink ref="F300" r:id="rId60" display="https://podminky.urs.cz/item/CS_URS_2025_01/783827123"/>
    <hyperlink ref="F303" r:id="rId61" display="https://podminky.urs.cz/item/CS_URS_2025_01/784111001"/>
    <hyperlink ref="F307" r:id="rId62" display="https://podminky.urs.cz/item/CS_URS_2025_01/784181101"/>
    <hyperlink ref="F309" r:id="rId63" display="https://podminky.urs.cz/item/CS_URS_2025_01/784211101"/>
    <hyperlink ref="F312" r:id="rId64" display="https://podminky.urs.cz/item/CS_URS_2025_01/HZS2491"/>
  </hyperlinks>
  <pageMargins left="0.39375" right="0.39375" top="0.39375" bottom="0.39375" header="0" footer="0"/>
  <pageSetup paperSize="9" orientation="landscape" blackAndWhite="1" fitToHeight="100"/>
  <headerFooter>
    <oddFooter>&amp;CStrana &amp;P z &amp;N</oddFooter>
  </headerFooter>
  <drawing r:id="rId65"/>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9" t="s">
        <v>6</v>
      </c>
      <c r="M2" s="1"/>
      <c r="N2" s="1"/>
      <c r="O2" s="1"/>
      <c r="P2" s="1"/>
      <c r="Q2" s="1"/>
      <c r="R2" s="1"/>
      <c r="S2" s="1"/>
      <c r="T2" s="1"/>
      <c r="U2" s="1"/>
      <c r="V2" s="1"/>
      <c r="AT2" s="20" t="s">
        <v>88</v>
      </c>
    </row>
    <row r="3" s="1" customFormat="1" ht="6.96" customHeight="1">
      <c r="B3" s="21"/>
      <c r="C3" s="22"/>
      <c r="D3" s="22"/>
      <c r="E3" s="22"/>
      <c r="F3" s="22"/>
      <c r="G3" s="22"/>
      <c r="H3" s="22"/>
      <c r="I3" s="22"/>
      <c r="J3" s="22"/>
      <c r="K3" s="22"/>
      <c r="L3" s="23"/>
      <c r="AT3" s="20" t="s">
        <v>82</v>
      </c>
    </row>
    <row r="4" s="1" customFormat="1" ht="24.96" customHeight="1">
      <c r="B4" s="23"/>
      <c r="D4" s="24" t="s">
        <v>110</v>
      </c>
      <c r="L4" s="23"/>
      <c r="M4" s="115" t="s">
        <v>11</v>
      </c>
      <c r="AT4" s="20" t="s">
        <v>4</v>
      </c>
    </row>
    <row r="5" s="1" customFormat="1" ht="6.96" customHeight="1">
      <c r="B5" s="23"/>
      <c r="L5" s="23"/>
    </row>
    <row r="6" s="1" customFormat="1" ht="12" customHeight="1">
      <c r="B6" s="23"/>
      <c r="D6" s="33" t="s">
        <v>17</v>
      </c>
      <c r="L6" s="23"/>
    </row>
    <row r="7" s="1" customFormat="1" ht="16.5" customHeight="1">
      <c r="B7" s="23"/>
      <c r="E7" s="116" t="str">
        <f>'Rekapitulace stavby'!K6</f>
        <v>SUŠP Jihlava Rek. stravovacího provozu</v>
      </c>
      <c r="F7" s="33"/>
      <c r="G7" s="33"/>
      <c r="H7" s="33"/>
      <c r="L7" s="23"/>
    </row>
    <row r="8" s="2" customFormat="1" ht="12" customHeight="1">
      <c r="A8" s="39"/>
      <c r="B8" s="40"/>
      <c r="C8" s="39"/>
      <c r="D8" s="33" t="s">
        <v>111</v>
      </c>
      <c r="E8" s="39"/>
      <c r="F8" s="39"/>
      <c r="G8" s="39"/>
      <c r="H8" s="39"/>
      <c r="I8" s="39"/>
      <c r="J8" s="39"/>
      <c r="K8" s="39"/>
      <c r="L8" s="117"/>
      <c r="S8" s="39"/>
      <c r="T8" s="39"/>
      <c r="U8" s="39"/>
      <c r="V8" s="39"/>
      <c r="W8" s="39"/>
      <c r="X8" s="39"/>
      <c r="Y8" s="39"/>
      <c r="Z8" s="39"/>
      <c r="AA8" s="39"/>
      <c r="AB8" s="39"/>
      <c r="AC8" s="39"/>
      <c r="AD8" s="39"/>
      <c r="AE8" s="39"/>
    </row>
    <row r="9" s="2" customFormat="1" ht="16.5" customHeight="1">
      <c r="A9" s="39"/>
      <c r="B9" s="40"/>
      <c r="C9" s="39"/>
      <c r="D9" s="39"/>
      <c r="E9" s="63" t="s">
        <v>806</v>
      </c>
      <c r="F9" s="39"/>
      <c r="G9" s="39"/>
      <c r="H9" s="39"/>
      <c r="I9" s="39"/>
      <c r="J9" s="39"/>
      <c r="K9" s="39"/>
      <c r="L9" s="117"/>
      <c r="S9" s="39"/>
      <c r="T9" s="39"/>
      <c r="U9" s="39"/>
      <c r="V9" s="39"/>
      <c r="W9" s="39"/>
      <c r="X9" s="39"/>
      <c r="Y9" s="39"/>
      <c r="Z9" s="39"/>
      <c r="AA9" s="39"/>
      <c r="AB9" s="39"/>
      <c r="AC9" s="39"/>
      <c r="AD9" s="39"/>
      <c r="AE9" s="39"/>
    </row>
    <row r="10" s="2" customFormat="1">
      <c r="A10" s="39"/>
      <c r="B10" s="40"/>
      <c r="C10" s="39"/>
      <c r="D10" s="39"/>
      <c r="E10" s="39"/>
      <c r="F10" s="39"/>
      <c r="G10" s="39"/>
      <c r="H10" s="39"/>
      <c r="I10" s="39"/>
      <c r="J10" s="39"/>
      <c r="K10" s="39"/>
      <c r="L10" s="117"/>
      <c r="S10" s="39"/>
      <c r="T10" s="39"/>
      <c r="U10" s="39"/>
      <c r="V10" s="39"/>
      <c r="W10" s="39"/>
      <c r="X10" s="39"/>
      <c r="Y10" s="39"/>
      <c r="Z10" s="39"/>
      <c r="AA10" s="39"/>
      <c r="AB10" s="39"/>
      <c r="AC10" s="39"/>
      <c r="AD10" s="39"/>
      <c r="AE10" s="39"/>
    </row>
    <row r="11" s="2" customFormat="1" ht="12" customHeight="1">
      <c r="A11" s="39"/>
      <c r="B11" s="40"/>
      <c r="C11" s="39"/>
      <c r="D11" s="33" t="s">
        <v>19</v>
      </c>
      <c r="E11" s="39"/>
      <c r="F11" s="28" t="s">
        <v>3</v>
      </c>
      <c r="G11" s="39"/>
      <c r="H11" s="39"/>
      <c r="I11" s="33" t="s">
        <v>20</v>
      </c>
      <c r="J11" s="28" t="s">
        <v>3</v>
      </c>
      <c r="K11" s="39"/>
      <c r="L11" s="117"/>
      <c r="S11" s="39"/>
      <c r="T11" s="39"/>
      <c r="U11" s="39"/>
      <c r="V11" s="39"/>
      <c r="W11" s="39"/>
      <c r="X11" s="39"/>
      <c r="Y11" s="39"/>
      <c r="Z11" s="39"/>
      <c r="AA11" s="39"/>
      <c r="AB11" s="39"/>
      <c r="AC11" s="39"/>
      <c r="AD11" s="39"/>
      <c r="AE11" s="39"/>
    </row>
    <row r="12" s="2" customFormat="1" ht="12" customHeight="1">
      <c r="A12" s="39"/>
      <c r="B12" s="40"/>
      <c r="C12" s="39"/>
      <c r="D12" s="33" t="s">
        <v>21</v>
      </c>
      <c r="E12" s="39"/>
      <c r="F12" s="28" t="s">
        <v>22</v>
      </c>
      <c r="G12" s="39"/>
      <c r="H12" s="39"/>
      <c r="I12" s="33" t="s">
        <v>23</v>
      </c>
      <c r="J12" s="65" t="str">
        <f>'Rekapitulace stavby'!AN8</f>
        <v>20. 1. 2025</v>
      </c>
      <c r="K12" s="39"/>
      <c r="L12" s="117"/>
      <c r="S12" s="39"/>
      <c r="T12" s="39"/>
      <c r="U12" s="39"/>
      <c r="V12" s="39"/>
      <c r="W12" s="39"/>
      <c r="X12" s="39"/>
      <c r="Y12" s="39"/>
      <c r="Z12" s="39"/>
      <c r="AA12" s="39"/>
      <c r="AB12" s="39"/>
      <c r="AC12" s="39"/>
      <c r="AD12" s="39"/>
      <c r="AE12" s="39"/>
    </row>
    <row r="13" s="2" customFormat="1" ht="10.8" customHeight="1">
      <c r="A13" s="39"/>
      <c r="B13" s="40"/>
      <c r="C13" s="39"/>
      <c r="D13" s="39"/>
      <c r="E13" s="39"/>
      <c r="F13" s="39"/>
      <c r="G13" s="39"/>
      <c r="H13" s="39"/>
      <c r="I13" s="39"/>
      <c r="J13" s="39"/>
      <c r="K13" s="39"/>
      <c r="L13" s="117"/>
      <c r="S13" s="39"/>
      <c r="T13" s="39"/>
      <c r="U13" s="39"/>
      <c r="V13" s="39"/>
      <c r="W13" s="39"/>
      <c r="X13" s="39"/>
      <c r="Y13" s="39"/>
      <c r="Z13" s="39"/>
      <c r="AA13" s="39"/>
      <c r="AB13" s="39"/>
      <c r="AC13" s="39"/>
      <c r="AD13" s="39"/>
      <c r="AE13" s="39"/>
    </row>
    <row r="14" s="2" customFormat="1" ht="12" customHeight="1">
      <c r="A14" s="39"/>
      <c r="B14" s="40"/>
      <c r="C14" s="39"/>
      <c r="D14" s="33" t="s">
        <v>25</v>
      </c>
      <c r="E14" s="39"/>
      <c r="F14" s="39"/>
      <c r="G14" s="39"/>
      <c r="H14" s="39"/>
      <c r="I14" s="33" t="s">
        <v>26</v>
      </c>
      <c r="J14" s="28" t="s">
        <v>3</v>
      </c>
      <c r="K14" s="39"/>
      <c r="L14" s="117"/>
      <c r="S14" s="39"/>
      <c r="T14" s="39"/>
      <c r="U14" s="39"/>
      <c r="V14" s="39"/>
      <c r="W14" s="39"/>
      <c r="X14" s="39"/>
      <c r="Y14" s="39"/>
      <c r="Z14" s="39"/>
      <c r="AA14" s="39"/>
      <c r="AB14" s="39"/>
      <c r="AC14" s="39"/>
      <c r="AD14" s="39"/>
      <c r="AE14" s="39"/>
    </row>
    <row r="15" s="2" customFormat="1" ht="18" customHeight="1">
      <c r="A15" s="39"/>
      <c r="B15" s="40"/>
      <c r="C15" s="39"/>
      <c r="D15" s="39"/>
      <c r="E15" s="28" t="s">
        <v>27</v>
      </c>
      <c r="F15" s="39"/>
      <c r="G15" s="39"/>
      <c r="H15" s="39"/>
      <c r="I15" s="33" t="s">
        <v>28</v>
      </c>
      <c r="J15" s="28" t="s">
        <v>3</v>
      </c>
      <c r="K15" s="39"/>
      <c r="L15" s="117"/>
      <c r="S15" s="39"/>
      <c r="T15" s="39"/>
      <c r="U15" s="39"/>
      <c r="V15" s="39"/>
      <c r="W15" s="39"/>
      <c r="X15" s="39"/>
      <c r="Y15" s="39"/>
      <c r="Z15" s="39"/>
      <c r="AA15" s="39"/>
      <c r="AB15" s="39"/>
      <c r="AC15" s="39"/>
      <c r="AD15" s="39"/>
      <c r="AE15" s="39"/>
    </row>
    <row r="16" s="2" customFormat="1" ht="6.96" customHeight="1">
      <c r="A16" s="39"/>
      <c r="B16" s="40"/>
      <c r="C16" s="39"/>
      <c r="D16" s="39"/>
      <c r="E16" s="39"/>
      <c r="F16" s="39"/>
      <c r="G16" s="39"/>
      <c r="H16" s="39"/>
      <c r="I16" s="39"/>
      <c r="J16" s="39"/>
      <c r="K16" s="39"/>
      <c r="L16" s="117"/>
      <c r="S16" s="39"/>
      <c r="T16" s="39"/>
      <c r="U16" s="39"/>
      <c r="V16" s="39"/>
      <c r="W16" s="39"/>
      <c r="X16" s="39"/>
      <c r="Y16" s="39"/>
      <c r="Z16" s="39"/>
      <c r="AA16" s="39"/>
      <c r="AB16" s="39"/>
      <c r="AC16" s="39"/>
      <c r="AD16" s="39"/>
      <c r="AE16" s="39"/>
    </row>
    <row r="17" s="2" customFormat="1" ht="12" customHeight="1">
      <c r="A17" s="39"/>
      <c r="B17" s="40"/>
      <c r="C17" s="39"/>
      <c r="D17" s="33" t="s">
        <v>29</v>
      </c>
      <c r="E17" s="39"/>
      <c r="F17" s="39"/>
      <c r="G17" s="39"/>
      <c r="H17" s="39"/>
      <c r="I17" s="33" t="s">
        <v>26</v>
      </c>
      <c r="J17" s="34" t="str">
        <f>'Rekapitulace stavby'!AN13</f>
        <v>Vyplň údaj</v>
      </c>
      <c r="K17" s="39"/>
      <c r="L17" s="117"/>
      <c r="S17" s="39"/>
      <c r="T17" s="39"/>
      <c r="U17" s="39"/>
      <c r="V17" s="39"/>
      <c r="W17" s="39"/>
      <c r="X17" s="39"/>
      <c r="Y17" s="39"/>
      <c r="Z17" s="39"/>
      <c r="AA17" s="39"/>
      <c r="AB17" s="39"/>
      <c r="AC17" s="39"/>
      <c r="AD17" s="39"/>
      <c r="AE17" s="39"/>
    </row>
    <row r="18" s="2" customFormat="1" ht="18" customHeight="1">
      <c r="A18" s="39"/>
      <c r="B18" s="40"/>
      <c r="C18" s="39"/>
      <c r="D18" s="39"/>
      <c r="E18" s="34" t="str">
        <f>'Rekapitulace stavby'!E14</f>
        <v>Vyplň údaj</v>
      </c>
      <c r="F18" s="28"/>
      <c r="G18" s="28"/>
      <c r="H18" s="28"/>
      <c r="I18" s="33" t="s">
        <v>28</v>
      </c>
      <c r="J18" s="34" t="str">
        <f>'Rekapitulace stavby'!AN14</f>
        <v>Vyplň údaj</v>
      </c>
      <c r="K18" s="39"/>
      <c r="L18" s="117"/>
      <c r="S18" s="39"/>
      <c r="T18" s="39"/>
      <c r="U18" s="39"/>
      <c r="V18" s="39"/>
      <c r="W18" s="39"/>
      <c r="X18" s="39"/>
      <c r="Y18" s="39"/>
      <c r="Z18" s="39"/>
      <c r="AA18" s="39"/>
      <c r="AB18" s="39"/>
      <c r="AC18" s="39"/>
      <c r="AD18" s="39"/>
      <c r="AE18" s="39"/>
    </row>
    <row r="19" s="2" customFormat="1" ht="6.96" customHeight="1">
      <c r="A19" s="39"/>
      <c r="B19" s="40"/>
      <c r="C19" s="39"/>
      <c r="D19" s="39"/>
      <c r="E19" s="39"/>
      <c r="F19" s="39"/>
      <c r="G19" s="39"/>
      <c r="H19" s="39"/>
      <c r="I19" s="39"/>
      <c r="J19" s="39"/>
      <c r="K19" s="39"/>
      <c r="L19" s="117"/>
      <c r="S19" s="39"/>
      <c r="T19" s="39"/>
      <c r="U19" s="39"/>
      <c r="V19" s="39"/>
      <c r="W19" s="39"/>
      <c r="X19" s="39"/>
      <c r="Y19" s="39"/>
      <c r="Z19" s="39"/>
      <c r="AA19" s="39"/>
      <c r="AB19" s="39"/>
      <c r="AC19" s="39"/>
      <c r="AD19" s="39"/>
      <c r="AE19" s="39"/>
    </row>
    <row r="20" s="2" customFormat="1" ht="12" customHeight="1">
      <c r="A20" s="39"/>
      <c r="B20" s="40"/>
      <c r="C20" s="39"/>
      <c r="D20" s="33" t="s">
        <v>31</v>
      </c>
      <c r="E20" s="39"/>
      <c r="F20" s="39"/>
      <c r="G20" s="39"/>
      <c r="H20" s="39"/>
      <c r="I20" s="33" t="s">
        <v>26</v>
      </c>
      <c r="J20" s="28" t="s">
        <v>32</v>
      </c>
      <c r="K20" s="39"/>
      <c r="L20" s="117"/>
      <c r="S20" s="39"/>
      <c r="T20" s="39"/>
      <c r="U20" s="39"/>
      <c r="V20" s="39"/>
      <c r="W20" s="39"/>
      <c r="X20" s="39"/>
      <c r="Y20" s="39"/>
      <c r="Z20" s="39"/>
      <c r="AA20" s="39"/>
      <c r="AB20" s="39"/>
      <c r="AC20" s="39"/>
      <c r="AD20" s="39"/>
      <c r="AE20" s="39"/>
    </row>
    <row r="21" s="2" customFormat="1" ht="18" customHeight="1">
      <c r="A21" s="39"/>
      <c r="B21" s="40"/>
      <c r="C21" s="39"/>
      <c r="D21" s="39"/>
      <c r="E21" s="28" t="s">
        <v>33</v>
      </c>
      <c r="F21" s="39"/>
      <c r="G21" s="39"/>
      <c r="H21" s="39"/>
      <c r="I21" s="33" t="s">
        <v>28</v>
      </c>
      <c r="J21" s="28" t="s">
        <v>34</v>
      </c>
      <c r="K21" s="39"/>
      <c r="L21" s="117"/>
      <c r="S21" s="39"/>
      <c r="T21" s="39"/>
      <c r="U21" s="39"/>
      <c r="V21" s="39"/>
      <c r="W21" s="39"/>
      <c r="X21" s="39"/>
      <c r="Y21" s="39"/>
      <c r="Z21" s="39"/>
      <c r="AA21" s="39"/>
      <c r="AB21" s="39"/>
      <c r="AC21" s="39"/>
      <c r="AD21" s="39"/>
      <c r="AE21" s="39"/>
    </row>
    <row r="22" s="2" customFormat="1" ht="6.96" customHeight="1">
      <c r="A22" s="39"/>
      <c r="B22" s="40"/>
      <c r="C22" s="39"/>
      <c r="D22" s="39"/>
      <c r="E22" s="39"/>
      <c r="F22" s="39"/>
      <c r="G22" s="39"/>
      <c r="H22" s="39"/>
      <c r="I22" s="39"/>
      <c r="J22" s="39"/>
      <c r="K22" s="39"/>
      <c r="L22" s="117"/>
      <c r="S22" s="39"/>
      <c r="T22" s="39"/>
      <c r="U22" s="39"/>
      <c r="V22" s="39"/>
      <c r="W22" s="39"/>
      <c r="X22" s="39"/>
      <c r="Y22" s="39"/>
      <c r="Z22" s="39"/>
      <c r="AA22" s="39"/>
      <c r="AB22" s="39"/>
      <c r="AC22" s="39"/>
      <c r="AD22" s="39"/>
      <c r="AE22" s="39"/>
    </row>
    <row r="23" s="2" customFormat="1" ht="12" customHeight="1">
      <c r="A23" s="39"/>
      <c r="B23" s="40"/>
      <c r="C23" s="39"/>
      <c r="D23" s="33" t="s">
        <v>36</v>
      </c>
      <c r="E23" s="39"/>
      <c r="F23" s="39"/>
      <c r="G23" s="39"/>
      <c r="H23" s="39"/>
      <c r="I23" s="33" t="s">
        <v>26</v>
      </c>
      <c r="J23" s="28" t="s">
        <v>32</v>
      </c>
      <c r="K23" s="39"/>
      <c r="L23" s="117"/>
      <c r="S23" s="39"/>
      <c r="T23" s="39"/>
      <c r="U23" s="39"/>
      <c r="V23" s="39"/>
      <c r="W23" s="39"/>
      <c r="X23" s="39"/>
      <c r="Y23" s="39"/>
      <c r="Z23" s="39"/>
      <c r="AA23" s="39"/>
      <c r="AB23" s="39"/>
      <c r="AC23" s="39"/>
      <c r="AD23" s="39"/>
      <c r="AE23" s="39"/>
    </row>
    <row r="24" s="2" customFormat="1" ht="18" customHeight="1">
      <c r="A24" s="39"/>
      <c r="B24" s="40"/>
      <c r="C24" s="39"/>
      <c r="D24" s="39"/>
      <c r="E24" s="28" t="s">
        <v>33</v>
      </c>
      <c r="F24" s="39"/>
      <c r="G24" s="39"/>
      <c r="H24" s="39"/>
      <c r="I24" s="33" t="s">
        <v>28</v>
      </c>
      <c r="J24" s="28" t="s">
        <v>34</v>
      </c>
      <c r="K24" s="39"/>
      <c r="L24" s="117"/>
      <c r="S24" s="39"/>
      <c r="T24" s="39"/>
      <c r="U24" s="39"/>
      <c r="V24" s="39"/>
      <c r="W24" s="39"/>
      <c r="X24" s="39"/>
      <c r="Y24" s="39"/>
      <c r="Z24" s="39"/>
      <c r="AA24" s="39"/>
      <c r="AB24" s="39"/>
      <c r="AC24" s="39"/>
      <c r="AD24" s="39"/>
      <c r="AE24" s="39"/>
    </row>
    <row r="25" s="2" customFormat="1" ht="6.96" customHeight="1">
      <c r="A25" s="39"/>
      <c r="B25" s="40"/>
      <c r="C25" s="39"/>
      <c r="D25" s="39"/>
      <c r="E25" s="39"/>
      <c r="F25" s="39"/>
      <c r="G25" s="39"/>
      <c r="H25" s="39"/>
      <c r="I25" s="39"/>
      <c r="J25" s="39"/>
      <c r="K25" s="39"/>
      <c r="L25" s="117"/>
      <c r="S25" s="39"/>
      <c r="T25" s="39"/>
      <c r="U25" s="39"/>
      <c r="V25" s="39"/>
      <c r="W25" s="39"/>
      <c r="X25" s="39"/>
      <c r="Y25" s="39"/>
      <c r="Z25" s="39"/>
      <c r="AA25" s="39"/>
      <c r="AB25" s="39"/>
      <c r="AC25" s="39"/>
      <c r="AD25" s="39"/>
      <c r="AE25" s="39"/>
    </row>
    <row r="26" s="2" customFormat="1" ht="12" customHeight="1">
      <c r="A26" s="39"/>
      <c r="B26" s="40"/>
      <c r="C26" s="39"/>
      <c r="D26" s="33" t="s">
        <v>37</v>
      </c>
      <c r="E26" s="39"/>
      <c r="F26" s="39"/>
      <c r="G26" s="39"/>
      <c r="H26" s="39"/>
      <c r="I26" s="39"/>
      <c r="J26" s="39"/>
      <c r="K26" s="39"/>
      <c r="L26" s="117"/>
      <c r="S26" s="39"/>
      <c r="T26" s="39"/>
      <c r="U26" s="39"/>
      <c r="V26" s="39"/>
      <c r="W26" s="39"/>
      <c r="X26" s="39"/>
      <c r="Y26" s="39"/>
      <c r="Z26" s="39"/>
      <c r="AA26" s="39"/>
      <c r="AB26" s="39"/>
      <c r="AC26" s="39"/>
      <c r="AD26" s="39"/>
      <c r="AE26" s="39"/>
    </row>
    <row r="27" s="8" customFormat="1" ht="16.5" customHeight="1">
      <c r="A27" s="118"/>
      <c r="B27" s="119"/>
      <c r="C27" s="118"/>
      <c r="D27" s="118"/>
      <c r="E27" s="37" t="s">
        <v>3</v>
      </c>
      <c r="F27" s="37"/>
      <c r="G27" s="37"/>
      <c r="H27" s="37"/>
      <c r="I27" s="118"/>
      <c r="J27" s="118"/>
      <c r="K27" s="118"/>
      <c r="L27" s="120"/>
      <c r="S27" s="118"/>
      <c r="T27" s="118"/>
      <c r="U27" s="118"/>
      <c r="V27" s="118"/>
      <c r="W27" s="118"/>
      <c r="X27" s="118"/>
      <c r="Y27" s="118"/>
      <c r="Z27" s="118"/>
      <c r="AA27" s="118"/>
      <c r="AB27" s="118"/>
      <c r="AC27" s="118"/>
      <c r="AD27" s="118"/>
      <c r="AE27" s="118"/>
    </row>
    <row r="28" s="2" customFormat="1" ht="6.96" customHeight="1">
      <c r="A28" s="39"/>
      <c r="B28" s="40"/>
      <c r="C28" s="39"/>
      <c r="D28" s="39"/>
      <c r="E28" s="39"/>
      <c r="F28" s="39"/>
      <c r="G28" s="39"/>
      <c r="H28" s="39"/>
      <c r="I28" s="39"/>
      <c r="J28" s="39"/>
      <c r="K28" s="39"/>
      <c r="L28" s="117"/>
      <c r="S28" s="39"/>
      <c r="T28" s="39"/>
      <c r="U28" s="39"/>
      <c r="V28" s="39"/>
      <c r="W28" s="39"/>
      <c r="X28" s="39"/>
      <c r="Y28" s="39"/>
      <c r="Z28" s="39"/>
      <c r="AA28" s="39"/>
      <c r="AB28" s="39"/>
      <c r="AC28" s="39"/>
      <c r="AD28" s="39"/>
      <c r="AE28" s="39"/>
    </row>
    <row r="29" s="2" customFormat="1" ht="6.96" customHeight="1">
      <c r="A29" s="39"/>
      <c r="B29" s="40"/>
      <c r="C29" s="39"/>
      <c r="D29" s="85"/>
      <c r="E29" s="85"/>
      <c r="F29" s="85"/>
      <c r="G29" s="85"/>
      <c r="H29" s="85"/>
      <c r="I29" s="85"/>
      <c r="J29" s="85"/>
      <c r="K29" s="85"/>
      <c r="L29" s="117"/>
      <c r="S29" s="39"/>
      <c r="T29" s="39"/>
      <c r="U29" s="39"/>
      <c r="V29" s="39"/>
      <c r="W29" s="39"/>
      <c r="X29" s="39"/>
      <c r="Y29" s="39"/>
      <c r="Z29" s="39"/>
      <c r="AA29" s="39"/>
      <c r="AB29" s="39"/>
      <c r="AC29" s="39"/>
      <c r="AD29" s="39"/>
      <c r="AE29" s="39"/>
    </row>
    <row r="30" s="2" customFormat="1" ht="25.44" customHeight="1">
      <c r="A30" s="39"/>
      <c r="B30" s="40"/>
      <c r="C30" s="39"/>
      <c r="D30" s="121" t="s">
        <v>38</v>
      </c>
      <c r="E30" s="39"/>
      <c r="F30" s="39"/>
      <c r="G30" s="39"/>
      <c r="H30" s="39"/>
      <c r="I30" s="39"/>
      <c r="J30" s="91">
        <f>ROUND(J86, 2)</f>
        <v>0</v>
      </c>
      <c r="K30" s="39"/>
      <c r="L30" s="117"/>
      <c r="S30" s="39"/>
      <c r="T30" s="39"/>
      <c r="U30" s="39"/>
      <c r="V30" s="39"/>
      <c r="W30" s="39"/>
      <c r="X30" s="39"/>
      <c r="Y30" s="39"/>
      <c r="Z30" s="39"/>
      <c r="AA30" s="39"/>
      <c r="AB30" s="39"/>
      <c r="AC30" s="39"/>
      <c r="AD30" s="39"/>
      <c r="AE30" s="39"/>
    </row>
    <row r="31" s="2" customFormat="1" ht="6.96" customHeight="1">
      <c r="A31" s="39"/>
      <c r="B31" s="40"/>
      <c r="C31" s="39"/>
      <c r="D31" s="85"/>
      <c r="E31" s="85"/>
      <c r="F31" s="85"/>
      <c r="G31" s="85"/>
      <c r="H31" s="85"/>
      <c r="I31" s="85"/>
      <c r="J31" s="85"/>
      <c r="K31" s="85"/>
      <c r="L31" s="117"/>
      <c r="S31" s="39"/>
      <c r="T31" s="39"/>
      <c r="U31" s="39"/>
      <c r="V31" s="39"/>
      <c r="W31" s="39"/>
      <c r="X31" s="39"/>
      <c r="Y31" s="39"/>
      <c r="Z31" s="39"/>
      <c r="AA31" s="39"/>
      <c r="AB31" s="39"/>
      <c r="AC31" s="39"/>
      <c r="AD31" s="39"/>
      <c r="AE31" s="39"/>
    </row>
    <row r="32" s="2" customFormat="1" ht="14.4" customHeight="1">
      <c r="A32" s="39"/>
      <c r="B32" s="40"/>
      <c r="C32" s="39"/>
      <c r="D32" s="39"/>
      <c r="E32" s="39"/>
      <c r="F32" s="44" t="s">
        <v>40</v>
      </c>
      <c r="G32" s="39"/>
      <c r="H32" s="39"/>
      <c r="I32" s="44" t="s">
        <v>39</v>
      </c>
      <c r="J32" s="44" t="s">
        <v>41</v>
      </c>
      <c r="K32" s="39"/>
      <c r="L32" s="117"/>
      <c r="S32" s="39"/>
      <c r="T32" s="39"/>
      <c r="U32" s="39"/>
      <c r="V32" s="39"/>
      <c r="W32" s="39"/>
      <c r="X32" s="39"/>
      <c r="Y32" s="39"/>
      <c r="Z32" s="39"/>
      <c r="AA32" s="39"/>
      <c r="AB32" s="39"/>
      <c r="AC32" s="39"/>
      <c r="AD32" s="39"/>
      <c r="AE32" s="39"/>
    </row>
    <row r="33" s="2" customFormat="1" ht="14.4" customHeight="1">
      <c r="A33" s="39"/>
      <c r="B33" s="40"/>
      <c r="C33" s="39"/>
      <c r="D33" s="122" t="s">
        <v>42</v>
      </c>
      <c r="E33" s="33" t="s">
        <v>43</v>
      </c>
      <c r="F33" s="123">
        <f>ROUND((SUM(BE86:BE160)),  2)</f>
        <v>0</v>
      </c>
      <c r="G33" s="39"/>
      <c r="H33" s="39"/>
      <c r="I33" s="124">
        <v>0.21</v>
      </c>
      <c r="J33" s="123">
        <f>ROUND(((SUM(BE86:BE160))*I33),  2)</f>
        <v>0</v>
      </c>
      <c r="K33" s="39"/>
      <c r="L33" s="117"/>
      <c r="S33" s="39"/>
      <c r="T33" s="39"/>
      <c r="U33" s="39"/>
      <c r="V33" s="39"/>
      <c r="W33" s="39"/>
      <c r="X33" s="39"/>
      <c r="Y33" s="39"/>
      <c r="Z33" s="39"/>
      <c r="AA33" s="39"/>
      <c r="AB33" s="39"/>
      <c r="AC33" s="39"/>
      <c r="AD33" s="39"/>
      <c r="AE33" s="39"/>
    </row>
    <row r="34" s="2" customFormat="1" ht="14.4" customHeight="1">
      <c r="A34" s="39"/>
      <c r="B34" s="40"/>
      <c r="C34" s="39"/>
      <c r="D34" s="39"/>
      <c r="E34" s="33" t="s">
        <v>44</v>
      </c>
      <c r="F34" s="123">
        <f>ROUND((SUM(BF86:BF160)),  2)</f>
        <v>0</v>
      </c>
      <c r="G34" s="39"/>
      <c r="H34" s="39"/>
      <c r="I34" s="124">
        <v>0.12</v>
      </c>
      <c r="J34" s="123">
        <f>ROUND(((SUM(BF86:BF160))*I34),  2)</f>
        <v>0</v>
      </c>
      <c r="K34" s="39"/>
      <c r="L34" s="117"/>
      <c r="S34" s="39"/>
      <c r="T34" s="39"/>
      <c r="U34" s="39"/>
      <c r="V34" s="39"/>
      <c r="W34" s="39"/>
      <c r="X34" s="39"/>
      <c r="Y34" s="39"/>
      <c r="Z34" s="39"/>
      <c r="AA34" s="39"/>
      <c r="AB34" s="39"/>
      <c r="AC34" s="39"/>
      <c r="AD34" s="39"/>
      <c r="AE34" s="39"/>
    </row>
    <row r="35" hidden="1" s="2" customFormat="1" ht="14.4" customHeight="1">
      <c r="A35" s="39"/>
      <c r="B35" s="40"/>
      <c r="C35" s="39"/>
      <c r="D35" s="39"/>
      <c r="E35" s="33" t="s">
        <v>45</v>
      </c>
      <c r="F35" s="123">
        <f>ROUND((SUM(BG86:BG160)),  2)</f>
        <v>0</v>
      </c>
      <c r="G35" s="39"/>
      <c r="H35" s="39"/>
      <c r="I35" s="124">
        <v>0.21</v>
      </c>
      <c r="J35" s="123">
        <f>0</f>
        <v>0</v>
      </c>
      <c r="K35" s="39"/>
      <c r="L35" s="117"/>
      <c r="S35" s="39"/>
      <c r="T35" s="39"/>
      <c r="U35" s="39"/>
      <c r="V35" s="39"/>
      <c r="W35" s="39"/>
      <c r="X35" s="39"/>
      <c r="Y35" s="39"/>
      <c r="Z35" s="39"/>
      <c r="AA35" s="39"/>
      <c r="AB35" s="39"/>
      <c r="AC35" s="39"/>
      <c r="AD35" s="39"/>
      <c r="AE35" s="39"/>
    </row>
    <row r="36" hidden="1" s="2" customFormat="1" ht="14.4" customHeight="1">
      <c r="A36" s="39"/>
      <c r="B36" s="40"/>
      <c r="C36" s="39"/>
      <c r="D36" s="39"/>
      <c r="E36" s="33" t="s">
        <v>46</v>
      </c>
      <c r="F36" s="123">
        <f>ROUND((SUM(BH86:BH160)),  2)</f>
        <v>0</v>
      </c>
      <c r="G36" s="39"/>
      <c r="H36" s="39"/>
      <c r="I36" s="124">
        <v>0.12</v>
      </c>
      <c r="J36" s="123">
        <f>0</f>
        <v>0</v>
      </c>
      <c r="K36" s="39"/>
      <c r="L36" s="117"/>
      <c r="S36" s="39"/>
      <c r="T36" s="39"/>
      <c r="U36" s="39"/>
      <c r="V36" s="39"/>
      <c r="W36" s="39"/>
      <c r="X36" s="39"/>
      <c r="Y36" s="39"/>
      <c r="Z36" s="39"/>
      <c r="AA36" s="39"/>
      <c r="AB36" s="39"/>
      <c r="AC36" s="39"/>
      <c r="AD36" s="39"/>
      <c r="AE36" s="39"/>
    </row>
    <row r="37" hidden="1" s="2" customFormat="1" ht="14.4" customHeight="1">
      <c r="A37" s="39"/>
      <c r="B37" s="40"/>
      <c r="C37" s="39"/>
      <c r="D37" s="39"/>
      <c r="E37" s="33" t="s">
        <v>47</v>
      </c>
      <c r="F37" s="123">
        <f>ROUND((SUM(BI86:BI160)),  2)</f>
        <v>0</v>
      </c>
      <c r="G37" s="39"/>
      <c r="H37" s="39"/>
      <c r="I37" s="124">
        <v>0</v>
      </c>
      <c r="J37" s="123">
        <f>0</f>
        <v>0</v>
      </c>
      <c r="K37" s="39"/>
      <c r="L37" s="117"/>
      <c r="S37" s="39"/>
      <c r="T37" s="39"/>
      <c r="U37" s="39"/>
      <c r="V37" s="39"/>
      <c r="W37" s="39"/>
      <c r="X37" s="39"/>
      <c r="Y37" s="39"/>
      <c r="Z37" s="39"/>
      <c r="AA37" s="39"/>
      <c r="AB37" s="39"/>
      <c r="AC37" s="39"/>
      <c r="AD37" s="39"/>
      <c r="AE37" s="39"/>
    </row>
    <row r="38" s="2" customFormat="1" ht="6.96" customHeight="1">
      <c r="A38" s="39"/>
      <c r="B38" s="40"/>
      <c r="C38" s="39"/>
      <c r="D38" s="39"/>
      <c r="E38" s="39"/>
      <c r="F38" s="39"/>
      <c r="G38" s="39"/>
      <c r="H38" s="39"/>
      <c r="I38" s="39"/>
      <c r="J38" s="39"/>
      <c r="K38" s="39"/>
      <c r="L38" s="117"/>
      <c r="S38" s="39"/>
      <c r="T38" s="39"/>
      <c r="U38" s="39"/>
      <c r="V38" s="39"/>
      <c r="W38" s="39"/>
      <c r="X38" s="39"/>
      <c r="Y38" s="39"/>
      <c r="Z38" s="39"/>
      <c r="AA38" s="39"/>
      <c r="AB38" s="39"/>
      <c r="AC38" s="39"/>
      <c r="AD38" s="39"/>
      <c r="AE38" s="39"/>
    </row>
    <row r="39" s="2" customFormat="1" ht="25.44" customHeight="1">
      <c r="A39" s="39"/>
      <c r="B39" s="40"/>
      <c r="C39" s="125"/>
      <c r="D39" s="126" t="s">
        <v>48</v>
      </c>
      <c r="E39" s="77"/>
      <c r="F39" s="77"/>
      <c r="G39" s="127" t="s">
        <v>49</v>
      </c>
      <c r="H39" s="128" t="s">
        <v>50</v>
      </c>
      <c r="I39" s="77"/>
      <c r="J39" s="129">
        <f>SUM(J30:J37)</f>
        <v>0</v>
      </c>
      <c r="K39" s="130"/>
      <c r="L39" s="117"/>
      <c r="S39" s="39"/>
      <c r="T39" s="39"/>
      <c r="U39" s="39"/>
      <c r="V39" s="39"/>
      <c r="W39" s="39"/>
      <c r="X39" s="39"/>
      <c r="Y39" s="39"/>
      <c r="Z39" s="39"/>
      <c r="AA39" s="39"/>
      <c r="AB39" s="39"/>
      <c r="AC39" s="39"/>
      <c r="AD39" s="39"/>
      <c r="AE39" s="39"/>
    </row>
    <row r="40" s="2" customFormat="1" ht="14.4" customHeight="1">
      <c r="A40" s="39"/>
      <c r="B40" s="56"/>
      <c r="C40" s="57"/>
      <c r="D40" s="57"/>
      <c r="E40" s="57"/>
      <c r="F40" s="57"/>
      <c r="G40" s="57"/>
      <c r="H40" s="57"/>
      <c r="I40" s="57"/>
      <c r="J40" s="57"/>
      <c r="K40" s="57"/>
      <c r="L40" s="117"/>
      <c r="S40" s="39"/>
      <c r="T40" s="39"/>
      <c r="U40" s="39"/>
      <c r="V40" s="39"/>
      <c r="W40" s="39"/>
      <c r="X40" s="39"/>
      <c r="Y40" s="39"/>
      <c r="Z40" s="39"/>
      <c r="AA40" s="39"/>
      <c r="AB40" s="39"/>
      <c r="AC40" s="39"/>
      <c r="AD40" s="39"/>
      <c r="AE40" s="39"/>
    </row>
    <row r="44" s="2" customFormat="1" ht="6.96" customHeight="1">
      <c r="A44" s="39"/>
      <c r="B44" s="58"/>
      <c r="C44" s="59"/>
      <c r="D44" s="59"/>
      <c r="E44" s="59"/>
      <c r="F44" s="59"/>
      <c r="G44" s="59"/>
      <c r="H44" s="59"/>
      <c r="I44" s="59"/>
      <c r="J44" s="59"/>
      <c r="K44" s="59"/>
      <c r="L44" s="117"/>
      <c r="S44" s="39"/>
      <c r="T44" s="39"/>
      <c r="U44" s="39"/>
      <c r="V44" s="39"/>
      <c r="W44" s="39"/>
      <c r="X44" s="39"/>
      <c r="Y44" s="39"/>
      <c r="Z44" s="39"/>
      <c r="AA44" s="39"/>
      <c r="AB44" s="39"/>
      <c r="AC44" s="39"/>
      <c r="AD44" s="39"/>
      <c r="AE44" s="39"/>
    </row>
    <row r="45" s="2" customFormat="1" ht="24.96" customHeight="1">
      <c r="A45" s="39"/>
      <c r="B45" s="40"/>
      <c r="C45" s="24" t="s">
        <v>113</v>
      </c>
      <c r="D45" s="39"/>
      <c r="E45" s="39"/>
      <c r="F45" s="39"/>
      <c r="G45" s="39"/>
      <c r="H45" s="39"/>
      <c r="I45" s="39"/>
      <c r="J45" s="39"/>
      <c r="K45" s="39"/>
      <c r="L45" s="117"/>
      <c r="S45" s="39"/>
      <c r="T45" s="39"/>
      <c r="U45" s="39"/>
      <c r="V45" s="39"/>
      <c r="W45" s="39"/>
      <c r="X45" s="39"/>
      <c r="Y45" s="39"/>
      <c r="Z45" s="39"/>
      <c r="AA45" s="39"/>
      <c r="AB45" s="39"/>
      <c r="AC45" s="39"/>
      <c r="AD45" s="39"/>
      <c r="AE45" s="39"/>
    </row>
    <row r="46" s="2" customFormat="1" ht="6.96" customHeight="1">
      <c r="A46" s="39"/>
      <c r="B46" s="40"/>
      <c r="C46" s="39"/>
      <c r="D46" s="39"/>
      <c r="E46" s="39"/>
      <c r="F46" s="39"/>
      <c r="G46" s="39"/>
      <c r="H46" s="39"/>
      <c r="I46" s="39"/>
      <c r="J46" s="39"/>
      <c r="K46" s="39"/>
      <c r="L46" s="117"/>
      <c r="S46" s="39"/>
      <c r="T46" s="39"/>
      <c r="U46" s="39"/>
      <c r="V46" s="39"/>
      <c r="W46" s="39"/>
      <c r="X46" s="39"/>
      <c r="Y46" s="39"/>
      <c r="Z46" s="39"/>
      <c r="AA46" s="39"/>
      <c r="AB46" s="39"/>
      <c r="AC46" s="39"/>
      <c r="AD46" s="39"/>
      <c r="AE46" s="39"/>
    </row>
    <row r="47" s="2" customFormat="1" ht="12" customHeight="1">
      <c r="A47" s="39"/>
      <c r="B47" s="40"/>
      <c r="C47" s="33" t="s">
        <v>17</v>
      </c>
      <c r="D47" s="39"/>
      <c r="E47" s="39"/>
      <c r="F47" s="39"/>
      <c r="G47" s="39"/>
      <c r="H47" s="39"/>
      <c r="I47" s="39"/>
      <c r="J47" s="39"/>
      <c r="K47" s="39"/>
      <c r="L47" s="117"/>
      <c r="S47" s="39"/>
      <c r="T47" s="39"/>
      <c r="U47" s="39"/>
      <c r="V47" s="39"/>
      <c r="W47" s="39"/>
      <c r="X47" s="39"/>
      <c r="Y47" s="39"/>
      <c r="Z47" s="39"/>
      <c r="AA47" s="39"/>
      <c r="AB47" s="39"/>
      <c r="AC47" s="39"/>
      <c r="AD47" s="39"/>
      <c r="AE47" s="39"/>
    </row>
    <row r="48" s="2" customFormat="1" ht="16.5" customHeight="1">
      <c r="A48" s="39"/>
      <c r="B48" s="40"/>
      <c r="C48" s="39"/>
      <c r="D48" s="39"/>
      <c r="E48" s="116" t="str">
        <f>E7</f>
        <v>SUŠP Jihlava Rek. stravovacího provozu</v>
      </c>
      <c r="F48" s="33"/>
      <c r="G48" s="33"/>
      <c r="H48" s="33"/>
      <c r="I48" s="39"/>
      <c r="J48" s="39"/>
      <c r="K48" s="39"/>
      <c r="L48" s="117"/>
      <c r="S48" s="39"/>
      <c r="T48" s="39"/>
      <c r="U48" s="39"/>
      <c r="V48" s="39"/>
      <c r="W48" s="39"/>
      <c r="X48" s="39"/>
      <c r="Y48" s="39"/>
      <c r="Z48" s="39"/>
      <c r="AA48" s="39"/>
      <c r="AB48" s="39"/>
      <c r="AC48" s="39"/>
      <c r="AD48" s="39"/>
      <c r="AE48" s="39"/>
    </row>
    <row r="49" s="2" customFormat="1" ht="12" customHeight="1">
      <c r="A49" s="39"/>
      <c r="B49" s="40"/>
      <c r="C49" s="33" t="s">
        <v>111</v>
      </c>
      <c r="D49" s="39"/>
      <c r="E49" s="39"/>
      <c r="F49" s="39"/>
      <c r="G49" s="39"/>
      <c r="H49" s="39"/>
      <c r="I49" s="39"/>
      <c r="J49" s="39"/>
      <c r="K49" s="39"/>
      <c r="L49" s="117"/>
      <c r="S49" s="39"/>
      <c r="T49" s="39"/>
      <c r="U49" s="39"/>
      <c r="V49" s="39"/>
      <c r="W49" s="39"/>
      <c r="X49" s="39"/>
      <c r="Y49" s="39"/>
      <c r="Z49" s="39"/>
      <c r="AA49" s="39"/>
      <c r="AB49" s="39"/>
      <c r="AC49" s="39"/>
      <c r="AD49" s="39"/>
      <c r="AE49" s="39"/>
    </row>
    <row r="50" s="2" customFormat="1" ht="16.5" customHeight="1">
      <c r="A50" s="39"/>
      <c r="B50" s="40"/>
      <c r="C50" s="39"/>
      <c r="D50" s="39"/>
      <c r="E50" s="63" t="str">
        <f>E9</f>
        <v>03 - ZTI</v>
      </c>
      <c r="F50" s="39"/>
      <c r="G50" s="39"/>
      <c r="H50" s="39"/>
      <c r="I50" s="39"/>
      <c r="J50" s="39"/>
      <c r="K50" s="39"/>
      <c r="L50" s="117"/>
      <c r="S50" s="39"/>
      <c r="T50" s="39"/>
      <c r="U50" s="39"/>
      <c r="V50" s="39"/>
      <c r="W50" s="39"/>
      <c r="X50" s="39"/>
      <c r="Y50" s="39"/>
      <c r="Z50" s="39"/>
      <c r="AA50" s="39"/>
      <c r="AB50" s="39"/>
      <c r="AC50" s="39"/>
      <c r="AD50" s="39"/>
      <c r="AE50" s="39"/>
    </row>
    <row r="51" s="2" customFormat="1" ht="6.96" customHeight="1">
      <c r="A51" s="39"/>
      <c r="B51" s="40"/>
      <c r="C51" s="39"/>
      <c r="D51" s="39"/>
      <c r="E51" s="39"/>
      <c r="F51" s="39"/>
      <c r="G51" s="39"/>
      <c r="H51" s="39"/>
      <c r="I51" s="39"/>
      <c r="J51" s="39"/>
      <c r="K51" s="39"/>
      <c r="L51" s="117"/>
      <c r="S51" s="39"/>
      <c r="T51" s="39"/>
      <c r="U51" s="39"/>
      <c r="V51" s="39"/>
      <c r="W51" s="39"/>
      <c r="X51" s="39"/>
      <c r="Y51" s="39"/>
      <c r="Z51" s="39"/>
      <c r="AA51" s="39"/>
      <c r="AB51" s="39"/>
      <c r="AC51" s="39"/>
      <c r="AD51" s="39"/>
      <c r="AE51" s="39"/>
    </row>
    <row r="52" s="2" customFormat="1" ht="12" customHeight="1">
      <c r="A52" s="39"/>
      <c r="B52" s="40"/>
      <c r="C52" s="33" t="s">
        <v>21</v>
      </c>
      <c r="D52" s="39"/>
      <c r="E52" s="39"/>
      <c r="F52" s="28" t="str">
        <f>F12</f>
        <v>Hálkova 2917/42</v>
      </c>
      <c r="G52" s="39"/>
      <c r="H52" s="39"/>
      <c r="I52" s="33" t="s">
        <v>23</v>
      </c>
      <c r="J52" s="65" t="str">
        <f>IF(J12="","",J12)</f>
        <v>20. 1. 2025</v>
      </c>
      <c r="K52" s="39"/>
      <c r="L52" s="117"/>
      <c r="S52" s="39"/>
      <c r="T52" s="39"/>
      <c r="U52" s="39"/>
      <c r="V52" s="39"/>
      <c r="W52" s="39"/>
      <c r="X52" s="39"/>
      <c r="Y52" s="39"/>
      <c r="Z52" s="39"/>
      <c r="AA52" s="39"/>
      <c r="AB52" s="39"/>
      <c r="AC52" s="39"/>
      <c r="AD52" s="39"/>
      <c r="AE52" s="39"/>
    </row>
    <row r="53" s="2" customFormat="1" ht="6.96" customHeight="1">
      <c r="A53" s="39"/>
      <c r="B53" s="40"/>
      <c r="C53" s="39"/>
      <c r="D53" s="39"/>
      <c r="E53" s="39"/>
      <c r="F53" s="39"/>
      <c r="G53" s="39"/>
      <c r="H53" s="39"/>
      <c r="I53" s="39"/>
      <c r="J53" s="39"/>
      <c r="K53" s="39"/>
      <c r="L53" s="117"/>
      <c r="S53" s="39"/>
      <c r="T53" s="39"/>
      <c r="U53" s="39"/>
      <c r="V53" s="39"/>
      <c r="W53" s="39"/>
      <c r="X53" s="39"/>
      <c r="Y53" s="39"/>
      <c r="Z53" s="39"/>
      <c r="AA53" s="39"/>
      <c r="AB53" s="39"/>
      <c r="AC53" s="39"/>
      <c r="AD53" s="39"/>
      <c r="AE53" s="39"/>
    </row>
    <row r="54" s="2" customFormat="1" ht="15.15" customHeight="1">
      <c r="A54" s="39"/>
      <c r="B54" s="40"/>
      <c r="C54" s="33" t="s">
        <v>25</v>
      </c>
      <c r="D54" s="39"/>
      <c r="E54" s="39"/>
      <c r="F54" s="28" t="str">
        <f>E15</f>
        <v>Kraj Vysočina, Žižkova 182/57, 586 01 Jihlava</v>
      </c>
      <c r="G54" s="39"/>
      <c r="H54" s="39"/>
      <c r="I54" s="33" t="s">
        <v>31</v>
      </c>
      <c r="J54" s="37" t="str">
        <f>E21</f>
        <v>Proiectura Dana s.r.o.</v>
      </c>
      <c r="K54" s="39"/>
      <c r="L54" s="117"/>
      <c r="S54" s="39"/>
      <c r="T54" s="39"/>
      <c r="U54" s="39"/>
      <c r="V54" s="39"/>
      <c r="W54" s="39"/>
      <c r="X54" s="39"/>
      <c r="Y54" s="39"/>
      <c r="Z54" s="39"/>
      <c r="AA54" s="39"/>
      <c r="AB54" s="39"/>
      <c r="AC54" s="39"/>
      <c r="AD54" s="39"/>
      <c r="AE54" s="39"/>
    </row>
    <row r="55" s="2" customFormat="1" ht="15.15" customHeight="1">
      <c r="A55" s="39"/>
      <c r="B55" s="40"/>
      <c r="C55" s="33" t="s">
        <v>29</v>
      </c>
      <c r="D55" s="39"/>
      <c r="E55" s="39"/>
      <c r="F55" s="28" t="str">
        <f>IF(E18="","",E18)</f>
        <v>Vyplň údaj</v>
      </c>
      <c r="G55" s="39"/>
      <c r="H55" s="39"/>
      <c r="I55" s="33" t="s">
        <v>36</v>
      </c>
      <c r="J55" s="37" t="str">
        <f>E24</f>
        <v>Proiectura Dana s.r.o.</v>
      </c>
      <c r="K55" s="39"/>
      <c r="L55" s="117"/>
      <c r="S55" s="39"/>
      <c r="T55" s="39"/>
      <c r="U55" s="39"/>
      <c r="V55" s="39"/>
      <c r="W55" s="39"/>
      <c r="X55" s="39"/>
      <c r="Y55" s="39"/>
      <c r="Z55" s="39"/>
      <c r="AA55" s="39"/>
      <c r="AB55" s="39"/>
      <c r="AC55" s="39"/>
      <c r="AD55" s="39"/>
      <c r="AE55" s="39"/>
    </row>
    <row r="56" s="2" customFormat="1" ht="10.32" customHeight="1">
      <c r="A56" s="39"/>
      <c r="B56" s="40"/>
      <c r="C56" s="39"/>
      <c r="D56" s="39"/>
      <c r="E56" s="39"/>
      <c r="F56" s="39"/>
      <c r="G56" s="39"/>
      <c r="H56" s="39"/>
      <c r="I56" s="39"/>
      <c r="J56" s="39"/>
      <c r="K56" s="39"/>
      <c r="L56" s="117"/>
      <c r="S56" s="39"/>
      <c r="T56" s="39"/>
      <c r="U56" s="39"/>
      <c r="V56" s="39"/>
      <c r="W56" s="39"/>
      <c r="X56" s="39"/>
      <c r="Y56" s="39"/>
      <c r="Z56" s="39"/>
      <c r="AA56" s="39"/>
      <c r="AB56" s="39"/>
      <c r="AC56" s="39"/>
      <c r="AD56" s="39"/>
      <c r="AE56" s="39"/>
    </row>
    <row r="57" s="2" customFormat="1" ht="29.28" customHeight="1">
      <c r="A57" s="39"/>
      <c r="B57" s="40"/>
      <c r="C57" s="131" t="s">
        <v>114</v>
      </c>
      <c r="D57" s="125"/>
      <c r="E57" s="125"/>
      <c r="F57" s="125"/>
      <c r="G57" s="125"/>
      <c r="H57" s="125"/>
      <c r="I57" s="125"/>
      <c r="J57" s="132" t="s">
        <v>115</v>
      </c>
      <c r="K57" s="125"/>
      <c r="L57" s="117"/>
      <c r="S57" s="39"/>
      <c r="T57" s="39"/>
      <c r="U57" s="39"/>
      <c r="V57" s="39"/>
      <c r="W57" s="39"/>
      <c r="X57" s="39"/>
      <c r="Y57" s="39"/>
      <c r="Z57" s="39"/>
      <c r="AA57" s="39"/>
      <c r="AB57" s="39"/>
      <c r="AC57" s="39"/>
      <c r="AD57" s="39"/>
      <c r="AE57" s="39"/>
    </row>
    <row r="58" s="2" customFormat="1" ht="10.32" customHeight="1">
      <c r="A58" s="39"/>
      <c r="B58" s="40"/>
      <c r="C58" s="39"/>
      <c r="D58" s="39"/>
      <c r="E58" s="39"/>
      <c r="F58" s="39"/>
      <c r="G58" s="39"/>
      <c r="H58" s="39"/>
      <c r="I58" s="39"/>
      <c r="J58" s="39"/>
      <c r="K58" s="39"/>
      <c r="L58" s="117"/>
      <c r="S58" s="39"/>
      <c r="T58" s="39"/>
      <c r="U58" s="39"/>
      <c r="V58" s="39"/>
      <c r="W58" s="39"/>
      <c r="X58" s="39"/>
      <c r="Y58" s="39"/>
      <c r="Z58" s="39"/>
      <c r="AA58" s="39"/>
      <c r="AB58" s="39"/>
      <c r="AC58" s="39"/>
      <c r="AD58" s="39"/>
      <c r="AE58" s="39"/>
    </row>
    <row r="59" s="2" customFormat="1" ht="22.8" customHeight="1">
      <c r="A59" s="39"/>
      <c r="B59" s="40"/>
      <c r="C59" s="133" t="s">
        <v>70</v>
      </c>
      <c r="D59" s="39"/>
      <c r="E59" s="39"/>
      <c r="F59" s="39"/>
      <c r="G59" s="39"/>
      <c r="H59" s="39"/>
      <c r="I59" s="39"/>
      <c r="J59" s="91">
        <f>J86</f>
        <v>0</v>
      </c>
      <c r="K59" s="39"/>
      <c r="L59" s="117"/>
      <c r="S59" s="39"/>
      <c r="T59" s="39"/>
      <c r="U59" s="39"/>
      <c r="V59" s="39"/>
      <c r="W59" s="39"/>
      <c r="X59" s="39"/>
      <c r="Y59" s="39"/>
      <c r="Z59" s="39"/>
      <c r="AA59" s="39"/>
      <c r="AB59" s="39"/>
      <c r="AC59" s="39"/>
      <c r="AD59" s="39"/>
      <c r="AE59" s="39"/>
      <c r="AU59" s="20" t="s">
        <v>116</v>
      </c>
    </row>
    <row r="60" s="9" customFormat="1" ht="24.96" customHeight="1">
      <c r="A60" s="9"/>
      <c r="B60" s="134"/>
      <c r="C60" s="9"/>
      <c r="D60" s="135" t="s">
        <v>807</v>
      </c>
      <c r="E60" s="136"/>
      <c r="F60" s="136"/>
      <c r="G60" s="136"/>
      <c r="H60" s="136"/>
      <c r="I60" s="136"/>
      <c r="J60" s="137">
        <f>J87</f>
        <v>0</v>
      </c>
      <c r="K60" s="9"/>
      <c r="L60" s="134"/>
      <c r="S60" s="9"/>
      <c r="T60" s="9"/>
      <c r="U60" s="9"/>
      <c r="V60" s="9"/>
      <c r="W60" s="9"/>
      <c r="X60" s="9"/>
      <c r="Y60" s="9"/>
      <c r="Z60" s="9"/>
      <c r="AA60" s="9"/>
      <c r="AB60" s="9"/>
      <c r="AC60" s="9"/>
      <c r="AD60" s="9"/>
      <c r="AE60" s="9"/>
    </row>
    <row r="61" s="10" customFormat="1" ht="19.92" customHeight="1">
      <c r="A61" s="10"/>
      <c r="B61" s="138"/>
      <c r="C61" s="10"/>
      <c r="D61" s="139" t="s">
        <v>808</v>
      </c>
      <c r="E61" s="140"/>
      <c r="F61" s="140"/>
      <c r="G61" s="140"/>
      <c r="H61" s="140"/>
      <c r="I61" s="140"/>
      <c r="J61" s="141">
        <f>J88</f>
        <v>0</v>
      </c>
      <c r="K61" s="10"/>
      <c r="L61" s="138"/>
      <c r="S61" s="10"/>
      <c r="T61" s="10"/>
      <c r="U61" s="10"/>
      <c r="V61" s="10"/>
      <c r="W61" s="10"/>
      <c r="X61" s="10"/>
      <c r="Y61" s="10"/>
      <c r="Z61" s="10"/>
      <c r="AA61" s="10"/>
      <c r="AB61" s="10"/>
      <c r="AC61" s="10"/>
      <c r="AD61" s="10"/>
      <c r="AE61" s="10"/>
    </row>
    <row r="62" s="10" customFormat="1" ht="19.92" customHeight="1">
      <c r="A62" s="10"/>
      <c r="B62" s="138"/>
      <c r="C62" s="10"/>
      <c r="D62" s="139" t="s">
        <v>809</v>
      </c>
      <c r="E62" s="140"/>
      <c r="F62" s="140"/>
      <c r="G62" s="140"/>
      <c r="H62" s="140"/>
      <c r="I62" s="140"/>
      <c r="J62" s="141">
        <f>J98</f>
        <v>0</v>
      </c>
      <c r="K62" s="10"/>
      <c r="L62" s="138"/>
      <c r="S62" s="10"/>
      <c r="T62" s="10"/>
      <c r="U62" s="10"/>
      <c r="V62" s="10"/>
      <c r="W62" s="10"/>
      <c r="X62" s="10"/>
      <c r="Y62" s="10"/>
      <c r="Z62" s="10"/>
      <c r="AA62" s="10"/>
      <c r="AB62" s="10"/>
      <c r="AC62" s="10"/>
      <c r="AD62" s="10"/>
      <c r="AE62" s="10"/>
    </row>
    <row r="63" s="9" customFormat="1" ht="24.96" customHeight="1">
      <c r="A63" s="9"/>
      <c r="B63" s="134"/>
      <c r="C63" s="9"/>
      <c r="D63" s="135" t="s">
        <v>810</v>
      </c>
      <c r="E63" s="136"/>
      <c r="F63" s="136"/>
      <c r="G63" s="136"/>
      <c r="H63" s="136"/>
      <c r="I63" s="136"/>
      <c r="J63" s="137">
        <f>J100</f>
        <v>0</v>
      </c>
      <c r="K63" s="9"/>
      <c r="L63" s="134"/>
      <c r="S63" s="9"/>
      <c r="T63" s="9"/>
      <c r="U63" s="9"/>
      <c r="V63" s="9"/>
      <c r="W63" s="9"/>
      <c r="X63" s="9"/>
      <c r="Y63" s="9"/>
      <c r="Z63" s="9"/>
      <c r="AA63" s="9"/>
      <c r="AB63" s="9"/>
      <c r="AC63" s="9"/>
      <c r="AD63" s="9"/>
      <c r="AE63" s="9"/>
    </row>
    <row r="64" s="10" customFormat="1" ht="19.92" customHeight="1">
      <c r="A64" s="10"/>
      <c r="B64" s="138"/>
      <c r="C64" s="10"/>
      <c r="D64" s="139" t="s">
        <v>811</v>
      </c>
      <c r="E64" s="140"/>
      <c r="F64" s="140"/>
      <c r="G64" s="140"/>
      <c r="H64" s="140"/>
      <c r="I64" s="140"/>
      <c r="J64" s="141">
        <f>J101</f>
        <v>0</v>
      </c>
      <c r="K64" s="10"/>
      <c r="L64" s="138"/>
      <c r="S64" s="10"/>
      <c r="T64" s="10"/>
      <c r="U64" s="10"/>
      <c r="V64" s="10"/>
      <c r="W64" s="10"/>
      <c r="X64" s="10"/>
      <c r="Y64" s="10"/>
      <c r="Z64" s="10"/>
      <c r="AA64" s="10"/>
      <c r="AB64" s="10"/>
      <c r="AC64" s="10"/>
      <c r="AD64" s="10"/>
      <c r="AE64" s="10"/>
    </row>
    <row r="65" s="10" customFormat="1" ht="19.92" customHeight="1">
      <c r="A65" s="10"/>
      <c r="B65" s="138"/>
      <c r="C65" s="10"/>
      <c r="D65" s="139" t="s">
        <v>812</v>
      </c>
      <c r="E65" s="140"/>
      <c r="F65" s="140"/>
      <c r="G65" s="140"/>
      <c r="H65" s="140"/>
      <c r="I65" s="140"/>
      <c r="J65" s="141">
        <f>J123</f>
        <v>0</v>
      </c>
      <c r="K65" s="10"/>
      <c r="L65" s="138"/>
      <c r="S65" s="10"/>
      <c r="T65" s="10"/>
      <c r="U65" s="10"/>
      <c r="V65" s="10"/>
      <c r="W65" s="10"/>
      <c r="X65" s="10"/>
      <c r="Y65" s="10"/>
      <c r="Z65" s="10"/>
      <c r="AA65" s="10"/>
      <c r="AB65" s="10"/>
      <c r="AC65" s="10"/>
      <c r="AD65" s="10"/>
      <c r="AE65" s="10"/>
    </row>
    <row r="66" s="10" customFormat="1" ht="19.92" customHeight="1">
      <c r="A66" s="10"/>
      <c r="B66" s="138"/>
      <c r="C66" s="10"/>
      <c r="D66" s="139" t="s">
        <v>813</v>
      </c>
      <c r="E66" s="140"/>
      <c r="F66" s="140"/>
      <c r="G66" s="140"/>
      <c r="H66" s="140"/>
      <c r="I66" s="140"/>
      <c r="J66" s="141">
        <f>J152</f>
        <v>0</v>
      </c>
      <c r="K66" s="10"/>
      <c r="L66" s="138"/>
      <c r="S66" s="10"/>
      <c r="T66" s="10"/>
      <c r="U66" s="10"/>
      <c r="V66" s="10"/>
      <c r="W66" s="10"/>
      <c r="X66" s="10"/>
      <c r="Y66" s="10"/>
      <c r="Z66" s="10"/>
      <c r="AA66" s="10"/>
      <c r="AB66" s="10"/>
      <c r="AC66" s="10"/>
      <c r="AD66" s="10"/>
      <c r="AE66" s="10"/>
    </row>
    <row r="67" s="2" customFormat="1" ht="21.84" customHeight="1">
      <c r="A67" s="39"/>
      <c r="B67" s="40"/>
      <c r="C67" s="39"/>
      <c r="D67" s="39"/>
      <c r="E67" s="39"/>
      <c r="F67" s="39"/>
      <c r="G67" s="39"/>
      <c r="H67" s="39"/>
      <c r="I67" s="39"/>
      <c r="J67" s="39"/>
      <c r="K67" s="39"/>
      <c r="L67" s="117"/>
      <c r="S67" s="39"/>
      <c r="T67" s="39"/>
      <c r="U67" s="39"/>
      <c r="V67" s="39"/>
      <c r="W67" s="39"/>
      <c r="X67" s="39"/>
      <c r="Y67" s="39"/>
      <c r="Z67" s="39"/>
      <c r="AA67" s="39"/>
      <c r="AB67" s="39"/>
      <c r="AC67" s="39"/>
      <c r="AD67" s="39"/>
      <c r="AE67" s="39"/>
    </row>
    <row r="68" s="2" customFormat="1" ht="6.96" customHeight="1">
      <c r="A68" s="39"/>
      <c r="B68" s="56"/>
      <c r="C68" s="57"/>
      <c r="D68" s="57"/>
      <c r="E68" s="57"/>
      <c r="F68" s="57"/>
      <c r="G68" s="57"/>
      <c r="H68" s="57"/>
      <c r="I68" s="57"/>
      <c r="J68" s="57"/>
      <c r="K68" s="57"/>
      <c r="L68" s="117"/>
      <c r="S68" s="39"/>
      <c r="T68" s="39"/>
      <c r="U68" s="39"/>
      <c r="V68" s="39"/>
      <c r="W68" s="39"/>
      <c r="X68" s="39"/>
      <c r="Y68" s="39"/>
      <c r="Z68" s="39"/>
      <c r="AA68" s="39"/>
      <c r="AB68" s="39"/>
      <c r="AC68" s="39"/>
      <c r="AD68" s="39"/>
      <c r="AE68" s="39"/>
    </row>
    <row r="72" s="2" customFormat="1" ht="6.96" customHeight="1">
      <c r="A72" s="39"/>
      <c r="B72" s="58"/>
      <c r="C72" s="59"/>
      <c r="D72" s="59"/>
      <c r="E72" s="59"/>
      <c r="F72" s="59"/>
      <c r="G72" s="59"/>
      <c r="H72" s="59"/>
      <c r="I72" s="59"/>
      <c r="J72" s="59"/>
      <c r="K72" s="59"/>
      <c r="L72" s="117"/>
      <c r="S72" s="39"/>
      <c r="T72" s="39"/>
      <c r="U72" s="39"/>
      <c r="V72" s="39"/>
      <c r="W72" s="39"/>
      <c r="X72" s="39"/>
      <c r="Y72" s="39"/>
      <c r="Z72" s="39"/>
      <c r="AA72" s="39"/>
      <c r="AB72" s="39"/>
      <c r="AC72" s="39"/>
      <c r="AD72" s="39"/>
      <c r="AE72" s="39"/>
    </row>
    <row r="73" s="2" customFormat="1" ht="24.96" customHeight="1">
      <c r="A73" s="39"/>
      <c r="B73" s="40"/>
      <c r="C73" s="24" t="s">
        <v>133</v>
      </c>
      <c r="D73" s="39"/>
      <c r="E73" s="39"/>
      <c r="F73" s="39"/>
      <c r="G73" s="39"/>
      <c r="H73" s="39"/>
      <c r="I73" s="39"/>
      <c r="J73" s="39"/>
      <c r="K73" s="39"/>
      <c r="L73" s="117"/>
      <c r="S73" s="39"/>
      <c r="T73" s="39"/>
      <c r="U73" s="39"/>
      <c r="V73" s="39"/>
      <c r="W73" s="39"/>
      <c r="X73" s="39"/>
      <c r="Y73" s="39"/>
      <c r="Z73" s="39"/>
      <c r="AA73" s="39"/>
      <c r="AB73" s="39"/>
      <c r="AC73" s="39"/>
      <c r="AD73" s="39"/>
      <c r="AE73" s="39"/>
    </row>
    <row r="74" s="2" customFormat="1" ht="6.96" customHeight="1">
      <c r="A74" s="39"/>
      <c r="B74" s="40"/>
      <c r="C74" s="39"/>
      <c r="D74" s="39"/>
      <c r="E74" s="39"/>
      <c r="F74" s="39"/>
      <c r="G74" s="39"/>
      <c r="H74" s="39"/>
      <c r="I74" s="39"/>
      <c r="J74" s="39"/>
      <c r="K74" s="39"/>
      <c r="L74" s="117"/>
      <c r="S74" s="39"/>
      <c r="T74" s="39"/>
      <c r="U74" s="39"/>
      <c r="V74" s="39"/>
      <c r="W74" s="39"/>
      <c r="X74" s="39"/>
      <c r="Y74" s="39"/>
      <c r="Z74" s="39"/>
      <c r="AA74" s="39"/>
      <c r="AB74" s="39"/>
      <c r="AC74" s="39"/>
      <c r="AD74" s="39"/>
      <c r="AE74" s="39"/>
    </row>
    <row r="75" s="2" customFormat="1" ht="12" customHeight="1">
      <c r="A75" s="39"/>
      <c r="B75" s="40"/>
      <c r="C75" s="33" t="s">
        <v>17</v>
      </c>
      <c r="D75" s="39"/>
      <c r="E75" s="39"/>
      <c r="F75" s="39"/>
      <c r="G75" s="39"/>
      <c r="H75" s="39"/>
      <c r="I75" s="39"/>
      <c r="J75" s="39"/>
      <c r="K75" s="39"/>
      <c r="L75" s="117"/>
      <c r="S75" s="39"/>
      <c r="T75" s="39"/>
      <c r="U75" s="39"/>
      <c r="V75" s="39"/>
      <c r="W75" s="39"/>
      <c r="X75" s="39"/>
      <c r="Y75" s="39"/>
      <c r="Z75" s="39"/>
      <c r="AA75" s="39"/>
      <c r="AB75" s="39"/>
      <c r="AC75" s="39"/>
      <c r="AD75" s="39"/>
      <c r="AE75" s="39"/>
    </row>
    <row r="76" s="2" customFormat="1" ht="16.5" customHeight="1">
      <c r="A76" s="39"/>
      <c r="B76" s="40"/>
      <c r="C76" s="39"/>
      <c r="D76" s="39"/>
      <c r="E76" s="116" t="str">
        <f>E7</f>
        <v>SUŠP Jihlava Rek. stravovacího provozu</v>
      </c>
      <c r="F76" s="33"/>
      <c r="G76" s="33"/>
      <c r="H76" s="33"/>
      <c r="I76" s="39"/>
      <c r="J76" s="39"/>
      <c r="K76" s="39"/>
      <c r="L76" s="117"/>
      <c r="S76" s="39"/>
      <c r="T76" s="39"/>
      <c r="U76" s="39"/>
      <c r="V76" s="39"/>
      <c r="W76" s="39"/>
      <c r="X76" s="39"/>
      <c r="Y76" s="39"/>
      <c r="Z76" s="39"/>
      <c r="AA76" s="39"/>
      <c r="AB76" s="39"/>
      <c r="AC76" s="39"/>
      <c r="AD76" s="39"/>
      <c r="AE76" s="39"/>
    </row>
    <row r="77" s="2" customFormat="1" ht="12" customHeight="1">
      <c r="A77" s="39"/>
      <c r="B77" s="40"/>
      <c r="C77" s="33" t="s">
        <v>111</v>
      </c>
      <c r="D77" s="39"/>
      <c r="E77" s="39"/>
      <c r="F77" s="39"/>
      <c r="G77" s="39"/>
      <c r="H77" s="39"/>
      <c r="I77" s="39"/>
      <c r="J77" s="39"/>
      <c r="K77" s="39"/>
      <c r="L77" s="117"/>
      <c r="S77" s="39"/>
      <c r="T77" s="39"/>
      <c r="U77" s="39"/>
      <c r="V77" s="39"/>
      <c r="W77" s="39"/>
      <c r="X77" s="39"/>
      <c r="Y77" s="39"/>
      <c r="Z77" s="39"/>
      <c r="AA77" s="39"/>
      <c r="AB77" s="39"/>
      <c r="AC77" s="39"/>
      <c r="AD77" s="39"/>
      <c r="AE77" s="39"/>
    </row>
    <row r="78" s="2" customFormat="1" ht="16.5" customHeight="1">
      <c r="A78" s="39"/>
      <c r="B78" s="40"/>
      <c r="C78" s="39"/>
      <c r="D78" s="39"/>
      <c r="E78" s="63" t="str">
        <f>E9</f>
        <v>03 - ZTI</v>
      </c>
      <c r="F78" s="39"/>
      <c r="G78" s="39"/>
      <c r="H78" s="39"/>
      <c r="I78" s="39"/>
      <c r="J78" s="39"/>
      <c r="K78" s="39"/>
      <c r="L78" s="117"/>
      <c r="S78" s="39"/>
      <c r="T78" s="39"/>
      <c r="U78" s="39"/>
      <c r="V78" s="39"/>
      <c r="W78" s="39"/>
      <c r="X78" s="39"/>
      <c r="Y78" s="39"/>
      <c r="Z78" s="39"/>
      <c r="AA78" s="39"/>
      <c r="AB78" s="39"/>
      <c r="AC78" s="39"/>
      <c r="AD78" s="39"/>
      <c r="AE78" s="39"/>
    </row>
    <row r="79" s="2" customFormat="1" ht="6.96" customHeight="1">
      <c r="A79" s="39"/>
      <c r="B79" s="40"/>
      <c r="C79" s="39"/>
      <c r="D79" s="39"/>
      <c r="E79" s="39"/>
      <c r="F79" s="39"/>
      <c r="G79" s="39"/>
      <c r="H79" s="39"/>
      <c r="I79" s="39"/>
      <c r="J79" s="39"/>
      <c r="K79" s="39"/>
      <c r="L79" s="117"/>
      <c r="S79" s="39"/>
      <c r="T79" s="39"/>
      <c r="U79" s="39"/>
      <c r="V79" s="39"/>
      <c r="W79" s="39"/>
      <c r="X79" s="39"/>
      <c r="Y79" s="39"/>
      <c r="Z79" s="39"/>
      <c r="AA79" s="39"/>
      <c r="AB79" s="39"/>
      <c r="AC79" s="39"/>
      <c r="AD79" s="39"/>
      <c r="AE79" s="39"/>
    </row>
    <row r="80" s="2" customFormat="1" ht="12" customHeight="1">
      <c r="A80" s="39"/>
      <c r="B80" s="40"/>
      <c r="C80" s="33" t="s">
        <v>21</v>
      </c>
      <c r="D80" s="39"/>
      <c r="E80" s="39"/>
      <c r="F80" s="28" t="str">
        <f>F12</f>
        <v>Hálkova 2917/42</v>
      </c>
      <c r="G80" s="39"/>
      <c r="H80" s="39"/>
      <c r="I80" s="33" t="s">
        <v>23</v>
      </c>
      <c r="J80" s="65" t="str">
        <f>IF(J12="","",J12)</f>
        <v>20. 1. 2025</v>
      </c>
      <c r="K80" s="39"/>
      <c r="L80" s="117"/>
      <c r="S80" s="39"/>
      <c r="T80" s="39"/>
      <c r="U80" s="39"/>
      <c r="V80" s="39"/>
      <c r="W80" s="39"/>
      <c r="X80" s="39"/>
      <c r="Y80" s="39"/>
      <c r="Z80" s="39"/>
      <c r="AA80" s="39"/>
      <c r="AB80" s="39"/>
      <c r="AC80" s="39"/>
      <c r="AD80" s="39"/>
      <c r="AE80" s="39"/>
    </row>
    <row r="81" s="2" customFormat="1" ht="6.96" customHeight="1">
      <c r="A81" s="39"/>
      <c r="B81" s="40"/>
      <c r="C81" s="39"/>
      <c r="D81" s="39"/>
      <c r="E81" s="39"/>
      <c r="F81" s="39"/>
      <c r="G81" s="39"/>
      <c r="H81" s="39"/>
      <c r="I81" s="39"/>
      <c r="J81" s="39"/>
      <c r="K81" s="39"/>
      <c r="L81" s="117"/>
      <c r="S81" s="39"/>
      <c r="T81" s="39"/>
      <c r="U81" s="39"/>
      <c r="V81" s="39"/>
      <c r="W81" s="39"/>
      <c r="X81" s="39"/>
      <c r="Y81" s="39"/>
      <c r="Z81" s="39"/>
      <c r="AA81" s="39"/>
      <c r="AB81" s="39"/>
      <c r="AC81" s="39"/>
      <c r="AD81" s="39"/>
      <c r="AE81" s="39"/>
    </row>
    <row r="82" s="2" customFormat="1" ht="15.15" customHeight="1">
      <c r="A82" s="39"/>
      <c r="B82" s="40"/>
      <c r="C82" s="33" t="s">
        <v>25</v>
      </c>
      <c r="D82" s="39"/>
      <c r="E82" s="39"/>
      <c r="F82" s="28" t="str">
        <f>E15</f>
        <v>Kraj Vysočina, Žižkova 182/57, 586 01 Jihlava</v>
      </c>
      <c r="G82" s="39"/>
      <c r="H82" s="39"/>
      <c r="I82" s="33" t="s">
        <v>31</v>
      </c>
      <c r="J82" s="37" t="str">
        <f>E21</f>
        <v>Proiectura Dana s.r.o.</v>
      </c>
      <c r="K82" s="39"/>
      <c r="L82" s="117"/>
      <c r="S82" s="39"/>
      <c r="T82" s="39"/>
      <c r="U82" s="39"/>
      <c r="V82" s="39"/>
      <c r="W82" s="39"/>
      <c r="X82" s="39"/>
      <c r="Y82" s="39"/>
      <c r="Z82" s="39"/>
      <c r="AA82" s="39"/>
      <c r="AB82" s="39"/>
      <c r="AC82" s="39"/>
      <c r="AD82" s="39"/>
      <c r="AE82" s="39"/>
    </row>
    <row r="83" s="2" customFormat="1" ht="15.15" customHeight="1">
      <c r="A83" s="39"/>
      <c r="B83" s="40"/>
      <c r="C83" s="33" t="s">
        <v>29</v>
      </c>
      <c r="D83" s="39"/>
      <c r="E83" s="39"/>
      <c r="F83" s="28" t="str">
        <f>IF(E18="","",E18)</f>
        <v>Vyplň údaj</v>
      </c>
      <c r="G83" s="39"/>
      <c r="H83" s="39"/>
      <c r="I83" s="33" t="s">
        <v>36</v>
      </c>
      <c r="J83" s="37" t="str">
        <f>E24</f>
        <v>Proiectura Dana s.r.o.</v>
      </c>
      <c r="K83" s="39"/>
      <c r="L83" s="117"/>
      <c r="S83" s="39"/>
      <c r="T83" s="39"/>
      <c r="U83" s="39"/>
      <c r="V83" s="39"/>
      <c r="W83" s="39"/>
      <c r="X83" s="39"/>
      <c r="Y83" s="39"/>
      <c r="Z83" s="39"/>
      <c r="AA83" s="39"/>
      <c r="AB83" s="39"/>
      <c r="AC83" s="39"/>
      <c r="AD83" s="39"/>
      <c r="AE83" s="39"/>
    </row>
    <row r="84" s="2" customFormat="1" ht="10.32" customHeight="1">
      <c r="A84" s="39"/>
      <c r="B84" s="40"/>
      <c r="C84" s="39"/>
      <c r="D84" s="39"/>
      <c r="E84" s="39"/>
      <c r="F84" s="39"/>
      <c r="G84" s="39"/>
      <c r="H84" s="39"/>
      <c r="I84" s="39"/>
      <c r="J84" s="39"/>
      <c r="K84" s="39"/>
      <c r="L84" s="117"/>
      <c r="S84" s="39"/>
      <c r="T84" s="39"/>
      <c r="U84" s="39"/>
      <c r="V84" s="39"/>
      <c r="W84" s="39"/>
      <c r="X84" s="39"/>
      <c r="Y84" s="39"/>
      <c r="Z84" s="39"/>
      <c r="AA84" s="39"/>
      <c r="AB84" s="39"/>
      <c r="AC84" s="39"/>
      <c r="AD84" s="39"/>
      <c r="AE84" s="39"/>
    </row>
    <row r="85" s="11" customFormat="1" ht="29.28" customHeight="1">
      <c r="A85" s="142"/>
      <c r="B85" s="143"/>
      <c r="C85" s="144" t="s">
        <v>134</v>
      </c>
      <c r="D85" s="145" t="s">
        <v>57</v>
      </c>
      <c r="E85" s="145" t="s">
        <v>53</v>
      </c>
      <c r="F85" s="145" t="s">
        <v>54</v>
      </c>
      <c r="G85" s="145" t="s">
        <v>135</v>
      </c>
      <c r="H85" s="145" t="s">
        <v>136</v>
      </c>
      <c r="I85" s="145" t="s">
        <v>137</v>
      </c>
      <c r="J85" s="145" t="s">
        <v>115</v>
      </c>
      <c r="K85" s="146" t="s">
        <v>138</v>
      </c>
      <c r="L85" s="147"/>
      <c r="M85" s="81" t="s">
        <v>3</v>
      </c>
      <c r="N85" s="82" t="s">
        <v>42</v>
      </c>
      <c r="O85" s="82" t="s">
        <v>139</v>
      </c>
      <c r="P85" s="82" t="s">
        <v>140</v>
      </c>
      <c r="Q85" s="82" t="s">
        <v>141</v>
      </c>
      <c r="R85" s="82" t="s">
        <v>142</v>
      </c>
      <c r="S85" s="82" t="s">
        <v>143</v>
      </c>
      <c r="T85" s="83" t="s">
        <v>144</v>
      </c>
      <c r="U85" s="142"/>
      <c r="V85" s="142"/>
      <c r="W85" s="142"/>
      <c r="X85" s="142"/>
      <c r="Y85" s="142"/>
      <c r="Z85" s="142"/>
      <c r="AA85" s="142"/>
      <c r="AB85" s="142"/>
      <c r="AC85" s="142"/>
      <c r="AD85" s="142"/>
      <c r="AE85" s="142"/>
    </row>
    <row r="86" s="2" customFormat="1" ht="22.8" customHeight="1">
      <c r="A86" s="39"/>
      <c r="B86" s="40"/>
      <c r="C86" s="88" t="s">
        <v>145</v>
      </c>
      <c r="D86" s="39"/>
      <c r="E86" s="39"/>
      <c r="F86" s="39"/>
      <c r="G86" s="39"/>
      <c r="H86" s="39"/>
      <c r="I86" s="39"/>
      <c r="J86" s="148">
        <f>BK86</f>
        <v>0</v>
      </c>
      <c r="K86" s="39"/>
      <c r="L86" s="40"/>
      <c r="M86" s="84"/>
      <c r="N86" s="69"/>
      <c r="O86" s="85"/>
      <c r="P86" s="149">
        <f>P87+P100</f>
        <v>0</v>
      </c>
      <c r="Q86" s="85"/>
      <c r="R86" s="149">
        <f>R87+R100</f>
        <v>0</v>
      </c>
      <c r="S86" s="85"/>
      <c r="T86" s="150">
        <f>T87+T100</f>
        <v>0</v>
      </c>
      <c r="U86" s="39"/>
      <c r="V86" s="39"/>
      <c r="W86" s="39"/>
      <c r="X86" s="39"/>
      <c r="Y86" s="39"/>
      <c r="Z86" s="39"/>
      <c r="AA86" s="39"/>
      <c r="AB86" s="39"/>
      <c r="AC86" s="39"/>
      <c r="AD86" s="39"/>
      <c r="AE86" s="39"/>
      <c r="AT86" s="20" t="s">
        <v>71</v>
      </c>
      <c r="AU86" s="20" t="s">
        <v>116</v>
      </c>
      <c r="BK86" s="151">
        <f>BK87+BK100</f>
        <v>0</v>
      </c>
    </row>
    <row r="87" s="12" customFormat="1" ht="25.92" customHeight="1">
      <c r="A87" s="12"/>
      <c r="B87" s="152"/>
      <c r="C87" s="12"/>
      <c r="D87" s="153" t="s">
        <v>71</v>
      </c>
      <c r="E87" s="154" t="s">
        <v>146</v>
      </c>
      <c r="F87" s="154" t="s">
        <v>814</v>
      </c>
      <c r="G87" s="12"/>
      <c r="H87" s="12"/>
      <c r="I87" s="155"/>
      <c r="J87" s="156">
        <f>BK87</f>
        <v>0</v>
      </c>
      <c r="K87" s="12"/>
      <c r="L87" s="152"/>
      <c r="M87" s="157"/>
      <c r="N87" s="158"/>
      <c r="O87" s="158"/>
      <c r="P87" s="159">
        <f>P88+P98</f>
        <v>0</v>
      </c>
      <c r="Q87" s="158"/>
      <c r="R87" s="159">
        <f>R88+R98</f>
        <v>0</v>
      </c>
      <c r="S87" s="158"/>
      <c r="T87" s="160">
        <f>T88+T98</f>
        <v>0</v>
      </c>
      <c r="U87" s="12"/>
      <c r="V87" s="12"/>
      <c r="W87" s="12"/>
      <c r="X87" s="12"/>
      <c r="Y87" s="12"/>
      <c r="Z87" s="12"/>
      <c r="AA87" s="12"/>
      <c r="AB87" s="12"/>
      <c r="AC87" s="12"/>
      <c r="AD87" s="12"/>
      <c r="AE87" s="12"/>
      <c r="AR87" s="153" t="s">
        <v>80</v>
      </c>
      <c r="AT87" s="161" t="s">
        <v>71</v>
      </c>
      <c r="AU87" s="161" t="s">
        <v>72</v>
      </c>
      <c r="AY87" s="153" t="s">
        <v>148</v>
      </c>
      <c r="BK87" s="162">
        <f>BK88+BK98</f>
        <v>0</v>
      </c>
    </row>
    <row r="88" s="12" customFormat="1" ht="22.8" customHeight="1">
      <c r="A88" s="12"/>
      <c r="B88" s="152"/>
      <c r="C88" s="12"/>
      <c r="D88" s="153" t="s">
        <v>71</v>
      </c>
      <c r="E88" s="163" t="s">
        <v>80</v>
      </c>
      <c r="F88" s="163" t="s">
        <v>815</v>
      </c>
      <c r="G88" s="12"/>
      <c r="H88" s="12"/>
      <c r="I88" s="155"/>
      <c r="J88" s="164">
        <f>BK88</f>
        <v>0</v>
      </c>
      <c r="K88" s="12"/>
      <c r="L88" s="152"/>
      <c r="M88" s="157"/>
      <c r="N88" s="158"/>
      <c r="O88" s="158"/>
      <c r="P88" s="159">
        <f>SUM(P89:P97)</f>
        <v>0</v>
      </c>
      <c r="Q88" s="158"/>
      <c r="R88" s="159">
        <f>SUM(R89:R97)</f>
        <v>0</v>
      </c>
      <c r="S88" s="158"/>
      <c r="T88" s="160">
        <f>SUM(T89:T97)</f>
        <v>0</v>
      </c>
      <c r="U88" s="12"/>
      <c r="V88" s="12"/>
      <c r="W88" s="12"/>
      <c r="X88" s="12"/>
      <c r="Y88" s="12"/>
      <c r="Z88" s="12"/>
      <c r="AA88" s="12"/>
      <c r="AB88" s="12"/>
      <c r="AC88" s="12"/>
      <c r="AD88" s="12"/>
      <c r="AE88" s="12"/>
      <c r="AR88" s="153" t="s">
        <v>80</v>
      </c>
      <c r="AT88" s="161" t="s">
        <v>71</v>
      </c>
      <c r="AU88" s="161" t="s">
        <v>80</v>
      </c>
      <c r="AY88" s="153" t="s">
        <v>148</v>
      </c>
      <c r="BK88" s="162">
        <f>SUM(BK89:BK97)</f>
        <v>0</v>
      </c>
    </row>
    <row r="89" s="2" customFormat="1" ht="16.5" customHeight="1">
      <c r="A89" s="39"/>
      <c r="B89" s="165"/>
      <c r="C89" s="166" t="s">
        <v>80</v>
      </c>
      <c r="D89" s="166" t="s">
        <v>151</v>
      </c>
      <c r="E89" s="167" t="s">
        <v>816</v>
      </c>
      <c r="F89" s="168" t="s">
        <v>817</v>
      </c>
      <c r="G89" s="169" t="s">
        <v>164</v>
      </c>
      <c r="H89" s="170">
        <v>12</v>
      </c>
      <c r="I89" s="171"/>
      <c r="J89" s="172">
        <f>ROUND(I89*H89,2)</f>
        <v>0</v>
      </c>
      <c r="K89" s="168" t="s">
        <v>3</v>
      </c>
      <c r="L89" s="40"/>
      <c r="M89" s="173" t="s">
        <v>3</v>
      </c>
      <c r="N89" s="174" t="s">
        <v>43</v>
      </c>
      <c r="O89" s="73"/>
      <c r="P89" s="175">
        <f>O89*H89</f>
        <v>0</v>
      </c>
      <c r="Q89" s="175">
        <v>0</v>
      </c>
      <c r="R89" s="175">
        <f>Q89*H89</f>
        <v>0</v>
      </c>
      <c r="S89" s="175">
        <v>0</v>
      </c>
      <c r="T89" s="176">
        <f>S89*H89</f>
        <v>0</v>
      </c>
      <c r="U89" s="39"/>
      <c r="V89" s="39"/>
      <c r="W89" s="39"/>
      <c r="X89" s="39"/>
      <c r="Y89" s="39"/>
      <c r="Z89" s="39"/>
      <c r="AA89" s="39"/>
      <c r="AB89" s="39"/>
      <c r="AC89" s="39"/>
      <c r="AD89" s="39"/>
      <c r="AE89" s="39"/>
      <c r="AR89" s="177" t="s">
        <v>156</v>
      </c>
      <c r="AT89" s="177" t="s">
        <v>151</v>
      </c>
      <c r="AU89" s="177" t="s">
        <v>82</v>
      </c>
      <c r="AY89" s="20" t="s">
        <v>148</v>
      </c>
      <c r="BE89" s="178">
        <f>IF(N89="základní",J89,0)</f>
        <v>0</v>
      </c>
      <c r="BF89" s="178">
        <f>IF(N89="snížená",J89,0)</f>
        <v>0</v>
      </c>
      <c r="BG89" s="178">
        <f>IF(N89="zákl. přenesená",J89,0)</f>
        <v>0</v>
      </c>
      <c r="BH89" s="178">
        <f>IF(N89="sníž. přenesená",J89,0)</f>
        <v>0</v>
      </c>
      <c r="BI89" s="178">
        <f>IF(N89="nulová",J89,0)</f>
        <v>0</v>
      </c>
      <c r="BJ89" s="20" t="s">
        <v>80</v>
      </c>
      <c r="BK89" s="178">
        <f>ROUND(I89*H89,2)</f>
        <v>0</v>
      </c>
      <c r="BL89" s="20" t="s">
        <v>156</v>
      </c>
      <c r="BM89" s="177" t="s">
        <v>82</v>
      </c>
    </row>
    <row r="90" s="2" customFormat="1" ht="16.5" customHeight="1">
      <c r="A90" s="39"/>
      <c r="B90" s="165"/>
      <c r="C90" s="166" t="s">
        <v>82</v>
      </c>
      <c r="D90" s="166" t="s">
        <v>151</v>
      </c>
      <c r="E90" s="167" t="s">
        <v>818</v>
      </c>
      <c r="F90" s="168" t="s">
        <v>819</v>
      </c>
      <c r="G90" s="169" t="s">
        <v>164</v>
      </c>
      <c r="H90" s="170">
        <v>12</v>
      </c>
      <c r="I90" s="171"/>
      <c r="J90" s="172">
        <f>ROUND(I90*H90,2)</f>
        <v>0</v>
      </c>
      <c r="K90" s="168" t="s">
        <v>3</v>
      </c>
      <c r="L90" s="40"/>
      <c r="M90" s="173" t="s">
        <v>3</v>
      </c>
      <c r="N90" s="174" t="s">
        <v>43</v>
      </c>
      <c r="O90" s="73"/>
      <c r="P90" s="175">
        <f>O90*H90</f>
        <v>0</v>
      </c>
      <c r="Q90" s="175">
        <v>0</v>
      </c>
      <c r="R90" s="175">
        <f>Q90*H90</f>
        <v>0</v>
      </c>
      <c r="S90" s="175">
        <v>0</v>
      </c>
      <c r="T90" s="176">
        <f>S90*H90</f>
        <v>0</v>
      </c>
      <c r="U90" s="39"/>
      <c r="V90" s="39"/>
      <c r="W90" s="39"/>
      <c r="X90" s="39"/>
      <c r="Y90" s="39"/>
      <c r="Z90" s="39"/>
      <c r="AA90" s="39"/>
      <c r="AB90" s="39"/>
      <c r="AC90" s="39"/>
      <c r="AD90" s="39"/>
      <c r="AE90" s="39"/>
      <c r="AR90" s="177" t="s">
        <v>156</v>
      </c>
      <c r="AT90" s="177" t="s">
        <v>151</v>
      </c>
      <c r="AU90" s="177" t="s">
        <v>82</v>
      </c>
      <c r="AY90" s="20" t="s">
        <v>148</v>
      </c>
      <c r="BE90" s="178">
        <f>IF(N90="základní",J90,0)</f>
        <v>0</v>
      </c>
      <c r="BF90" s="178">
        <f>IF(N90="snížená",J90,0)</f>
        <v>0</v>
      </c>
      <c r="BG90" s="178">
        <f>IF(N90="zákl. přenesená",J90,0)</f>
        <v>0</v>
      </c>
      <c r="BH90" s="178">
        <f>IF(N90="sníž. přenesená",J90,0)</f>
        <v>0</v>
      </c>
      <c r="BI90" s="178">
        <f>IF(N90="nulová",J90,0)</f>
        <v>0</v>
      </c>
      <c r="BJ90" s="20" t="s">
        <v>80</v>
      </c>
      <c r="BK90" s="178">
        <f>ROUND(I90*H90,2)</f>
        <v>0</v>
      </c>
      <c r="BL90" s="20" t="s">
        <v>156</v>
      </c>
      <c r="BM90" s="177" t="s">
        <v>156</v>
      </c>
    </row>
    <row r="91" s="2" customFormat="1" ht="16.5" customHeight="1">
      <c r="A91" s="39"/>
      <c r="B91" s="165"/>
      <c r="C91" s="166" t="s">
        <v>172</v>
      </c>
      <c r="D91" s="166" t="s">
        <v>151</v>
      </c>
      <c r="E91" s="167" t="s">
        <v>820</v>
      </c>
      <c r="F91" s="168" t="s">
        <v>821</v>
      </c>
      <c r="G91" s="169" t="s">
        <v>164</v>
      </c>
      <c r="H91" s="170">
        <v>12</v>
      </c>
      <c r="I91" s="171"/>
      <c r="J91" s="172">
        <f>ROUND(I91*H91,2)</f>
        <v>0</v>
      </c>
      <c r="K91" s="168" t="s">
        <v>3</v>
      </c>
      <c r="L91" s="40"/>
      <c r="M91" s="173" t="s">
        <v>3</v>
      </c>
      <c r="N91" s="174" t="s">
        <v>43</v>
      </c>
      <c r="O91" s="73"/>
      <c r="P91" s="175">
        <f>O91*H91</f>
        <v>0</v>
      </c>
      <c r="Q91" s="175">
        <v>0</v>
      </c>
      <c r="R91" s="175">
        <f>Q91*H91</f>
        <v>0</v>
      </c>
      <c r="S91" s="175">
        <v>0</v>
      </c>
      <c r="T91" s="176">
        <f>S91*H91</f>
        <v>0</v>
      </c>
      <c r="U91" s="39"/>
      <c r="V91" s="39"/>
      <c r="W91" s="39"/>
      <c r="X91" s="39"/>
      <c r="Y91" s="39"/>
      <c r="Z91" s="39"/>
      <c r="AA91" s="39"/>
      <c r="AB91" s="39"/>
      <c r="AC91" s="39"/>
      <c r="AD91" s="39"/>
      <c r="AE91" s="39"/>
      <c r="AR91" s="177" t="s">
        <v>156</v>
      </c>
      <c r="AT91" s="177" t="s">
        <v>151</v>
      </c>
      <c r="AU91" s="177" t="s">
        <v>82</v>
      </c>
      <c r="AY91" s="20" t="s">
        <v>148</v>
      </c>
      <c r="BE91" s="178">
        <f>IF(N91="základní",J91,0)</f>
        <v>0</v>
      </c>
      <c r="BF91" s="178">
        <f>IF(N91="snížená",J91,0)</f>
        <v>0</v>
      </c>
      <c r="BG91" s="178">
        <f>IF(N91="zákl. přenesená",J91,0)</f>
        <v>0</v>
      </c>
      <c r="BH91" s="178">
        <f>IF(N91="sníž. přenesená",J91,0)</f>
        <v>0</v>
      </c>
      <c r="BI91" s="178">
        <f>IF(N91="nulová",J91,0)</f>
        <v>0</v>
      </c>
      <c r="BJ91" s="20" t="s">
        <v>80</v>
      </c>
      <c r="BK91" s="178">
        <f>ROUND(I91*H91,2)</f>
        <v>0</v>
      </c>
      <c r="BL91" s="20" t="s">
        <v>156</v>
      </c>
      <c r="BM91" s="177" t="s">
        <v>149</v>
      </c>
    </row>
    <row r="92" s="2" customFormat="1" ht="16.5" customHeight="1">
      <c r="A92" s="39"/>
      <c r="B92" s="165"/>
      <c r="C92" s="166" t="s">
        <v>156</v>
      </c>
      <c r="D92" s="166" t="s">
        <v>151</v>
      </c>
      <c r="E92" s="167" t="s">
        <v>822</v>
      </c>
      <c r="F92" s="168" t="s">
        <v>823</v>
      </c>
      <c r="G92" s="169" t="s">
        <v>164</v>
      </c>
      <c r="H92" s="170">
        <v>12</v>
      </c>
      <c r="I92" s="171"/>
      <c r="J92" s="172">
        <f>ROUND(I92*H92,2)</f>
        <v>0</v>
      </c>
      <c r="K92" s="168" t="s">
        <v>3</v>
      </c>
      <c r="L92" s="40"/>
      <c r="M92" s="173" t="s">
        <v>3</v>
      </c>
      <c r="N92" s="174" t="s">
        <v>43</v>
      </c>
      <c r="O92" s="73"/>
      <c r="P92" s="175">
        <f>O92*H92</f>
        <v>0</v>
      </c>
      <c r="Q92" s="175">
        <v>0</v>
      </c>
      <c r="R92" s="175">
        <f>Q92*H92</f>
        <v>0</v>
      </c>
      <c r="S92" s="175">
        <v>0</v>
      </c>
      <c r="T92" s="176">
        <f>S92*H92</f>
        <v>0</v>
      </c>
      <c r="U92" s="39"/>
      <c r="V92" s="39"/>
      <c r="W92" s="39"/>
      <c r="X92" s="39"/>
      <c r="Y92" s="39"/>
      <c r="Z92" s="39"/>
      <c r="AA92" s="39"/>
      <c r="AB92" s="39"/>
      <c r="AC92" s="39"/>
      <c r="AD92" s="39"/>
      <c r="AE92" s="39"/>
      <c r="AR92" s="177" t="s">
        <v>156</v>
      </c>
      <c r="AT92" s="177" t="s">
        <v>151</v>
      </c>
      <c r="AU92" s="177" t="s">
        <v>82</v>
      </c>
      <c r="AY92" s="20" t="s">
        <v>148</v>
      </c>
      <c r="BE92" s="178">
        <f>IF(N92="základní",J92,0)</f>
        <v>0</v>
      </c>
      <c r="BF92" s="178">
        <f>IF(N92="snížená",J92,0)</f>
        <v>0</v>
      </c>
      <c r="BG92" s="178">
        <f>IF(N92="zákl. přenesená",J92,0)</f>
        <v>0</v>
      </c>
      <c r="BH92" s="178">
        <f>IF(N92="sníž. přenesená",J92,0)</f>
        <v>0</v>
      </c>
      <c r="BI92" s="178">
        <f>IF(N92="nulová",J92,0)</f>
        <v>0</v>
      </c>
      <c r="BJ92" s="20" t="s">
        <v>80</v>
      </c>
      <c r="BK92" s="178">
        <f>ROUND(I92*H92,2)</f>
        <v>0</v>
      </c>
      <c r="BL92" s="20" t="s">
        <v>156</v>
      </c>
      <c r="BM92" s="177" t="s">
        <v>202</v>
      </c>
    </row>
    <row r="93" s="2" customFormat="1" ht="16.5" customHeight="1">
      <c r="A93" s="39"/>
      <c r="B93" s="165"/>
      <c r="C93" s="166" t="s">
        <v>183</v>
      </c>
      <c r="D93" s="166" t="s">
        <v>151</v>
      </c>
      <c r="E93" s="167" t="s">
        <v>824</v>
      </c>
      <c r="F93" s="168" t="s">
        <v>825</v>
      </c>
      <c r="G93" s="169" t="s">
        <v>215</v>
      </c>
      <c r="H93" s="170">
        <v>25.2</v>
      </c>
      <c r="I93" s="171"/>
      <c r="J93" s="172">
        <f>ROUND(I93*H93,2)</f>
        <v>0</v>
      </c>
      <c r="K93" s="168" t="s">
        <v>3</v>
      </c>
      <c r="L93" s="40"/>
      <c r="M93" s="173" t="s">
        <v>3</v>
      </c>
      <c r="N93" s="174" t="s">
        <v>43</v>
      </c>
      <c r="O93" s="73"/>
      <c r="P93" s="175">
        <f>O93*H93</f>
        <v>0</v>
      </c>
      <c r="Q93" s="175">
        <v>0</v>
      </c>
      <c r="R93" s="175">
        <f>Q93*H93</f>
        <v>0</v>
      </c>
      <c r="S93" s="175">
        <v>0</v>
      </c>
      <c r="T93" s="176">
        <f>S93*H93</f>
        <v>0</v>
      </c>
      <c r="U93" s="39"/>
      <c r="V93" s="39"/>
      <c r="W93" s="39"/>
      <c r="X93" s="39"/>
      <c r="Y93" s="39"/>
      <c r="Z93" s="39"/>
      <c r="AA93" s="39"/>
      <c r="AB93" s="39"/>
      <c r="AC93" s="39"/>
      <c r="AD93" s="39"/>
      <c r="AE93" s="39"/>
      <c r="AR93" s="177" t="s">
        <v>156</v>
      </c>
      <c r="AT93" s="177" t="s">
        <v>151</v>
      </c>
      <c r="AU93" s="177" t="s">
        <v>82</v>
      </c>
      <c r="AY93" s="20" t="s">
        <v>148</v>
      </c>
      <c r="BE93" s="178">
        <f>IF(N93="základní",J93,0)</f>
        <v>0</v>
      </c>
      <c r="BF93" s="178">
        <f>IF(N93="snížená",J93,0)</f>
        <v>0</v>
      </c>
      <c r="BG93" s="178">
        <f>IF(N93="zákl. přenesená",J93,0)</f>
        <v>0</v>
      </c>
      <c r="BH93" s="178">
        <f>IF(N93="sníž. přenesená",J93,0)</f>
        <v>0</v>
      </c>
      <c r="BI93" s="178">
        <f>IF(N93="nulová",J93,0)</f>
        <v>0</v>
      </c>
      <c r="BJ93" s="20" t="s">
        <v>80</v>
      </c>
      <c r="BK93" s="178">
        <f>ROUND(I93*H93,2)</f>
        <v>0</v>
      </c>
      <c r="BL93" s="20" t="s">
        <v>156</v>
      </c>
      <c r="BM93" s="177" t="s">
        <v>107</v>
      </c>
    </row>
    <row r="94" s="2" customFormat="1" ht="16.5" customHeight="1">
      <c r="A94" s="39"/>
      <c r="B94" s="165"/>
      <c r="C94" s="166" t="s">
        <v>149</v>
      </c>
      <c r="D94" s="166" t="s">
        <v>151</v>
      </c>
      <c r="E94" s="167" t="s">
        <v>826</v>
      </c>
      <c r="F94" s="168" t="s">
        <v>827</v>
      </c>
      <c r="G94" s="169" t="s">
        <v>164</v>
      </c>
      <c r="H94" s="170">
        <v>2.4</v>
      </c>
      <c r="I94" s="171"/>
      <c r="J94" s="172">
        <f>ROUND(I94*H94,2)</f>
        <v>0</v>
      </c>
      <c r="K94" s="168" t="s">
        <v>3</v>
      </c>
      <c r="L94" s="40"/>
      <c r="M94" s="173" t="s">
        <v>3</v>
      </c>
      <c r="N94" s="174" t="s">
        <v>43</v>
      </c>
      <c r="O94" s="73"/>
      <c r="P94" s="175">
        <f>O94*H94</f>
        <v>0</v>
      </c>
      <c r="Q94" s="175">
        <v>0</v>
      </c>
      <c r="R94" s="175">
        <f>Q94*H94</f>
        <v>0</v>
      </c>
      <c r="S94" s="175">
        <v>0</v>
      </c>
      <c r="T94" s="176">
        <f>S94*H94</f>
        <v>0</v>
      </c>
      <c r="U94" s="39"/>
      <c r="V94" s="39"/>
      <c r="W94" s="39"/>
      <c r="X94" s="39"/>
      <c r="Y94" s="39"/>
      <c r="Z94" s="39"/>
      <c r="AA94" s="39"/>
      <c r="AB94" s="39"/>
      <c r="AC94" s="39"/>
      <c r="AD94" s="39"/>
      <c r="AE94" s="39"/>
      <c r="AR94" s="177" t="s">
        <v>156</v>
      </c>
      <c r="AT94" s="177" t="s">
        <v>151</v>
      </c>
      <c r="AU94" s="177" t="s">
        <v>82</v>
      </c>
      <c r="AY94" s="20" t="s">
        <v>148</v>
      </c>
      <c r="BE94" s="178">
        <f>IF(N94="základní",J94,0)</f>
        <v>0</v>
      </c>
      <c r="BF94" s="178">
        <f>IF(N94="snížená",J94,0)</f>
        <v>0</v>
      </c>
      <c r="BG94" s="178">
        <f>IF(N94="zákl. přenesená",J94,0)</f>
        <v>0</v>
      </c>
      <c r="BH94" s="178">
        <f>IF(N94="sníž. přenesená",J94,0)</f>
        <v>0</v>
      </c>
      <c r="BI94" s="178">
        <f>IF(N94="nulová",J94,0)</f>
        <v>0</v>
      </c>
      <c r="BJ94" s="20" t="s">
        <v>80</v>
      </c>
      <c r="BK94" s="178">
        <f>ROUND(I94*H94,2)</f>
        <v>0</v>
      </c>
      <c r="BL94" s="20" t="s">
        <v>156</v>
      </c>
      <c r="BM94" s="177" t="s">
        <v>9</v>
      </c>
    </row>
    <row r="95" s="2" customFormat="1" ht="16.5" customHeight="1">
      <c r="A95" s="39"/>
      <c r="B95" s="165"/>
      <c r="C95" s="166" t="s">
        <v>196</v>
      </c>
      <c r="D95" s="166" t="s">
        <v>151</v>
      </c>
      <c r="E95" s="167" t="s">
        <v>828</v>
      </c>
      <c r="F95" s="168" t="s">
        <v>829</v>
      </c>
      <c r="G95" s="169" t="s">
        <v>164</v>
      </c>
      <c r="H95" s="170">
        <v>9.6</v>
      </c>
      <c r="I95" s="171"/>
      <c r="J95" s="172">
        <f>ROUND(I95*H95,2)</f>
        <v>0</v>
      </c>
      <c r="K95" s="168" t="s">
        <v>3</v>
      </c>
      <c r="L95" s="40"/>
      <c r="M95" s="173" t="s">
        <v>3</v>
      </c>
      <c r="N95" s="174" t="s">
        <v>43</v>
      </c>
      <c r="O95" s="73"/>
      <c r="P95" s="175">
        <f>O95*H95</f>
        <v>0</v>
      </c>
      <c r="Q95" s="175">
        <v>0</v>
      </c>
      <c r="R95" s="175">
        <f>Q95*H95</f>
        <v>0</v>
      </c>
      <c r="S95" s="175">
        <v>0</v>
      </c>
      <c r="T95" s="176">
        <f>S95*H95</f>
        <v>0</v>
      </c>
      <c r="U95" s="39"/>
      <c r="V95" s="39"/>
      <c r="W95" s="39"/>
      <c r="X95" s="39"/>
      <c r="Y95" s="39"/>
      <c r="Z95" s="39"/>
      <c r="AA95" s="39"/>
      <c r="AB95" s="39"/>
      <c r="AC95" s="39"/>
      <c r="AD95" s="39"/>
      <c r="AE95" s="39"/>
      <c r="AR95" s="177" t="s">
        <v>156</v>
      </c>
      <c r="AT95" s="177" t="s">
        <v>151</v>
      </c>
      <c r="AU95" s="177" t="s">
        <v>82</v>
      </c>
      <c r="AY95" s="20" t="s">
        <v>148</v>
      </c>
      <c r="BE95" s="178">
        <f>IF(N95="základní",J95,0)</f>
        <v>0</v>
      </c>
      <c r="BF95" s="178">
        <f>IF(N95="snížená",J95,0)</f>
        <v>0</v>
      </c>
      <c r="BG95" s="178">
        <f>IF(N95="zákl. přenesená",J95,0)</f>
        <v>0</v>
      </c>
      <c r="BH95" s="178">
        <f>IF(N95="sníž. přenesená",J95,0)</f>
        <v>0</v>
      </c>
      <c r="BI95" s="178">
        <f>IF(N95="nulová",J95,0)</f>
        <v>0</v>
      </c>
      <c r="BJ95" s="20" t="s">
        <v>80</v>
      </c>
      <c r="BK95" s="178">
        <f>ROUND(I95*H95,2)</f>
        <v>0</v>
      </c>
      <c r="BL95" s="20" t="s">
        <v>156</v>
      </c>
      <c r="BM95" s="177" t="s">
        <v>233</v>
      </c>
    </row>
    <row r="96" s="2" customFormat="1" ht="16.5" customHeight="1">
      <c r="A96" s="39"/>
      <c r="B96" s="165"/>
      <c r="C96" s="166" t="s">
        <v>202</v>
      </c>
      <c r="D96" s="166" t="s">
        <v>151</v>
      </c>
      <c r="E96" s="167" t="s">
        <v>830</v>
      </c>
      <c r="F96" s="168" t="s">
        <v>831</v>
      </c>
      <c r="G96" s="169" t="s">
        <v>164</v>
      </c>
      <c r="H96" s="170">
        <v>0.3</v>
      </c>
      <c r="I96" s="171"/>
      <c r="J96" s="172">
        <f>ROUND(I96*H96,2)</f>
        <v>0</v>
      </c>
      <c r="K96" s="168" t="s">
        <v>3</v>
      </c>
      <c r="L96" s="40"/>
      <c r="M96" s="173" t="s">
        <v>3</v>
      </c>
      <c r="N96" s="174" t="s">
        <v>43</v>
      </c>
      <c r="O96" s="73"/>
      <c r="P96" s="175">
        <f>O96*H96</f>
        <v>0</v>
      </c>
      <c r="Q96" s="175">
        <v>0</v>
      </c>
      <c r="R96" s="175">
        <f>Q96*H96</f>
        <v>0</v>
      </c>
      <c r="S96" s="175">
        <v>0</v>
      </c>
      <c r="T96" s="176">
        <f>S96*H96</f>
        <v>0</v>
      </c>
      <c r="U96" s="39"/>
      <c r="V96" s="39"/>
      <c r="W96" s="39"/>
      <c r="X96" s="39"/>
      <c r="Y96" s="39"/>
      <c r="Z96" s="39"/>
      <c r="AA96" s="39"/>
      <c r="AB96" s="39"/>
      <c r="AC96" s="39"/>
      <c r="AD96" s="39"/>
      <c r="AE96" s="39"/>
      <c r="AR96" s="177" t="s">
        <v>156</v>
      </c>
      <c r="AT96" s="177" t="s">
        <v>151</v>
      </c>
      <c r="AU96" s="177" t="s">
        <v>82</v>
      </c>
      <c r="AY96" s="20" t="s">
        <v>148</v>
      </c>
      <c r="BE96" s="178">
        <f>IF(N96="základní",J96,0)</f>
        <v>0</v>
      </c>
      <c r="BF96" s="178">
        <f>IF(N96="snížená",J96,0)</f>
        <v>0</v>
      </c>
      <c r="BG96" s="178">
        <f>IF(N96="zákl. přenesená",J96,0)</f>
        <v>0</v>
      </c>
      <c r="BH96" s="178">
        <f>IF(N96="sníž. přenesená",J96,0)</f>
        <v>0</v>
      </c>
      <c r="BI96" s="178">
        <f>IF(N96="nulová",J96,0)</f>
        <v>0</v>
      </c>
      <c r="BJ96" s="20" t="s">
        <v>80</v>
      </c>
      <c r="BK96" s="178">
        <f>ROUND(I96*H96,2)</f>
        <v>0</v>
      </c>
      <c r="BL96" s="20" t="s">
        <v>156</v>
      </c>
      <c r="BM96" s="177" t="s">
        <v>249</v>
      </c>
    </row>
    <row r="97" s="2" customFormat="1" ht="16.5" customHeight="1">
      <c r="A97" s="39"/>
      <c r="B97" s="165"/>
      <c r="C97" s="166" t="s">
        <v>160</v>
      </c>
      <c r="D97" s="166" t="s">
        <v>151</v>
      </c>
      <c r="E97" s="167" t="s">
        <v>832</v>
      </c>
      <c r="F97" s="168" t="s">
        <v>833</v>
      </c>
      <c r="G97" s="169" t="s">
        <v>164</v>
      </c>
      <c r="H97" s="170">
        <v>1</v>
      </c>
      <c r="I97" s="171"/>
      <c r="J97" s="172">
        <f>ROUND(I97*H97,2)</f>
        <v>0</v>
      </c>
      <c r="K97" s="168" t="s">
        <v>3</v>
      </c>
      <c r="L97" s="40"/>
      <c r="M97" s="173" t="s">
        <v>3</v>
      </c>
      <c r="N97" s="174" t="s">
        <v>43</v>
      </c>
      <c r="O97" s="73"/>
      <c r="P97" s="175">
        <f>O97*H97</f>
        <v>0</v>
      </c>
      <c r="Q97" s="175">
        <v>0</v>
      </c>
      <c r="R97" s="175">
        <f>Q97*H97</f>
        <v>0</v>
      </c>
      <c r="S97" s="175">
        <v>0</v>
      </c>
      <c r="T97" s="176">
        <f>S97*H97</f>
        <v>0</v>
      </c>
      <c r="U97" s="39"/>
      <c r="V97" s="39"/>
      <c r="W97" s="39"/>
      <c r="X97" s="39"/>
      <c r="Y97" s="39"/>
      <c r="Z97" s="39"/>
      <c r="AA97" s="39"/>
      <c r="AB97" s="39"/>
      <c r="AC97" s="39"/>
      <c r="AD97" s="39"/>
      <c r="AE97" s="39"/>
      <c r="AR97" s="177" t="s">
        <v>156</v>
      </c>
      <c r="AT97" s="177" t="s">
        <v>151</v>
      </c>
      <c r="AU97" s="177" t="s">
        <v>82</v>
      </c>
      <c r="AY97" s="20" t="s">
        <v>148</v>
      </c>
      <c r="BE97" s="178">
        <f>IF(N97="základní",J97,0)</f>
        <v>0</v>
      </c>
      <c r="BF97" s="178">
        <f>IF(N97="snížená",J97,0)</f>
        <v>0</v>
      </c>
      <c r="BG97" s="178">
        <f>IF(N97="zákl. přenesená",J97,0)</f>
        <v>0</v>
      </c>
      <c r="BH97" s="178">
        <f>IF(N97="sníž. přenesená",J97,0)</f>
        <v>0</v>
      </c>
      <c r="BI97" s="178">
        <f>IF(N97="nulová",J97,0)</f>
        <v>0</v>
      </c>
      <c r="BJ97" s="20" t="s">
        <v>80</v>
      </c>
      <c r="BK97" s="178">
        <f>ROUND(I97*H97,2)</f>
        <v>0</v>
      </c>
      <c r="BL97" s="20" t="s">
        <v>156</v>
      </c>
      <c r="BM97" s="177" t="s">
        <v>264</v>
      </c>
    </row>
    <row r="98" s="12" customFormat="1" ht="22.8" customHeight="1">
      <c r="A98" s="12"/>
      <c r="B98" s="152"/>
      <c r="C98" s="12"/>
      <c r="D98" s="153" t="s">
        <v>71</v>
      </c>
      <c r="E98" s="163" t="s">
        <v>834</v>
      </c>
      <c r="F98" s="163" t="s">
        <v>495</v>
      </c>
      <c r="G98" s="12"/>
      <c r="H98" s="12"/>
      <c r="I98" s="155"/>
      <c r="J98" s="164">
        <f>BK98</f>
        <v>0</v>
      </c>
      <c r="K98" s="12"/>
      <c r="L98" s="152"/>
      <c r="M98" s="157"/>
      <c r="N98" s="158"/>
      <c r="O98" s="158"/>
      <c r="P98" s="159">
        <f>P99</f>
        <v>0</v>
      </c>
      <c r="Q98" s="158"/>
      <c r="R98" s="159">
        <f>R99</f>
        <v>0</v>
      </c>
      <c r="S98" s="158"/>
      <c r="T98" s="160">
        <f>T99</f>
        <v>0</v>
      </c>
      <c r="U98" s="12"/>
      <c r="V98" s="12"/>
      <c r="W98" s="12"/>
      <c r="X98" s="12"/>
      <c r="Y98" s="12"/>
      <c r="Z98" s="12"/>
      <c r="AA98" s="12"/>
      <c r="AB98" s="12"/>
      <c r="AC98" s="12"/>
      <c r="AD98" s="12"/>
      <c r="AE98" s="12"/>
      <c r="AR98" s="153" t="s">
        <v>80</v>
      </c>
      <c r="AT98" s="161" t="s">
        <v>71</v>
      </c>
      <c r="AU98" s="161" t="s">
        <v>80</v>
      </c>
      <c r="AY98" s="153" t="s">
        <v>148</v>
      </c>
      <c r="BK98" s="162">
        <f>BK99</f>
        <v>0</v>
      </c>
    </row>
    <row r="99" s="2" customFormat="1" ht="16.5" customHeight="1">
      <c r="A99" s="39"/>
      <c r="B99" s="165"/>
      <c r="C99" s="166" t="s">
        <v>107</v>
      </c>
      <c r="D99" s="166" t="s">
        <v>151</v>
      </c>
      <c r="E99" s="167" t="s">
        <v>835</v>
      </c>
      <c r="F99" s="168" t="s">
        <v>836</v>
      </c>
      <c r="G99" s="169" t="s">
        <v>215</v>
      </c>
      <c r="H99" s="170">
        <v>25.2</v>
      </c>
      <c r="I99" s="171"/>
      <c r="J99" s="172">
        <f>ROUND(I99*H99,2)</f>
        <v>0</v>
      </c>
      <c r="K99" s="168" t="s">
        <v>3</v>
      </c>
      <c r="L99" s="40"/>
      <c r="M99" s="173" t="s">
        <v>3</v>
      </c>
      <c r="N99" s="174" t="s">
        <v>43</v>
      </c>
      <c r="O99" s="73"/>
      <c r="P99" s="175">
        <f>O99*H99</f>
        <v>0</v>
      </c>
      <c r="Q99" s="175">
        <v>0</v>
      </c>
      <c r="R99" s="175">
        <f>Q99*H99</f>
        <v>0</v>
      </c>
      <c r="S99" s="175">
        <v>0</v>
      </c>
      <c r="T99" s="176">
        <f>S99*H99</f>
        <v>0</v>
      </c>
      <c r="U99" s="39"/>
      <c r="V99" s="39"/>
      <c r="W99" s="39"/>
      <c r="X99" s="39"/>
      <c r="Y99" s="39"/>
      <c r="Z99" s="39"/>
      <c r="AA99" s="39"/>
      <c r="AB99" s="39"/>
      <c r="AC99" s="39"/>
      <c r="AD99" s="39"/>
      <c r="AE99" s="39"/>
      <c r="AR99" s="177" t="s">
        <v>156</v>
      </c>
      <c r="AT99" s="177" t="s">
        <v>151</v>
      </c>
      <c r="AU99" s="177" t="s">
        <v>82</v>
      </c>
      <c r="AY99" s="20" t="s">
        <v>148</v>
      </c>
      <c r="BE99" s="178">
        <f>IF(N99="základní",J99,0)</f>
        <v>0</v>
      </c>
      <c r="BF99" s="178">
        <f>IF(N99="snížená",J99,0)</f>
        <v>0</v>
      </c>
      <c r="BG99" s="178">
        <f>IF(N99="zákl. přenesená",J99,0)</f>
        <v>0</v>
      </c>
      <c r="BH99" s="178">
        <f>IF(N99="sníž. přenesená",J99,0)</f>
        <v>0</v>
      </c>
      <c r="BI99" s="178">
        <f>IF(N99="nulová",J99,0)</f>
        <v>0</v>
      </c>
      <c r="BJ99" s="20" t="s">
        <v>80</v>
      </c>
      <c r="BK99" s="178">
        <f>ROUND(I99*H99,2)</f>
        <v>0</v>
      </c>
      <c r="BL99" s="20" t="s">
        <v>156</v>
      </c>
      <c r="BM99" s="177" t="s">
        <v>275</v>
      </c>
    </row>
    <row r="100" s="12" customFormat="1" ht="25.92" customHeight="1">
      <c r="A100" s="12"/>
      <c r="B100" s="152"/>
      <c r="C100" s="12"/>
      <c r="D100" s="153" t="s">
        <v>71</v>
      </c>
      <c r="E100" s="154" t="s">
        <v>245</v>
      </c>
      <c r="F100" s="154" t="s">
        <v>837</v>
      </c>
      <c r="G100" s="12"/>
      <c r="H100" s="12"/>
      <c r="I100" s="155"/>
      <c r="J100" s="156">
        <f>BK100</f>
        <v>0</v>
      </c>
      <c r="K100" s="12"/>
      <c r="L100" s="152"/>
      <c r="M100" s="157"/>
      <c r="N100" s="158"/>
      <c r="O100" s="158"/>
      <c r="P100" s="159">
        <f>P101+P123+P152</f>
        <v>0</v>
      </c>
      <c r="Q100" s="158"/>
      <c r="R100" s="159">
        <f>R101+R123+R152</f>
        <v>0</v>
      </c>
      <c r="S100" s="158"/>
      <c r="T100" s="160">
        <f>T101+T123+T152</f>
        <v>0</v>
      </c>
      <c r="U100" s="12"/>
      <c r="V100" s="12"/>
      <c r="W100" s="12"/>
      <c r="X100" s="12"/>
      <c r="Y100" s="12"/>
      <c r="Z100" s="12"/>
      <c r="AA100" s="12"/>
      <c r="AB100" s="12"/>
      <c r="AC100" s="12"/>
      <c r="AD100" s="12"/>
      <c r="AE100" s="12"/>
      <c r="AR100" s="153" t="s">
        <v>82</v>
      </c>
      <c r="AT100" s="161" t="s">
        <v>71</v>
      </c>
      <c r="AU100" s="161" t="s">
        <v>72</v>
      </c>
      <c r="AY100" s="153" t="s">
        <v>148</v>
      </c>
      <c r="BK100" s="162">
        <f>BK101+BK123+BK152</f>
        <v>0</v>
      </c>
    </row>
    <row r="101" s="12" customFormat="1" ht="22.8" customHeight="1">
      <c r="A101" s="12"/>
      <c r="B101" s="152"/>
      <c r="C101" s="12"/>
      <c r="D101" s="153" t="s">
        <v>71</v>
      </c>
      <c r="E101" s="163" t="s">
        <v>255</v>
      </c>
      <c r="F101" s="163" t="s">
        <v>838</v>
      </c>
      <c r="G101" s="12"/>
      <c r="H101" s="12"/>
      <c r="I101" s="155"/>
      <c r="J101" s="164">
        <f>BK101</f>
        <v>0</v>
      </c>
      <c r="K101" s="12"/>
      <c r="L101" s="152"/>
      <c r="M101" s="157"/>
      <c r="N101" s="158"/>
      <c r="O101" s="158"/>
      <c r="P101" s="159">
        <f>SUM(P102:P122)</f>
        <v>0</v>
      </c>
      <c r="Q101" s="158"/>
      <c r="R101" s="159">
        <f>SUM(R102:R122)</f>
        <v>0</v>
      </c>
      <c r="S101" s="158"/>
      <c r="T101" s="160">
        <f>SUM(T102:T122)</f>
        <v>0</v>
      </c>
      <c r="U101" s="12"/>
      <c r="V101" s="12"/>
      <c r="W101" s="12"/>
      <c r="X101" s="12"/>
      <c r="Y101" s="12"/>
      <c r="Z101" s="12"/>
      <c r="AA101" s="12"/>
      <c r="AB101" s="12"/>
      <c r="AC101" s="12"/>
      <c r="AD101" s="12"/>
      <c r="AE101" s="12"/>
      <c r="AR101" s="153" t="s">
        <v>82</v>
      </c>
      <c r="AT101" s="161" t="s">
        <v>71</v>
      </c>
      <c r="AU101" s="161" t="s">
        <v>80</v>
      </c>
      <c r="AY101" s="153" t="s">
        <v>148</v>
      </c>
      <c r="BK101" s="162">
        <f>SUM(BK102:BK122)</f>
        <v>0</v>
      </c>
    </row>
    <row r="102" s="2" customFormat="1" ht="16.5" customHeight="1">
      <c r="A102" s="39"/>
      <c r="B102" s="165"/>
      <c r="C102" s="166" t="s">
        <v>218</v>
      </c>
      <c r="D102" s="166" t="s">
        <v>151</v>
      </c>
      <c r="E102" s="167" t="s">
        <v>839</v>
      </c>
      <c r="F102" s="168" t="s">
        <v>840</v>
      </c>
      <c r="G102" s="169" t="s">
        <v>199</v>
      </c>
      <c r="H102" s="170">
        <v>53</v>
      </c>
      <c r="I102" s="171"/>
      <c r="J102" s="172">
        <f>ROUND(I102*H102,2)</f>
        <v>0</v>
      </c>
      <c r="K102" s="168" t="s">
        <v>3</v>
      </c>
      <c r="L102" s="40"/>
      <c r="M102" s="173" t="s">
        <v>3</v>
      </c>
      <c r="N102" s="174" t="s">
        <v>43</v>
      </c>
      <c r="O102" s="73"/>
      <c r="P102" s="175">
        <f>O102*H102</f>
        <v>0</v>
      </c>
      <c r="Q102" s="175">
        <v>0</v>
      </c>
      <c r="R102" s="175">
        <f>Q102*H102</f>
        <v>0</v>
      </c>
      <c r="S102" s="175">
        <v>0</v>
      </c>
      <c r="T102" s="176">
        <f>S102*H102</f>
        <v>0</v>
      </c>
      <c r="U102" s="39"/>
      <c r="V102" s="39"/>
      <c r="W102" s="39"/>
      <c r="X102" s="39"/>
      <c r="Y102" s="39"/>
      <c r="Z102" s="39"/>
      <c r="AA102" s="39"/>
      <c r="AB102" s="39"/>
      <c r="AC102" s="39"/>
      <c r="AD102" s="39"/>
      <c r="AE102" s="39"/>
      <c r="AR102" s="177" t="s">
        <v>249</v>
      </c>
      <c r="AT102" s="177" t="s">
        <v>151</v>
      </c>
      <c r="AU102" s="177" t="s">
        <v>82</v>
      </c>
      <c r="AY102" s="20" t="s">
        <v>148</v>
      </c>
      <c r="BE102" s="178">
        <f>IF(N102="základní",J102,0)</f>
        <v>0</v>
      </c>
      <c r="BF102" s="178">
        <f>IF(N102="snížená",J102,0)</f>
        <v>0</v>
      </c>
      <c r="BG102" s="178">
        <f>IF(N102="zákl. přenesená",J102,0)</f>
        <v>0</v>
      </c>
      <c r="BH102" s="178">
        <f>IF(N102="sníž. přenesená",J102,0)</f>
        <v>0</v>
      </c>
      <c r="BI102" s="178">
        <f>IF(N102="nulová",J102,0)</f>
        <v>0</v>
      </c>
      <c r="BJ102" s="20" t="s">
        <v>80</v>
      </c>
      <c r="BK102" s="178">
        <f>ROUND(I102*H102,2)</f>
        <v>0</v>
      </c>
      <c r="BL102" s="20" t="s">
        <v>249</v>
      </c>
      <c r="BM102" s="177" t="s">
        <v>284</v>
      </c>
    </row>
    <row r="103" s="2" customFormat="1" ht="16.5" customHeight="1">
      <c r="A103" s="39"/>
      <c r="B103" s="165"/>
      <c r="C103" s="166" t="s">
        <v>9</v>
      </c>
      <c r="D103" s="166" t="s">
        <v>151</v>
      </c>
      <c r="E103" s="167" t="s">
        <v>841</v>
      </c>
      <c r="F103" s="168" t="s">
        <v>842</v>
      </c>
      <c r="G103" s="169" t="s">
        <v>199</v>
      </c>
      <c r="H103" s="170">
        <v>26</v>
      </c>
      <c r="I103" s="171"/>
      <c r="J103" s="172">
        <f>ROUND(I103*H103,2)</f>
        <v>0</v>
      </c>
      <c r="K103" s="168" t="s">
        <v>3</v>
      </c>
      <c r="L103" s="40"/>
      <c r="M103" s="173" t="s">
        <v>3</v>
      </c>
      <c r="N103" s="174" t="s">
        <v>43</v>
      </c>
      <c r="O103" s="73"/>
      <c r="P103" s="175">
        <f>O103*H103</f>
        <v>0</v>
      </c>
      <c r="Q103" s="175">
        <v>0</v>
      </c>
      <c r="R103" s="175">
        <f>Q103*H103</f>
        <v>0</v>
      </c>
      <c r="S103" s="175">
        <v>0</v>
      </c>
      <c r="T103" s="176">
        <f>S103*H103</f>
        <v>0</v>
      </c>
      <c r="U103" s="39"/>
      <c r="V103" s="39"/>
      <c r="W103" s="39"/>
      <c r="X103" s="39"/>
      <c r="Y103" s="39"/>
      <c r="Z103" s="39"/>
      <c r="AA103" s="39"/>
      <c r="AB103" s="39"/>
      <c r="AC103" s="39"/>
      <c r="AD103" s="39"/>
      <c r="AE103" s="39"/>
      <c r="AR103" s="177" t="s">
        <v>249</v>
      </c>
      <c r="AT103" s="177" t="s">
        <v>151</v>
      </c>
      <c r="AU103" s="177" t="s">
        <v>82</v>
      </c>
      <c r="AY103" s="20" t="s">
        <v>148</v>
      </c>
      <c r="BE103" s="178">
        <f>IF(N103="základní",J103,0)</f>
        <v>0</v>
      </c>
      <c r="BF103" s="178">
        <f>IF(N103="snížená",J103,0)</f>
        <v>0</v>
      </c>
      <c r="BG103" s="178">
        <f>IF(N103="zákl. přenesená",J103,0)</f>
        <v>0</v>
      </c>
      <c r="BH103" s="178">
        <f>IF(N103="sníž. přenesená",J103,0)</f>
        <v>0</v>
      </c>
      <c r="BI103" s="178">
        <f>IF(N103="nulová",J103,0)</f>
        <v>0</v>
      </c>
      <c r="BJ103" s="20" t="s">
        <v>80</v>
      </c>
      <c r="BK103" s="178">
        <f>ROUND(I103*H103,2)</f>
        <v>0</v>
      </c>
      <c r="BL103" s="20" t="s">
        <v>249</v>
      </c>
      <c r="BM103" s="177" t="s">
        <v>296</v>
      </c>
    </row>
    <row r="104" s="2" customFormat="1" ht="16.5" customHeight="1">
      <c r="A104" s="39"/>
      <c r="B104" s="165"/>
      <c r="C104" s="166" t="s">
        <v>227</v>
      </c>
      <c r="D104" s="166" t="s">
        <v>151</v>
      </c>
      <c r="E104" s="167" t="s">
        <v>843</v>
      </c>
      <c r="F104" s="168" t="s">
        <v>844</v>
      </c>
      <c r="G104" s="169" t="s">
        <v>199</v>
      </c>
      <c r="H104" s="170">
        <v>6</v>
      </c>
      <c r="I104" s="171"/>
      <c r="J104" s="172">
        <f>ROUND(I104*H104,2)</f>
        <v>0</v>
      </c>
      <c r="K104" s="168" t="s">
        <v>3</v>
      </c>
      <c r="L104" s="40"/>
      <c r="M104" s="173" t="s">
        <v>3</v>
      </c>
      <c r="N104" s="174" t="s">
        <v>43</v>
      </c>
      <c r="O104" s="73"/>
      <c r="P104" s="175">
        <f>O104*H104</f>
        <v>0</v>
      </c>
      <c r="Q104" s="175">
        <v>0</v>
      </c>
      <c r="R104" s="175">
        <f>Q104*H104</f>
        <v>0</v>
      </c>
      <c r="S104" s="175">
        <v>0</v>
      </c>
      <c r="T104" s="176">
        <f>S104*H104</f>
        <v>0</v>
      </c>
      <c r="U104" s="39"/>
      <c r="V104" s="39"/>
      <c r="W104" s="39"/>
      <c r="X104" s="39"/>
      <c r="Y104" s="39"/>
      <c r="Z104" s="39"/>
      <c r="AA104" s="39"/>
      <c r="AB104" s="39"/>
      <c r="AC104" s="39"/>
      <c r="AD104" s="39"/>
      <c r="AE104" s="39"/>
      <c r="AR104" s="177" t="s">
        <v>249</v>
      </c>
      <c r="AT104" s="177" t="s">
        <v>151</v>
      </c>
      <c r="AU104" s="177" t="s">
        <v>82</v>
      </c>
      <c r="AY104" s="20" t="s">
        <v>148</v>
      </c>
      <c r="BE104" s="178">
        <f>IF(N104="základní",J104,0)</f>
        <v>0</v>
      </c>
      <c r="BF104" s="178">
        <f>IF(N104="snížená",J104,0)</f>
        <v>0</v>
      </c>
      <c r="BG104" s="178">
        <f>IF(N104="zákl. přenesená",J104,0)</f>
        <v>0</v>
      </c>
      <c r="BH104" s="178">
        <f>IF(N104="sníž. přenesená",J104,0)</f>
        <v>0</v>
      </c>
      <c r="BI104" s="178">
        <f>IF(N104="nulová",J104,0)</f>
        <v>0</v>
      </c>
      <c r="BJ104" s="20" t="s">
        <v>80</v>
      </c>
      <c r="BK104" s="178">
        <f>ROUND(I104*H104,2)</f>
        <v>0</v>
      </c>
      <c r="BL104" s="20" t="s">
        <v>249</v>
      </c>
      <c r="BM104" s="177" t="s">
        <v>310</v>
      </c>
    </row>
    <row r="105" s="2" customFormat="1" ht="16.5" customHeight="1">
      <c r="A105" s="39"/>
      <c r="B105" s="165"/>
      <c r="C105" s="166" t="s">
        <v>233</v>
      </c>
      <c r="D105" s="166" t="s">
        <v>151</v>
      </c>
      <c r="E105" s="167" t="s">
        <v>845</v>
      </c>
      <c r="F105" s="168" t="s">
        <v>846</v>
      </c>
      <c r="G105" s="169" t="s">
        <v>199</v>
      </c>
      <c r="H105" s="170">
        <v>8</v>
      </c>
      <c r="I105" s="171"/>
      <c r="J105" s="172">
        <f>ROUND(I105*H105,2)</f>
        <v>0</v>
      </c>
      <c r="K105" s="168" t="s">
        <v>3</v>
      </c>
      <c r="L105" s="40"/>
      <c r="M105" s="173" t="s">
        <v>3</v>
      </c>
      <c r="N105" s="174" t="s">
        <v>43</v>
      </c>
      <c r="O105" s="73"/>
      <c r="P105" s="175">
        <f>O105*H105</f>
        <v>0</v>
      </c>
      <c r="Q105" s="175">
        <v>0</v>
      </c>
      <c r="R105" s="175">
        <f>Q105*H105</f>
        <v>0</v>
      </c>
      <c r="S105" s="175">
        <v>0</v>
      </c>
      <c r="T105" s="176">
        <f>S105*H105</f>
        <v>0</v>
      </c>
      <c r="U105" s="39"/>
      <c r="V105" s="39"/>
      <c r="W105" s="39"/>
      <c r="X105" s="39"/>
      <c r="Y105" s="39"/>
      <c r="Z105" s="39"/>
      <c r="AA105" s="39"/>
      <c r="AB105" s="39"/>
      <c r="AC105" s="39"/>
      <c r="AD105" s="39"/>
      <c r="AE105" s="39"/>
      <c r="AR105" s="177" t="s">
        <v>249</v>
      </c>
      <c r="AT105" s="177" t="s">
        <v>151</v>
      </c>
      <c r="AU105" s="177" t="s">
        <v>82</v>
      </c>
      <c r="AY105" s="20" t="s">
        <v>148</v>
      </c>
      <c r="BE105" s="178">
        <f>IF(N105="základní",J105,0)</f>
        <v>0</v>
      </c>
      <c r="BF105" s="178">
        <f>IF(N105="snížená",J105,0)</f>
        <v>0</v>
      </c>
      <c r="BG105" s="178">
        <f>IF(N105="zákl. přenesená",J105,0)</f>
        <v>0</v>
      </c>
      <c r="BH105" s="178">
        <f>IF(N105="sníž. přenesená",J105,0)</f>
        <v>0</v>
      </c>
      <c r="BI105" s="178">
        <f>IF(N105="nulová",J105,0)</f>
        <v>0</v>
      </c>
      <c r="BJ105" s="20" t="s">
        <v>80</v>
      </c>
      <c r="BK105" s="178">
        <f>ROUND(I105*H105,2)</f>
        <v>0</v>
      </c>
      <c r="BL105" s="20" t="s">
        <v>249</v>
      </c>
      <c r="BM105" s="177" t="s">
        <v>325</v>
      </c>
    </row>
    <row r="106" s="2" customFormat="1" ht="16.5" customHeight="1">
      <c r="A106" s="39"/>
      <c r="B106" s="165"/>
      <c r="C106" s="166" t="s">
        <v>239</v>
      </c>
      <c r="D106" s="166" t="s">
        <v>151</v>
      </c>
      <c r="E106" s="167" t="s">
        <v>847</v>
      </c>
      <c r="F106" s="168" t="s">
        <v>848</v>
      </c>
      <c r="G106" s="169" t="s">
        <v>199</v>
      </c>
      <c r="H106" s="170">
        <v>40</v>
      </c>
      <c r="I106" s="171"/>
      <c r="J106" s="172">
        <f>ROUND(I106*H106,2)</f>
        <v>0</v>
      </c>
      <c r="K106" s="168" t="s">
        <v>3</v>
      </c>
      <c r="L106" s="40"/>
      <c r="M106" s="173" t="s">
        <v>3</v>
      </c>
      <c r="N106" s="174" t="s">
        <v>43</v>
      </c>
      <c r="O106" s="73"/>
      <c r="P106" s="175">
        <f>O106*H106</f>
        <v>0</v>
      </c>
      <c r="Q106" s="175">
        <v>0</v>
      </c>
      <c r="R106" s="175">
        <f>Q106*H106</f>
        <v>0</v>
      </c>
      <c r="S106" s="175">
        <v>0</v>
      </c>
      <c r="T106" s="176">
        <f>S106*H106</f>
        <v>0</v>
      </c>
      <c r="U106" s="39"/>
      <c r="V106" s="39"/>
      <c r="W106" s="39"/>
      <c r="X106" s="39"/>
      <c r="Y106" s="39"/>
      <c r="Z106" s="39"/>
      <c r="AA106" s="39"/>
      <c r="AB106" s="39"/>
      <c r="AC106" s="39"/>
      <c r="AD106" s="39"/>
      <c r="AE106" s="39"/>
      <c r="AR106" s="177" t="s">
        <v>249</v>
      </c>
      <c r="AT106" s="177" t="s">
        <v>151</v>
      </c>
      <c r="AU106" s="177" t="s">
        <v>82</v>
      </c>
      <c r="AY106" s="20" t="s">
        <v>148</v>
      </c>
      <c r="BE106" s="178">
        <f>IF(N106="základní",J106,0)</f>
        <v>0</v>
      </c>
      <c r="BF106" s="178">
        <f>IF(N106="snížená",J106,0)</f>
        <v>0</v>
      </c>
      <c r="BG106" s="178">
        <f>IF(N106="zákl. přenesená",J106,0)</f>
        <v>0</v>
      </c>
      <c r="BH106" s="178">
        <f>IF(N106="sníž. přenesená",J106,0)</f>
        <v>0</v>
      </c>
      <c r="BI106" s="178">
        <f>IF(N106="nulová",J106,0)</f>
        <v>0</v>
      </c>
      <c r="BJ106" s="20" t="s">
        <v>80</v>
      </c>
      <c r="BK106" s="178">
        <f>ROUND(I106*H106,2)</f>
        <v>0</v>
      </c>
      <c r="BL106" s="20" t="s">
        <v>249</v>
      </c>
      <c r="BM106" s="177" t="s">
        <v>336</v>
      </c>
    </row>
    <row r="107" s="2" customFormat="1" ht="16.5" customHeight="1">
      <c r="A107" s="39"/>
      <c r="B107" s="165"/>
      <c r="C107" s="166" t="s">
        <v>249</v>
      </c>
      <c r="D107" s="166" t="s">
        <v>151</v>
      </c>
      <c r="E107" s="167" t="s">
        <v>849</v>
      </c>
      <c r="F107" s="168" t="s">
        <v>850</v>
      </c>
      <c r="G107" s="169" t="s">
        <v>199</v>
      </c>
      <c r="H107" s="170">
        <v>2</v>
      </c>
      <c r="I107" s="171"/>
      <c r="J107" s="172">
        <f>ROUND(I107*H107,2)</f>
        <v>0</v>
      </c>
      <c r="K107" s="168" t="s">
        <v>3</v>
      </c>
      <c r="L107" s="40"/>
      <c r="M107" s="173" t="s">
        <v>3</v>
      </c>
      <c r="N107" s="174" t="s">
        <v>43</v>
      </c>
      <c r="O107" s="73"/>
      <c r="P107" s="175">
        <f>O107*H107</f>
        <v>0</v>
      </c>
      <c r="Q107" s="175">
        <v>0</v>
      </c>
      <c r="R107" s="175">
        <f>Q107*H107</f>
        <v>0</v>
      </c>
      <c r="S107" s="175">
        <v>0</v>
      </c>
      <c r="T107" s="176">
        <f>S107*H107</f>
        <v>0</v>
      </c>
      <c r="U107" s="39"/>
      <c r="V107" s="39"/>
      <c r="W107" s="39"/>
      <c r="X107" s="39"/>
      <c r="Y107" s="39"/>
      <c r="Z107" s="39"/>
      <c r="AA107" s="39"/>
      <c r="AB107" s="39"/>
      <c r="AC107" s="39"/>
      <c r="AD107" s="39"/>
      <c r="AE107" s="39"/>
      <c r="AR107" s="177" t="s">
        <v>249</v>
      </c>
      <c r="AT107" s="177" t="s">
        <v>151</v>
      </c>
      <c r="AU107" s="177" t="s">
        <v>82</v>
      </c>
      <c r="AY107" s="20" t="s">
        <v>148</v>
      </c>
      <c r="BE107" s="178">
        <f>IF(N107="základní",J107,0)</f>
        <v>0</v>
      </c>
      <c r="BF107" s="178">
        <f>IF(N107="snížená",J107,0)</f>
        <v>0</v>
      </c>
      <c r="BG107" s="178">
        <f>IF(N107="zákl. přenesená",J107,0)</f>
        <v>0</v>
      </c>
      <c r="BH107" s="178">
        <f>IF(N107="sníž. přenesená",J107,0)</f>
        <v>0</v>
      </c>
      <c r="BI107" s="178">
        <f>IF(N107="nulová",J107,0)</f>
        <v>0</v>
      </c>
      <c r="BJ107" s="20" t="s">
        <v>80</v>
      </c>
      <c r="BK107" s="178">
        <f>ROUND(I107*H107,2)</f>
        <v>0</v>
      </c>
      <c r="BL107" s="20" t="s">
        <v>249</v>
      </c>
      <c r="BM107" s="177" t="s">
        <v>351</v>
      </c>
    </row>
    <row r="108" s="2" customFormat="1" ht="16.5" customHeight="1">
      <c r="A108" s="39"/>
      <c r="B108" s="165"/>
      <c r="C108" s="166" t="s">
        <v>257</v>
      </c>
      <c r="D108" s="166" t="s">
        <v>151</v>
      </c>
      <c r="E108" s="167" t="s">
        <v>851</v>
      </c>
      <c r="F108" s="168" t="s">
        <v>852</v>
      </c>
      <c r="G108" s="169" t="s">
        <v>199</v>
      </c>
      <c r="H108" s="170">
        <v>6</v>
      </c>
      <c r="I108" s="171"/>
      <c r="J108" s="172">
        <f>ROUND(I108*H108,2)</f>
        <v>0</v>
      </c>
      <c r="K108" s="168" t="s">
        <v>3</v>
      </c>
      <c r="L108" s="40"/>
      <c r="M108" s="173" t="s">
        <v>3</v>
      </c>
      <c r="N108" s="174" t="s">
        <v>43</v>
      </c>
      <c r="O108" s="73"/>
      <c r="P108" s="175">
        <f>O108*H108</f>
        <v>0</v>
      </c>
      <c r="Q108" s="175">
        <v>0</v>
      </c>
      <c r="R108" s="175">
        <f>Q108*H108</f>
        <v>0</v>
      </c>
      <c r="S108" s="175">
        <v>0</v>
      </c>
      <c r="T108" s="176">
        <f>S108*H108</f>
        <v>0</v>
      </c>
      <c r="U108" s="39"/>
      <c r="V108" s="39"/>
      <c r="W108" s="39"/>
      <c r="X108" s="39"/>
      <c r="Y108" s="39"/>
      <c r="Z108" s="39"/>
      <c r="AA108" s="39"/>
      <c r="AB108" s="39"/>
      <c r="AC108" s="39"/>
      <c r="AD108" s="39"/>
      <c r="AE108" s="39"/>
      <c r="AR108" s="177" t="s">
        <v>249</v>
      </c>
      <c r="AT108" s="177" t="s">
        <v>151</v>
      </c>
      <c r="AU108" s="177" t="s">
        <v>82</v>
      </c>
      <c r="AY108" s="20" t="s">
        <v>148</v>
      </c>
      <c r="BE108" s="178">
        <f>IF(N108="základní",J108,0)</f>
        <v>0</v>
      </c>
      <c r="BF108" s="178">
        <f>IF(N108="snížená",J108,0)</f>
        <v>0</v>
      </c>
      <c r="BG108" s="178">
        <f>IF(N108="zákl. přenesená",J108,0)</f>
        <v>0</v>
      </c>
      <c r="BH108" s="178">
        <f>IF(N108="sníž. přenesená",J108,0)</f>
        <v>0</v>
      </c>
      <c r="BI108" s="178">
        <f>IF(N108="nulová",J108,0)</f>
        <v>0</v>
      </c>
      <c r="BJ108" s="20" t="s">
        <v>80</v>
      </c>
      <c r="BK108" s="178">
        <f>ROUND(I108*H108,2)</f>
        <v>0</v>
      </c>
      <c r="BL108" s="20" t="s">
        <v>249</v>
      </c>
      <c r="BM108" s="177" t="s">
        <v>512</v>
      </c>
    </row>
    <row r="109" s="2" customFormat="1" ht="16.5" customHeight="1">
      <c r="A109" s="39"/>
      <c r="B109" s="165"/>
      <c r="C109" s="166" t="s">
        <v>264</v>
      </c>
      <c r="D109" s="166" t="s">
        <v>151</v>
      </c>
      <c r="E109" s="167" t="s">
        <v>853</v>
      </c>
      <c r="F109" s="168" t="s">
        <v>854</v>
      </c>
      <c r="G109" s="169" t="s">
        <v>199</v>
      </c>
      <c r="H109" s="170">
        <v>135</v>
      </c>
      <c r="I109" s="171"/>
      <c r="J109" s="172">
        <f>ROUND(I109*H109,2)</f>
        <v>0</v>
      </c>
      <c r="K109" s="168" t="s">
        <v>3</v>
      </c>
      <c r="L109" s="40"/>
      <c r="M109" s="173" t="s">
        <v>3</v>
      </c>
      <c r="N109" s="174" t="s">
        <v>43</v>
      </c>
      <c r="O109" s="73"/>
      <c r="P109" s="175">
        <f>O109*H109</f>
        <v>0</v>
      </c>
      <c r="Q109" s="175">
        <v>0</v>
      </c>
      <c r="R109" s="175">
        <f>Q109*H109</f>
        <v>0</v>
      </c>
      <c r="S109" s="175">
        <v>0</v>
      </c>
      <c r="T109" s="176">
        <f>S109*H109</f>
        <v>0</v>
      </c>
      <c r="U109" s="39"/>
      <c r="V109" s="39"/>
      <c r="W109" s="39"/>
      <c r="X109" s="39"/>
      <c r="Y109" s="39"/>
      <c r="Z109" s="39"/>
      <c r="AA109" s="39"/>
      <c r="AB109" s="39"/>
      <c r="AC109" s="39"/>
      <c r="AD109" s="39"/>
      <c r="AE109" s="39"/>
      <c r="AR109" s="177" t="s">
        <v>249</v>
      </c>
      <c r="AT109" s="177" t="s">
        <v>151</v>
      </c>
      <c r="AU109" s="177" t="s">
        <v>82</v>
      </c>
      <c r="AY109" s="20" t="s">
        <v>148</v>
      </c>
      <c r="BE109" s="178">
        <f>IF(N109="základní",J109,0)</f>
        <v>0</v>
      </c>
      <c r="BF109" s="178">
        <f>IF(N109="snížená",J109,0)</f>
        <v>0</v>
      </c>
      <c r="BG109" s="178">
        <f>IF(N109="zákl. přenesená",J109,0)</f>
        <v>0</v>
      </c>
      <c r="BH109" s="178">
        <f>IF(N109="sníž. přenesená",J109,0)</f>
        <v>0</v>
      </c>
      <c r="BI109" s="178">
        <f>IF(N109="nulová",J109,0)</f>
        <v>0</v>
      </c>
      <c r="BJ109" s="20" t="s">
        <v>80</v>
      </c>
      <c r="BK109" s="178">
        <f>ROUND(I109*H109,2)</f>
        <v>0</v>
      </c>
      <c r="BL109" s="20" t="s">
        <v>249</v>
      </c>
      <c r="BM109" s="177" t="s">
        <v>522</v>
      </c>
    </row>
    <row r="110" s="2" customFormat="1" ht="16.5" customHeight="1">
      <c r="A110" s="39"/>
      <c r="B110" s="165"/>
      <c r="C110" s="166" t="s">
        <v>270</v>
      </c>
      <c r="D110" s="166" t="s">
        <v>151</v>
      </c>
      <c r="E110" s="167" t="s">
        <v>855</v>
      </c>
      <c r="F110" s="168" t="s">
        <v>856</v>
      </c>
      <c r="G110" s="169" t="s">
        <v>199</v>
      </c>
      <c r="H110" s="170">
        <v>35</v>
      </c>
      <c r="I110" s="171"/>
      <c r="J110" s="172">
        <f>ROUND(I110*H110,2)</f>
        <v>0</v>
      </c>
      <c r="K110" s="168" t="s">
        <v>3</v>
      </c>
      <c r="L110" s="40"/>
      <c r="M110" s="173" t="s">
        <v>3</v>
      </c>
      <c r="N110" s="174" t="s">
        <v>43</v>
      </c>
      <c r="O110" s="73"/>
      <c r="P110" s="175">
        <f>O110*H110</f>
        <v>0</v>
      </c>
      <c r="Q110" s="175">
        <v>0</v>
      </c>
      <c r="R110" s="175">
        <f>Q110*H110</f>
        <v>0</v>
      </c>
      <c r="S110" s="175">
        <v>0</v>
      </c>
      <c r="T110" s="176">
        <f>S110*H110</f>
        <v>0</v>
      </c>
      <c r="U110" s="39"/>
      <c r="V110" s="39"/>
      <c r="W110" s="39"/>
      <c r="X110" s="39"/>
      <c r="Y110" s="39"/>
      <c r="Z110" s="39"/>
      <c r="AA110" s="39"/>
      <c r="AB110" s="39"/>
      <c r="AC110" s="39"/>
      <c r="AD110" s="39"/>
      <c r="AE110" s="39"/>
      <c r="AR110" s="177" t="s">
        <v>249</v>
      </c>
      <c r="AT110" s="177" t="s">
        <v>151</v>
      </c>
      <c r="AU110" s="177" t="s">
        <v>82</v>
      </c>
      <c r="AY110" s="20" t="s">
        <v>148</v>
      </c>
      <c r="BE110" s="178">
        <f>IF(N110="základní",J110,0)</f>
        <v>0</v>
      </c>
      <c r="BF110" s="178">
        <f>IF(N110="snížená",J110,0)</f>
        <v>0</v>
      </c>
      <c r="BG110" s="178">
        <f>IF(N110="zákl. přenesená",J110,0)</f>
        <v>0</v>
      </c>
      <c r="BH110" s="178">
        <f>IF(N110="sníž. přenesená",J110,0)</f>
        <v>0</v>
      </c>
      <c r="BI110" s="178">
        <f>IF(N110="nulová",J110,0)</f>
        <v>0</v>
      </c>
      <c r="BJ110" s="20" t="s">
        <v>80</v>
      </c>
      <c r="BK110" s="178">
        <f>ROUND(I110*H110,2)</f>
        <v>0</v>
      </c>
      <c r="BL110" s="20" t="s">
        <v>249</v>
      </c>
      <c r="BM110" s="177" t="s">
        <v>534</v>
      </c>
    </row>
    <row r="111" s="2" customFormat="1" ht="24.15" customHeight="1">
      <c r="A111" s="39"/>
      <c r="B111" s="165"/>
      <c r="C111" s="166" t="s">
        <v>275</v>
      </c>
      <c r="D111" s="166" t="s">
        <v>151</v>
      </c>
      <c r="E111" s="167" t="s">
        <v>857</v>
      </c>
      <c r="F111" s="168" t="s">
        <v>858</v>
      </c>
      <c r="G111" s="169" t="s">
        <v>319</v>
      </c>
      <c r="H111" s="170">
        <v>2</v>
      </c>
      <c r="I111" s="171"/>
      <c r="J111" s="172">
        <f>ROUND(I111*H111,2)</f>
        <v>0</v>
      </c>
      <c r="K111" s="168" t="s">
        <v>3</v>
      </c>
      <c r="L111" s="40"/>
      <c r="M111" s="173" t="s">
        <v>3</v>
      </c>
      <c r="N111" s="174" t="s">
        <v>43</v>
      </c>
      <c r="O111" s="73"/>
      <c r="P111" s="175">
        <f>O111*H111</f>
        <v>0</v>
      </c>
      <c r="Q111" s="175">
        <v>0</v>
      </c>
      <c r="R111" s="175">
        <f>Q111*H111</f>
        <v>0</v>
      </c>
      <c r="S111" s="175">
        <v>0</v>
      </c>
      <c r="T111" s="176">
        <f>S111*H111</f>
        <v>0</v>
      </c>
      <c r="U111" s="39"/>
      <c r="V111" s="39"/>
      <c r="W111" s="39"/>
      <c r="X111" s="39"/>
      <c r="Y111" s="39"/>
      <c r="Z111" s="39"/>
      <c r="AA111" s="39"/>
      <c r="AB111" s="39"/>
      <c r="AC111" s="39"/>
      <c r="AD111" s="39"/>
      <c r="AE111" s="39"/>
      <c r="AR111" s="177" t="s">
        <v>249</v>
      </c>
      <c r="AT111" s="177" t="s">
        <v>151</v>
      </c>
      <c r="AU111" s="177" t="s">
        <v>82</v>
      </c>
      <c r="AY111" s="20" t="s">
        <v>148</v>
      </c>
      <c r="BE111" s="178">
        <f>IF(N111="základní",J111,0)</f>
        <v>0</v>
      </c>
      <c r="BF111" s="178">
        <f>IF(N111="snížená",J111,0)</f>
        <v>0</v>
      </c>
      <c r="BG111" s="178">
        <f>IF(N111="zákl. přenesená",J111,0)</f>
        <v>0</v>
      </c>
      <c r="BH111" s="178">
        <f>IF(N111="sníž. přenesená",J111,0)</f>
        <v>0</v>
      </c>
      <c r="BI111" s="178">
        <f>IF(N111="nulová",J111,0)</f>
        <v>0</v>
      </c>
      <c r="BJ111" s="20" t="s">
        <v>80</v>
      </c>
      <c r="BK111" s="178">
        <f>ROUND(I111*H111,2)</f>
        <v>0</v>
      </c>
      <c r="BL111" s="20" t="s">
        <v>249</v>
      </c>
      <c r="BM111" s="177" t="s">
        <v>543</v>
      </c>
    </row>
    <row r="112" s="2" customFormat="1" ht="16.5" customHeight="1">
      <c r="A112" s="39"/>
      <c r="B112" s="165"/>
      <c r="C112" s="166" t="s">
        <v>8</v>
      </c>
      <c r="D112" s="166" t="s">
        <v>151</v>
      </c>
      <c r="E112" s="167" t="s">
        <v>859</v>
      </c>
      <c r="F112" s="168" t="s">
        <v>860</v>
      </c>
      <c r="G112" s="169" t="s">
        <v>319</v>
      </c>
      <c r="H112" s="170">
        <v>3</v>
      </c>
      <c r="I112" s="171"/>
      <c r="J112" s="172">
        <f>ROUND(I112*H112,2)</f>
        <v>0</v>
      </c>
      <c r="K112" s="168" t="s">
        <v>3</v>
      </c>
      <c r="L112" s="40"/>
      <c r="M112" s="173" t="s">
        <v>3</v>
      </c>
      <c r="N112" s="174" t="s">
        <v>43</v>
      </c>
      <c r="O112" s="73"/>
      <c r="P112" s="175">
        <f>O112*H112</f>
        <v>0</v>
      </c>
      <c r="Q112" s="175">
        <v>0</v>
      </c>
      <c r="R112" s="175">
        <f>Q112*H112</f>
        <v>0</v>
      </c>
      <c r="S112" s="175">
        <v>0</v>
      </c>
      <c r="T112" s="176">
        <f>S112*H112</f>
        <v>0</v>
      </c>
      <c r="U112" s="39"/>
      <c r="V112" s="39"/>
      <c r="W112" s="39"/>
      <c r="X112" s="39"/>
      <c r="Y112" s="39"/>
      <c r="Z112" s="39"/>
      <c r="AA112" s="39"/>
      <c r="AB112" s="39"/>
      <c r="AC112" s="39"/>
      <c r="AD112" s="39"/>
      <c r="AE112" s="39"/>
      <c r="AR112" s="177" t="s">
        <v>249</v>
      </c>
      <c r="AT112" s="177" t="s">
        <v>151</v>
      </c>
      <c r="AU112" s="177" t="s">
        <v>82</v>
      </c>
      <c r="AY112" s="20" t="s">
        <v>148</v>
      </c>
      <c r="BE112" s="178">
        <f>IF(N112="základní",J112,0)</f>
        <v>0</v>
      </c>
      <c r="BF112" s="178">
        <f>IF(N112="snížená",J112,0)</f>
        <v>0</v>
      </c>
      <c r="BG112" s="178">
        <f>IF(N112="zákl. přenesená",J112,0)</f>
        <v>0</v>
      </c>
      <c r="BH112" s="178">
        <f>IF(N112="sníž. přenesená",J112,0)</f>
        <v>0</v>
      </c>
      <c r="BI112" s="178">
        <f>IF(N112="nulová",J112,0)</f>
        <v>0</v>
      </c>
      <c r="BJ112" s="20" t="s">
        <v>80</v>
      </c>
      <c r="BK112" s="178">
        <f>ROUND(I112*H112,2)</f>
        <v>0</v>
      </c>
      <c r="BL112" s="20" t="s">
        <v>249</v>
      </c>
      <c r="BM112" s="177" t="s">
        <v>551</v>
      </c>
    </row>
    <row r="113" s="2" customFormat="1" ht="16.5" customHeight="1">
      <c r="A113" s="39"/>
      <c r="B113" s="165"/>
      <c r="C113" s="166" t="s">
        <v>284</v>
      </c>
      <c r="D113" s="166" t="s">
        <v>151</v>
      </c>
      <c r="E113" s="167" t="s">
        <v>861</v>
      </c>
      <c r="F113" s="168" t="s">
        <v>862</v>
      </c>
      <c r="G113" s="169" t="s">
        <v>319</v>
      </c>
      <c r="H113" s="170">
        <v>1</v>
      </c>
      <c r="I113" s="171"/>
      <c r="J113" s="172">
        <f>ROUND(I113*H113,2)</f>
        <v>0</v>
      </c>
      <c r="K113" s="168" t="s">
        <v>3</v>
      </c>
      <c r="L113" s="40"/>
      <c r="M113" s="173" t="s">
        <v>3</v>
      </c>
      <c r="N113" s="174" t="s">
        <v>43</v>
      </c>
      <c r="O113" s="73"/>
      <c r="P113" s="175">
        <f>O113*H113</f>
        <v>0</v>
      </c>
      <c r="Q113" s="175">
        <v>0</v>
      </c>
      <c r="R113" s="175">
        <f>Q113*H113</f>
        <v>0</v>
      </c>
      <c r="S113" s="175">
        <v>0</v>
      </c>
      <c r="T113" s="176">
        <f>S113*H113</f>
        <v>0</v>
      </c>
      <c r="U113" s="39"/>
      <c r="V113" s="39"/>
      <c r="W113" s="39"/>
      <c r="X113" s="39"/>
      <c r="Y113" s="39"/>
      <c r="Z113" s="39"/>
      <c r="AA113" s="39"/>
      <c r="AB113" s="39"/>
      <c r="AC113" s="39"/>
      <c r="AD113" s="39"/>
      <c r="AE113" s="39"/>
      <c r="AR113" s="177" t="s">
        <v>249</v>
      </c>
      <c r="AT113" s="177" t="s">
        <v>151</v>
      </c>
      <c r="AU113" s="177" t="s">
        <v>82</v>
      </c>
      <c r="AY113" s="20" t="s">
        <v>148</v>
      </c>
      <c r="BE113" s="178">
        <f>IF(N113="základní",J113,0)</f>
        <v>0</v>
      </c>
      <c r="BF113" s="178">
        <f>IF(N113="snížená",J113,0)</f>
        <v>0</v>
      </c>
      <c r="BG113" s="178">
        <f>IF(N113="zákl. přenesená",J113,0)</f>
        <v>0</v>
      </c>
      <c r="BH113" s="178">
        <f>IF(N113="sníž. přenesená",J113,0)</f>
        <v>0</v>
      </c>
      <c r="BI113" s="178">
        <f>IF(N113="nulová",J113,0)</f>
        <v>0</v>
      </c>
      <c r="BJ113" s="20" t="s">
        <v>80</v>
      </c>
      <c r="BK113" s="178">
        <f>ROUND(I113*H113,2)</f>
        <v>0</v>
      </c>
      <c r="BL113" s="20" t="s">
        <v>249</v>
      </c>
      <c r="BM113" s="177" t="s">
        <v>560</v>
      </c>
    </row>
    <row r="114" s="2" customFormat="1" ht="16.5" customHeight="1">
      <c r="A114" s="39"/>
      <c r="B114" s="165"/>
      <c r="C114" s="166" t="s">
        <v>289</v>
      </c>
      <c r="D114" s="166" t="s">
        <v>151</v>
      </c>
      <c r="E114" s="167" t="s">
        <v>863</v>
      </c>
      <c r="F114" s="168" t="s">
        <v>864</v>
      </c>
      <c r="G114" s="169" t="s">
        <v>319</v>
      </c>
      <c r="H114" s="170">
        <v>1</v>
      </c>
      <c r="I114" s="171"/>
      <c r="J114" s="172">
        <f>ROUND(I114*H114,2)</f>
        <v>0</v>
      </c>
      <c r="K114" s="168" t="s">
        <v>3</v>
      </c>
      <c r="L114" s="40"/>
      <c r="M114" s="173" t="s">
        <v>3</v>
      </c>
      <c r="N114" s="174" t="s">
        <v>43</v>
      </c>
      <c r="O114" s="73"/>
      <c r="P114" s="175">
        <f>O114*H114</f>
        <v>0</v>
      </c>
      <c r="Q114" s="175">
        <v>0</v>
      </c>
      <c r="R114" s="175">
        <f>Q114*H114</f>
        <v>0</v>
      </c>
      <c r="S114" s="175">
        <v>0</v>
      </c>
      <c r="T114" s="176">
        <f>S114*H114</f>
        <v>0</v>
      </c>
      <c r="U114" s="39"/>
      <c r="V114" s="39"/>
      <c r="W114" s="39"/>
      <c r="X114" s="39"/>
      <c r="Y114" s="39"/>
      <c r="Z114" s="39"/>
      <c r="AA114" s="39"/>
      <c r="AB114" s="39"/>
      <c r="AC114" s="39"/>
      <c r="AD114" s="39"/>
      <c r="AE114" s="39"/>
      <c r="AR114" s="177" t="s">
        <v>249</v>
      </c>
      <c r="AT114" s="177" t="s">
        <v>151</v>
      </c>
      <c r="AU114" s="177" t="s">
        <v>82</v>
      </c>
      <c r="AY114" s="20" t="s">
        <v>148</v>
      </c>
      <c r="BE114" s="178">
        <f>IF(N114="základní",J114,0)</f>
        <v>0</v>
      </c>
      <c r="BF114" s="178">
        <f>IF(N114="snížená",J114,0)</f>
        <v>0</v>
      </c>
      <c r="BG114" s="178">
        <f>IF(N114="zákl. přenesená",J114,0)</f>
        <v>0</v>
      </c>
      <c r="BH114" s="178">
        <f>IF(N114="sníž. přenesená",J114,0)</f>
        <v>0</v>
      </c>
      <c r="BI114" s="178">
        <f>IF(N114="nulová",J114,0)</f>
        <v>0</v>
      </c>
      <c r="BJ114" s="20" t="s">
        <v>80</v>
      </c>
      <c r="BK114" s="178">
        <f>ROUND(I114*H114,2)</f>
        <v>0</v>
      </c>
      <c r="BL114" s="20" t="s">
        <v>249</v>
      </c>
      <c r="BM114" s="177" t="s">
        <v>569</v>
      </c>
    </row>
    <row r="115" s="2" customFormat="1" ht="16.5" customHeight="1">
      <c r="A115" s="39"/>
      <c r="B115" s="165"/>
      <c r="C115" s="166" t="s">
        <v>296</v>
      </c>
      <c r="D115" s="166" t="s">
        <v>151</v>
      </c>
      <c r="E115" s="167" t="s">
        <v>865</v>
      </c>
      <c r="F115" s="168" t="s">
        <v>866</v>
      </c>
      <c r="G115" s="169" t="s">
        <v>319</v>
      </c>
      <c r="H115" s="170">
        <v>1</v>
      </c>
      <c r="I115" s="171"/>
      <c r="J115" s="172">
        <f>ROUND(I115*H115,2)</f>
        <v>0</v>
      </c>
      <c r="K115" s="168" t="s">
        <v>3</v>
      </c>
      <c r="L115" s="40"/>
      <c r="M115" s="173" t="s">
        <v>3</v>
      </c>
      <c r="N115" s="174" t="s">
        <v>43</v>
      </c>
      <c r="O115" s="73"/>
      <c r="P115" s="175">
        <f>O115*H115</f>
        <v>0</v>
      </c>
      <c r="Q115" s="175">
        <v>0</v>
      </c>
      <c r="R115" s="175">
        <f>Q115*H115</f>
        <v>0</v>
      </c>
      <c r="S115" s="175">
        <v>0</v>
      </c>
      <c r="T115" s="176">
        <f>S115*H115</f>
        <v>0</v>
      </c>
      <c r="U115" s="39"/>
      <c r="V115" s="39"/>
      <c r="W115" s="39"/>
      <c r="X115" s="39"/>
      <c r="Y115" s="39"/>
      <c r="Z115" s="39"/>
      <c r="AA115" s="39"/>
      <c r="AB115" s="39"/>
      <c r="AC115" s="39"/>
      <c r="AD115" s="39"/>
      <c r="AE115" s="39"/>
      <c r="AR115" s="177" t="s">
        <v>249</v>
      </c>
      <c r="AT115" s="177" t="s">
        <v>151</v>
      </c>
      <c r="AU115" s="177" t="s">
        <v>82</v>
      </c>
      <c r="AY115" s="20" t="s">
        <v>148</v>
      </c>
      <c r="BE115" s="178">
        <f>IF(N115="základní",J115,0)</f>
        <v>0</v>
      </c>
      <c r="BF115" s="178">
        <f>IF(N115="snížená",J115,0)</f>
        <v>0</v>
      </c>
      <c r="BG115" s="178">
        <f>IF(N115="zákl. přenesená",J115,0)</f>
        <v>0</v>
      </c>
      <c r="BH115" s="178">
        <f>IF(N115="sníž. přenesená",J115,0)</f>
        <v>0</v>
      </c>
      <c r="BI115" s="178">
        <f>IF(N115="nulová",J115,0)</f>
        <v>0</v>
      </c>
      <c r="BJ115" s="20" t="s">
        <v>80</v>
      </c>
      <c r="BK115" s="178">
        <f>ROUND(I115*H115,2)</f>
        <v>0</v>
      </c>
      <c r="BL115" s="20" t="s">
        <v>249</v>
      </c>
      <c r="BM115" s="177" t="s">
        <v>579</v>
      </c>
    </row>
    <row r="116" s="2" customFormat="1" ht="16.5" customHeight="1">
      <c r="A116" s="39"/>
      <c r="B116" s="165"/>
      <c r="C116" s="166" t="s">
        <v>302</v>
      </c>
      <c r="D116" s="166" t="s">
        <v>151</v>
      </c>
      <c r="E116" s="167" t="s">
        <v>867</v>
      </c>
      <c r="F116" s="168" t="s">
        <v>868</v>
      </c>
      <c r="G116" s="169" t="s">
        <v>319</v>
      </c>
      <c r="H116" s="170">
        <v>1</v>
      </c>
      <c r="I116" s="171"/>
      <c r="J116" s="172">
        <f>ROUND(I116*H116,2)</f>
        <v>0</v>
      </c>
      <c r="K116" s="168" t="s">
        <v>3</v>
      </c>
      <c r="L116" s="40"/>
      <c r="M116" s="173" t="s">
        <v>3</v>
      </c>
      <c r="N116" s="174" t="s">
        <v>43</v>
      </c>
      <c r="O116" s="73"/>
      <c r="P116" s="175">
        <f>O116*H116</f>
        <v>0</v>
      </c>
      <c r="Q116" s="175">
        <v>0</v>
      </c>
      <c r="R116" s="175">
        <f>Q116*H116</f>
        <v>0</v>
      </c>
      <c r="S116" s="175">
        <v>0</v>
      </c>
      <c r="T116" s="176">
        <f>S116*H116</f>
        <v>0</v>
      </c>
      <c r="U116" s="39"/>
      <c r="V116" s="39"/>
      <c r="W116" s="39"/>
      <c r="X116" s="39"/>
      <c r="Y116" s="39"/>
      <c r="Z116" s="39"/>
      <c r="AA116" s="39"/>
      <c r="AB116" s="39"/>
      <c r="AC116" s="39"/>
      <c r="AD116" s="39"/>
      <c r="AE116" s="39"/>
      <c r="AR116" s="177" t="s">
        <v>249</v>
      </c>
      <c r="AT116" s="177" t="s">
        <v>151</v>
      </c>
      <c r="AU116" s="177" t="s">
        <v>82</v>
      </c>
      <c r="AY116" s="20" t="s">
        <v>148</v>
      </c>
      <c r="BE116" s="178">
        <f>IF(N116="základní",J116,0)</f>
        <v>0</v>
      </c>
      <c r="BF116" s="178">
        <f>IF(N116="snížená",J116,0)</f>
        <v>0</v>
      </c>
      <c r="BG116" s="178">
        <f>IF(N116="zákl. přenesená",J116,0)</f>
        <v>0</v>
      </c>
      <c r="BH116" s="178">
        <f>IF(N116="sníž. přenesená",J116,0)</f>
        <v>0</v>
      </c>
      <c r="BI116" s="178">
        <f>IF(N116="nulová",J116,0)</f>
        <v>0</v>
      </c>
      <c r="BJ116" s="20" t="s">
        <v>80</v>
      </c>
      <c r="BK116" s="178">
        <f>ROUND(I116*H116,2)</f>
        <v>0</v>
      </c>
      <c r="BL116" s="20" t="s">
        <v>249</v>
      </c>
      <c r="BM116" s="177" t="s">
        <v>588</v>
      </c>
    </row>
    <row r="117" s="2" customFormat="1" ht="24.15" customHeight="1">
      <c r="A117" s="39"/>
      <c r="B117" s="165"/>
      <c r="C117" s="166" t="s">
        <v>310</v>
      </c>
      <c r="D117" s="166" t="s">
        <v>151</v>
      </c>
      <c r="E117" s="167" t="s">
        <v>869</v>
      </c>
      <c r="F117" s="168" t="s">
        <v>870</v>
      </c>
      <c r="G117" s="169" t="s">
        <v>319</v>
      </c>
      <c r="H117" s="170">
        <v>5</v>
      </c>
      <c r="I117" s="171"/>
      <c r="J117" s="172">
        <f>ROUND(I117*H117,2)</f>
        <v>0</v>
      </c>
      <c r="K117" s="168" t="s">
        <v>3</v>
      </c>
      <c r="L117" s="40"/>
      <c r="M117" s="173" t="s">
        <v>3</v>
      </c>
      <c r="N117" s="174" t="s">
        <v>43</v>
      </c>
      <c r="O117" s="73"/>
      <c r="P117" s="175">
        <f>O117*H117</f>
        <v>0</v>
      </c>
      <c r="Q117" s="175">
        <v>0</v>
      </c>
      <c r="R117" s="175">
        <f>Q117*H117</f>
        <v>0</v>
      </c>
      <c r="S117" s="175">
        <v>0</v>
      </c>
      <c r="T117" s="176">
        <f>S117*H117</f>
        <v>0</v>
      </c>
      <c r="U117" s="39"/>
      <c r="V117" s="39"/>
      <c r="W117" s="39"/>
      <c r="X117" s="39"/>
      <c r="Y117" s="39"/>
      <c r="Z117" s="39"/>
      <c r="AA117" s="39"/>
      <c r="AB117" s="39"/>
      <c r="AC117" s="39"/>
      <c r="AD117" s="39"/>
      <c r="AE117" s="39"/>
      <c r="AR117" s="177" t="s">
        <v>249</v>
      </c>
      <c r="AT117" s="177" t="s">
        <v>151</v>
      </c>
      <c r="AU117" s="177" t="s">
        <v>82</v>
      </c>
      <c r="AY117" s="20" t="s">
        <v>148</v>
      </c>
      <c r="BE117" s="178">
        <f>IF(N117="základní",J117,0)</f>
        <v>0</v>
      </c>
      <c r="BF117" s="178">
        <f>IF(N117="snížená",J117,0)</f>
        <v>0</v>
      </c>
      <c r="BG117" s="178">
        <f>IF(N117="zákl. přenesená",J117,0)</f>
        <v>0</v>
      </c>
      <c r="BH117" s="178">
        <f>IF(N117="sníž. přenesená",J117,0)</f>
        <v>0</v>
      </c>
      <c r="BI117" s="178">
        <f>IF(N117="nulová",J117,0)</f>
        <v>0</v>
      </c>
      <c r="BJ117" s="20" t="s">
        <v>80</v>
      </c>
      <c r="BK117" s="178">
        <f>ROUND(I117*H117,2)</f>
        <v>0</v>
      </c>
      <c r="BL117" s="20" t="s">
        <v>249</v>
      </c>
      <c r="BM117" s="177" t="s">
        <v>596</v>
      </c>
    </row>
    <row r="118" s="2" customFormat="1" ht="37.8" customHeight="1">
      <c r="A118" s="39"/>
      <c r="B118" s="165"/>
      <c r="C118" s="166" t="s">
        <v>316</v>
      </c>
      <c r="D118" s="166" t="s">
        <v>151</v>
      </c>
      <c r="E118" s="167" t="s">
        <v>871</v>
      </c>
      <c r="F118" s="168" t="s">
        <v>872</v>
      </c>
      <c r="G118" s="169" t="s">
        <v>199</v>
      </c>
      <c r="H118" s="170">
        <v>3</v>
      </c>
      <c r="I118" s="171"/>
      <c r="J118" s="172">
        <f>ROUND(I118*H118,2)</f>
        <v>0</v>
      </c>
      <c r="K118" s="168" t="s">
        <v>3</v>
      </c>
      <c r="L118" s="40"/>
      <c r="M118" s="173" t="s">
        <v>3</v>
      </c>
      <c r="N118" s="174" t="s">
        <v>43</v>
      </c>
      <c r="O118" s="73"/>
      <c r="P118" s="175">
        <f>O118*H118</f>
        <v>0</v>
      </c>
      <c r="Q118" s="175">
        <v>0</v>
      </c>
      <c r="R118" s="175">
        <f>Q118*H118</f>
        <v>0</v>
      </c>
      <c r="S118" s="175">
        <v>0</v>
      </c>
      <c r="T118" s="176">
        <f>S118*H118</f>
        <v>0</v>
      </c>
      <c r="U118" s="39"/>
      <c r="V118" s="39"/>
      <c r="W118" s="39"/>
      <c r="X118" s="39"/>
      <c r="Y118" s="39"/>
      <c r="Z118" s="39"/>
      <c r="AA118" s="39"/>
      <c r="AB118" s="39"/>
      <c r="AC118" s="39"/>
      <c r="AD118" s="39"/>
      <c r="AE118" s="39"/>
      <c r="AR118" s="177" t="s">
        <v>249</v>
      </c>
      <c r="AT118" s="177" t="s">
        <v>151</v>
      </c>
      <c r="AU118" s="177" t="s">
        <v>82</v>
      </c>
      <c r="AY118" s="20" t="s">
        <v>148</v>
      </c>
      <c r="BE118" s="178">
        <f>IF(N118="základní",J118,0)</f>
        <v>0</v>
      </c>
      <c r="BF118" s="178">
        <f>IF(N118="snížená",J118,0)</f>
        <v>0</v>
      </c>
      <c r="BG118" s="178">
        <f>IF(N118="zákl. přenesená",J118,0)</f>
        <v>0</v>
      </c>
      <c r="BH118" s="178">
        <f>IF(N118="sníž. přenesená",J118,0)</f>
        <v>0</v>
      </c>
      <c r="BI118" s="178">
        <f>IF(N118="nulová",J118,0)</f>
        <v>0</v>
      </c>
      <c r="BJ118" s="20" t="s">
        <v>80</v>
      </c>
      <c r="BK118" s="178">
        <f>ROUND(I118*H118,2)</f>
        <v>0</v>
      </c>
      <c r="BL118" s="20" t="s">
        <v>249</v>
      </c>
      <c r="BM118" s="177" t="s">
        <v>605</v>
      </c>
    </row>
    <row r="119" s="2" customFormat="1" ht="37.8" customHeight="1">
      <c r="A119" s="39"/>
      <c r="B119" s="165"/>
      <c r="C119" s="166" t="s">
        <v>325</v>
      </c>
      <c r="D119" s="166" t="s">
        <v>151</v>
      </c>
      <c r="E119" s="167" t="s">
        <v>873</v>
      </c>
      <c r="F119" s="168" t="s">
        <v>874</v>
      </c>
      <c r="G119" s="169" t="s">
        <v>319</v>
      </c>
      <c r="H119" s="170">
        <v>3</v>
      </c>
      <c r="I119" s="171"/>
      <c r="J119" s="172">
        <f>ROUND(I119*H119,2)</f>
        <v>0</v>
      </c>
      <c r="K119" s="168" t="s">
        <v>3</v>
      </c>
      <c r="L119" s="40"/>
      <c r="M119" s="173" t="s">
        <v>3</v>
      </c>
      <c r="N119" s="174" t="s">
        <v>43</v>
      </c>
      <c r="O119" s="73"/>
      <c r="P119" s="175">
        <f>O119*H119</f>
        <v>0</v>
      </c>
      <c r="Q119" s="175">
        <v>0</v>
      </c>
      <c r="R119" s="175">
        <f>Q119*H119</f>
        <v>0</v>
      </c>
      <c r="S119" s="175">
        <v>0</v>
      </c>
      <c r="T119" s="176">
        <f>S119*H119</f>
        <v>0</v>
      </c>
      <c r="U119" s="39"/>
      <c r="V119" s="39"/>
      <c r="W119" s="39"/>
      <c r="X119" s="39"/>
      <c r="Y119" s="39"/>
      <c r="Z119" s="39"/>
      <c r="AA119" s="39"/>
      <c r="AB119" s="39"/>
      <c r="AC119" s="39"/>
      <c r="AD119" s="39"/>
      <c r="AE119" s="39"/>
      <c r="AR119" s="177" t="s">
        <v>249</v>
      </c>
      <c r="AT119" s="177" t="s">
        <v>151</v>
      </c>
      <c r="AU119" s="177" t="s">
        <v>82</v>
      </c>
      <c r="AY119" s="20" t="s">
        <v>148</v>
      </c>
      <c r="BE119" s="178">
        <f>IF(N119="základní",J119,0)</f>
        <v>0</v>
      </c>
      <c r="BF119" s="178">
        <f>IF(N119="snížená",J119,0)</f>
        <v>0</v>
      </c>
      <c r="BG119" s="178">
        <f>IF(N119="zákl. přenesená",J119,0)</f>
        <v>0</v>
      </c>
      <c r="BH119" s="178">
        <f>IF(N119="sníž. přenesená",J119,0)</f>
        <v>0</v>
      </c>
      <c r="BI119" s="178">
        <f>IF(N119="nulová",J119,0)</f>
        <v>0</v>
      </c>
      <c r="BJ119" s="20" t="s">
        <v>80</v>
      </c>
      <c r="BK119" s="178">
        <f>ROUND(I119*H119,2)</f>
        <v>0</v>
      </c>
      <c r="BL119" s="20" t="s">
        <v>249</v>
      </c>
      <c r="BM119" s="177" t="s">
        <v>614</v>
      </c>
    </row>
    <row r="120" s="2" customFormat="1" ht="16.5" customHeight="1">
      <c r="A120" s="39"/>
      <c r="B120" s="165"/>
      <c r="C120" s="166" t="s">
        <v>330</v>
      </c>
      <c r="D120" s="166" t="s">
        <v>151</v>
      </c>
      <c r="E120" s="167" t="s">
        <v>875</v>
      </c>
      <c r="F120" s="168" t="s">
        <v>876</v>
      </c>
      <c r="G120" s="169" t="s">
        <v>319</v>
      </c>
      <c r="H120" s="170">
        <v>25</v>
      </c>
      <c r="I120" s="171"/>
      <c r="J120" s="172">
        <f>ROUND(I120*H120,2)</f>
        <v>0</v>
      </c>
      <c r="K120" s="168" t="s">
        <v>3</v>
      </c>
      <c r="L120" s="40"/>
      <c r="M120" s="173" t="s">
        <v>3</v>
      </c>
      <c r="N120" s="174" t="s">
        <v>43</v>
      </c>
      <c r="O120" s="73"/>
      <c r="P120" s="175">
        <f>O120*H120</f>
        <v>0</v>
      </c>
      <c r="Q120" s="175">
        <v>0</v>
      </c>
      <c r="R120" s="175">
        <f>Q120*H120</f>
        <v>0</v>
      </c>
      <c r="S120" s="175">
        <v>0</v>
      </c>
      <c r="T120" s="176">
        <f>S120*H120</f>
        <v>0</v>
      </c>
      <c r="U120" s="39"/>
      <c r="V120" s="39"/>
      <c r="W120" s="39"/>
      <c r="X120" s="39"/>
      <c r="Y120" s="39"/>
      <c r="Z120" s="39"/>
      <c r="AA120" s="39"/>
      <c r="AB120" s="39"/>
      <c r="AC120" s="39"/>
      <c r="AD120" s="39"/>
      <c r="AE120" s="39"/>
      <c r="AR120" s="177" t="s">
        <v>249</v>
      </c>
      <c r="AT120" s="177" t="s">
        <v>151</v>
      </c>
      <c r="AU120" s="177" t="s">
        <v>82</v>
      </c>
      <c r="AY120" s="20" t="s">
        <v>148</v>
      </c>
      <c r="BE120" s="178">
        <f>IF(N120="základní",J120,0)</f>
        <v>0</v>
      </c>
      <c r="BF120" s="178">
        <f>IF(N120="snížená",J120,0)</f>
        <v>0</v>
      </c>
      <c r="BG120" s="178">
        <f>IF(N120="zákl. přenesená",J120,0)</f>
        <v>0</v>
      </c>
      <c r="BH120" s="178">
        <f>IF(N120="sníž. přenesená",J120,0)</f>
        <v>0</v>
      </c>
      <c r="BI120" s="178">
        <f>IF(N120="nulová",J120,0)</f>
        <v>0</v>
      </c>
      <c r="BJ120" s="20" t="s">
        <v>80</v>
      </c>
      <c r="BK120" s="178">
        <f>ROUND(I120*H120,2)</f>
        <v>0</v>
      </c>
      <c r="BL120" s="20" t="s">
        <v>249</v>
      </c>
      <c r="BM120" s="177" t="s">
        <v>623</v>
      </c>
    </row>
    <row r="121" s="2" customFormat="1" ht="16.5" customHeight="1">
      <c r="A121" s="39"/>
      <c r="B121" s="165"/>
      <c r="C121" s="166" t="s">
        <v>336</v>
      </c>
      <c r="D121" s="166" t="s">
        <v>151</v>
      </c>
      <c r="E121" s="167" t="s">
        <v>877</v>
      </c>
      <c r="F121" s="168" t="s">
        <v>878</v>
      </c>
      <c r="G121" s="169" t="s">
        <v>879</v>
      </c>
      <c r="H121" s="170">
        <v>1</v>
      </c>
      <c r="I121" s="171"/>
      <c r="J121" s="172">
        <f>ROUND(I121*H121,2)</f>
        <v>0</v>
      </c>
      <c r="K121" s="168" t="s">
        <v>3</v>
      </c>
      <c r="L121" s="40"/>
      <c r="M121" s="173" t="s">
        <v>3</v>
      </c>
      <c r="N121" s="174" t="s">
        <v>43</v>
      </c>
      <c r="O121" s="73"/>
      <c r="P121" s="175">
        <f>O121*H121</f>
        <v>0</v>
      </c>
      <c r="Q121" s="175">
        <v>0</v>
      </c>
      <c r="R121" s="175">
        <f>Q121*H121</f>
        <v>0</v>
      </c>
      <c r="S121" s="175">
        <v>0</v>
      </c>
      <c r="T121" s="176">
        <f>S121*H121</f>
        <v>0</v>
      </c>
      <c r="U121" s="39"/>
      <c r="V121" s="39"/>
      <c r="W121" s="39"/>
      <c r="X121" s="39"/>
      <c r="Y121" s="39"/>
      <c r="Z121" s="39"/>
      <c r="AA121" s="39"/>
      <c r="AB121" s="39"/>
      <c r="AC121" s="39"/>
      <c r="AD121" s="39"/>
      <c r="AE121" s="39"/>
      <c r="AR121" s="177" t="s">
        <v>249</v>
      </c>
      <c r="AT121" s="177" t="s">
        <v>151</v>
      </c>
      <c r="AU121" s="177" t="s">
        <v>82</v>
      </c>
      <c r="AY121" s="20" t="s">
        <v>148</v>
      </c>
      <c r="BE121" s="178">
        <f>IF(N121="základní",J121,0)</f>
        <v>0</v>
      </c>
      <c r="BF121" s="178">
        <f>IF(N121="snížená",J121,0)</f>
        <v>0</v>
      </c>
      <c r="BG121" s="178">
        <f>IF(N121="zákl. přenesená",J121,0)</f>
        <v>0</v>
      </c>
      <c r="BH121" s="178">
        <f>IF(N121="sníž. přenesená",J121,0)</f>
        <v>0</v>
      </c>
      <c r="BI121" s="178">
        <f>IF(N121="nulová",J121,0)</f>
        <v>0</v>
      </c>
      <c r="BJ121" s="20" t="s">
        <v>80</v>
      </c>
      <c r="BK121" s="178">
        <f>ROUND(I121*H121,2)</f>
        <v>0</v>
      </c>
      <c r="BL121" s="20" t="s">
        <v>249</v>
      </c>
      <c r="BM121" s="177" t="s">
        <v>632</v>
      </c>
    </row>
    <row r="122" s="2" customFormat="1" ht="16.5" customHeight="1">
      <c r="A122" s="39"/>
      <c r="B122" s="165"/>
      <c r="C122" s="166" t="s">
        <v>344</v>
      </c>
      <c r="D122" s="166" t="s">
        <v>151</v>
      </c>
      <c r="E122" s="167" t="s">
        <v>880</v>
      </c>
      <c r="F122" s="168" t="s">
        <v>881</v>
      </c>
      <c r="G122" s="169" t="s">
        <v>882</v>
      </c>
      <c r="H122" s="225"/>
      <c r="I122" s="171"/>
      <c r="J122" s="172">
        <f>ROUND(I122*H122,2)</f>
        <v>0</v>
      </c>
      <c r="K122" s="168" t="s">
        <v>3</v>
      </c>
      <c r="L122" s="40"/>
      <c r="M122" s="173" t="s">
        <v>3</v>
      </c>
      <c r="N122" s="174" t="s">
        <v>43</v>
      </c>
      <c r="O122" s="73"/>
      <c r="P122" s="175">
        <f>O122*H122</f>
        <v>0</v>
      </c>
      <c r="Q122" s="175">
        <v>0</v>
      </c>
      <c r="R122" s="175">
        <f>Q122*H122</f>
        <v>0</v>
      </c>
      <c r="S122" s="175">
        <v>0</v>
      </c>
      <c r="T122" s="176">
        <f>S122*H122</f>
        <v>0</v>
      </c>
      <c r="U122" s="39"/>
      <c r="V122" s="39"/>
      <c r="W122" s="39"/>
      <c r="X122" s="39"/>
      <c r="Y122" s="39"/>
      <c r="Z122" s="39"/>
      <c r="AA122" s="39"/>
      <c r="AB122" s="39"/>
      <c r="AC122" s="39"/>
      <c r="AD122" s="39"/>
      <c r="AE122" s="39"/>
      <c r="AR122" s="177" t="s">
        <v>249</v>
      </c>
      <c r="AT122" s="177" t="s">
        <v>151</v>
      </c>
      <c r="AU122" s="177" t="s">
        <v>82</v>
      </c>
      <c r="AY122" s="20" t="s">
        <v>148</v>
      </c>
      <c r="BE122" s="178">
        <f>IF(N122="základní",J122,0)</f>
        <v>0</v>
      </c>
      <c r="BF122" s="178">
        <f>IF(N122="snížená",J122,0)</f>
        <v>0</v>
      </c>
      <c r="BG122" s="178">
        <f>IF(N122="zákl. přenesená",J122,0)</f>
        <v>0</v>
      </c>
      <c r="BH122" s="178">
        <f>IF(N122="sníž. přenesená",J122,0)</f>
        <v>0</v>
      </c>
      <c r="BI122" s="178">
        <f>IF(N122="nulová",J122,0)</f>
        <v>0</v>
      </c>
      <c r="BJ122" s="20" t="s">
        <v>80</v>
      </c>
      <c r="BK122" s="178">
        <f>ROUND(I122*H122,2)</f>
        <v>0</v>
      </c>
      <c r="BL122" s="20" t="s">
        <v>249</v>
      </c>
      <c r="BM122" s="177" t="s">
        <v>641</v>
      </c>
    </row>
    <row r="123" s="12" customFormat="1" ht="22.8" customHeight="1">
      <c r="A123" s="12"/>
      <c r="B123" s="152"/>
      <c r="C123" s="12"/>
      <c r="D123" s="153" t="s">
        <v>71</v>
      </c>
      <c r="E123" s="163" t="s">
        <v>262</v>
      </c>
      <c r="F123" s="163" t="s">
        <v>883</v>
      </c>
      <c r="G123" s="12"/>
      <c r="H123" s="12"/>
      <c r="I123" s="155"/>
      <c r="J123" s="164">
        <f>BK123</f>
        <v>0</v>
      </c>
      <c r="K123" s="12"/>
      <c r="L123" s="152"/>
      <c r="M123" s="157"/>
      <c r="N123" s="158"/>
      <c r="O123" s="158"/>
      <c r="P123" s="159">
        <f>SUM(P124:P151)</f>
        <v>0</v>
      </c>
      <c r="Q123" s="158"/>
      <c r="R123" s="159">
        <f>SUM(R124:R151)</f>
        <v>0</v>
      </c>
      <c r="S123" s="158"/>
      <c r="T123" s="160">
        <f>SUM(T124:T151)</f>
        <v>0</v>
      </c>
      <c r="U123" s="12"/>
      <c r="V123" s="12"/>
      <c r="W123" s="12"/>
      <c r="X123" s="12"/>
      <c r="Y123" s="12"/>
      <c r="Z123" s="12"/>
      <c r="AA123" s="12"/>
      <c r="AB123" s="12"/>
      <c r="AC123" s="12"/>
      <c r="AD123" s="12"/>
      <c r="AE123" s="12"/>
      <c r="AR123" s="153" t="s">
        <v>82</v>
      </c>
      <c r="AT123" s="161" t="s">
        <v>71</v>
      </c>
      <c r="AU123" s="161" t="s">
        <v>80</v>
      </c>
      <c r="AY123" s="153" t="s">
        <v>148</v>
      </c>
      <c r="BK123" s="162">
        <f>SUM(BK124:BK151)</f>
        <v>0</v>
      </c>
    </row>
    <row r="124" s="2" customFormat="1" ht="16.5" customHeight="1">
      <c r="A124" s="39"/>
      <c r="B124" s="165"/>
      <c r="C124" s="166" t="s">
        <v>351</v>
      </c>
      <c r="D124" s="166" t="s">
        <v>151</v>
      </c>
      <c r="E124" s="167" t="s">
        <v>884</v>
      </c>
      <c r="F124" s="168" t="s">
        <v>885</v>
      </c>
      <c r="G124" s="169" t="s">
        <v>199</v>
      </c>
      <c r="H124" s="170">
        <v>90</v>
      </c>
      <c r="I124" s="171"/>
      <c r="J124" s="172">
        <f>ROUND(I124*H124,2)</f>
        <v>0</v>
      </c>
      <c r="K124" s="168" t="s">
        <v>3</v>
      </c>
      <c r="L124" s="40"/>
      <c r="M124" s="173" t="s">
        <v>3</v>
      </c>
      <c r="N124" s="174" t="s">
        <v>43</v>
      </c>
      <c r="O124" s="73"/>
      <c r="P124" s="175">
        <f>O124*H124</f>
        <v>0</v>
      </c>
      <c r="Q124" s="175">
        <v>0</v>
      </c>
      <c r="R124" s="175">
        <f>Q124*H124</f>
        <v>0</v>
      </c>
      <c r="S124" s="175">
        <v>0</v>
      </c>
      <c r="T124" s="176">
        <f>S124*H124</f>
        <v>0</v>
      </c>
      <c r="U124" s="39"/>
      <c r="V124" s="39"/>
      <c r="W124" s="39"/>
      <c r="X124" s="39"/>
      <c r="Y124" s="39"/>
      <c r="Z124" s="39"/>
      <c r="AA124" s="39"/>
      <c r="AB124" s="39"/>
      <c r="AC124" s="39"/>
      <c r="AD124" s="39"/>
      <c r="AE124" s="39"/>
      <c r="AR124" s="177" t="s">
        <v>249</v>
      </c>
      <c r="AT124" s="177" t="s">
        <v>151</v>
      </c>
      <c r="AU124" s="177" t="s">
        <v>82</v>
      </c>
      <c r="AY124" s="20" t="s">
        <v>148</v>
      </c>
      <c r="BE124" s="178">
        <f>IF(N124="základní",J124,0)</f>
        <v>0</v>
      </c>
      <c r="BF124" s="178">
        <f>IF(N124="snížená",J124,0)</f>
        <v>0</v>
      </c>
      <c r="BG124" s="178">
        <f>IF(N124="zákl. přenesená",J124,0)</f>
        <v>0</v>
      </c>
      <c r="BH124" s="178">
        <f>IF(N124="sníž. přenesená",J124,0)</f>
        <v>0</v>
      </c>
      <c r="BI124" s="178">
        <f>IF(N124="nulová",J124,0)</f>
        <v>0</v>
      </c>
      <c r="BJ124" s="20" t="s">
        <v>80</v>
      </c>
      <c r="BK124" s="178">
        <f>ROUND(I124*H124,2)</f>
        <v>0</v>
      </c>
      <c r="BL124" s="20" t="s">
        <v>249</v>
      </c>
      <c r="BM124" s="177" t="s">
        <v>652</v>
      </c>
    </row>
    <row r="125" s="2" customFormat="1" ht="16.5" customHeight="1">
      <c r="A125" s="39"/>
      <c r="B125" s="165"/>
      <c r="C125" s="166" t="s">
        <v>359</v>
      </c>
      <c r="D125" s="166" t="s">
        <v>151</v>
      </c>
      <c r="E125" s="167" t="s">
        <v>886</v>
      </c>
      <c r="F125" s="168" t="s">
        <v>887</v>
      </c>
      <c r="G125" s="169" t="s">
        <v>199</v>
      </c>
      <c r="H125" s="170">
        <v>90</v>
      </c>
      <c r="I125" s="171"/>
      <c r="J125" s="172">
        <f>ROUND(I125*H125,2)</f>
        <v>0</v>
      </c>
      <c r="K125" s="168" t="s">
        <v>3</v>
      </c>
      <c r="L125" s="40"/>
      <c r="M125" s="173" t="s">
        <v>3</v>
      </c>
      <c r="N125" s="174" t="s">
        <v>43</v>
      </c>
      <c r="O125" s="73"/>
      <c r="P125" s="175">
        <f>O125*H125</f>
        <v>0</v>
      </c>
      <c r="Q125" s="175">
        <v>0</v>
      </c>
      <c r="R125" s="175">
        <f>Q125*H125</f>
        <v>0</v>
      </c>
      <c r="S125" s="175">
        <v>0</v>
      </c>
      <c r="T125" s="176">
        <f>S125*H125</f>
        <v>0</v>
      </c>
      <c r="U125" s="39"/>
      <c r="V125" s="39"/>
      <c r="W125" s="39"/>
      <c r="X125" s="39"/>
      <c r="Y125" s="39"/>
      <c r="Z125" s="39"/>
      <c r="AA125" s="39"/>
      <c r="AB125" s="39"/>
      <c r="AC125" s="39"/>
      <c r="AD125" s="39"/>
      <c r="AE125" s="39"/>
      <c r="AR125" s="177" t="s">
        <v>249</v>
      </c>
      <c r="AT125" s="177" t="s">
        <v>151</v>
      </c>
      <c r="AU125" s="177" t="s">
        <v>82</v>
      </c>
      <c r="AY125" s="20" t="s">
        <v>148</v>
      </c>
      <c r="BE125" s="178">
        <f>IF(N125="základní",J125,0)</f>
        <v>0</v>
      </c>
      <c r="BF125" s="178">
        <f>IF(N125="snížená",J125,0)</f>
        <v>0</v>
      </c>
      <c r="BG125" s="178">
        <f>IF(N125="zákl. přenesená",J125,0)</f>
        <v>0</v>
      </c>
      <c r="BH125" s="178">
        <f>IF(N125="sníž. přenesená",J125,0)</f>
        <v>0</v>
      </c>
      <c r="BI125" s="178">
        <f>IF(N125="nulová",J125,0)</f>
        <v>0</v>
      </c>
      <c r="BJ125" s="20" t="s">
        <v>80</v>
      </c>
      <c r="BK125" s="178">
        <f>ROUND(I125*H125,2)</f>
        <v>0</v>
      </c>
      <c r="BL125" s="20" t="s">
        <v>249</v>
      </c>
      <c r="BM125" s="177" t="s">
        <v>661</v>
      </c>
    </row>
    <row r="126" s="2" customFormat="1" ht="16.5" customHeight="1">
      <c r="A126" s="39"/>
      <c r="B126" s="165"/>
      <c r="C126" s="166" t="s">
        <v>512</v>
      </c>
      <c r="D126" s="166" t="s">
        <v>151</v>
      </c>
      <c r="E126" s="167" t="s">
        <v>888</v>
      </c>
      <c r="F126" s="168" t="s">
        <v>889</v>
      </c>
      <c r="G126" s="169" t="s">
        <v>199</v>
      </c>
      <c r="H126" s="170">
        <v>61</v>
      </c>
      <c r="I126" s="171"/>
      <c r="J126" s="172">
        <f>ROUND(I126*H126,2)</f>
        <v>0</v>
      </c>
      <c r="K126" s="168" t="s">
        <v>3</v>
      </c>
      <c r="L126" s="40"/>
      <c r="M126" s="173" t="s">
        <v>3</v>
      </c>
      <c r="N126" s="174" t="s">
        <v>43</v>
      </c>
      <c r="O126" s="73"/>
      <c r="P126" s="175">
        <f>O126*H126</f>
        <v>0</v>
      </c>
      <c r="Q126" s="175">
        <v>0</v>
      </c>
      <c r="R126" s="175">
        <f>Q126*H126</f>
        <v>0</v>
      </c>
      <c r="S126" s="175">
        <v>0</v>
      </c>
      <c r="T126" s="176">
        <f>S126*H126</f>
        <v>0</v>
      </c>
      <c r="U126" s="39"/>
      <c r="V126" s="39"/>
      <c r="W126" s="39"/>
      <c r="X126" s="39"/>
      <c r="Y126" s="39"/>
      <c r="Z126" s="39"/>
      <c r="AA126" s="39"/>
      <c r="AB126" s="39"/>
      <c r="AC126" s="39"/>
      <c r="AD126" s="39"/>
      <c r="AE126" s="39"/>
      <c r="AR126" s="177" t="s">
        <v>249</v>
      </c>
      <c r="AT126" s="177" t="s">
        <v>151</v>
      </c>
      <c r="AU126" s="177" t="s">
        <v>82</v>
      </c>
      <c r="AY126" s="20" t="s">
        <v>148</v>
      </c>
      <c r="BE126" s="178">
        <f>IF(N126="základní",J126,0)</f>
        <v>0</v>
      </c>
      <c r="BF126" s="178">
        <f>IF(N126="snížená",J126,0)</f>
        <v>0</v>
      </c>
      <c r="BG126" s="178">
        <f>IF(N126="zákl. přenesená",J126,0)</f>
        <v>0</v>
      </c>
      <c r="BH126" s="178">
        <f>IF(N126="sníž. přenesená",J126,0)</f>
        <v>0</v>
      </c>
      <c r="BI126" s="178">
        <f>IF(N126="nulová",J126,0)</f>
        <v>0</v>
      </c>
      <c r="BJ126" s="20" t="s">
        <v>80</v>
      </c>
      <c r="BK126" s="178">
        <f>ROUND(I126*H126,2)</f>
        <v>0</v>
      </c>
      <c r="BL126" s="20" t="s">
        <v>249</v>
      </c>
      <c r="BM126" s="177" t="s">
        <v>672</v>
      </c>
    </row>
    <row r="127" s="2" customFormat="1" ht="16.5" customHeight="1">
      <c r="A127" s="39"/>
      <c r="B127" s="165"/>
      <c r="C127" s="166" t="s">
        <v>517</v>
      </c>
      <c r="D127" s="166" t="s">
        <v>151</v>
      </c>
      <c r="E127" s="167" t="s">
        <v>890</v>
      </c>
      <c r="F127" s="168" t="s">
        <v>891</v>
      </c>
      <c r="G127" s="169" t="s">
        <v>199</v>
      </c>
      <c r="H127" s="170">
        <v>28</v>
      </c>
      <c r="I127" s="171"/>
      <c r="J127" s="172">
        <f>ROUND(I127*H127,2)</f>
        <v>0</v>
      </c>
      <c r="K127" s="168" t="s">
        <v>3</v>
      </c>
      <c r="L127" s="40"/>
      <c r="M127" s="173" t="s">
        <v>3</v>
      </c>
      <c r="N127" s="174" t="s">
        <v>43</v>
      </c>
      <c r="O127" s="73"/>
      <c r="P127" s="175">
        <f>O127*H127</f>
        <v>0</v>
      </c>
      <c r="Q127" s="175">
        <v>0</v>
      </c>
      <c r="R127" s="175">
        <f>Q127*H127</f>
        <v>0</v>
      </c>
      <c r="S127" s="175">
        <v>0</v>
      </c>
      <c r="T127" s="176">
        <f>S127*H127</f>
        <v>0</v>
      </c>
      <c r="U127" s="39"/>
      <c r="V127" s="39"/>
      <c r="W127" s="39"/>
      <c r="X127" s="39"/>
      <c r="Y127" s="39"/>
      <c r="Z127" s="39"/>
      <c r="AA127" s="39"/>
      <c r="AB127" s="39"/>
      <c r="AC127" s="39"/>
      <c r="AD127" s="39"/>
      <c r="AE127" s="39"/>
      <c r="AR127" s="177" t="s">
        <v>249</v>
      </c>
      <c r="AT127" s="177" t="s">
        <v>151</v>
      </c>
      <c r="AU127" s="177" t="s">
        <v>82</v>
      </c>
      <c r="AY127" s="20" t="s">
        <v>148</v>
      </c>
      <c r="BE127" s="178">
        <f>IF(N127="základní",J127,0)</f>
        <v>0</v>
      </c>
      <c r="BF127" s="178">
        <f>IF(N127="snížená",J127,0)</f>
        <v>0</v>
      </c>
      <c r="BG127" s="178">
        <f>IF(N127="zákl. přenesená",J127,0)</f>
        <v>0</v>
      </c>
      <c r="BH127" s="178">
        <f>IF(N127="sníž. přenesená",J127,0)</f>
        <v>0</v>
      </c>
      <c r="BI127" s="178">
        <f>IF(N127="nulová",J127,0)</f>
        <v>0</v>
      </c>
      <c r="BJ127" s="20" t="s">
        <v>80</v>
      </c>
      <c r="BK127" s="178">
        <f>ROUND(I127*H127,2)</f>
        <v>0</v>
      </c>
      <c r="BL127" s="20" t="s">
        <v>249</v>
      </c>
      <c r="BM127" s="177" t="s">
        <v>682</v>
      </c>
    </row>
    <row r="128" s="2" customFormat="1" ht="16.5" customHeight="1">
      <c r="A128" s="39"/>
      <c r="B128" s="165"/>
      <c r="C128" s="166" t="s">
        <v>522</v>
      </c>
      <c r="D128" s="166" t="s">
        <v>151</v>
      </c>
      <c r="E128" s="167" t="s">
        <v>892</v>
      </c>
      <c r="F128" s="168" t="s">
        <v>893</v>
      </c>
      <c r="G128" s="169" t="s">
        <v>199</v>
      </c>
      <c r="H128" s="170">
        <v>67</v>
      </c>
      <c r="I128" s="171"/>
      <c r="J128" s="172">
        <f>ROUND(I128*H128,2)</f>
        <v>0</v>
      </c>
      <c r="K128" s="168" t="s">
        <v>3</v>
      </c>
      <c r="L128" s="40"/>
      <c r="M128" s="173" t="s">
        <v>3</v>
      </c>
      <c r="N128" s="174" t="s">
        <v>43</v>
      </c>
      <c r="O128" s="73"/>
      <c r="P128" s="175">
        <f>O128*H128</f>
        <v>0</v>
      </c>
      <c r="Q128" s="175">
        <v>0</v>
      </c>
      <c r="R128" s="175">
        <f>Q128*H128</f>
        <v>0</v>
      </c>
      <c r="S128" s="175">
        <v>0</v>
      </c>
      <c r="T128" s="176">
        <f>S128*H128</f>
        <v>0</v>
      </c>
      <c r="U128" s="39"/>
      <c r="V128" s="39"/>
      <c r="W128" s="39"/>
      <c r="X128" s="39"/>
      <c r="Y128" s="39"/>
      <c r="Z128" s="39"/>
      <c r="AA128" s="39"/>
      <c r="AB128" s="39"/>
      <c r="AC128" s="39"/>
      <c r="AD128" s="39"/>
      <c r="AE128" s="39"/>
      <c r="AR128" s="177" t="s">
        <v>249</v>
      </c>
      <c r="AT128" s="177" t="s">
        <v>151</v>
      </c>
      <c r="AU128" s="177" t="s">
        <v>82</v>
      </c>
      <c r="AY128" s="20" t="s">
        <v>148</v>
      </c>
      <c r="BE128" s="178">
        <f>IF(N128="základní",J128,0)</f>
        <v>0</v>
      </c>
      <c r="BF128" s="178">
        <f>IF(N128="snížená",J128,0)</f>
        <v>0</v>
      </c>
      <c r="BG128" s="178">
        <f>IF(N128="zákl. přenesená",J128,0)</f>
        <v>0</v>
      </c>
      <c r="BH128" s="178">
        <f>IF(N128="sníž. přenesená",J128,0)</f>
        <v>0</v>
      </c>
      <c r="BI128" s="178">
        <f>IF(N128="nulová",J128,0)</f>
        <v>0</v>
      </c>
      <c r="BJ128" s="20" t="s">
        <v>80</v>
      </c>
      <c r="BK128" s="178">
        <f>ROUND(I128*H128,2)</f>
        <v>0</v>
      </c>
      <c r="BL128" s="20" t="s">
        <v>249</v>
      </c>
      <c r="BM128" s="177" t="s">
        <v>692</v>
      </c>
    </row>
    <row r="129" s="2" customFormat="1" ht="16.5" customHeight="1">
      <c r="A129" s="39"/>
      <c r="B129" s="165"/>
      <c r="C129" s="166" t="s">
        <v>529</v>
      </c>
      <c r="D129" s="166" t="s">
        <v>151</v>
      </c>
      <c r="E129" s="167" t="s">
        <v>894</v>
      </c>
      <c r="F129" s="168" t="s">
        <v>895</v>
      </c>
      <c r="G129" s="169" t="s">
        <v>199</v>
      </c>
      <c r="H129" s="170">
        <v>37</v>
      </c>
      <c r="I129" s="171"/>
      <c r="J129" s="172">
        <f>ROUND(I129*H129,2)</f>
        <v>0</v>
      </c>
      <c r="K129" s="168" t="s">
        <v>3</v>
      </c>
      <c r="L129" s="40"/>
      <c r="M129" s="173" t="s">
        <v>3</v>
      </c>
      <c r="N129" s="174" t="s">
        <v>43</v>
      </c>
      <c r="O129" s="73"/>
      <c r="P129" s="175">
        <f>O129*H129</f>
        <v>0</v>
      </c>
      <c r="Q129" s="175">
        <v>0</v>
      </c>
      <c r="R129" s="175">
        <f>Q129*H129</f>
        <v>0</v>
      </c>
      <c r="S129" s="175">
        <v>0</v>
      </c>
      <c r="T129" s="176">
        <f>S129*H129</f>
        <v>0</v>
      </c>
      <c r="U129" s="39"/>
      <c r="V129" s="39"/>
      <c r="W129" s="39"/>
      <c r="X129" s="39"/>
      <c r="Y129" s="39"/>
      <c r="Z129" s="39"/>
      <c r="AA129" s="39"/>
      <c r="AB129" s="39"/>
      <c r="AC129" s="39"/>
      <c r="AD129" s="39"/>
      <c r="AE129" s="39"/>
      <c r="AR129" s="177" t="s">
        <v>249</v>
      </c>
      <c r="AT129" s="177" t="s">
        <v>151</v>
      </c>
      <c r="AU129" s="177" t="s">
        <v>82</v>
      </c>
      <c r="AY129" s="20" t="s">
        <v>148</v>
      </c>
      <c r="BE129" s="178">
        <f>IF(N129="základní",J129,0)</f>
        <v>0</v>
      </c>
      <c r="BF129" s="178">
        <f>IF(N129="snížená",J129,0)</f>
        <v>0</v>
      </c>
      <c r="BG129" s="178">
        <f>IF(N129="zákl. přenesená",J129,0)</f>
        <v>0</v>
      </c>
      <c r="BH129" s="178">
        <f>IF(N129="sníž. přenesená",J129,0)</f>
        <v>0</v>
      </c>
      <c r="BI129" s="178">
        <f>IF(N129="nulová",J129,0)</f>
        <v>0</v>
      </c>
      <c r="BJ129" s="20" t="s">
        <v>80</v>
      </c>
      <c r="BK129" s="178">
        <f>ROUND(I129*H129,2)</f>
        <v>0</v>
      </c>
      <c r="BL129" s="20" t="s">
        <v>249</v>
      </c>
      <c r="BM129" s="177" t="s">
        <v>702</v>
      </c>
    </row>
    <row r="130" s="2" customFormat="1" ht="16.5" customHeight="1">
      <c r="A130" s="39"/>
      <c r="B130" s="165"/>
      <c r="C130" s="166" t="s">
        <v>534</v>
      </c>
      <c r="D130" s="166" t="s">
        <v>151</v>
      </c>
      <c r="E130" s="167" t="s">
        <v>896</v>
      </c>
      <c r="F130" s="168" t="s">
        <v>897</v>
      </c>
      <c r="G130" s="169" t="s">
        <v>199</v>
      </c>
      <c r="H130" s="170">
        <v>336</v>
      </c>
      <c r="I130" s="171"/>
      <c r="J130" s="172">
        <f>ROUND(I130*H130,2)</f>
        <v>0</v>
      </c>
      <c r="K130" s="168" t="s">
        <v>3</v>
      </c>
      <c r="L130" s="40"/>
      <c r="M130" s="173" t="s">
        <v>3</v>
      </c>
      <c r="N130" s="174" t="s">
        <v>43</v>
      </c>
      <c r="O130" s="73"/>
      <c r="P130" s="175">
        <f>O130*H130</f>
        <v>0</v>
      </c>
      <c r="Q130" s="175">
        <v>0</v>
      </c>
      <c r="R130" s="175">
        <f>Q130*H130</f>
        <v>0</v>
      </c>
      <c r="S130" s="175">
        <v>0</v>
      </c>
      <c r="T130" s="176">
        <f>S130*H130</f>
        <v>0</v>
      </c>
      <c r="U130" s="39"/>
      <c r="V130" s="39"/>
      <c r="W130" s="39"/>
      <c r="X130" s="39"/>
      <c r="Y130" s="39"/>
      <c r="Z130" s="39"/>
      <c r="AA130" s="39"/>
      <c r="AB130" s="39"/>
      <c r="AC130" s="39"/>
      <c r="AD130" s="39"/>
      <c r="AE130" s="39"/>
      <c r="AR130" s="177" t="s">
        <v>249</v>
      </c>
      <c r="AT130" s="177" t="s">
        <v>151</v>
      </c>
      <c r="AU130" s="177" t="s">
        <v>82</v>
      </c>
      <c r="AY130" s="20" t="s">
        <v>148</v>
      </c>
      <c r="BE130" s="178">
        <f>IF(N130="základní",J130,0)</f>
        <v>0</v>
      </c>
      <c r="BF130" s="178">
        <f>IF(N130="snížená",J130,0)</f>
        <v>0</v>
      </c>
      <c r="BG130" s="178">
        <f>IF(N130="zákl. přenesená",J130,0)</f>
        <v>0</v>
      </c>
      <c r="BH130" s="178">
        <f>IF(N130="sníž. přenesená",J130,0)</f>
        <v>0</v>
      </c>
      <c r="BI130" s="178">
        <f>IF(N130="nulová",J130,0)</f>
        <v>0</v>
      </c>
      <c r="BJ130" s="20" t="s">
        <v>80</v>
      </c>
      <c r="BK130" s="178">
        <f>ROUND(I130*H130,2)</f>
        <v>0</v>
      </c>
      <c r="BL130" s="20" t="s">
        <v>249</v>
      </c>
      <c r="BM130" s="177" t="s">
        <v>712</v>
      </c>
    </row>
    <row r="131" s="2" customFormat="1" ht="16.5" customHeight="1">
      <c r="A131" s="39"/>
      <c r="B131" s="165"/>
      <c r="C131" s="166" t="s">
        <v>538</v>
      </c>
      <c r="D131" s="166" t="s">
        <v>151</v>
      </c>
      <c r="E131" s="167" t="s">
        <v>898</v>
      </c>
      <c r="F131" s="168" t="s">
        <v>899</v>
      </c>
      <c r="G131" s="169" t="s">
        <v>199</v>
      </c>
      <c r="H131" s="170">
        <v>336</v>
      </c>
      <c r="I131" s="171"/>
      <c r="J131" s="172">
        <f>ROUND(I131*H131,2)</f>
        <v>0</v>
      </c>
      <c r="K131" s="168" t="s">
        <v>3</v>
      </c>
      <c r="L131" s="40"/>
      <c r="M131" s="173" t="s">
        <v>3</v>
      </c>
      <c r="N131" s="174" t="s">
        <v>43</v>
      </c>
      <c r="O131" s="73"/>
      <c r="P131" s="175">
        <f>O131*H131</f>
        <v>0</v>
      </c>
      <c r="Q131" s="175">
        <v>0</v>
      </c>
      <c r="R131" s="175">
        <f>Q131*H131</f>
        <v>0</v>
      </c>
      <c r="S131" s="175">
        <v>0</v>
      </c>
      <c r="T131" s="176">
        <f>S131*H131</f>
        <v>0</v>
      </c>
      <c r="U131" s="39"/>
      <c r="V131" s="39"/>
      <c r="W131" s="39"/>
      <c r="X131" s="39"/>
      <c r="Y131" s="39"/>
      <c r="Z131" s="39"/>
      <c r="AA131" s="39"/>
      <c r="AB131" s="39"/>
      <c r="AC131" s="39"/>
      <c r="AD131" s="39"/>
      <c r="AE131" s="39"/>
      <c r="AR131" s="177" t="s">
        <v>249</v>
      </c>
      <c r="AT131" s="177" t="s">
        <v>151</v>
      </c>
      <c r="AU131" s="177" t="s">
        <v>82</v>
      </c>
      <c r="AY131" s="20" t="s">
        <v>148</v>
      </c>
      <c r="BE131" s="178">
        <f>IF(N131="základní",J131,0)</f>
        <v>0</v>
      </c>
      <c r="BF131" s="178">
        <f>IF(N131="snížená",J131,0)</f>
        <v>0</v>
      </c>
      <c r="BG131" s="178">
        <f>IF(N131="zákl. přenesená",J131,0)</f>
        <v>0</v>
      </c>
      <c r="BH131" s="178">
        <f>IF(N131="sníž. přenesená",J131,0)</f>
        <v>0</v>
      </c>
      <c r="BI131" s="178">
        <f>IF(N131="nulová",J131,0)</f>
        <v>0</v>
      </c>
      <c r="BJ131" s="20" t="s">
        <v>80</v>
      </c>
      <c r="BK131" s="178">
        <f>ROUND(I131*H131,2)</f>
        <v>0</v>
      </c>
      <c r="BL131" s="20" t="s">
        <v>249</v>
      </c>
      <c r="BM131" s="177" t="s">
        <v>723</v>
      </c>
    </row>
    <row r="132" s="2" customFormat="1" ht="16.5" customHeight="1">
      <c r="A132" s="39"/>
      <c r="B132" s="165"/>
      <c r="C132" s="166" t="s">
        <v>543</v>
      </c>
      <c r="D132" s="166" t="s">
        <v>151</v>
      </c>
      <c r="E132" s="167" t="s">
        <v>900</v>
      </c>
      <c r="F132" s="168" t="s">
        <v>901</v>
      </c>
      <c r="G132" s="169" t="s">
        <v>319</v>
      </c>
      <c r="H132" s="170">
        <v>6</v>
      </c>
      <c r="I132" s="171"/>
      <c r="J132" s="172">
        <f>ROUND(I132*H132,2)</f>
        <v>0</v>
      </c>
      <c r="K132" s="168" t="s">
        <v>3</v>
      </c>
      <c r="L132" s="40"/>
      <c r="M132" s="173" t="s">
        <v>3</v>
      </c>
      <c r="N132" s="174" t="s">
        <v>43</v>
      </c>
      <c r="O132" s="73"/>
      <c r="P132" s="175">
        <f>O132*H132</f>
        <v>0</v>
      </c>
      <c r="Q132" s="175">
        <v>0</v>
      </c>
      <c r="R132" s="175">
        <f>Q132*H132</f>
        <v>0</v>
      </c>
      <c r="S132" s="175">
        <v>0</v>
      </c>
      <c r="T132" s="176">
        <f>S132*H132</f>
        <v>0</v>
      </c>
      <c r="U132" s="39"/>
      <c r="V132" s="39"/>
      <c r="W132" s="39"/>
      <c r="X132" s="39"/>
      <c r="Y132" s="39"/>
      <c r="Z132" s="39"/>
      <c r="AA132" s="39"/>
      <c r="AB132" s="39"/>
      <c r="AC132" s="39"/>
      <c r="AD132" s="39"/>
      <c r="AE132" s="39"/>
      <c r="AR132" s="177" t="s">
        <v>249</v>
      </c>
      <c r="AT132" s="177" t="s">
        <v>151</v>
      </c>
      <c r="AU132" s="177" t="s">
        <v>82</v>
      </c>
      <c r="AY132" s="20" t="s">
        <v>148</v>
      </c>
      <c r="BE132" s="178">
        <f>IF(N132="základní",J132,0)</f>
        <v>0</v>
      </c>
      <c r="BF132" s="178">
        <f>IF(N132="snížená",J132,0)</f>
        <v>0</v>
      </c>
      <c r="BG132" s="178">
        <f>IF(N132="zákl. přenesená",J132,0)</f>
        <v>0</v>
      </c>
      <c r="BH132" s="178">
        <f>IF(N132="sníž. přenesená",J132,0)</f>
        <v>0</v>
      </c>
      <c r="BI132" s="178">
        <f>IF(N132="nulová",J132,0)</f>
        <v>0</v>
      </c>
      <c r="BJ132" s="20" t="s">
        <v>80</v>
      </c>
      <c r="BK132" s="178">
        <f>ROUND(I132*H132,2)</f>
        <v>0</v>
      </c>
      <c r="BL132" s="20" t="s">
        <v>249</v>
      </c>
      <c r="BM132" s="177" t="s">
        <v>733</v>
      </c>
    </row>
    <row r="133" s="2" customFormat="1" ht="16.5" customHeight="1">
      <c r="A133" s="39"/>
      <c r="B133" s="165"/>
      <c r="C133" s="166" t="s">
        <v>547</v>
      </c>
      <c r="D133" s="166" t="s">
        <v>151</v>
      </c>
      <c r="E133" s="167" t="s">
        <v>902</v>
      </c>
      <c r="F133" s="168" t="s">
        <v>903</v>
      </c>
      <c r="G133" s="169" t="s">
        <v>319</v>
      </c>
      <c r="H133" s="170">
        <v>3</v>
      </c>
      <c r="I133" s="171"/>
      <c r="J133" s="172">
        <f>ROUND(I133*H133,2)</f>
        <v>0</v>
      </c>
      <c r="K133" s="168" t="s">
        <v>3</v>
      </c>
      <c r="L133" s="40"/>
      <c r="M133" s="173" t="s">
        <v>3</v>
      </c>
      <c r="N133" s="174" t="s">
        <v>43</v>
      </c>
      <c r="O133" s="73"/>
      <c r="P133" s="175">
        <f>O133*H133</f>
        <v>0</v>
      </c>
      <c r="Q133" s="175">
        <v>0</v>
      </c>
      <c r="R133" s="175">
        <f>Q133*H133</f>
        <v>0</v>
      </c>
      <c r="S133" s="175">
        <v>0</v>
      </c>
      <c r="T133" s="176">
        <f>S133*H133</f>
        <v>0</v>
      </c>
      <c r="U133" s="39"/>
      <c r="V133" s="39"/>
      <c r="W133" s="39"/>
      <c r="X133" s="39"/>
      <c r="Y133" s="39"/>
      <c r="Z133" s="39"/>
      <c r="AA133" s="39"/>
      <c r="AB133" s="39"/>
      <c r="AC133" s="39"/>
      <c r="AD133" s="39"/>
      <c r="AE133" s="39"/>
      <c r="AR133" s="177" t="s">
        <v>249</v>
      </c>
      <c r="AT133" s="177" t="s">
        <v>151</v>
      </c>
      <c r="AU133" s="177" t="s">
        <v>82</v>
      </c>
      <c r="AY133" s="20" t="s">
        <v>148</v>
      </c>
      <c r="BE133" s="178">
        <f>IF(N133="základní",J133,0)</f>
        <v>0</v>
      </c>
      <c r="BF133" s="178">
        <f>IF(N133="snížená",J133,0)</f>
        <v>0</v>
      </c>
      <c r="BG133" s="178">
        <f>IF(N133="zákl. přenesená",J133,0)</f>
        <v>0</v>
      </c>
      <c r="BH133" s="178">
        <f>IF(N133="sníž. přenesená",J133,0)</f>
        <v>0</v>
      </c>
      <c r="BI133" s="178">
        <f>IF(N133="nulová",J133,0)</f>
        <v>0</v>
      </c>
      <c r="BJ133" s="20" t="s">
        <v>80</v>
      </c>
      <c r="BK133" s="178">
        <f>ROUND(I133*H133,2)</f>
        <v>0</v>
      </c>
      <c r="BL133" s="20" t="s">
        <v>249</v>
      </c>
      <c r="BM133" s="177" t="s">
        <v>742</v>
      </c>
    </row>
    <row r="134" s="2" customFormat="1" ht="16.5" customHeight="1">
      <c r="A134" s="39"/>
      <c r="B134" s="165"/>
      <c r="C134" s="166" t="s">
        <v>551</v>
      </c>
      <c r="D134" s="166" t="s">
        <v>151</v>
      </c>
      <c r="E134" s="167" t="s">
        <v>904</v>
      </c>
      <c r="F134" s="168" t="s">
        <v>905</v>
      </c>
      <c r="G134" s="169" t="s">
        <v>319</v>
      </c>
      <c r="H134" s="170">
        <v>4</v>
      </c>
      <c r="I134" s="171"/>
      <c r="J134" s="172">
        <f>ROUND(I134*H134,2)</f>
        <v>0</v>
      </c>
      <c r="K134" s="168" t="s">
        <v>3</v>
      </c>
      <c r="L134" s="40"/>
      <c r="M134" s="173" t="s">
        <v>3</v>
      </c>
      <c r="N134" s="174" t="s">
        <v>43</v>
      </c>
      <c r="O134" s="73"/>
      <c r="P134" s="175">
        <f>O134*H134</f>
        <v>0</v>
      </c>
      <c r="Q134" s="175">
        <v>0</v>
      </c>
      <c r="R134" s="175">
        <f>Q134*H134</f>
        <v>0</v>
      </c>
      <c r="S134" s="175">
        <v>0</v>
      </c>
      <c r="T134" s="176">
        <f>S134*H134</f>
        <v>0</v>
      </c>
      <c r="U134" s="39"/>
      <c r="V134" s="39"/>
      <c r="W134" s="39"/>
      <c r="X134" s="39"/>
      <c r="Y134" s="39"/>
      <c r="Z134" s="39"/>
      <c r="AA134" s="39"/>
      <c r="AB134" s="39"/>
      <c r="AC134" s="39"/>
      <c r="AD134" s="39"/>
      <c r="AE134" s="39"/>
      <c r="AR134" s="177" t="s">
        <v>249</v>
      </c>
      <c r="AT134" s="177" t="s">
        <v>151</v>
      </c>
      <c r="AU134" s="177" t="s">
        <v>82</v>
      </c>
      <c r="AY134" s="20" t="s">
        <v>148</v>
      </c>
      <c r="BE134" s="178">
        <f>IF(N134="základní",J134,0)</f>
        <v>0</v>
      </c>
      <c r="BF134" s="178">
        <f>IF(N134="snížená",J134,0)</f>
        <v>0</v>
      </c>
      <c r="BG134" s="178">
        <f>IF(N134="zákl. přenesená",J134,0)</f>
        <v>0</v>
      </c>
      <c r="BH134" s="178">
        <f>IF(N134="sníž. přenesená",J134,0)</f>
        <v>0</v>
      </c>
      <c r="BI134" s="178">
        <f>IF(N134="nulová",J134,0)</f>
        <v>0</v>
      </c>
      <c r="BJ134" s="20" t="s">
        <v>80</v>
      </c>
      <c r="BK134" s="178">
        <f>ROUND(I134*H134,2)</f>
        <v>0</v>
      </c>
      <c r="BL134" s="20" t="s">
        <v>249</v>
      </c>
      <c r="BM134" s="177" t="s">
        <v>754</v>
      </c>
    </row>
    <row r="135" s="2" customFormat="1" ht="21.75" customHeight="1">
      <c r="A135" s="39"/>
      <c r="B135" s="165"/>
      <c r="C135" s="166" t="s">
        <v>555</v>
      </c>
      <c r="D135" s="166" t="s">
        <v>151</v>
      </c>
      <c r="E135" s="167" t="s">
        <v>906</v>
      </c>
      <c r="F135" s="168" t="s">
        <v>907</v>
      </c>
      <c r="G135" s="169" t="s">
        <v>319</v>
      </c>
      <c r="H135" s="170">
        <v>4</v>
      </c>
      <c r="I135" s="171"/>
      <c r="J135" s="172">
        <f>ROUND(I135*H135,2)</f>
        <v>0</v>
      </c>
      <c r="K135" s="168" t="s">
        <v>3</v>
      </c>
      <c r="L135" s="40"/>
      <c r="M135" s="173" t="s">
        <v>3</v>
      </c>
      <c r="N135" s="174" t="s">
        <v>43</v>
      </c>
      <c r="O135" s="73"/>
      <c r="P135" s="175">
        <f>O135*H135</f>
        <v>0</v>
      </c>
      <c r="Q135" s="175">
        <v>0</v>
      </c>
      <c r="R135" s="175">
        <f>Q135*H135</f>
        <v>0</v>
      </c>
      <c r="S135" s="175">
        <v>0</v>
      </c>
      <c r="T135" s="176">
        <f>S135*H135</f>
        <v>0</v>
      </c>
      <c r="U135" s="39"/>
      <c r="V135" s="39"/>
      <c r="W135" s="39"/>
      <c r="X135" s="39"/>
      <c r="Y135" s="39"/>
      <c r="Z135" s="39"/>
      <c r="AA135" s="39"/>
      <c r="AB135" s="39"/>
      <c r="AC135" s="39"/>
      <c r="AD135" s="39"/>
      <c r="AE135" s="39"/>
      <c r="AR135" s="177" t="s">
        <v>249</v>
      </c>
      <c r="AT135" s="177" t="s">
        <v>151</v>
      </c>
      <c r="AU135" s="177" t="s">
        <v>82</v>
      </c>
      <c r="AY135" s="20" t="s">
        <v>148</v>
      </c>
      <c r="BE135" s="178">
        <f>IF(N135="základní",J135,0)</f>
        <v>0</v>
      </c>
      <c r="BF135" s="178">
        <f>IF(N135="snížená",J135,0)</f>
        <v>0</v>
      </c>
      <c r="BG135" s="178">
        <f>IF(N135="zákl. přenesená",J135,0)</f>
        <v>0</v>
      </c>
      <c r="BH135" s="178">
        <f>IF(N135="sníž. přenesená",J135,0)</f>
        <v>0</v>
      </c>
      <c r="BI135" s="178">
        <f>IF(N135="nulová",J135,0)</f>
        <v>0</v>
      </c>
      <c r="BJ135" s="20" t="s">
        <v>80</v>
      </c>
      <c r="BK135" s="178">
        <f>ROUND(I135*H135,2)</f>
        <v>0</v>
      </c>
      <c r="BL135" s="20" t="s">
        <v>249</v>
      </c>
      <c r="BM135" s="177" t="s">
        <v>766</v>
      </c>
    </row>
    <row r="136" s="2" customFormat="1" ht="16.5" customHeight="1">
      <c r="A136" s="39"/>
      <c r="B136" s="165"/>
      <c r="C136" s="166" t="s">
        <v>560</v>
      </c>
      <c r="D136" s="166" t="s">
        <v>151</v>
      </c>
      <c r="E136" s="167" t="s">
        <v>908</v>
      </c>
      <c r="F136" s="168" t="s">
        <v>909</v>
      </c>
      <c r="G136" s="169" t="s">
        <v>319</v>
      </c>
      <c r="H136" s="170">
        <v>1</v>
      </c>
      <c r="I136" s="171"/>
      <c r="J136" s="172">
        <f>ROUND(I136*H136,2)</f>
        <v>0</v>
      </c>
      <c r="K136" s="168" t="s">
        <v>3</v>
      </c>
      <c r="L136" s="40"/>
      <c r="M136" s="173" t="s">
        <v>3</v>
      </c>
      <c r="N136" s="174" t="s">
        <v>43</v>
      </c>
      <c r="O136" s="73"/>
      <c r="P136" s="175">
        <f>O136*H136</f>
        <v>0</v>
      </c>
      <c r="Q136" s="175">
        <v>0</v>
      </c>
      <c r="R136" s="175">
        <f>Q136*H136</f>
        <v>0</v>
      </c>
      <c r="S136" s="175">
        <v>0</v>
      </c>
      <c r="T136" s="176">
        <f>S136*H136</f>
        <v>0</v>
      </c>
      <c r="U136" s="39"/>
      <c r="V136" s="39"/>
      <c r="W136" s="39"/>
      <c r="X136" s="39"/>
      <c r="Y136" s="39"/>
      <c r="Z136" s="39"/>
      <c r="AA136" s="39"/>
      <c r="AB136" s="39"/>
      <c r="AC136" s="39"/>
      <c r="AD136" s="39"/>
      <c r="AE136" s="39"/>
      <c r="AR136" s="177" t="s">
        <v>249</v>
      </c>
      <c r="AT136" s="177" t="s">
        <v>151</v>
      </c>
      <c r="AU136" s="177" t="s">
        <v>82</v>
      </c>
      <c r="AY136" s="20" t="s">
        <v>148</v>
      </c>
      <c r="BE136" s="178">
        <f>IF(N136="základní",J136,0)</f>
        <v>0</v>
      </c>
      <c r="BF136" s="178">
        <f>IF(N136="snížená",J136,0)</f>
        <v>0</v>
      </c>
      <c r="BG136" s="178">
        <f>IF(N136="zákl. přenesená",J136,0)</f>
        <v>0</v>
      </c>
      <c r="BH136" s="178">
        <f>IF(N136="sníž. přenesená",J136,0)</f>
        <v>0</v>
      </c>
      <c r="BI136" s="178">
        <f>IF(N136="nulová",J136,0)</f>
        <v>0</v>
      </c>
      <c r="BJ136" s="20" t="s">
        <v>80</v>
      </c>
      <c r="BK136" s="178">
        <f>ROUND(I136*H136,2)</f>
        <v>0</v>
      </c>
      <c r="BL136" s="20" t="s">
        <v>249</v>
      </c>
      <c r="BM136" s="177" t="s">
        <v>776</v>
      </c>
    </row>
    <row r="137" s="2" customFormat="1" ht="16.5" customHeight="1">
      <c r="A137" s="39"/>
      <c r="B137" s="165"/>
      <c r="C137" s="166" t="s">
        <v>564</v>
      </c>
      <c r="D137" s="166" t="s">
        <v>151</v>
      </c>
      <c r="E137" s="167" t="s">
        <v>910</v>
      </c>
      <c r="F137" s="168" t="s">
        <v>911</v>
      </c>
      <c r="G137" s="169" t="s">
        <v>319</v>
      </c>
      <c r="H137" s="170">
        <v>1</v>
      </c>
      <c r="I137" s="171"/>
      <c r="J137" s="172">
        <f>ROUND(I137*H137,2)</f>
        <v>0</v>
      </c>
      <c r="K137" s="168" t="s">
        <v>3</v>
      </c>
      <c r="L137" s="40"/>
      <c r="M137" s="173" t="s">
        <v>3</v>
      </c>
      <c r="N137" s="174" t="s">
        <v>43</v>
      </c>
      <c r="O137" s="73"/>
      <c r="P137" s="175">
        <f>O137*H137</f>
        <v>0</v>
      </c>
      <c r="Q137" s="175">
        <v>0</v>
      </c>
      <c r="R137" s="175">
        <f>Q137*H137</f>
        <v>0</v>
      </c>
      <c r="S137" s="175">
        <v>0</v>
      </c>
      <c r="T137" s="176">
        <f>S137*H137</f>
        <v>0</v>
      </c>
      <c r="U137" s="39"/>
      <c r="V137" s="39"/>
      <c r="W137" s="39"/>
      <c r="X137" s="39"/>
      <c r="Y137" s="39"/>
      <c r="Z137" s="39"/>
      <c r="AA137" s="39"/>
      <c r="AB137" s="39"/>
      <c r="AC137" s="39"/>
      <c r="AD137" s="39"/>
      <c r="AE137" s="39"/>
      <c r="AR137" s="177" t="s">
        <v>249</v>
      </c>
      <c r="AT137" s="177" t="s">
        <v>151</v>
      </c>
      <c r="AU137" s="177" t="s">
        <v>82</v>
      </c>
      <c r="AY137" s="20" t="s">
        <v>148</v>
      </c>
      <c r="BE137" s="178">
        <f>IF(N137="základní",J137,0)</f>
        <v>0</v>
      </c>
      <c r="BF137" s="178">
        <f>IF(N137="snížená",J137,0)</f>
        <v>0</v>
      </c>
      <c r="BG137" s="178">
        <f>IF(N137="zákl. přenesená",J137,0)</f>
        <v>0</v>
      </c>
      <c r="BH137" s="178">
        <f>IF(N137="sníž. přenesená",J137,0)</f>
        <v>0</v>
      </c>
      <c r="BI137" s="178">
        <f>IF(N137="nulová",J137,0)</f>
        <v>0</v>
      </c>
      <c r="BJ137" s="20" t="s">
        <v>80</v>
      </c>
      <c r="BK137" s="178">
        <f>ROUND(I137*H137,2)</f>
        <v>0</v>
      </c>
      <c r="BL137" s="20" t="s">
        <v>249</v>
      </c>
      <c r="BM137" s="177" t="s">
        <v>787</v>
      </c>
    </row>
    <row r="138" s="2" customFormat="1" ht="16.5" customHeight="1">
      <c r="A138" s="39"/>
      <c r="B138" s="165"/>
      <c r="C138" s="166" t="s">
        <v>569</v>
      </c>
      <c r="D138" s="166" t="s">
        <v>151</v>
      </c>
      <c r="E138" s="167" t="s">
        <v>912</v>
      </c>
      <c r="F138" s="168" t="s">
        <v>913</v>
      </c>
      <c r="G138" s="169" t="s">
        <v>319</v>
      </c>
      <c r="H138" s="170">
        <v>44</v>
      </c>
      <c r="I138" s="171"/>
      <c r="J138" s="172">
        <f>ROUND(I138*H138,2)</f>
        <v>0</v>
      </c>
      <c r="K138" s="168" t="s">
        <v>3</v>
      </c>
      <c r="L138" s="40"/>
      <c r="M138" s="173" t="s">
        <v>3</v>
      </c>
      <c r="N138" s="174" t="s">
        <v>43</v>
      </c>
      <c r="O138" s="73"/>
      <c r="P138" s="175">
        <f>O138*H138</f>
        <v>0</v>
      </c>
      <c r="Q138" s="175">
        <v>0</v>
      </c>
      <c r="R138" s="175">
        <f>Q138*H138</f>
        <v>0</v>
      </c>
      <c r="S138" s="175">
        <v>0</v>
      </c>
      <c r="T138" s="176">
        <f>S138*H138</f>
        <v>0</v>
      </c>
      <c r="U138" s="39"/>
      <c r="V138" s="39"/>
      <c r="W138" s="39"/>
      <c r="X138" s="39"/>
      <c r="Y138" s="39"/>
      <c r="Z138" s="39"/>
      <c r="AA138" s="39"/>
      <c r="AB138" s="39"/>
      <c r="AC138" s="39"/>
      <c r="AD138" s="39"/>
      <c r="AE138" s="39"/>
      <c r="AR138" s="177" t="s">
        <v>249</v>
      </c>
      <c r="AT138" s="177" t="s">
        <v>151</v>
      </c>
      <c r="AU138" s="177" t="s">
        <v>82</v>
      </c>
      <c r="AY138" s="20" t="s">
        <v>148</v>
      </c>
      <c r="BE138" s="178">
        <f>IF(N138="základní",J138,0)</f>
        <v>0</v>
      </c>
      <c r="BF138" s="178">
        <f>IF(N138="snížená",J138,0)</f>
        <v>0</v>
      </c>
      <c r="BG138" s="178">
        <f>IF(N138="zákl. přenesená",J138,0)</f>
        <v>0</v>
      </c>
      <c r="BH138" s="178">
        <f>IF(N138="sníž. přenesená",J138,0)</f>
        <v>0</v>
      </c>
      <c r="BI138" s="178">
        <f>IF(N138="nulová",J138,0)</f>
        <v>0</v>
      </c>
      <c r="BJ138" s="20" t="s">
        <v>80</v>
      </c>
      <c r="BK138" s="178">
        <f>ROUND(I138*H138,2)</f>
        <v>0</v>
      </c>
      <c r="BL138" s="20" t="s">
        <v>249</v>
      </c>
      <c r="BM138" s="177" t="s">
        <v>799</v>
      </c>
    </row>
    <row r="139" s="2" customFormat="1" ht="16.5" customHeight="1">
      <c r="A139" s="39"/>
      <c r="B139" s="165"/>
      <c r="C139" s="166" t="s">
        <v>575</v>
      </c>
      <c r="D139" s="166" t="s">
        <v>151</v>
      </c>
      <c r="E139" s="167" t="s">
        <v>914</v>
      </c>
      <c r="F139" s="168" t="s">
        <v>915</v>
      </c>
      <c r="G139" s="169" t="s">
        <v>319</v>
      </c>
      <c r="H139" s="170">
        <v>8</v>
      </c>
      <c r="I139" s="171"/>
      <c r="J139" s="172">
        <f>ROUND(I139*H139,2)</f>
        <v>0</v>
      </c>
      <c r="K139" s="168" t="s">
        <v>3</v>
      </c>
      <c r="L139" s="40"/>
      <c r="M139" s="173" t="s">
        <v>3</v>
      </c>
      <c r="N139" s="174" t="s">
        <v>43</v>
      </c>
      <c r="O139" s="73"/>
      <c r="P139" s="175">
        <f>O139*H139</f>
        <v>0</v>
      </c>
      <c r="Q139" s="175">
        <v>0</v>
      </c>
      <c r="R139" s="175">
        <f>Q139*H139</f>
        <v>0</v>
      </c>
      <c r="S139" s="175">
        <v>0</v>
      </c>
      <c r="T139" s="176">
        <f>S139*H139</f>
        <v>0</v>
      </c>
      <c r="U139" s="39"/>
      <c r="V139" s="39"/>
      <c r="W139" s="39"/>
      <c r="X139" s="39"/>
      <c r="Y139" s="39"/>
      <c r="Z139" s="39"/>
      <c r="AA139" s="39"/>
      <c r="AB139" s="39"/>
      <c r="AC139" s="39"/>
      <c r="AD139" s="39"/>
      <c r="AE139" s="39"/>
      <c r="AR139" s="177" t="s">
        <v>249</v>
      </c>
      <c r="AT139" s="177" t="s">
        <v>151</v>
      </c>
      <c r="AU139" s="177" t="s">
        <v>82</v>
      </c>
      <c r="AY139" s="20" t="s">
        <v>148</v>
      </c>
      <c r="BE139" s="178">
        <f>IF(N139="základní",J139,0)</f>
        <v>0</v>
      </c>
      <c r="BF139" s="178">
        <f>IF(N139="snížená",J139,0)</f>
        <v>0</v>
      </c>
      <c r="BG139" s="178">
        <f>IF(N139="zákl. přenesená",J139,0)</f>
        <v>0</v>
      </c>
      <c r="BH139" s="178">
        <f>IF(N139="sníž. přenesená",J139,0)</f>
        <v>0</v>
      </c>
      <c r="BI139" s="178">
        <f>IF(N139="nulová",J139,0)</f>
        <v>0</v>
      </c>
      <c r="BJ139" s="20" t="s">
        <v>80</v>
      </c>
      <c r="BK139" s="178">
        <f>ROUND(I139*H139,2)</f>
        <v>0</v>
      </c>
      <c r="BL139" s="20" t="s">
        <v>249</v>
      </c>
      <c r="BM139" s="177" t="s">
        <v>916</v>
      </c>
    </row>
    <row r="140" s="2" customFormat="1" ht="16.5" customHeight="1">
      <c r="A140" s="39"/>
      <c r="B140" s="165"/>
      <c r="C140" s="166" t="s">
        <v>579</v>
      </c>
      <c r="D140" s="166" t="s">
        <v>151</v>
      </c>
      <c r="E140" s="167" t="s">
        <v>917</v>
      </c>
      <c r="F140" s="168" t="s">
        <v>918</v>
      </c>
      <c r="G140" s="169" t="s">
        <v>199</v>
      </c>
      <c r="H140" s="170">
        <v>329</v>
      </c>
      <c r="I140" s="171"/>
      <c r="J140" s="172">
        <f>ROUND(I140*H140,2)</f>
        <v>0</v>
      </c>
      <c r="K140" s="168" t="s">
        <v>3</v>
      </c>
      <c r="L140" s="40"/>
      <c r="M140" s="173" t="s">
        <v>3</v>
      </c>
      <c r="N140" s="174" t="s">
        <v>43</v>
      </c>
      <c r="O140" s="73"/>
      <c r="P140" s="175">
        <f>O140*H140</f>
        <v>0</v>
      </c>
      <c r="Q140" s="175">
        <v>0</v>
      </c>
      <c r="R140" s="175">
        <f>Q140*H140</f>
        <v>0</v>
      </c>
      <c r="S140" s="175">
        <v>0</v>
      </c>
      <c r="T140" s="176">
        <f>S140*H140</f>
        <v>0</v>
      </c>
      <c r="U140" s="39"/>
      <c r="V140" s="39"/>
      <c r="W140" s="39"/>
      <c r="X140" s="39"/>
      <c r="Y140" s="39"/>
      <c r="Z140" s="39"/>
      <c r="AA140" s="39"/>
      <c r="AB140" s="39"/>
      <c r="AC140" s="39"/>
      <c r="AD140" s="39"/>
      <c r="AE140" s="39"/>
      <c r="AR140" s="177" t="s">
        <v>249</v>
      </c>
      <c r="AT140" s="177" t="s">
        <v>151</v>
      </c>
      <c r="AU140" s="177" t="s">
        <v>82</v>
      </c>
      <c r="AY140" s="20" t="s">
        <v>148</v>
      </c>
      <c r="BE140" s="178">
        <f>IF(N140="základní",J140,0)</f>
        <v>0</v>
      </c>
      <c r="BF140" s="178">
        <f>IF(N140="snížená",J140,0)</f>
        <v>0</v>
      </c>
      <c r="BG140" s="178">
        <f>IF(N140="zákl. přenesená",J140,0)</f>
        <v>0</v>
      </c>
      <c r="BH140" s="178">
        <f>IF(N140="sníž. přenesená",J140,0)</f>
        <v>0</v>
      </c>
      <c r="BI140" s="178">
        <f>IF(N140="nulová",J140,0)</f>
        <v>0</v>
      </c>
      <c r="BJ140" s="20" t="s">
        <v>80</v>
      </c>
      <c r="BK140" s="178">
        <f>ROUND(I140*H140,2)</f>
        <v>0</v>
      </c>
      <c r="BL140" s="20" t="s">
        <v>249</v>
      </c>
      <c r="BM140" s="177" t="s">
        <v>919</v>
      </c>
    </row>
    <row r="141" s="2" customFormat="1" ht="16.5" customHeight="1">
      <c r="A141" s="39"/>
      <c r="B141" s="165"/>
      <c r="C141" s="166" t="s">
        <v>583</v>
      </c>
      <c r="D141" s="166" t="s">
        <v>151</v>
      </c>
      <c r="E141" s="167" t="s">
        <v>920</v>
      </c>
      <c r="F141" s="168" t="s">
        <v>921</v>
      </c>
      <c r="G141" s="169" t="s">
        <v>199</v>
      </c>
      <c r="H141" s="170">
        <v>47</v>
      </c>
      <c r="I141" s="171"/>
      <c r="J141" s="172">
        <f>ROUND(I141*H141,2)</f>
        <v>0</v>
      </c>
      <c r="K141" s="168" t="s">
        <v>3</v>
      </c>
      <c r="L141" s="40"/>
      <c r="M141" s="173" t="s">
        <v>3</v>
      </c>
      <c r="N141" s="174" t="s">
        <v>43</v>
      </c>
      <c r="O141" s="73"/>
      <c r="P141" s="175">
        <f>O141*H141</f>
        <v>0</v>
      </c>
      <c r="Q141" s="175">
        <v>0</v>
      </c>
      <c r="R141" s="175">
        <f>Q141*H141</f>
        <v>0</v>
      </c>
      <c r="S141" s="175">
        <v>0</v>
      </c>
      <c r="T141" s="176">
        <f>S141*H141</f>
        <v>0</v>
      </c>
      <c r="U141" s="39"/>
      <c r="V141" s="39"/>
      <c r="W141" s="39"/>
      <c r="X141" s="39"/>
      <c r="Y141" s="39"/>
      <c r="Z141" s="39"/>
      <c r="AA141" s="39"/>
      <c r="AB141" s="39"/>
      <c r="AC141" s="39"/>
      <c r="AD141" s="39"/>
      <c r="AE141" s="39"/>
      <c r="AR141" s="177" t="s">
        <v>249</v>
      </c>
      <c r="AT141" s="177" t="s">
        <v>151</v>
      </c>
      <c r="AU141" s="177" t="s">
        <v>82</v>
      </c>
      <c r="AY141" s="20" t="s">
        <v>148</v>
      </c>
      <c r="BE141" s="178">
        <f>IF(N141="základní",J141,0)</f>
        <v>0</v>
      </c>
      <c r="BF141" s="178">
        <f>IF(N141="snížená",J141,0)</f>
        <v>0</v>
      </c>
      <c r="BG141" s="178">
        <f>IF(N141="zákl. přenesená",J141,0)</f>
        <v>0</v>
      </c>
      <c r="BH141" s="178">
        <f>IF(N141="sníž. přenesená",J141,0)</f>
        <v>0</v>
      </c>
      <c r="BI141" s="178">
        <f>IF(N141="nulová",J141,0)</f>
        <v>0</v>
      </c>
      <c r="BJ141" s="20" t="s">
        <v>80</v>
      </c>
      <c r="BK141" s="178">
        <f>ROUND(I141*H141,2)</f>
        <v>0</v>
      </c>
      <c r="BL141" s="20" t="s">
        <v>249</v>
      </c>
      <c r="BM141" s="177" t="s">
        <v>922</v>
      </c>
    </row>
    <row r="142" s="2" customFormat="1" ht="16.5" customHeight="1">
      <c r="A142" s="39"/>
      <c r="B142" s="165"/>
      <c r="C142" s="166" t="s">
        <v>588</v>
      </c>
      <c r="D142" s="166" t="s">
        <v>151</v>
      </c>
      <c r="E142" s="167" t="s">
        <v>923</v>
      </c>
      <c r="F142" s="168" t="s">
        <v>924</v>
      </c>
      <c r="G142" s="169" t="s">
        <v>199</v>
      </c>
      <c r="H142" s="170">
        <v>56</v>
      </c>
      <c r="I142" s="171"/>
      <c r="J142" s="172">
        <f>ROUND(I142*H142,2)</f>
        <v>0</v>
      </c>
      <c r="K142" s="168" t="s">
        <v>3</v>
      </c>
      <c r="L142" s="40"/>
      <c r="M142" s="173" t="s">
        <v>3</v>
      </c>
      <c r="N142" s="174" t="s">
        <v>43</v>
      </c>
      <c r="O142" s="73"/>
      <c r="P142" s="175">
        <f>O142*H142</f>
        <v>0</v>
      </c>
      <c r="Q142" s="175">
        <v>0</v>
      </c>
      <c r="R142" s="175">
        <f>Q142*H142</f>
        <v>0</v>
      </c>
      <c r="S142" s="175">
        <v>0</v>
      </c>
      <c r="T142" s="176">
        <f>S142*H142</f>
        <v>0</v>
      </c>
      <c r="U142" s="39"/>
      <c r="V142" s="39"/>
      <c r="W142" s="39"/>
      <c r="X142" s="39"/>
      <c r="Y142" s="39"/>
      <c r="Z142" s="39"/>
      <c r="AA142" s="39"/>
      <c r="AB142" s="39"/>
      <c r="AC142" s="39"/>
      <c r="AD142" s="39"/>
      <c r="AE142" s="39"/>
      <c r="AR142" s="177" t="s">
        <v>249</v>
      </c>
      <c r="AT142" s="177" t="s">
        <v>151</v>
      </c>
      <c r="AU142" s="177" t="s">
        <v>82</v>
      </c>
      <c r="AY142" s="20" t="s">
        <v>148</v>
      </c>
      <c r="BE142" s="178">
        <f>IF(N142="základní",J142,0)</f>
        <v>0</v>
      </c>
      <c r="BF142" s="178">
        <f>IF(N142="snížená",J142,0)</f>
        <v>0</v>
      </c>
      <c r="BG142" s="178">
        <f>IF(N142="zákl. přenesená",J142,0)</f>
        <v>0</v>
      </c>
      <c r="BH142" s="178">
        <f>IF(N142="sníž. přenesená",J142,0)</f>
        <v>0</v>
      </c>
      <c r="BI142" s="178">
        <f>IF(N142="nulová",J142,0)</f>
        <v>0</v>
      </c>
      <c r="BJ142" s="20" t="s">
        <v>80</v>
      </c>
      <c r="BK142" s="178">
        <f>ROUND(I142*H142,2)</f>
        <v>0</v>
      </c>
      <c r="BL142" s="20" t="s">
        <v>249</v>
      </c>
      <c r="BM142" s="177" t="s">
        <v>925</v>
      </c>
    </row>
    <row r="143" s="2" customFormat="1" ht="16.5" customHeight="1">
      <c r="A143" s="39"/>
      <c r="B143" s="165"/>
      <c r="C143" s="166" t="s">
        <v>592</v>
      </c>
      <c r="D143" s="166" t="s">
        <v>151</v>
      </c>
      <c r="E143" s="167" t="s">
        <v>926</v>
      </c>
      <c r="F143" s="168" t="s">
        <v>927</v>
      </c>
      <c r="G143" s="169" t="s">
        <v>199</v>
      </c>
      <c r="H143" s="170">
        <v>42</v>
      </c>
      <c r="I143" s="171"/>
      <c r="J143" s="172">
        <f>ROUND(I143*H143,2)</f>
        <v>0</v>
      </c>
      <c r="K143" s="168" t="s">
        <v>3</v>
      </c>
      <c r="L143" s="40"/>
      <c r="M143" s="173" t="s">
        <v>3</v>
      </c>
      <c r="N143" s="174" t="s">
        <v>43</v>
      </c>
      <c r="O143" s="73"/>
      <c r="P143" s="175">
        <f>O143*H143</f>
        <v>0</v>
      </c>
      <c r="Q143" s="175">
        <v>0</v>
      </c>
      <c r="R143" s="175">
        <f>Q143*H143</f>
        <v>0</v>
      </c>
      <c r="S143" s="175">
        <v>0</v>
      </c>
      <c r="T143" s="176">
        <f>S143*H143</f>
        <v>0</v>
      </c>
      <c r="U143" s="39"/>
      <c r="V143" s="39"/>
      <c r="W143" s="39"/>
      <c r="X143" s="39"/>
      <c r="Y143" s="39"/>
      <c r="Z143" s="39"/>
      <c r="AA143" s="39"/>
      <c r="AB143" s="39"/>
      <c r="AC143" s="39"/>
      <c r="AD143" s="39"/>
      <c r="AE143" s="39"/>
      <c r="AR143" s="177" t="s">
        <v>249</v>
      </c>
      <c r="AT143" s="177" t="s">
        <v>151</v>
      </c>
      <c r="AU143" s="177" t="s">
        <v>82</v>
      </c>
      <c r="AY143" s="20" t="s">
        <v>148</v>
      </c>
      <c r="BE143" s="178">
        <f>IF(N143="základní",J143,0)</f>
        <v>0</v>
      </c>
      <c r="BF143" s="178">
        <f>IF(N143="snížená",J143,0)</f>
        <v>0</v>
      </c>
      <c r="BG143" s="178">
        <f>IF(N143="zákl. přenesená",J143,0)</f>
        <v>0</v>
      </c>
      <c r="BH143" s="178">
        <f>IF(N143="sníž. přenesená",J143,0)</f>
        <v>0</v>
      </c>
      <c r="BI143" s="178">
        <f>IF(N143="nulová",J143,0)</f>
        <v>0</v>
      </c>
      <c r="BJ143" s="20" t="s">
        <v>80</v>
      </c>
      <c r="BK143" s="178">
        <f>ROUND(I143*H143,2)</f>
        <v>0</v>
      </c>
      <c r="BL143" s="20" t="s">
        <v>249</v>
      </c>
      <c r="BM143" s="177" t="s">
        <v>928</v>
      </c>
    </row>
    <row r="144" s="2" customFormat="1" ht="16.5" customHeight="1">
      <c r="A144" s="39"/>
      <c r="B144" s="165"/>
      <c r="C144" s="166" t="s">
        <v>596</v>
      </c>
      <c r="D144" s="166" t="s">
        <v>151</v>
      </c>
      <c r="E144" s="167" t="s">
        <v>929</v>
      </c>
      <c r="F144" s="168" t="s">
        <v>930</v>
      </c>
      <c r="G144" s="169" t="s">
        <v>199</v>
      </c>
      <c r="H144" s="170">
        <v>18</v>
      </c>
      <c r="I144" s="171"/>
      <c r="J144" s="172">
        <f>ROUND(I144*H144,2)</f>
        <v>0</v>
      </c>
      <c r="K144" s="168" t="s">
        <v>3</v>
      </c>
      <c r="L144" s="40"/>
      <c r="M144" s="173" t="s">
        <v>3</v>
      </c>
      <c r="N144" s="174" t="s">
        <v>43</v>
      </c>
      <c r="O144" s="73"/>
      <c r="P144" s="175">
        <f>O144*H144</f>
        <v>0</v>
      </c>
      <c r="Q144" s="175">
        <v>0</v>
      </c>
      <c r="R144" s="175">
        <f>Q144*H144</f>
        <v>0</v>
      </c>
      <c r="S144" s="175">
        <v>0</v>
      </c>
      <c r="T144" s="176">
        <f>S144*H144</f>
        <v>0</v>
      </c>
      <c r="U144" s="39"/>
      <c r="V144" s="39"/>
      <c r="W144" s="39"/>
      <c r="X144" s="39"/>
      <c r="Y144" s="39"/>
      <c r="Z144" s="39"/>
      <c r="AA144" s="39"/>
      <c r="AB144" s="39"/>
      <c r="AC144" s="39"/>
      <c r="AD144" s="39"/>
      <c r="AE144" s="39"/>
      <c r="AR144" s="177" t="s">
        <v>249</v>
      </c>
      <c r="AT144" s="177" t="s">
        <v>151</v>
      </c>
      <c r="AU144" s="177" t="s">
        <v>82</v>
      </c>
      <c r="AY144" s="20" t="s">
        <v>148</v>
      </c>
      <c r="BE144" s="178">
        <f>IF(N144="základní",J144,0)</f>
        <v>0</v>
      </c>
      <c r="BF144" s="178">
        <f>IF(N144="snížená",J144,0)</f>
        <v>0</v>
      </c>
      <c r="BG144" s="178">
        <f>IF(N144="zákl. přenesená",J144,0)</f>
        <v>0</v>
      </c>
      <c r="BH144" s="178">
        <f>IF(N144="sníž. přenesená",J144,0)</f>
        <v>0</v>
      </c>
      <c r="BI144" s="178">
        <f>IF(N144="nulová",J144,0)</f>
        <v>0</v>
      </c>
      <c r="BJ144" s="20" t="s">
        <v>80</v>
      </c>
      <c r="BK144" s="178">
        <f>ROUND(I144*H144,2)</f>
        <v>0</v>
      </c>
      <c r="BL144" s="20" t="s">
        <v>249</v>
      </c>
      <c r="BM144" s="177" t="s">
        <v>931</v>
      </c>
    </row>
    <row r="145" s="2" customFormat="1" ht="16.5" customHeight="1">
      <c r="A145" s="39"/>
      <c r="B145" s="165"/>
      <c r="C145" s="166" t="s">
        <v>600</v>
      </c>
      <c r="D145" s="166" t="s">
        <v>151</v>
      </c>
      <c r="E145" s="167" t="s">
        <v>932</v>
      </c>
      <c r="F145" s="168" t="s">
        <v>933</v>
      </c>
      <c r="G145" s="169" t="s">
        <v>199</v>
      </c>
      <c r="H145" s="170">
        <v>57</v>
      </c>
      <c r="I145" s="171"/>
      <c r="J145" s="172">
        <f>ROUND(I145*H145,2)</f>
        <v>0</v>
      </c>
      <c r="K145" s="168" t="s">
        <v>3</v>
      </c>
      <c r="L145" s="40"/>
      <c r="M145" s="173" t="s">
        <v>3</v>
      </c>
      <c r="N145" s="174" t="s">
        <v>43</v>
      </c>
      <c r="O145" s="73"/>
      <c r="P145" s="175">
        <f>O145*H145</f>
        <v>0</v>
      </c>
      <c r="Q145" s="175">
        <v>0</v>
      </c>
      <c r="R145" s="175">
        <f>Q145*H145</f>
        <v>0</v>
      </c>
      <c r="S145" s="175">
        <v>0</v>
      </c>
      <c r="T145" s="176">
        <f>S145*H145</f>
        <v>0</v>
      </c>
      <c r="U145" s="39"/>
      <c r="V145" s="39"/>
      <c r="W145" s="39"/>
      <c r="X145" s="39"/>
      <c r="Y145" s="39"/>
      <c r="Z145" s="39"/>
      <c r="AA145" s="39"/>
      <c r="AB145" s="39"/>
      <c r="AC145" s="39"/>
      <c r="AD145" s="39"/>
      <c r="AE145" s="39"/>
      <c r="AR145" s="177" t="s">
        <v>249</v>
      </c>
      <c r="AT145" s="177" t="s">
        <v>151</v>
      </c>
      <c r="AU145" s="177" t="s">
        <v>82</v>
      </c>
      <c r="AY145" s="20" t="s">
        <v>148</v>
      </c>
      <c r="BE145" s="178">
        <f>IF(N145="základní",J145,0)</f>
        <v>0</v>
      </c>
      <c r="BF145" s="178">
        <f>IF(N145="snížená",J145,0)</f>
        <v>0</v>
      </c>
      <c r="BG145" s="178">
        <f>IF(N145="zákl. přenesená",J145,0)</f>
        <v>0</v>
      </c>
      <c r="BH145" s="178">
        <f>IF(N145="sníž. přenesená",J145,0)</f>
        <v>0</v>
      </c>
      <c r="BI145" s="178">
        <f>IF(N145="nulová",J145,0)</f>
        <v>0</v>
      </c>
      <c r="BJ145" s="20" t="s">
        <v>80</v>
      </c>
      <c r="BK145" s="178">
        <f>ROUND(I145*H145,2)</f>
        <v>0</v>
      </c>
      <c r="BL145" s="20" t="s">
        <v>249</v>
      </c>
      <c r="BM145" s="177" t="s">
        <v>934</v>
      </c>
    </row>
    <row r="146" s="2" customFormat="1" ht="16.5" customHeight="1">
      <c r="A146" s="39"/>
      <c r="B146" s="165"/>
      <c r="C146" s="166" t="s">
        <v>605</v>
      </c>
      <c r="D146" s="166" t="s">
        <v>151</v>
      </c>
      <c r="E146" s="167" t="s">
        <v>935</v>
      </c>
      <c r="F146" s="168" t="s">
        <v>936</v>
      </c>
      <c r="G146" s="169" t="s">
        <v>199</v>
      </c>
      <c r="H146" s="170">
        <v>43</v>
      </c>
      <c r="I146" s="171"/>
      <c r="J146" s="172">
        <f>ROUND(I146*H146,2)</f>
        <v>0</v>
      </c>
      <c r="K146" s="168" t="s">
        <v>3</v>
      </c>
      <c r="L146" s="40"/>
      <c r="M146" s="173" t="s">
        <v>3</v>
      </c>
      <c r="N146" s="174" t="s">
        <v>43</v>
      </c>
      <c r="O146" s="73"/>
      <c r="P146" s="175">
        <f>O146*H146</f>
        <v>0</v>
      </c>
      <c r="Q146" s="175">
        <v>0</v>
      </c>
      <c r="R146" s="175">
        <f>Q146*H146</f>
        <v>0</v>
      </c>
      <c r="S146" s="175">
        <v>0</v>
      </c>
      <c r="T146" s="176">
        <f>S146*H146</f>
        <v>0</v>
      </c>
      <c r="U146" s="39"/>
      <c r="V146" s="39"/>
      <c r="W146" s="39"/>
      <c r="X146" s="39"/>
      <c r="Y146" s="39"/>
      <c r="Z146" s="39"/>
      <c r="AA146" s="39"/>
      <c r="AB146" s="39"/>
      <c r="AC146" s="39"/>
      <c r="AD146" s="39"/>
      <c r="AE146" s="39"/>
      <c r="AR146" s="177" t="s">
        <v>249</v>
      </c>
      <c r="AT146" s="177" t="s">
        <v>151</v>
      </c>
      <c r="AU146" s="177" t="s">
        <v>82</v>
      </c>
      <c r="AY146" s="20" t="s">
        <v>148</v>
      </c>
      <c r="BE146" s="178">
        <f>IF(N146="základní",J146,0)</f>
        <v>0</v>
      </c>
      <c r="BF146" s="178">
        <f>IF(N146="snížená",J146,0)</f>
        <v>0</v>
      </c>
      <c r="BG146" s="178">
        <f>IF(N146="zákl. přenesená",J146,0)</f>
        <v>0</v>
      </c>
      <c r="BH146" s="178">
        <f>IF(N146="sníž. přenesená",J146,0)</f>
        <v>0</v>
      </c>
      <c r="BI146" s="178">
        <f>IF(N146="nulová",J146,0)</f>
        <v>0</v>
      </c>
      <c r="BJ146" s="20" t="s">
        <v>80</v>
      </c>
      <c r="BK146" s="178">
        <f>ROUND(I146*H146,2)</f>
        <v>0</v>
      </c>
      <c r="BL146" s="20" t="s">
        <v>249</v>
      </c>
      <c r="BM146" s="177" t="s">
        <v>937</v>
      </c>
    </row>
    <row r="147" s="2" customFormat="1" ht="16.5" customHeight="1">
      <c r="A147" s="39"/>
      <c r="B147" s="165"/>
      <c r="C147" s="166" t="s">
        <v>609</v>
      </c>
      <c r="D147" s="166" t="s">
        <v>151</v>
      </c>
      <c r="E147" s="167" t="s">
        <v>938</v>
      </c>
      <c r="F147" s="168" t="s">
        <v>939</v>
      </c>
      <c r="G147" s="169" t="s">
        <v>199</v>
      </c>
      <c r="H147" s="170">
        <v>34</v>
      </c>
      <c r="I147" s="171"/>
      <c r="J147" s="172">
        <f>ROUND(I147*H147,2)</f>
        <v>0</v>
      </c>
      <c r="K147" s="168" t="s">
        <v>3</v>
      </c>
      <c r="L147" s="40"/>
      <c r="M147" s="173" t="s">
        <v>3</v>
      </c>
      <c r="N147" s="174" t="s">
        <v>43</v>
      </c>
      <c r="O147" s="73"/>
      <c r="P147" s="175">
        <f>O147*H147</f>
        <v>0</v>
      </c>
      <c r="Q147" s="175">
        <v>0</v>
      </c>
      <c r="R147" s="175">
        <f>Q147*H147</f>
        <v>0</v>
      </c>
      <c r="S147" s="175">
        <v>0</v>
      </c>
      <c r="T147" s="176">
        <f>S147*H147</f>
        <v>0</v>
      </c>
      <c r="U147" s="39"/>
      <c r="V147" s="39"/>
      <c r="W147" s="39"/>
      <c r="X147" s="39"/>
      <c r="Y147" s="39"/>
      <c r="Z147" s="39"/>
      <c r="AA147" s="39"/>
      <c r="AB147" s="39"/>
      <c r="AC147" s="39"/>
      <c r="AD147" s="39"/>
      <c r="AE147" s="39"/>
      <c r="AR147" s="177" t="s">
        <v>249</v>
      </c>
      <c r="AT147" s="177" t="s">
        <v>151</v>
      </c>
      <c r="AU147" s="177" t="s">
        <v>82</v>
      </c>
      <c r="AY147" s="20" t="s">
        <v>148</v>
      </c>
      <c r="BE147" s="178">
        <f>IF(N147="základní",J147,0)</f>
        <v>0</v>
      </c>
      <c r="BF147" s="178">
        <f>IF(N147="snížená",J147,0)</f>
        <v>0</v>
      </c>
      <c r="BG147" s="178">
        <f>IF(N147="zákl. přenesená",J147,0)</f>
        <v>0</v>
      </c>
      <c r="BH147" s="178">
        <f>IF(N147="sníž. přenesená",J147,0)</f>
        <v>0</v>
      </c>
      <c r="BI147" s="178">
        <f>IF(N147="nulová",J147,0)</f>
        <v>0</v>
      </c>
      <c r="BJ147" s="20" t="s">
        <v>80</v>
      </c>
      <c r="BK147" s="178">
        <f>ROUND(I147*H147,2)</f>
        <v>0</v>
      </c>
      <c r="BL147" s="20" t="s">
        <v>249</v>
      </c>
      <c r="BM147" s="177" t="s">
        <v>940</v>
      </c>
    </row>
    <row r="148" s="2" customFormat="1" ht="16.5" customHeight="1">
      <c r="A148" s="39"/>
      <c r="B148" s="165"/>
      <c r="C148" s="166" t="s">
        <v>614</v>
      </c>
      <c r="D148" s="166" t="s">
        <v>151</v>
      </c>
      <c r="E148" s="167" t="s">
        <v>941</v>
      </c>
      <c r="F148" s="168" t="s">
        <v>942</v>
      </c>
      <c r="G148" s="169" t="s">
        <v>199</v>
      </c>
      <c r="H148" s="170">
        <v>12</v>
      </c>
      <c r="I148" s="171"/>
      <c r="J148" s="172">
        <f>ROUND(I148*H148,2)</f>
        <v>0</v>
      </c>
      <c r="K148" s="168" t="s">
        <v>3</v>
      </c>
      <c r="L148" s="40"/>
      <c r="M148" s="173" t="s">
        <v>3</v>
      </c>
      <c r="N148" s="174" t="s">
        <v>43</v>
      </c>
      <c r="O148" s="73"/>
      <c r="P148" s="175">
        <f>O148*H148</f>
        <v>0</v>
      </c>
      <c r="Q148" s="175">
        <v>0</v>
      </c>
      <c r="R148" s="175">
        <f>Q148*H148</f>
        <v>0</v>
      </c>
      <c r="S148" s="175">
        <v>0</v>
      </c>
      <c r="T148" s="176">
        <f>S148*H148</f>
        <v>0</v>
      </c>
      <c r="U148" s="39"/>
      <c r="V148" s="39"/>
      <c r="W148" s="39"/>
      <c r="X148" s="39"/>
      <c r="Y148" s="39"/>
      <c r="Z148" s="39"/>
      <c r="AA148" s="39"/>
      <c r="AB148" s="39"/>
      <c r="AC148" s="39"/>
      <c r="AD148" s="39"/>
      <c r="AE148" s="39"/>
      <c r="AR148" s="177" t="s">
        <v>249</v>
      </c>
      <c r="AT148" s="177" t="s">
        <v>151</v>
      </c>
      <c r="AU148" s="177" t="s">
        <v>82</v>
      </c>
      <c r="AY148" s="20" t="s">
        <v>148</v>
      </c>
      <c r="BE148" s="178">
        <f>IF(N148="základní",J148,0)</f>
        <v>0</v>
      </c>
      <c r="BF148" s="178">
        <f>IF(N148="snížená",J148,0)</f>
        <v>0</v>
      </c>
      <c r="BG148" s="178">
        <f>IF(N148="zákl. přenesená",J148,0)</f>
        <v>0</v>
      </c>
      <c r="BH148" s="178">
        <f>IF(N148="sníž. přenesená",J148,0)</f>
        <v>0</v>
      </c>
      <c r="BI148" s="178">
        <f>IF(N148="nulová",J148,0)</f>
        <v>0</v>
      </c>
      <c r="BJ148" s="20" t="s">
        <v>80</v>
      </c>
      <c r="BK148" s="178">
        <f>ROUND(I148*H148,2)</f>
        <v>0</v>
      </c>
      <c r="BL148" s="20" t="s">
        <v>249</v>
      </c>
      <c r="BM148" s="177" t="s">
        <v>943</v>
      </c>
    </row>
    <row r="149" s="2" customFormat="1" ht="16.5" customHeight="1">
      <c r="A149" s="39"/>
      <c r="B149" s="165"/>
      <c r="C149" s="166" t="s">
        <v>618</v>
      </c>
      <c r="D149" s="166" t="s">
        <v>151</v>
      </c>
      <c r="E149" s="167" t="s">
        <v>944</v>
      </c>
      <c r="F149" s="168" t="s">
        <v>945</v>
      </c>
      <c r="G149" s="169" t="s">
        <v>199</v>
      </c>
      <c r="H149" s="170">
        <v>10</v>
      </c>
      <c r="I149" s="171"/>
      <c r="J149" s="172">
        <f>ROUND(I149*H149,2)</f>
        <v>0</v>
      </c>
      <c r="K149" s="168" t="s">
        <v>3</v>
      </c>
      <c r="L149" s="40"/>
      <c r="M149" s="173" t="s">
        <v>3</v>
      </c>
      <c r="N149" s="174" t="s">
        <v>43</v>
      </c>
      <c r="O149" s="73"/>
      <c r="P149" s="175">
        <f>O149*H149</f>
        <v>0</v>
      </c>
      <c r="Q149" s="175">
        <v>0</v>
      </c>
      <c r="R149" s="175">
        <f>Q149*H149</f>
        <v>0</v>
      </c>
      <c r="S149" s="175">
        <v>0</v>
      </c>
      <c r="T149" s="176">
        <f>S149*H149</f>
        <v>0</v>
      </c>
      <c r="U149" s="39"/>
      <c r="V149" s="39"/>
      <c r="W149" s="39"/>
      <c r="X149" s="39"/>
      <c r="Y149" s="39"/>
      <c r="Z149" s="39"/>
      <c r="AA149" s="39"/>
      <c r="AB149" s="39"/>
      <c r="AC149" s="39"/>
      <c r="AD149" s="39"/>
      <c r="AE149" s="39"/>
      <c r="AR149" s="177" t="s">
        <v>249</v>
      </c>
      <c r="AT149" s="177" t="s">
        <v>151</v>
      </c>
      <c r="AU149" s="177" t="s">
        <v>82</v>
      </c>
      <c r="AY149" s="20" t="s">
        <v>148</v>
      </c>
      <c r="BE149" s="178">
        <f>IF(N149="základní",J149,0)</f>
        <v>0</v>
      </c>
      <c r="BF149" s="178">
        <f>IF(N149="snížená",J149,0)</f>
        <v>0</v>
      </c>
      <c r="BG149" s="178">
        <f>IF(N149="zákl. přenesená",J149,0)</f>
        <v>0</v>
      </c>
      <c r="BH149" s="178">
        <f>IF(N149="sníž. přenesená",J149,0)</f>
        <v>0</v>
      </c>
      <c r="BI149" s="178">
        <f>IF(N149="nulová",J149,0)</f>
        <v>0</v>
      </c>
      <c r="BJ149" s="20" t="s">
        <v>80</v>
      </c>
      <c r="BK149" s="178">
        <f>ROUND(I149*H149,2)</f>
        <v>0</v>
      </c>
      <c r="BL149" s="20" t="s">
        <v>249</v>
      </c>
      <c r="BM149" s="177" t="s">
        <v>946</v>
      </c>
    </row>
    <row r="150" s="2" customFormat="1" ht="16.5" customHeight="1">
      <c r="A150" s="39"/>
      <c r="B150" s="165"/>
      <c r="C150" s="166" t="s">
        <v>623</v>
      </c>
      <c r="D150" s="166" t="s">
        <v>151</v>
      </c>
      <c r="E150" s="167" t="s">
        <v>947</v>
      </c>
      <c r="F150" s="168" t="s">
        <v>948</v>
      </c>
      <c r="G150" s="169" t="s">
        <v>199</v>
      </c>
      <c r="H150" s="170">
        <v>10</v>
      </c>
      <c r="I150" s="171"/>
      <c r="J150" s="172">
        <f>ROUND(I150*H150,2)</f>
        <v>0</v>
      </c>
      <c r="K150" s="168" t="s">
        <v>3</v>
      </c>
      <c r="L150" s="40"/>
      <c r="M150" s="173" t="s">
        <v>3</v>
      </c>
      <c r="N150" s="174" t="s">
        <v>43</v>
      </c>
      <c r="O150" s="73"/>
      <c r="P150" s="175">
        <f>O150*H150</f>
        <v>0</v>
      </c>
      <c r="Q150" s="175">
        <v>0</v>
      </c>
      <c r="R150" s="175">
        <f>Q150*H150</f>
        <v>0</v>
      </c>
      <c r="S150" s="175">
        <v>0</v>
      </c>
      <c r="T150" s="176">
        <f>S150*H150</f>
        <v>0</v>
      </c>
      <c r="U150" s="39"/>
      <c r="V150" s="39"/>
      <c r="W150" s="39"/>
      <c r="X150" s="39"/>
      <c r="Y150" s="39"/>
      <c r="Z150" s="39"/>
      <c r="AA150" s="39"/>
      <c r="AB150" s="39"/>
      <c r="AC150" s="39"/>
      <c r="AD150" s="39"/>
      <c r="AE150" s="39"/>
      <c r="AR150" s="177" t="s">
        <v>249</v>
      </c>
      <c r="AT150" s="177" t="s">
        <v>151</v>
      </c>
      <c r="AU150" s="177" t="s">
        <v>82</v>
      </c>
      <c r="AY150" s="20" t="s">
        <v>148</v>
      </c>
      <c r="BE150" s="178">
        <f>IF(N150="základní",J150,0)</f>
        <v>0</v>
      </c>
      <c r="BF150" s="178">
        <f>IF(N150="snížená",J150,0)</f>
        <v>0</v>
      </c>
      <c r="BG150" s="178">
        <f>IF(N150="zákl. přenesená",J150,0)</f>
        <v>0</v>
      </c>
      <c r="BH150" s="178">
        <f>IF(N150="sníž. přenesená",J150,0)</f>
        <v>0</v>
      </c>
      <c r="BI150" s="178">
        <f>IF(N150="nulová",J150,0)</f>
        <v>0</v>
      </c>
      <c r="BJ150" s="20" t="s">
        <v>80</v>
      </c>
      <c r="BK150" s="178">
        <f>ROUND(I150*H150,2)</f>
        <v>0</v>
      </c>
      <c r="BL150" s="20" t="s">
        <v>249</v>
      </c>
      <c r="BM150" s="177" t="s">
        <v>949</v>
      </c>
    </row>
    <row r="151" s="2" customFormat="1" ht="16.5" customHeight="1">
      <c r="A151" s="39"/>
      <c r="B151" s="165"/>
      <c r="C151" s="166" t="s">
        <v>627</v>
      </c>
      <c r="D151" s="166" t="s">
        <v>151</v>
      </c>
      <c r="E151" s="167" t="s">
        <v>950</v>
      </c>
      <c r="F151" s="168" t="s">
        <v>951</v>
      </c>
      <c r="G151" s="169" t="s">
        <v>882</v>
      </c>
      <c r="H151" s="225"/>
      <c r="I151" s="171"/>
      <c r="J151" s="172">
        <f>ROUND(I151*H151,2)</f>
        <v>0</v>
      </c>
      <c r="K151" s="168" t="s">
        <v>3</v>
      </c>
      <c r="L151" s="40"/>
      <c r="M151" s="173" t="s">
        <v>3</v>
      </c>
      <c r="N151" s="174" t="s">
        <v>43</v>
      </c>
      <c r="O151" s="73"/>
      <c r="P151" s="175">
        <f>O151*H151</f>
        <v>0</v>
      </c>
      <c r="Q151" s="175">
        <v>0</v>
      </c>
      <c r="R151" s="175">
        <f>Q151*H151</f>
        <v>0</v>
      </c>
      <c r="S151" s="175">
        <v>0</v>
      </c>
      <c r="T151" s="176">
        <f>S151*H151</f>
        <v>0</v>
      </c>
      <c r="U151" s="39"/>
      <c r="V151" s="39"/>
      <c r="W151" s="39"/>
      <c r="X151" s="39"/>
      <c r="Y151" s="39"/>
      <c r="Z151" s="39"/>
      <c r="AA151" s="39"/>
      <c r="AB151" s="39"/>
      <c r="AC151" s="39"/>
      <c r="AD151" s="39"/>
      <c r="AE151" s="39"/>
      <c r="AR151" s="177" t="s">
        <v>249</v>
      </c>
      <c r="AT151" s="177" t="s">
        <v>151</v>
      </c>
      <c r="AU151" s="177" t="s">
        <v>82</v>
      </c>
      <c r="AY151" s="20" t="s">
        <v>148</v>
      </c>
      <c r="BE151" s="178">
        <f>IF(N151="základní",J151,0)</f>
        <v>0</v>
      </c>
      <c r="BF151" s="178">
        <f>IF(N151="snížená",J151,0)</f>
        <v>0</v>
      </c>
      <c r="BG151" s="178">
        <f>IF(N151="zákl. přenesená",J151,0)</f>
        <v>0</v>
      </c>
      <c r="BH151" s="178">
        <f>IF(N151="sníž. přenesená",J151,0)</f>
        <v>0</v>
      </c>
      <c r="BI151" s="178">
        <f>IF(N151="nulová",J151,0)</f>
        <v>0</v>
      </c>
      <c r="BJ151" s="20" t="s">
        <v>80</v>
      </c>
      <c r="BK151" s="178">
        <f>ROUND(I151*H151,2)</f>
        <v>0</v>
      </c>
      <c r="BL151" s="20" t="s">
        <v>249</v>
      </c>
      <c r="BM151" s="177" t="s">
        <v>952</v>
      </c>
    </row>
    <row r="152" s="12" customFormat="1" ht="22.8" customHeight="1">
      <c r="A152" s="12"/>
      <c r="B152" s="152"/>
      <c r="C152" s="12"/>
      <c r="D152" s="153" t="s">
        <v>71</v>
      </c>
      <c r="E152" s="163" t="s">
        <v>953</v>
      </c>
      <c r="F152" s="163" t="s">
        <v>954</v>
      </c>
      <c r="G152" s="12"/>
      <c r="H152" s="12"/>
      <c r="I152" s="155"/>
      <c r="J152" s="164">
        <f>BK152</f>
        <v>0</v>
      </c>
      <c r="K152" s="12"/>
      <c r="L152" s="152"/>
      <c r="M152" s="157"/>
      <c r="N152" s="158"/>
      <c r="O152" s="158"/>
      <c r="P152" s="159">
        <f>SUM(P153:P160)</f>
        <v>0</v>
      </c>
      <c r="Q152" s="158"/>
      <c r="R152" s="159">
        <f>SUM(R153:R160)</f>
        <v>0</v>
      </c>
      <c r="S152" s="158"/>
      <c r="T152" s="160">
        <f>SUM(T153:T160)</f>
        <v>0</v>
      </c>
      <c r="U152" s="12"/>
      <c r="V152" s="12"/>
      <c r="W152" s="12"/>
      <c r="X152" s="12"/>
      <c r="Y152" s="12"/>
      <c r="Z152" s="12"/>
      <c r="AA152" s="12"/>
      <c r="AB152" s="12"/>
      <c r="AC152" s="12"/>
      <c r="AD152" s="12"/>
      <c r="AE152" s="12"/>
      <c r="AR152" s="153" t="s">
        <v>82</v>
      </c>
      <c r="AT152" s="161" t="s">
        <v>71</v>
      </c>
      <c r="AU152" s="161" t="s">
        <v>80</v>
      </c>
      <c r="AY152" s="153" t="s">
        <v>148</v>
      </c>
      <c r="BK152" s="162">
        <f>SUM(BK153:BK160)</f>
        <v>0</v>
      </c>
    </row>
    <row r="153" s="2" customFormat="1" ht="21.75" customHeight="1">
      <c r="A153" s="39"/>
      <c r="B153" s="165"/>
      <c r="C153" s="166" t="s">
        <v>632</v>
      </c>
      <c r="D153" s="166" t="s">
        <v>151</v>
      </c>
      <c r="E153" s="167" t="s">
        <v>955</v>
      </c>
      <c r="F153" s="168" t="s">
        <v>956</v>
      </c>
      <c r="G153" s="169" t="s">
        <v>319</v>
      </c>
      <c r="H153" s="170">
        <v>3</v>
      </c>
      <c r="I153" s="171"/>
      <c r="J153" s="172">
        <f>ROUND(I153*H153,2)</f>
        <v>0</v>
      </c>
      <c r="K153" s="168" t="s">
        <v>3</v>
      </c>
      <c r="L153" s="40"/>
      <c r="M153" s="173" t="s">
        <v>3</v>
      </c>
      <c r="N153" s="174" t="s">
        <v>43</v>
      </c>
      <c r="O153" s="73"/>
      <c r="P153" s="175">
        <f>O153*H153</f>
        <v>0</v>
      </c>
      <c r="Q153" s="175">
        <v>0</v>
      </c>
      <c r="R153" s="175">
        <f>Q153*H153</f>
        <v>0</v>
      </c>
      <c r="S153" s="175">
        <v>0</v>
      </c>
      <c r="T153" s="176">
        <f>S153*H153</f>
        <v>0</v>
      </c>
      <c r="U153" s="39"/>
      <c r="V153" s="39"/>
      <c r="W153" s="39"/>
      <c r="X153" s="39"/>
      <c r="Y153" s="39"/>
      <c r="Z153" s="39"/>
      <c r="AA153" s="39"/>
      <c r="AB153" s="39"/>
      <c r="AC153" s="39"/>
      <c r="AD153" s="39"/>
      <c r="AE153" s="39"/>
      <c r="AR153" s="177" t="s">
        <v>249</v>
      </c>
      <c r="AT153" s="177" t="s">
        <v>151</v>
      </c>
      <c r="AU153" s="177" t="s">
        <v>82</v>
      </c>
      <c r="AY153" s="20" t="s">
        <v>148</v>
      </c>
      <c r="BE153" s="178">
        <f>IF(N153="základní",J153,0)</f>
        <v>0</v>
      </c>
      <c r="BF153" s="178">
        <f>IF(N153="snížená",J153,0)</f>
        <v>0</v>
      </c>
      <c r="BG153" s="178">
        <f>IF(N153="zákl. přenesená",J153,0)</f>
        <v>0</v>
      </c>
      <c r="BH153" s="178">
        <f>IF(N153="sníž. přenesená",J153,0)</f>
        <v>0</v>
      </c>
      <c r="BI153" s="178">
        <f>IF(N153="nulová",J153,0)</f>
        <v>0</v>
      </c>
      <c r="BJ153" s="20" t="s">
        <v>80</v>
      </c>
      <c r="BK153" s="178">
        <f>ROUND(I153*H153,2)</f>
        <v>0</v>
      </c>
      <c r="BL153" s="20" t="s">
        <v>249</v>
      </c>
      <c r="BM153" s="177" t="s">
        <v>957</v>
      </c>
    </row>
    <row r="154" s="2" customFormat="1" ht="24.15" customHeight="1">
      <c r="A154" s="39"/>
      <c r="B154" s="165"/>
      <c r="C154" s="166" t="s">
        <v>637</v>
      </c>
      <c r="D154" s="166" t="s">
        <v>151</v>
      </c>
      <c r="E154" s="167" t="s">
        <v>958</v>
      </c>
      <c r="F154" s="168" t="s">
        <v>959</v>
      </c>
      <c r="G154" s="169" t="s">
        <v>319</v>
      </c>
      <c r="H154" s="170">
        <v>2</v>
      </c>
      <c r="I154" s="171"/>
      <c r="J154" s="172">
        <f>ROUND(I154*H154,2)</f>
        <v>0</v>
      </c>
      <c r="K154" s="168" t="s">
        <v>3</v>
      </c>
      <c r="L154" s="40"/>
      <c r="M154" s="173" t="s">
        <v>3</v>
      </c>
      <c r="N154" s="174" t="s">
        <v>43</v>
      </c>
      <c r="O154" s="73"/>
      <c r="P154" s="175">
        <f>O154*H154</f>
        <v>0</v>
      </c>
      <c r="Q154" s="175">
        <v>0</v>
      </c>
      <c r="R154" s="175">
        <f>Q154*H154</f>
        <v>0</v>
      </c>
      <c r="S154" s="175">
        <v>0</v>
      </c>
      <c r="T154" s="176">
        <f>S154*H154</f>
        <v>0</v>
      </c>
      <c r="U154" s="39"/>
      <c r="V154" s="39"/>
      <c r="W154" s="39"/>
      <c r="X154" s="39"/>
      <c r="Y154" s="39"/>
      <c r="Z154" s="39"/>
      <c r="AA154" s="39"/>
      <c r="AB154" s="39"/>
      <c r="AC154" s="39"/>
      <c r="AD154" s="39"/>
      <c r="AE154" s="39"/>
      <c r="AR154" s="177" t="s">
        <v>249</v>
      </c>
      <c r="AT154" s="177" t="s">
        <v>151</v>
      </c>
      <c r="AU154" s="177" t="s">
        <v>82</v>
      </c>
      <c r="AY154" s="20" t="s">
        <v>148</v>
      </c>
      <c r="BE154" s="178">
        <f>IF(N154="základní",J154,0)</f>
        <v>0</v>
      </c>
      <c r="BF154" s="178">
        <f>IF(N154="snížená",J154,0)</f>
        <v>0</v>
      </c>
      <c r="BG154" s="178">
        <f>IF(N154="zákl. přenesená",J154,0)</f>
        <v>0</v>
      </c>
      <c r="BH154" s="178">
        <f>IF(N154="sníž. přenesená",J154,0)</f>
        <v>0</v>
      </c>
      <c r="BI154" s="178">
        <f>IF(N154="nulová",J154,0)</f>
        <v>0</v>
      </c>
      <c r="BJ154" s="20" t="s">
        <v>80</v>
      </c>
      <c r="BK154" s="178">
        <f>ROUND(I154*H154,2)</f>
        <v>0</v>
      </c>
      <c r="BL154" s="20" t="s">
        <v>249</v>
      </c>
      <c r="BM154" s="177" t="s">
        <v>960</v>
      </c>
    </row>
    <row r="155" s="2" customFormat="1" ht="49.05" customHeight="1">
      <c r="A155" s="39"/>
      <c r="B155" s="165"/>
      <c r="C155" s="166" t="s">
        <v>641</v>
      </c>
      <c r="D155" s="166" t="s">
        <v>151</v>
      </c>
      <c r="E155" s="167" t="s">
        <v>961</v>
      </c>
      <c r="F155" s="168" t="s">
        <v>962</v>
      </c>
      <c r="G155" s="169" t="s">
        <v>319</v>
      </c>
      <c r="H155" s="170">
        <v>2</v>
      </c>
      <c r="I155" s="171"/>
      <c r="J155" s="172">
        <f>ROUND(I155*H155,2)</f>
        <v>0</v>
      </c>
      <c r="K155" s="168" t="s">
        <v>3</v>
      </c>
      <c r="L155" s="40"/>
      <c r="M155" s="173" t="s">
        <v>3</v>
      </c>
      <c r="N155" s="174" t="s">
        <v>43</v>
      </c>
      <c r="O155" s="73"/>
      <c r="P155" s="175">
        <f>O155*H155</f>
        <v>0</v>
      </c>
      <c r="Q155" s="175">
        <v>0</v>
      </c>
      <c r="R155" s="175">
        <f>Q155*H155</f>
        <v>0</v>
      </c>
      <c r="S155" s="175">
        <v>0</v>
      </c>
      <c r="T155" s="176">
        <f>S155*H155</f>
        <v>0</v>
      </c>
      <c r="U155" s="39"/>
      <c r="V155" s="39"/>
      <c r="W155" s="39"/>
      <c r="X155" s="39"/>
      <c r="Y155" s="39"/>
      <c r="Z155" s="39"/>
      <c r="AA155" s="39"/>
      <c r="AB155" s="39"/>
      <c r="AC155" s="39"/>
      <c r="AD155" s="39"/>
      <c r="AE155" s="39"/>
      <c r="AR155" s="177" t="s">
        <v>249</v>
      </c>
      <c r="AT155" s="177" t="s">
        <v>151</v>
      </c>
      <c r="AU155" s="177" t="s">
        <v>82</v>
      </c>
      <c r="AY155" s="20" t="s">
        <v>148</v>
      </c>
      <c r="BE155" s="178">
        <f>IF(N155="základní",J155,0)</f>
        <v>0</v>
      </c>
      <c r="BF155" s="178">
        <f>IF(N155="snížená",J155,0)</f>
        <v>0</v>
      </c>
      <c r="BG155" s="178">
        <f>IF(N155="zákl. přenesená",J155,0)</f>
        <v>0</v>
      </c>
      <c r="BH155" s="178">
        <f>IF(N155="sníž. přenesená",J155,0)</f>
        <v>0</v>
      </c>
      <c r="BI155" s="178">
        <f>IF(N155="nulová",J155,0)</f>
        <v>0</v>
      </c>
      <c r="BJ155" s="20" t="s">
        <v>80</v>
      </c>
      <c r="BK155" s="178">
        <f>ROUND(I155*H155,2)</f>
        <v>0</v>
      </c>
      <c r="BL155" s="20" t="s">
        <v>249</v>
      </c>
      <c r="BM155" s="177" t="s">
        <v>963</v>
      </c>
    </row>
    <row r="156" s="2" customFormat="1" ht="16.5" customHeight="1">
      <c r="A156" s="39"/>
      <c r="B156" s="165"/>
      <c r="C156" s="166" t="s">
        <v>648</v>
      </c>
      <c r="D156" s="166" t="s">
        <v>151</v>
      </c>
      <c r="E156" s="167" t="s">
        <v>964</v>
      </c>
      <c r="F156" s="168" t="s">
        <v>965</v>
      </c>
      <c r="G156" s="169" t="s">
        <v>319</v>
      </c>
      <c r="H156" s="170">
        <v>2</v>
      </c>
      <c r="I156" s="171"/>
      <c r="J156" s="172">
        <f>ROUND(I156*H156,2)</f>
        <v>0</v>
      </c>
      <c r="K156" s="168" t="s">
        <v>3</v>
      </c>
      <c r="L156" s="40"/>
      <c r="M156" s="173" t="s">
        <v>3</v>
      </c>
      <c r="N156" s="174" t="s">
        <v>43</v>
      </c>
      <c r="O156" s="73"/>
      <c r="P156" s="175">
        <f>O156*H156</f>
        <v>0</v>
      </c>
      <c r="Q156" s="175">
        <v>0</v>
      </c>
      <c r="R156" s="175">
        <f>Q156*H156</f>
        <v>0</v>
      </c>
      <c r="S156" s="175">
        <v>0</v>
      </c>
      <c r="T156" s="176">
        <f>S156*H156</f>
        <v>0</v>
      </c>
      <c r="U156" s="39"/>
      <c r="V156" s="39"/>
      <c r="W156" s="39"/>
      <c r="X156" s="39"/>
      <c r="Y156" s="39"/>
      <c r="Z156" s="39"/>
      <c r="AA156" s="39"/>
      <c r="AB156" s="39"/>
      <c r="AC156" s="39"/>
      <c r="AD156" s="39"/>
      <c r="AE156" s="39"/>
      <c r="AR156" s="177" t="s">
        <v>249</v>
      </c>
      <c r="AT156" s="177" t="s">
        <v>151</v>
      </c>
      <c r="AU156" s="177" t="s">
        <v>82</v>
      </c>
      <c r="AY156" s="20" t="s">
        <v>148</v>
      </c>
      <c r="BE156" s="178">
        <f>IF(N156="základní",J156,0)</f>
        <v>0</v>
      </c>
      <c r="BF156" s="178">
        <f>IF(N156="snížená",J156,0)</f>
        <v>0</v>
      </c>
      <c r="BG156" s="178">
        <f>IF(N156="zákl. přenesená",J156,0)</f>
        <v>0</v>
      </c>
      <c r="BH156" s="178">
        <f>IF(N156="sníž. přenesená",J156,0)</f>
        <v>0</v>
      </c>
      <c r="BI156" s="178">
        <f>IF(N156="nulová",J156,0)</f>
        <v>0</v>
      </c>
      <c r="BJ156" s="20" t="s">
        <v>80</v>
      </c>
      <c r="BK156" s="178">
        <f>ROUND(I156*H156,2)</f>
        <v>0</v>
      </c>
      <c r="BL156" s="20" t="s">
        <v>249</v>
      </c>
      <c r="BM156" s="177" t="s">
        <v>966</v>
      </c>
    </row>
    <row r="157" s="2" customFormat="1" ht="16.5" customHeight="1">
      <c r="A157" s="39"/>
      <c r="B157" s="165"/>
      <c r="C157" s="166" t="s">
        <v>652</v>
      </c>
      <c r="D157" s="166" t="s">
        <v>151</v>
      </c>
      <c r="E157" s="167" t="s">
        <v>967</v>
      </c>
      <c r="F157" s="168" t="s">
        <v>968</v>
      </c>
      <c r="G157" s="169" t="s">
        <v>319</v>
      </c>
      <c r="H157" s="170">
        <v>2</v>
      </c>
      <c r="I157" s="171"/>
      <c r="J157" s="172">
        <f>ROUND(I157*H157,2)</f>
        <v>0</v>
      </c>
      <c r="K157" s="168" t="s">
        <v>3</v>
      </c>
      <c r="L157" s="40"/>
      <c r="M157" s="173" t="s">
        <v>3</v>
      </c>
      <c r="N157" s="174" t="s">
        <v>43</v>
      </c>
      <c r="O157" s="73"/>
      <c r="P157" s="175">
        <f>O157*H157</f>
        <v>0</v>
      </c>
      <c r="Q157" s="175">
        <v>0</v>
      </c>
      <c r="R157" s="175">
        <f>Q157*H157</f>
        <v>0</v>
      </c>
      <c r="S157" s="175">
        <v>0</v>
      </c>
      <c r="T157" s="176">
        <f>S157*H157</f>
        <v>0</v>
      </c>
      <c r="U157" s="39"/>
      <c r="V157" s="39"/>
      <c r="W157" s="39"/>
      <c r="X157" s="39"/>
      <c r="Y157" s="39"/>
      <c r="Z157" s="39"/>
      <c r="AA157" s="39"/>
      <c r="AB157" s="39"/>
      <c r="AC157" s="39"/>
      <c r="AD157" s="39"/>
      <c r="AE157" s="39"/>
      <c r="AR157" s="177" t="s">
        <v>249</v>
      </c>
      <c r="AT157" s="177" t="s">
        <v>151</v>
      </c>
      <c r="AU157" s="177" t="s">
        <v>82</v>
      </c>
      <c r="AY157" s="20" t="s">
        <v>148</v>
      </c>
      <c r="BE157" s="178">
        <f>IF(N157="základní",J157,0)</f>
        <v>0</v>
      </c>
      <c r="BF157" s="178">
        <f>IF(N157="snížená",J157,0)</f>
        <v>0</v>
      </c>
      <c r="BG157" s="178">
        <f>IF(N157="zákl. přenesená",J157,0)</f>
        <v>0</v>
      </c>
      <c r="BH157" s="178">
        <f>IF(N157="sníž. přenesená",J157,0)</f>
        <v>0</v>
      </c>
      <c r="BI157" s="178">
        <f>IF(N157="nulová",J157,0)</f>
        <v>0</v>
      </c>
      <c r="BJ157" s="20" t="s">
        <v>80</v>
      </c>
      <c r="BK157" s="178">
        <f>ROUND(I157*H157,2)</f>
        <v>0</v>
      </c>
      <c r="BL157" s="20" t="s">
        <v>249</v>
      </c>
      <c r="BM157" s="177" t="s">
        <v>969</v>
      </c>
    </row>
    <row r="158" s="2" customFormat="1" ht="16.5" customHeight="1">
      <c r="A158" s="39"/>
      <c r="B158" s="165"/>
      <c r="C158" s="166" t="s">
        <v>657</v>
      </c>
      <c r="D158" s="166" t="s">
        <v>151</v>
      </c>
      <c r="E158" s="167" t="s">
        <v>970</v>
      </c>
      <c r="F158" s="168" t="s">
        <v>971</v>
      </c>
      <c r="G158" s="169" t="s">
        <v>319</v>
      </c>
      <c r="H158" s="170">
        <v>3</v>
      </c>
      <c r="I158" s="171"/>
      <c r="J158" s="172">
        <f>ROUND(I158*H158,2)</f>
        <v>0</v>
      </c>
      <c r="K158" s="168" t="s">
        <v>3</v>
      </c>
      <c r="L158" s="40"/>
      <c r="M158" s="173" t="s">
        <v>3</v>
      </c>
      <c r="N158" s="174" t="s">
        <v>43</v>
      </c>
      <c r="O158" s="73"/>
      <c r="P158" s="175">
        <f>O158*H158</f>
        <v>0</v>
      </c>
      <c r="Q158" s="175">
        <v>0</v>
      </c>
      <c r="R158" s="175">
        <f>Q158*H158</f>
        <v>0</v>
      </c>
      <c r="S158" s="175">
        <v>0</v>
      </c>
      <c r="T158" s="176">
        <f>S158*H158</f>
        <v>0</v>
      </c>
      <c r="U158" s="39"/>
      <c r="V158" s="39"/>
      <c r="W158" s="39"/>
      <c r="X158" s="39"/>
      <c r="Y158" s="39"/>
      <c r="Z158" s="39"/>
      <c r="AA158" s="39"/>
      <c r="AB158" s="39"/>
      <c r="AC158" s="39"/>
      <c r="AD158" s="39"/>
      <c r="AE158" s="39"/>
      <c r="AR158" s="177" t="s">
        <v>249</v>
      </c>
      <c r="AT158" s="177" t="s">
        <v>151</v>
      </c>
      <c r="AU158" s="177" t="s">
        <v>82</v>
      </c>
      <c r="AY158" s="20" t="s">
        <v>148</v>
      </c>
      <c r="BE158" s="178">
        <f>IF(N158="základní",J158,0)</f>
        <v>0</v>
      </c>
      <c r="BF158" s="178">
        <f>IF(N158="snížená",J158,0)</f>
        <v>0</v>
      </c>
      <c r="BG158" s="178">
        <f>IF(N158="zákl. přenesená",J158,0)</f>
        <v>0</v>
      </c>
      <c r="BH158" s="178">
        <f>IF(N158="sníž. přenesená",J158,0)</f>
        <v>0</v>
      </c>
      <c r="BI158" s="178">
        <f>IF(N158="nulová",J158,0)</f>
        <v>0</v>
      </c>
      <c r="BJ158" s="20" t="s">
        <v>80</v>
      </c>
      <c r="BK158" s="178">
        <f>ROUND(I158*H158,2)</f>
        <v>0</v>
      </c>
      <c r="BL158" s="20" t="s">
        <v>249</v>
      </c>
      <c r="BM158" s="177" t="s">
        <v>972</v>
      </c>
    </row>
    <row r="159" s="2" customFormat="1" ht="16.5" customHeight="1">
      <c r="A159" s="39"/>
      <c r="B159" s="165"/>
      <c r="C159" s="166" t="s">
        <v>661</v>
      </c>
      <c r="D159" s="166" t="s">
        <v>151</v>
      </c>
      <c r="E159" s="167" t="s">
        <v>973</v>
      </c>
      <c r="F159" s="168" t="s">
        <v>974</v>
      </c>
      <c r="G159" s="169" t="s">
        <v>319</v>
      </c>
      <c r="H159" s="170">
        <v>3</v>
      </c>
      <c r="I159" s="171"/>
      <c r="J159" s="172">
        <f>ROUND(I159*H159,2)</f>
        <v>0</v>
      </c>
      <c r="K159" s="168" t="s">
        <v>3</v>
      </c>
      <c r="L159" s="40"/>
      <c r="M159" s="173" t="s">
        <v>3</v>
      </c>
      <c r="N159" s="174" t="s">
        <v>43</v>
      </c>
      <c r="O159" s="73"/>
      <c r="P159" s="175">
        <f>O159*H159</f>
        <v>0</v>
      </c>
      <c r="Q159" s="175">
        <v>0</v>
      </c>
      <c r="R159" s="175">
        <f>Q159*H159</f>
        <v>0</v>
      </c>
      <c r="S159" s="175">
        <v>0</v>
      </c>
      <c r="T159" s="176">
        <f>S159*H159</f>
        <v>0</v>
      </c>
      <c r="U159" s="39"/>
      <c r="V159" s="39"/>
      <c r="W159" s="39"/>
      <c r="X159" s="39"/>
      <c r="Y159" s="39"/>
      <c r="Z159" s="39"/>
      <c r="AA159" s="39"/>
      <c r="AB159" s="39"/>
      <c r="AC159" s="39"/>
      <c r="AD159" s="39"/>
      <c r="AE159" s="39"/>
      <c r="AR159" s="177" t="s">
        <v>249</v>
      </c>
      <c r="AT159" s="177" t="s">
        <v>151</v>
      </c>
      <c r="AU159" s="177" t="s">
        <v>82</v>
      </c>
      <c r="AY159" s="20" t="s">
        <v>148</v>
      </c>
      <c r="BE159" s="178">
        <f>IF(N159="základní",J159,0)</f>
        <v>0</v>
      </c>
      <c r="BF159" s="178">
        <f>IF(N159="snížená",J159,0)</f>
        <v>0</v>
      </c>
      <c r="BG159" s="178">
        <f>IF(N159="zákl. přenesená",J159,0)</f>
        <v>0</v>
      </c>
      <c r="BH159" s="178">
        <f>IF(N159="sníž. přenesená",J159,0)</f>
        <v>0</v>
      </c>
      <c r="BI159" s="178">
        <f>IF(N159="nulová",J159,0)</f>
        <v>0</v>
      </c>
      <c r="BJ159" s="20" t="s">
        <v>80</v>
      </c>
      <c r="BK159" s="178">
        <f>ROUND(I159*H159,2)</f>
        <v>0</v>
      </c>
      <c r="BL159" s="20" t="s">
        <v>249</v>
      </c>
      <c r="BM159" s="177" t="s">
        <v>975</v>
      </c>
    </row>
    <row r="160" s="2" customFormat="1" ht="16.5" customHeight="1">
      <c r="A160" s="39"/>
      <c r="B160" s="165"/>
      <c r="C160" s="166" t="s">
        <v>666</v>
      </c>
      <c r="D160" s="166" t="s">
        <v>151</v>
      </c>
      <c r="E160" s="167" t="s">
        <v>976</v>
      </c>
      <c r="F160" s="168" t="s">
        <v>951</v>
      </c>
      <c r="G160" s="169" t="s">
        <v>882</v>
      </c>
      <c r="H160" s="225"/>
      <c r="I160" s="171"/>
      <c r="J160" s="172">
        <f>ROUND(I160*H160,2)</f>
        <v>0</v>
      </c>
      <c r="K160" s="168" t="s">
        <v>3</v>
      </c>
      <c r="L160" s="40"/>
      <c r="M160" s="226" t="s">
        <v>3</v>
      </c>
      <c r="N160" s="227" t="s">
        <v>43</v>
      </c>
      <c r="O160" s="223"/>
      <c r="P160" s="228">
        <f>O160*H160</f>
        <v>0</v>
      </c>
      <c r="Q160" s="228">
        <v>0</v>
      </c>
      <c r="R160" s="228">
        <f>Q160*H160</f>
        <v>0</v>
      </c>
      <c r="S160" s="228">
        <v>0</v>
      </c>
      <c r="T160" s="229">
        <f>S160*H160</f>
        <v>0</v>
      </c>
      <c r="U160" s="39"/>
      <c r="V160" s="39"/>
      <c r="W160" s="39"/>
      <c r="X160" s="39"/>
      <c r="Y160" s="39"/>
      <c r="Z160" s="39"/>
      <c r="AA160" s="39"/>
      <c r="AB160" s="39"/>
      <c r="AC160" s="39"/>
      <c r="AD160" s="39"/>
      <c r="AE160" s="39"/>
      <c r="AR160" s="177" t="s">
        <v>249</v>
      </c>
      <c r="AT160" s="177" t="s">
        <v>151</v>
      </c>
      <c r="AU160" s="177" t="s">
        <v>82</v>
      </c>
      <c r="AY160" s="20" t="s">
        <v>148</v>
      </c>
      <c r="BE160" s="178">
        <f>IF(N160="základní",J160,0)</f>
        <v>0</v>
      </c>
      <c r="BF160" s="178">
        <f>IF(N160="snížená",J160,0)</f>
        <v>0</v>
      </c>
      <c r="BG160" s="178">
        <f>IF(N160="zákl. přenesená",J160,0)</f>
        <v>0</v>
      </c>
      <c r="BH160" s="178">
        <f>IF(N160="sníž. přenesená",J160,0)</f>
        <v>0</v>
      </c>
      <c r="BI160" s="178">
        <f>IF(N160="nulová",J160,0)</f>
        <v>0</v>
      </c>
      <c r="BJ160" s="20" t="s">
        <v>80</v>
      </c>
      <c r="BK160" s="178">
        <f>ROUND(I160*H160,2)</f>
        <v>0</v>
      </c>
      <c r="BL160" s="20" t="s">
        <v>249</v>
      </c>
      <c r="BM160" s="177" t="s">
        <v>977</v>
      </c>
    </row>
    <row r="161" s="2" customFormat="1" ht="6.96" customHeight="1">
      <c r="A161" s="39"/>
      <c r="B161" s="56"/>
      <c r="C161" s="57"/>
      <c r="D161" s="57"/>
      <c r="E161" s="57"/>
      <c r="F161" s="57"/>
      <c r="G161" s="57"/>
      <c r="H161" s="57"/>
      <c r="I161" s="57"/>
      <c r="J161" s="57"/>
      <c r="K161" s="57"/>
      <c r="L161" s="40"/>
      <c r="M161" s="39"/>
      <c r="O161" s="39"/>
      <c r="P161" s="39"/>
      <c r="Q161" s="39"/>
      <c r="R161" s="39"/>
      <c r="S161" s="39"/>
      <c r="T161" s="39"/>
      <c r="U161" s="39"/>
      <c r="V161" s="39"/>
      <c r="W161" s="39"/>
      <c r="X161" s="39"/>
      <c r="Y161" s="39"/>
      <c r="Z161" s="39"/>
      <c r="AA161" s="39"/>
      <c r="AB161" s="39"/>
      <c r="AC161" s="39"/>
      <c r="AD161" s="39"/>
      <c r="AE161" s="39"/>
    </row>
  </sheetData>
  <autoFilter ref="C85:K160"/>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9" t="s">
        <v>6</v>
      </c>
      <c r="M2" s="1"/>
      <c r="N2" s="1"/>
      <c r="O2" s="1"/>
      <c r="P2" s="1"/>
      <c r="Q2" s="1"/>
      <c r="R2" s="1"/>
      <c r="S2" s="1"/>
      <c r="T2" s="1"/>
      <c r="U2" s="1"/>
      <c r="V2" s="1"/>
      <c r="AT2" s="20" t="s">
        <v>91</v>
      </c>
    </row>
    <row r="3" s="1" customFormat="1" ht="6.96" customHeight="1">
      <c r="B3" s="21"/>
      <c r="C3" s="22"/>
      <c r="D3" s="22"/>
      <c r="E3" s="22"/>
      <c r="F3" s="22"/>
      <c r="G3" s="22"/>
      <c r="H3" s="22"/>
      <c r="I3" s="22"/>
      <c r="J3" s="22"/>
      <c r="K3" s="22"/>
      <c r="L3" s="23"/>
      <c r="AT3" s="20" t="s">
        <v>82</v>
      </c>
    </row>
    <row r="4" s="1" customFormat="1" ht="24.96" customHeight="1">
      <c r="B4" s="23"/>
      <c r="D4" s="24" t="s">
        <v>110</v>
      </c>
      <c r="L4" s="23"/>
      <c r="M4" s="115" t="s">
        <v>11</v>
      </c>
      <c r="AT4" s="20" t="s">
        <v>4</v>
      </c>
    </row>
    <row r="5" s="1" customFormat="1" ht="6.96" customHeight="1">
      <c r="B5" s="23"/>
      <c r="L5" s="23"/>
    </row>
    <row r="6" s="1" customFormat="1" ht="12" customHeight="1">
      <c r="B6" s="23"/>
      <c r="D6" s="33" t="s">
        <v>17</v>
      </c>
      <c r="L6" s="23"/>
    </row>
    <row r="7" s="1" customFormat="1" ht="16.5" customHeight="1">
      <c r="B7" s="23"/>
      <c r="E7" s="116" t="str">
        <f>'Rekapitulace stavby'!K6</f>
        <v>SUŠP Jihlava Rek. stravovacího provozu</v>
      </c>
      <c r="F7" s="33"/>
      <c r="G7" s="33"/>
      <c r="H7" s="33"/>
      <c r="L7" s="23"/>
    </row>
    <row r="8" s="2" customFormat="1" ht="12" customHeight="1">
      <c r="A8" s="39"/>
      <c r="B8" s="40"/>
      <c r="C8" s="39"/>
      <c r="D8" s="33" t="s">
        <v>111</v>
      </c>
      <c r="E8" s="39"/>
      <c r="F8" s="39"/>
      <c r="G8" s="39"/>
      <c r="H8" s="39"/>
      <c r="I8" s="39"/>
      <c r="J8" s="39"/>
      <c r="K8" s="39"/>
      <c r="L8" s="117"/>
      <c r="S8" s="39"/>
      <c r="T8" s="39"/>
      <c r="U8" s="39"/>
      <c r="V8" s="39"/>
      <c r="W8" s="39"/>
      <c r="X8" s="39"/>
      <c r="Y8" s="39"/>
      <c r="Z8" s="39"/>
      <c r="AA8" s="39"/>
      <c r="AB8" s="39"/>
      <c r="AC8" s="39"/>
      <c r="AD8" s="39"/>
      <c r="AE8" s="39"/>
    </row>
    <row r="9" s="2" customFormat="1" ht="16.5" customHeight="1">
      <c r="A9" s="39"/>
      <c r="B9" s="40"/>
      <c r="C9" s="39"/>
      <c r="D9" s="39"/>
      <c r="E9" s="63" t="s">
        <v>978</v>
      </c>
      <c r="F9" s="39"/>
      <c r="G9" s="39"/>
      <c r="H9" s="39"/>
      <c r="I9" s="39"/>
      <c r="J9" s="39"/>
      <c r="K9" s="39"/>
      <c r="L9" s="117"/>
      <c r="S9" s="39"/>
      <c r="T9" s="39"/>
      <c r="U9" s="39"/>
      <c r="V9" s="39"/>
      <c r="W9" s="39"/>
      <c r="X9" s="39"/>
      <c r="Y9" s="39"/>
      <c r="Z9" s="39"/>
      <c r="AA9" s="39"/>
      <c r="AB9" s="39"/>
      <c r="AC9" s="39"/>
      <c r="AD9" s="39"/>
      <c r="AE9" s="39"/>
    </row>
    <row r="10" s="2" customFormat="1">
      <c r="A10" s="39"/>
      <c r="B10" s="40"/>
      <c r="C10" s="39"/>
      <c r="D10" s="39"/>
      <c r="E10" s="39"/>
      <c r="F10" s="39"/>
      <c r="G10" s="39"/>
      <c r="H10" s="39"/>
      <c r="I10" s="39"/>
      <c r="J10" s="39"/>
      <c r="K10" s="39"/>
      <c r="L10" s="117"/>
      <c r="S10" s="39"/>
      <c r="T10" s="39"/>
      <c r="U10" s="39"/>
      <c r="V10" s="39"/>
      <c r="W10" s="39"/>
      <c r="X10" s="39"/>
      <c r="Y10" s="39"/>
      <c r="Z10" s="39"/>
      <c r="AA10" s="39"/>
      <c r="AB10" s="39"/>
      <c r="AC10" s="39"/>
      <c r="AD10" s="39"/>
      <c r="AE10" s="39"/>
    </row>
    <row r="11" s="2" customFormat="1" ht="12" customHeight="1">
      <c r="A11" s="39"/>
      <c r="B11" s="40"/>
      <c r="C11" s="39"/>
      <c r="D11" s="33" t="s">
        <v>19</v>
      </c>
      <c r="E11" s="39"/>
      <c r="F11" s="28" t="s">
        <v>3</v>
      </c>
      <c r="G11" s="39"/>
      <c r="H11" s="39"/>
      <c r="I11" s="33" t="s">
        <v>20</v>
      </c>
      <c r="J11" s="28" t="s">
        <v>3</v>
      </c>
      <c r="K11" s="39"/>
      <c r="L11" s="117"/>
      <c r="S11" s="39"/>
      <c r="T11" s="39"/>
      <c r="U11" s="39"/>
      <c r="V11" s="39"/>
      <c r="W11" s="39"/>
      <c r="X11" s="39"/>
      <c r="Y11" s="39"/>
      <c r="Z11" s="39"/>
      <c r="AA11" s="39"/>
      <c r="AB11" s="39"/>
      <c r="AC11" s="39"/>
      <c r="AD11" s="39"/>
      <c r="AE11" s="39"/>
    </row>
    <row r="12" s="2" customFormat="1" ht="12" customHeight="1">
      <c r="A12" s="39"/>
      <c r="B12" s="40"/>
      <c r="C12" s="39"/>
      <c r="D12" s="33" t="s">
        <v>21</v>
      </c>
      <c r="E12" s="39"/>
      <c r="F12" s="28" t="s">
        <v>22</v>
      </c>
      <c r="G12" s="39"/>
      <c r="H12" s="39"/>
      <c r="I12" s="33" t="s">
        <v>23</v>
      </c>
      <c r="J12" s="65" t="str">
        <f>'Rekapitulace stavby'!AN8</f>
        <v>20. 1. 2025</v>
      </c>
      <c r="K12" s="39"/>
      <c r="L12" s="117"/>
      <c r="S12" s="39"/>
      <c r="T12" s="39"/>
      <c r="U12" s="39"/>
      <c r="V12" s="39"/>
      <c r="W12" s="39"/>
      <c r="X12" s="39"/>
      <c r="Y12" s="39"/>
      <c r="Z12" s="39"/>
      <c r="AA12" s="39"/>
      <c r="AB12" s="39"/>
      <c r="AC12" s="39"/>
      <c r="AD12" s="39"/>
      <c r="AE12" s="39"/>
    </row>
    <row r="13" s="2" customFormat="1" ht="10.8" customHeight="1">
      <c r="A13" s="39"/>
      <c r="B13" s="40"/>
      <c r="C13" s="39"/>
      <c r="D13" s="39"/>
      <c r="E13" s="39"/>
      <c r="F13" s="39"/>
      <c r="G13" s="39"/>
      <c r="H13" s="39"/>
      <c r="I13" s="39"/>
      <c r="J13" s="39"/>
      <c r="K13" s="39"/>
      <c r="L13" s="117"/>
      <c r="S13" s="39"/>
      <c r="T13" s="39"/>
      <c r="U13" s="39"/>
      <c r="V13" s="39"/>
      <c r="W13" s="39"/>
      <c r="X13" s="39"/>
      <c r="Y13" s="39"/>
      <c r="Z13" s="39"/>
      <c r="AA13" s="39"/>
      <c r="AB13" s="39"/>
      <c r="AC13" s="39"/>
      <c r="AD13" s="39"/>
      <c r="AE13" s="39"/>
    </row>
    <row r="14" s="2" customFormat="1" ht="12" customHeight="1">
      <c r="A14" s="39"/>
      <c r="B14" s="40"/>
      <c r="C14" s="39"/>
      <c r="D14" s="33" t="s">
        <v>25</v>
      </c>
      <c r="E14" s="39"/>
      <c r="F14" s="39"/>
      <c r="G14" s="39"/>
      <c r="H14" s="39"/>
      <c r="I14" s="33" t="s">
        <v>26</v>
      </c>
      <c r="J14" s="28" t="s">
        <v>3</v>
      </c>
      <c r="K14" s="39"/>
      <c r="L14" s="117"/>
      <c r="S14" s="39"/>
      <c r="T14" s="39"/>
      <c r="U14" s="39"/>
      <c r="V14" s="39"/>
      <c r="W14" s="39"/>
      <c r="X14" s="39"/>
      <c r="Y14" s="39"/>
      <c r="Z14" s="39"/>
      <c r="AA14" s="39"/>
      <c r="AB14" s="39"/>
      <c r="AC14" s="39"/>
      <c r="AD14" s="39"/>
      <c r="AE14" s="39"/>
    </row>
    <row r="15" s="2" customFormat="1" ht="18" customHeight="1">
      <c r="A15" s="39"/>
      <c r="B15" s="40"/>
      <c r="C15" s="39"/>
      <c r="D15" s="39"/>
      <c r="E15" s="28" t="s">
        <v>27</v>
      </c>
      <c r="F15" s="39"/>
      <c r="G15" s="39"/>
      <c r="H15" s="39"/>
      <c r="I15" s="33" t="s">
        <v>28</v>
      </c>
      <c r="J15" s="28" t="s">
        <v>3</v>
      </c>
      <c r="K15" s="39"/>
      <c r="L15" s="117"/>
      <c r="S15" s="39"/>
      <c r="T15" s="39"/>
      <c r="U15" s="39"/>
      <c r="V15" s="39"/>
      <c r="W15" s="39"/>
      <c r="X15" s="39"/>
      <c r="Y15" s="39"/>
      <c r="Z15" s="39"/>
      <c r="AA15" s="39"/>
      <c r="AB15" s="39"/>
      <c r="AC15" s="39"/>
      <c r="AD15" s="39"/>
      <c r="AE15" s="39"/>
    </row>
    <row r="16" s="2" customFormat="1" ht="6.96" customHeight="1">
      <c r="A16" s="39"/>
      <c r="B16" s="40"/>
      <c r="C16" s="39"/>
      <c r="D16" s="39"/>
      <c r="E16" s="39"/>
      <c r="F16" s="39"/>
      <c r="G16" s="39"/>
      <c r="H16" s="39"/>
      <c r="I16" s="39"/>
      <c r="J16" s="39"/>
      <c r="K16" s="39"/>
      <c r="L16" s="117"/>
      <c r="S16" s="39"/>
      <c r="T16" s="39"/>
      <c r="U16" s="39"/>
      <c r="V16" s="39"/>
      <c r="W16" s="39"/>
      <c r="X16" s="39"/>
      <c r="Y16" s="39"/>
      <c r="Z16" s="39"/>
      <c r="AA16" s="39"/>
      <c r="AB16" s="39"/>
      <c r="AC16" s="39"/>
      <c r="AD16" s="39"/>
      <c r="AE16" s="39"/>
    </row>
    <row r="17" s="2" customFormat="1" ht="12" customHeight="1">
      <c r="A17" s="39"/>
      <c r="B17" s="40"/>
      <c r="C17" s="39"/>
      <c r="D17" s="33" t="s">
        <v>29</v>
      </c>
      <c r="E17" s="39"/>
      <c r="F17" s="39"/>
      <c r="G17" s="39"/>
      <c r="H17" s="39"/>
      <c r="I17" s="33" t="s">
        <v>26</v>
      </c>
      <c r="J17" s="34" t="str">
        <f>'Rekapitulace stavby'!AN13</f>
        <v>Vyplň údaj</v>
      </c>
      <c r="K17" s="39"/>
      <c r="L17" s="117"/>
      <c r="S17" s="39"/>
      <c r="T17" s="39"/>
      <c r="U17" s="39"/>
      <c r="V17" s="39"/>
      <c r="W17" s="39"/>
      <c r="X17" s="39"/>
      <c r="Y17" s="39"/>
      <c r="Z17" s="39"/>
      <c r="AA17" s="39"/>
      <c r="AB17" s="39"/>
      <c r="AC17" s="39"/>
      <c r="AD17" s="39"/>
      <c r="AE17" s="39"/>
    </row>
    <row r="18" s="2" customFormat="1" ht="18" customHeight="1">
      <c r="A18" s="39"/>
      <c r="B18" s="40"/>
      <c r="C18" s="39"/>
      <c r="D18" s="39"/>
      <c r="E18" s="34" t="str">
        <f>'Rekapitulace stavby'!E14</f>
        <v>Vyplň údaj</v>
      </c>
      <c r="F18" s="28"/>
      <c r="G18" s="28"/>
      <c r="H18" s="28"/>
      <c r="I18" s="33" t="s">
        <v>28</v>
      </c>
      <c r="J18" s="34" t="str">
        <f>'Rekapitulace stavby'!AN14</f>
        <v>Vyplň údaj</v>
      </c>
      <c r="K18" s="39"/>
      <c r="L18" s="117"/>
      <c r="S18" s="39"/>
      <c r="T18" s="39"/>
      <c r="U18" s="39"/>
      <c r="V18" s="39"/>
      <c r="W18" s="39"/>
      <c r="X18" s="39"/>
      <c r="Y18" s="39"/>
      <c r="Z18" s="39"/>
      <c r="AA18" s="39"/>
      <c r="AB18" s="39"/>
      <c r="AC18" s="39"/>
      <c r="AD18" s="39"/>
      <c r="AE18" s="39"/>
    </row>
    <row r="19" s="2" customFormat="1" ht="6.96" customHeight="1">
      <c r="A19" s="39"/>
      <c r="B19" s="40"/>
      <c r="C19" s="39"/>
      <c r="D19" s="39"/>
      <c r="E19" s="39"/>
      <c r="F19" s="39"/>
      <c r="G19" s="39"/>
      <c r="H19" s="39"/>
      <c r="I19" s="39"/>
      <c r="J19" s="39"/>
      <c r="K19" s="39"/>
      <c r="L19" s="117"/>
      <c r="S19" s="39"/>
      <c r="T19" s="39"/>
      <c r="U19" s="39"/>
      <c r="V19" s="39"/>
      <c r="W19" s="39"/>
      <c r="X19" s="39"/>
      <c r="Y19" s="39"/>
      <c r="Z19" s="39"/>
      <c r="AA19" s="39"/>
      <c r="AB19" s="39"/>
      <c r="AC19" s="39"/>
      <c r="AD19" s="39"/>
      <c r="AE19" s="39"/>
    </row>
    <row r="20" s="2" customFormat="1" ht="12" customHeight="1">
      <c r="A20" s="39"/>
      <c r="B20" s="40"/>
      <c r="C20" s="39"/>
      <c r="D20" s="33" t="s">
        <v>31</v>
      </c>
      <c r="E20" s="39"/>
      <c r="F20" s="39"/>
      <c r="G20" s="39"/>
      <c r="H20" s="39"/>
      <c r="I20" s="33" t="s">
        <v>26</v>
      </c>
      <c r="J20" s="28" t="s">
        <v>32</v>
      </c>
      <c r="K20" s="39"/>
      <c r="L20" s="117"/>
      <c r="S20" s="39"/>
      <c r="T20" s="39"/>
      <c r="U20" s="39"/>
      <c r="V20" s="39"/>
      <c r="W20" s="39"/>
      <c r="X20" s="39"/>
      <c r="Y20" s="39"/>
      <c r="Z20" s="39"/>
      <c r="AA20" s="39"/>
      <c r="AB20" s="39"/>
      <c r="AC20" s="39"/>
      <c r="AD20" s="39"/>
      <c r="AE20" s="39"/>
    </row>
    <row r="21" s="2" customFormat="1" ht="18" customHeight="1">
      <c r="A21" s="39"/>
      <c r="B21" s="40"/>
      <c r="C21" s="39"/>
      <c r="D21" s="39"/>
      <c r="E21" s="28" t="s">
        <v>33</v>
      </c>
      <c r="F21" s="39"/>
      <c r="G21" s="39"/>
      <c r="H21" s="39"/>
      <c r="I21" s="33" t="s">
        <v>28</v>
      </c>
      <c r="J21" s="28" t="s">
        <v>34</v>
      </c>
      <c r="K21" s="39"/>
      <c r="L21" s="117"/>
      <c r="S21" s="39"/>
      <c r="T21" s="39"/>
      <c r="U21" s="39"/>
      <c r="V21" s="39"/>
      <c r="W21" s="39"/>
      <c r="X21" s="39"/>
      <c r="Y21" s="39"/>
      <c r="Z21" s="39"/>
      <c r="AA21" s="39"/>
      <c r="AB21" s="39"/>
      <c r="AC21" s="39"/>
      <c r="AD21" s="39"/>
      <c r="AE21" s="39"/>
    </row>
    <row r="22" s="2" customFormat="1" ht="6.96" customHeight="1">
      <c r="A22" s="39"/>
      <c r="B22" s="40"/>
      <c r="C22" s="39"/>
      <c r="D22" s="39"/>
      <c r="E22" s="39"/>
      <c r="F22" s="39"/>
      <c r="G22" s="39"/>
      <c r="H22" s="39"/>
      <c r="I22" s="39"/>
      <c r="J22" s="39"/>
      <c r="K22" s="39"/>
      <c r="L22" s="117"/>
      <c r="S22" s="39"/>
      <c r="T22" s="39"/>
      <c r="U22" s="39"/>
      <c r="V22" s="39"/>
      <c r="W22" s="39"/>
      <c r="X22" s="39"/>
      <c r="Y22" s="39"/>
      <c r="Z22" s="39"/>
      <c r="AA22" s="39"/>
      <c r="AB22" s="39"/>
      <c r="AC22" s="39"/>
      <c r="AD22" s="39"/>
      <c r="AE22" s="39"/>
    </row>
    <row r="23" s="2" customFormat="1" ht="12" customHeight="1">
      <c r="A23" s="39"/>
      <c r="B23" s="40"/>
      <c r="C23" s="39"/>
      <c r="D23" s="33" t="s">
        <v>36</v>
      </c>
      <c r="E23" s="39"/>
      <c r="F23" s="39"/>
      <c r="G23" s="39"/>
      <c r="H23" s="39"/>
      <c r="I23" s="33" t="s">
        <v>26</v>
      </c>
      <c r="J23" s="28" t="s">
        <v>32</v>
      </c>
      <c r="K23" s="39"/>
      <c r="L23" s="117"/>
      <c r="S23" s="39"/>
      <c r="T23" s="39"/>
      <c r="U23" s="39"/>
      <c r="V23" s="39"/>
      <c r="W23" s="39"/>
      <c r="X23" s="39"/>
      <c r="Y23" s="39"/>
      <c r="Z23" s="39"/>
      <c r="AA23" s="39"/>
      <c r="AB23" s="39"/>
      <c r="AC23" s="39"/>
      <c r="AD23" s="39"/>
      <c r="AE23" s="39"/>
    </row>
    <row r="24" s="2" customFormat="1" ht="18" customHeight="1">
      <c r="A24" s="39"/>
      <c r="B24" s="40"/>
      <c r="C24" s="39"/>
      <c r="D24" s="39"/>
      <c r="E24" s="28" t="s">
        <v>33</v>
      </c>
      <c r="F24" s="39"/>
      <c r="G24" s="39"/>
      <c r="H24" s="39"/>
      <c r="I24" s="33" t="s">
        <v>28</v>
      </c>
      <c r="J24" s="28" t="s">
        <v>34</v>
      </c>
      <c r="K24" s="39"/>
      <c r="L24" s="117"/>
      <c r="S24" s="39"/>
      <c r="T24" s="39"/>
      <c r="U24" s="39"/>
      <c r="V24" s="39"/>
      <c r="W24" s="39"/>
      <c r="X24" s="39"/>
      <c r="Y24" s="39"/>
      <c r="Z24" s="39"/>
      <c r="AA24" s="39"/>
      <c r="AB24" s="39"/>
      <c r="AC24" s="39"/>
      <c r="AD24" s="39"/>
      <c r="AE24" s="39"/>
    </row>
    <row r="25" s="2" customFormat="1" ht="6.96" customHeight="1">
      <c r="A25" s="39"/>
      <c r="B25" s="40"/>
      <c r="C25" s="39"/>
      <c r="D25" s="39"/>
      <c r="E25" s="39"/>
      <c r="F25" s="39"/>
      <c r="G25" s="39"/>
      <c r="H25" s="39"/>
      <c r="I25" s="39"/>
      <c r="J25" s="39"/>
      <c r="K25" s="39"/>
      <c r="L25" s="117"/>
      <c r="S25" s="39"/>
      <c r="T25" s="39"/>
      <c r="U25" s="39"/>
      <c r="V25" s="39"/>
      <c r="W25" s="39"/>
      <c r="X25" s="39"/>
      <c r="Y25" s="39"/>
      <c r="Z25" s="39"/>
      <c r="AA25" s="39"/>
      <c r="AB25" s="39"/>
      <c r="AC25" s="39"/>
      <c r="AD25" s="39"/>
      <c r="AE25" s="39"/>
    </row>
    <row r="26" s="2" customFormat="1" ht="12" customHeight="1">
      <c r="A26" s="39"/>
      <c r="B26" s="40"/>
      <c r="C26" s="39"/>
      <c r="D26" s="33" t="s">
        <v>37</v>
      </c>
      <c r="E26" s="39"/>
      <c r="F26" s="39"/>
      <c r="G26" s="39"/>
      <c r="H26" s="39"/>
      <c r="I26" s="39"/>
      <c r="J26" s="39"/>
      <c r="K26" s="39"/>
      <c r="L26" s="117"/>
      <c r="S26" s="39"/>
      <c r="T26" s="39"/>
      <c r="U26" s="39"/>
      <c r="V26" s="39"/>
      <c r="W26" s="39"/>
      <c r="X26" s="39"/>
      <c r="Y26" s="39"/>
      <c r="Z26" s="39"/>
      <c r="AA26" s="39"/>
      <c r="AB26" s="39"/>
      <c r="AC26" s="39"/>
      <c r="AD26" s="39"/>
      <c r="AE26" s="39"/>
    </row>
    <row r="27" s="8" customFormat="1" ht="16.5" customHeight="1">
      <c r="A27" s="118"/>
      <c r="B27" s="119"/>
      <c r="C27" s="118"/>
      <c r="D27" s="118"/>
      <c r="E27" s="37" t="s">
        <v>3</v>
      </c>
      <c r="F27" s="37"/>
      <c r="G27" s="37"/>
      <c r="H27" s="37"/>
      <c r="I27" s="118"/>
      <c r="J27" s="118"/>
      <c r="K27" s="118"/>
      <c r="L27" s="120"/>
      <c r="S27" s="118"/>
      <c r="T27" s="118"/>
      <c r="U27" s="118"/>
      <c r="V27" s="118"/>
      <c r="W27" s="118"/>
      <c r="X27" s="118"/>
      <c r="Y27" s="118"/>
      <c r="Z27" s="118"/>
      <c r="AA27" s="118"/>
      <c r="AB27" s="118"/>
      <c r="AC27" s="118"/>
      <c r="AD27" s="118"/>
      <c r="AE27" s="118"/>
    </row>
    <row r="28" s="2" customFormat="1" ht="6.96" customHeight="1">
      <c r="A28" s="39"/>
      <c r="B28" s="40"/>
      <c r="C28" s="39"/>
      <c r="D28" s="39"/>
      <c r="E28" s="39"/>
      <c r="F28" s="39"/>
      <c r="G28" s="39"/>
      <c r="H28" s="39"/>
      <c r="I28" s="39"/>
      <c r="J28" s="39"/>
      <c r="K28" s="39"/>
      <c r="L28" s="117"/>
      <c r="S28" s="39"/>
      <c r="T28" s="39"/>
      <c r="U28" s="39"/>
      <c r="V28" s="39"/>
      <c r="W28" s="39"/>
      <c r="X28" s="39"/>
      <c r="Y28" s="39"/>
      <c r="Z28" s="39"/>
      <c r="AA28" s="39"/>
      <c r="AB28" s="39"/>
      <c r="AC28" s="39"/>
      <c r="AD28" s="39"/>
      <c r="AE28" s="39"/>
    </row>
    <row r="29" s="2" customFormat="1" ht="6.96" customHeight="1">
      <c r="A29" s="39"/>
      <c r="B29" s="40"/>
      <c r="C29" s="39"/>
      <c r="D29" s="85"/>
      <c r="E29" s="85"/>
      <c r="F29" s="85"/>
      <c r="G29" s="85"/>
      <c r="H29" s="85"/>
      <c r="I29" s="85"/>
      <c r="J29" s="85"/>
      <c r="K29" s="85"/>
      <c r="L29" s="117"/>
      <c r="S29" s="39"/>
      <c r="T29" s="39"/>
      <c r="U29" s="39"/>
      <c r="V29" s="39"/>
      <c r="W29" s="39"/>
      <c r="X29" s="39"/>
      <c r="Y29" s="39"/>
      <c r="Z29" s="39"/>
      <c r="AA29" s="39"/>
      <c r="AB29" s="39"/>
      <c r="AC29" s="39"/>
      <c r="AD29" s="39"/>
      <c r="AE29" s="39"/>
    </row>
    <row r="30" s="2" customFormat="1" ht="25.44" customHeight="1">
      <c r="A30" s="39"/>
      <c r="B30" s="40"/>
      <c r="C30" s="39"/>
      <c r="D30" s="121" t="s">
        <v>38</v>
      </c>
      <c r="E30" s="39"/>
      <c r="F30" s="39"/>
      <c r="G30" s="39"/>
      <c r="H30" s="39"/>
      <c r="I30" s="39"/>
      <c r="J30" s="91">
        <f>ROUND(J85, 2)</f>
        <v>0</v>
      </c>
      <c r="K30" s="39"/>
      <c r="L30" s="117"/>
      <c r="S30" s="39"/>
      <c r="T30" s="39"/>
      <c r="U30" s="39"/>
      <c r="V30" s="39"/>
      <c r="W30" s="39"/>
      <c r="X30" s="39"/>
      <c r="Y30" s="39"/>
      <c r="Z30" s="39"/>
      <c r="AA30" s="39"/>
      <c r="AB30" s="39"/>
      <c r="AC30" s="39"/>
      <c r="AD30" s="39"/>
      <c r="AE30" s="39"/>
    </row>
    <row r="31" s="2" customFormat="1" ht="6.96" customHeight="1">
      <c r="A31" s="39"/>
      <c r="B31" s="40"/>
      <c r="C31" s="39"/>
      <c r="D31" s="85"/>
      <c r="E31" s="85"/>
      <c r="F31" s="85"/>
      <c r="G31" s="85"/>
      <c r="H31" s="85"/>
      <c r="I31" s="85"/>
      <c r="J31" s="85"/>
      <c r="K31" s="85"/>
      <c r="L31" s="117"/>
      <c r="S31" s="39"/>
      <c r="T31" s="39"/>
      <c r="U31" s="39"/>
      <c r="V31" s="39"/>
      <c r="W31" s="39"/>
      <c r="X31" s="39"/>
      <c r="Y31" s="39"/>
      <c r="Z31" s="39"/>
      <c r="AA31" s="39"/>
      <c r="AB31" s="39"/>
      <c r="AC31" s="39"/>
      <c r="AD31" s="39"/>
      <c r="AE31" s="39"/>
    </row>
    <row r="32" s="2" customFormat="1" ht="14.4" customHeight="1">
      <c r="A32" s="39"/>
      <c r="B32" s="40"/>
      <c r="C32" s="39"/>
      <c r="D32" s="39"/>
      <c r="E32" s="39"/>
      <c r="F32" s="44" t="s">
        <v>40</v>
      </c>
      <c r="G32" s="39"/>
      <c r="H32" s="39"/>
      <c r="I32" s="44" t="s">
        <v>39</v>
      </c>
      <c r="J32" s="44" t="s">
        <v>41</v>
      </c>
      <c r="K32" s="39"/>
      <c r="L32" s="117"/>
      <c r="S32" s="39"/>
      <c r="T32" s="39"/>
      <c r="U32" s="39"/>
      <c r="V32" s="39"/>
      <c r="W32" s="39"/>
      <c r="X32" s="39"/>
      <c r="Y32" s="39"/>
      <c r="Z32" s="39"/>
      <c r="AA32" s="39"/>
      <c r="AB32" s="39"/>
      <c r="AC32" s="39"/>
      <c r="AD32" s="39"/>
      <c r="AE32" s="39"/>
    </row>
    <row r="33" s="2" customFormat="1" ht="14.4" customHeight="1">
      <c r="A33" s="39"/>
      <c r="B33" s="40"/>
      <c r="C33" s="39"/>
      <c r="D33" s="122" t="s">
        <v>42</v>
      </c>
      <c r="E33" s="33" t="s">
        <v>43</v>
      </c>
      <c r="F33" s="123">
        <f>ROUND((SUM(BE85:BE123)),  2)</f>
        <v>0</v>
      </c>
      <c r="G33" s="39"/>
      <c r="H33" s="39"/>
      <c r="I33" s="124">
        <v>0.21</v>
      </c>
      <c r="J33" s="123">
        <f>ROUND(((SUM(BE85:BE123))*I33),  2)</f>
        <v>0</v>
      </c>
      <c r="K33" s="39"/>
      <c r="L33" s="117"/>
      <c r="S33" s="39"/>
      <c r="T33" s="39"/>
      <c r="U33" s="39"/>
      <c r="V33" s="39"/>
      <c r="W33" s="39"/>
      <c r="X33" s="39"/>
      <c r="Y33" s="39"/>
      <c r="Z33" s="39"/>
      <c r="AA33" s="39"/>
      <c r="AB33" s="39"/>
      <c r="AC33" s="39"/>
      <c r="AD33" s="39"/>
      <c r="AE33" s="39"/>
    </row>
    <row r="34" s="2" customFormat="1" ht="14.4" customHeight="1">
      <c r="A34" s="39"/>
      <c r="B34" s="40"/>
      <c r="C34" s="39"/>
      <c r="D34" s="39"/>
      <c r="E34" s="33" t="s">
        <v>44</v>
      </c>
      <c r="F34" s="123">
        <f>ROUND((SUM(BF85:BF123)),  2)</f>
        <v>0</v>
      </c>
      <c r="G34" s="39"/>
      <c r="H34" s="39"/>
      <c r="I34" s="124">
        <v>0.12</v>
      </c>
      <c r="J34" s="123">
        <f>ROUND(((SUM(BF85:BF123))*I34),  2)</f>
        <v>0</v>
      </c>
      <c r="K34" s="39"/>
      <c r="L34" s="117"/>
      <c r="S34" s="39"/>
      <c r="T34" s="39"/>
      <c r="U34" s="39"/>
      <c r="V34" s="39"/>
      <c r="W34" s="39"/>
      <c r="X34" s="39"/>
      <c r="Y34" s="39"/>
      <c r="Z34" s="39"/>
      <c r="AA34" s="39"/>
      <c r="AB34" s="39"/>
      <c r="AC34" s="39"/>
      <c r="AD34" s="39"/>
      <c r="AE34" s="39"/>
    </row>
    <row r="35" hidden="1" s="2" customFormat="1" ht="14.4" customHeight="1">
      <c r="A35" s="39"/>
      <c r="B35" s="40"/>
      <c r="C35" s="39"/>
      <c r="D35" s="39"/>
      <c r="E35" s="33" t="s">
        <v>45</v>
      </c>
      <c r="F35" s="123">
        <f>ROUND((SUM(BG85:BG123)),  2)</f>
        <v>0</v>
      </c>
      <c r="G35" s="39"/>
      <c r="H35" s="39"/>
      <c r="I35" s="124">
        <v>0.21</v>
      </c>
      <c r="J35" s="123">
        <f>0</f>
        <v>0</v>
      </c>
      <c r="K35" s="39"/>
      <c r="L35" s="117"/>
      <c r="S35" s="39"/>
      <c r="T35" s="39"/>
      <c r="U35" s="39"/>
      <c r="V35" s="39"/>
      <c r="W35" s="39"/>
      <c r="X35" s="39"/>
      <c r="Y35" s="39"/>
      <c r="Z35" s="39"/>
      <c r="AA35" s="39"/>
      <c r="AB35" s="39"/>
      <c r="AC35" s="39"/>
      <c r="AD35" s="39"/>
      <c r="AE35" s="39"/>
    </row>
    <row r="36" hidden="1" s="2" customFormat="1" ht="14.4" customHeight="1">
      <c r="A36" s="39"/>
      <c r="B36" s="40"/>
      <c r="C36" s="39"/>
      <c r="D36" s="39"/>
      <c r="E36" s="33" t="s">
        <v>46</v>
      </c>
      <c r="F36" s="123">
        <f>ROUND((SUM(BH85:BH123)),  2)</f>
        <v>0</v>
      </c>
      <c r="G36" s="39"/>
      <c r="H36" s="39"/>
      <c r="I36" s="124">
        <v>0.12</v>
      </c>
      <c r="J36" s="123">
        <f>0</f>
        <v>0</v>
      </c>
      <c r="K36" s="39"/>
      <c r="L36" s="117"/>
      <c r="S36" s="39"/>
      <c r="T36" s="39"/>
      <c r="U36" s="39"/>
      <c r="V36" s="39"/>
      <c r="W36" s="39"/>
      <c r="X36" s="39"/>
      <c r="Y36" s="39"/>
      <c r="Z36" s="39"/>
      <c r="AA36" s="39"/>
      <c r="AB36" s="39"/>
      <c r="AC36" s="39"/>
      <c r="AD36" s="39"/>
      <c r="AE36" s="39"/>
    </row>
    <row r="37" hidden="1" s="2" customFormat="1" ht="14.4" customHeight="1">
      <c r="A37" s="39"/>
      <c r="B37" s="40"/>
      <c r="C37" s="39"/>
      <c r="D37" s="39"/>
      <c r="E37" s="33" t="s">
        <v>47</v>
      </c>
      <c r="F37" s="123">
        <f>ROUND((SUM(BI85:BI123)),  2)</f>
        <v>0</v>
      </c>
      <c r="G37" s="39"/>
      <c r="H37" s="39"/>
      <c r="I37" s="124">
        <v>0</v>
      </c>
      <c r="J37" s="123">
        <f>0</f>
        <v>0</v>
      </c>
      <c r="K37" s="39"/>
      <c r="L37" s="117"/>
      <c r="S37" s="39"/>
      <c r="T37" s="39"/>
      <c r="U37" s="39"/>
      <c r="V37" s="39"/>
      <c r="W37" s="39"/>
      <c r="X37" s="39"/>
      <c r="Y37" s="39"/>
      <c r="Z37" s="39"/>
      <c r="AA37" s="39"/>
      <c r="AB37" s="39"/>
      <c r="AC37" s="39"/>
      <c r="AD37" s="39"/>
      <c r="AE37" s="39"/>
    </row>
    <row r="38" s="2" customFormat="1" ht="6.96" customHeight="1">
      <c r="A38" s="39"/>
      <c r="B38" s="40"/>
      <c r="C38" s="39"/>
      <c r="D38" s="39"/>
      <c r="E38" s="39"/>
      <c r="F38" s="39"/>
      <c r="G38" s="39"/>
      <c r="H38" s="39"/>
      <c r="I38" s="39"/>
      <c r="J38" s="39"/>
      <c r="K38" s="39"/>
      <c r="L38" s="117"/>
      <c r="S38" s="39"/>
      <c r="T38" s="39"/>
      <c r="U38" s="39"/>
      <c r="V38" s="39"/>
      <c r="W38" s="39"/>
      <c r="X38" s="39"/>
      <c r="Y38" s="39"/>
      <c r="Z38" s="39"/>
      <c r="AA38" s="39"/>
      <c r="AB38" s="39"/>
      <c r="AC38" s="39"/>
      <c r="AD38" s="39"/>
      <c r="AE38" s="39"/>
    </row>
    <row r="39" s="2" customFormat="1" ht="25.44" customHeight="1">
      <c r="A39" s="39"/>
      <c r="B39" s="40"/>
      <c r="C39" s="125"/>
      <c r="D39" s="126" t="s">
        <v>48</v>
      </c>
      <c r="E39" s="77"/>
      <c r="F39" s="77"/>
      <c r="G39" s="127" t="s">
        <v>49</v>
      </c>
      <c r="H39" s="128" t="s">
        <v>50</v>
      </c>
      <c r="I39" s="77"/>
      <c r="J39" s="129">
        <f>SUM(J30:J37)</f>
        <v>0</v>
      </c>
      <c r="K39" s="130"/>
      <c r="L39" s="117"/>
      <c r="S39" s="39"/>
      <c r="T39" s="39"/>
      <c r="U39" s="39"/>
      <c r="V39" s="39"/>
      <c r="W39" s="39"/>
      <c r="X39" s="39"/>
      <c r="Y39" s="39"/>
      <c r="Z39" s="39"/>
      <c r="AA39" s="39"/>
      <c r="AB39" s="39"/>
      <c r="AC39" s="39"/>
      <c r="AD39" s="39"/>
      <c r="AE39" s="39"/>
    </row>
    <row r="40" s="2" customFormat="1" ht="14.4" customHeight="1">
      <c r="A40" s="39"/>
      <c r="B40" s="56"/>
      <c r="C40" s="57"/>
      <c r="D40" s="57"/>
      <c r="E40" s="57"/>
      <c r="F40" s="57"/>
      <c r="G40" s="57"/>
      <c r="H40" s="57"/>
      <c r="I40" s="57"/>
      <c r="J40" s="57"/>
      <c r="K40" s="57"/>
      <c r="L40" s="117"/>
      <c r="S40" s="39"/>
      <c r="T40" s="39"/>
      <c r="U40" s="39"/>
      <c r="V40" s="39"/>
      <c r="W40" s="39"/>
      <c r="X40" s="39"/>
      <c r="Y40" s="39"/>
      <c r="Z40" s="39"/>
      <c r="AA40" s="39"/>
      <c r="AB40" s="39"/>
      <c r="AC40" s="39"/>
      <c r="AD40" s="39"/>
      <c r="AE40" s="39"/>
    </row>
    <row r="44" s="2" customFormat="1" ht="6.96" customHeight="1">
      <c r="A44" s="39"/>
      <c r="B44" s="58"/>
      <c r="C44" s="59"/>
      <c r="D44" s="59"/>
      <c r="E44" s="59"/>
      <c r="F44" s="59"/>
      <c r="G44" s="59"/>
      <c r="H44" s="59"/>
      <c r="I44" s="59"/>
      <c r="J44" s="59"/>
      <c r="K44" s="59"/>
      <c r="L44" s="117"/>
      <c r="S44" s="39"/>
      <c r="T44" s="39"/>
      <c r="U44" s="39"/>
      <c r="V44" s="39"/>
      <c r="W44" s="39"/>
      <c r="X44" s="39"/>
      <c r="Y44" s="39"/>
      <c r="Z44" s="39"/>
      <c r="AA44" s="39"/>
      <c r="AB44" s="39"/>
      <c r="AC44" s="39"/>
      <c r="AD44" s="39"/>
      <c r="AE44" s="39"/>
    </row>
    <row r="45" s="2" customFormat="1" ht="24.96" customHeight="1">
      <c r="A45" s="39"/>
      <c r="B45" s="40"/>
      <c r="C45" s="24" t="s">
        <v>113</v>
      </c>
      <c r="D45" s="39"/>
      <c r="E45" s="39"/>
      <c r="F45" s="39"/>
      <c r="G45" s="39"/>
      <c r="H45" s="39"/>
      <c r="I45" s="39"/>
      <c r="J45" s="39"/>
      <c r="K45" s="39"/>
      <c r="L45" s="117"/>
      <c r="S45" s="39"/>
      <c r="T45" s="39"/>
      <c r="U45" s="39"/>
      <c r="V45" s="39"/>
      <c r="W45" s="39"/>
      <c r="X45" s="39"/>
      <c r="Y45" s="39"/>
      <c r="Z45" s="39"/>
      <c r="AA45" s="39"/>
      <c r="AB45" s="39"/>
      <c r="AC45" s="39"/>
      <c r="AD45" s="39"/>
      <c r="AE45" s="39"/>
    </row>
    <row r="46" s="2" customFormat="1" ht="6.96" customHeight="1">
      <c r="A46" s="39"/>
      <c r="B46" s="40"/>
      <c r="C46" s="39"/>
      <c r="D46" s="39"/>
      <c r="E46" s="39"/>
      <c r="F46" s="39"/>
      <c r="G46" s="39"/>
      <c r="H46" s="39"/>
      <c r="I46" s="39"/>
      <c r="J46" s="39"/>
      <c r="K46" s="39"/>
      <c r="L46" s="117"/>
      <c r="S46" s="39"/>
      <c r="T46" s="39"/>
      <c r="U46" s="39"/>
      <c r="V46" s="39"/>
      <c r="W46" s="39"/>
      <c r="X46" s="39"/>
      <c r="Y46" s="39"/>
      <c r="Z46" s="39"/>
      <c r="AA46" s="39"/>
      <c r="AB46" s="39"/>
      <c r="AC46" s="39"/>
      <c r="AD46" s="39"/>
      <c r="AE46" s="39"/>
    </row>
    <row r="47" s="2" customFormat="1" ht="12" customHeight="1">
      <c r="A47" s="39"/>
      <c r="B47" s="40"/>
      <c r="C47" s="33" t="s">
        <v>17</v>
      </c>
      <c r="D47" s="39"/>
      <c r="E47" s="39"/>
      <c r="F47" s="39"/>
      <c r="G47" s="39"/>
      <c r="H47" s="39"/>
      <c r="I47" s="39"/>
      <c r="J47" s="39"/>
      <c r="K47" s="39"/>
      <c r="L47" s="117"/>
      <c r="S47" s="39"/>
      <c r="T47" s="39"/>
      <c r="U47" s="39"/>
      <c r="V47" s="39"/>
      <c r="W47" s="39"/>
      <c r="X47" s="39"/>
      <c r="Y47" s="39"/>
      <c r="Z47" s="39"/>
      <c r="AA47" s="39"/>
      <c r="AB47" s="39"/>
      <c r="AC47" s="39"/>
      <c r="AD47" s="39"/>
      <c r="AE47" s="39"/>
    </row>
    <row r="48" s="2" customFormat="1" ht="16.5" customHeight="1">
      <c r="A48" s="39"/>
      <c r="B48" s="40"/>
      <c r="C48" s="39"/>
      <c r="D48" s="39"/>
      <c r="E48" s="116" t="str">
        <f>E7</f>
        <v>SUŠP Jihlava Rek. stravovacího provozu</v>
      </c>
      <c r="F48" s="33"/>
      <c r="G48" s="33"/>
      <c r="H48" s="33"/>
      <c r="I48" s="39"/>
      <c r="J48" s="39"/>
      <c r="K48" s="39"/>
      <c r="L48" s="117"/>
      <c r="S48" s="39"/>
      <c r="T48" s="39"/>
      <c r="U48" s="39"/>
      <c r="V48" s="39"/>
      <c r="W48" s="39"/>
      <c r="X48" s="39"/>
      <c r="Y48" s="39"/>
      <c r="Z48" s="39"/>
      <c r="AA48" s="39"/>
      <c r="AB48" s="39"/>
      <c r="AC48" s="39"/>
      <c r="AD48" s="39"/>
      <c r="AE48" s="39"/>
    </row>
    <row r="49" s="2" customFormat="1" ht="12" customHeight="1">
      <c r="A49" s="39"/>
      <c r="B49" s="40"/>
      <c r="C49" s="33" t="s">
        <v>111</v>
      </c>
      <c r="D49" s="39"/>
      <c r="E49" s="39"/>
      <c r="F49" s="39"/>
      <c r="G49" s="39"/>
      <c r="H49" s="39"/>
      <c r="I49" s="39"/>
      <c r="J49" s="39"/>
      <c r="K49" s="39"/>
      <c r="L49" s="117"/>
      <c r="S49" s="39"/>
      <c r="T49" s="39"/>
      <c r="U49" s="39"/>
      <c r="V49" s="39"/>
      <c r="W49" s="39"/>
      <c r="X49" s="39"/>
      <c r="Y49" s="39"/>
      <c r="Z49" s="39"/>
      <c r="AA49" s="39"/>
      <c r="AB49" s="39"/>
      <c r="AC49" s="39"/>
      <c r="AD49" s="39"/>
      <c r="AE49" s="39"/>
    </row>
    <row r="50" s="2" customFormat="1" ht="16.5" customHeight="1">
      <c r="A50" s="39"/>
      <c r="B50" s="40"/>
      <c r="C50" s="39"/>
      <c r="D50" s="39"/>
      <c r="E50" s="63" t="str">
        <f>E9</f>
        <v>04 - VYTÁPĚNÍ</v>
      </c>
      <c r="F50" s="39"/>
      <c r="G50" s="39"/>
      <c r="H50" s="39"/>
      <c r="I50" s="39"/>
      <c r="J50" s="39"/>
      <c r="K50" s="39"/>
      <c r="L50" s="117"/>
      <c r="S50" s="39"/>
      <c r="T50" s="39"/>
      <c r="U50" s="39"/>
      <c r="V50" s="39"/>
      <c r="W50" s="39"/>
      <c r="X50" s="39"/>
      <c r="Y50" s="39"/>
      <c r="Z50" s="39"/>
      <c r="AA50" s="39"/>
      <c r="AB50" s="39"/>
      <c r="AC50" s="39"/>
      <c r="AD50" s="39"/>
      <c r="AE50" s="39"/>
    </row>
    <row r="51" s="2" customFormat="1" ht="6.96" customHeight="1">
      <c r="A51" s="39"/>
      <c r="B51" s="40"/>
      <c r="C51" s="39"/>
      <c r="D51" s="39"/>
      <c r="E51" s="39"/>
      <c r="F51" s="39"/>
      <c r="G51" s="39"/>
      <c r="H51" s="39"/>
      <c r="I51" s="39"/>
      <c r="J51" s="39"/>
      <c r="K51" s="39"/>
      <c r="L51" s="117"/>
      <c r="S51" s="39"/>
      <c r="T51" s="39"/>
      <c r="U51" s="39"/>
      <c r="V51" s="39"/>
      <c r="W51" s="39"/>
      <c r="X51" s="39"/>
      <c r="Y51" s="39"/>
      <c r="Z51" s="39"/>
      <c r="AA51" s="39"/>
      <c r="AB51" s="39"/>
      <c r="AC51" s="39"/>
      <c r="AD51" s="39"/>
      <c r="AE51" s="39"/>
    </row>
    <row r="52" s="2" customFormat="1" ht="12" customHeight="1">
      <c r="A52" s="39"/>
      <c r="B52" s="40"/>
      <c r="C52" s="33" t="s">
        <v>21</v>
      </c>
      <c r="D52" s="39"/>
      <c r="E52" s="39"/>
      <c r="F52" s="28" t="str">
        <f>F12</f>
        <v>Hálkova 2917/42</v>
      </c>
      <c r="G52" s="39"/>
      <c r="H52" s="39"/>
      <c r="I52" s="33" t="s">
        <v>23</v>
      </c>
      <c r="J52" s="65" t="str">
        <f>IF(J12="","",J12)</f>
        <v>20. 1. 2025</v>
      </c>
      <c r="K52" s="39"/>
      <c r="L52" s="117"/>
      <c r="S52" s="39"/>
      <c r="T52" s="39"/>
      <c r="U52" s="39"/>
      <c r="V52" s="39"/>
      <c r="W52" s="39"/>
      <c r="X52" s="39"/>
      <c r="Y52" s="39"/>
      <c r="Z52" s="39"/>
      <c r="AA52" s="39"/>
      <c r="AB52" s="39"/>
      <c r="AC52" s="39"/>
      <c r="AD52" s="39"/>
      <c r="AE52" s="39"/>
    </row>
    <row r="53" s="2" customFormat="1" ht="6.96" customHeight="1">
      <c r="A53" s="39"/>
      <c r="B53" s="40"/>
      <c r="C53" s="39"/>
      <c r="D53" s="39"/>
      <c r="E53" s="39"/>
      <c r="F53" s="39"/>
      <c r="G53" s="39"/>
      <c r="H53" s="39"/>
      <c r="I53" s="39"/>
      <c r="J53" s="39"/>
      <c r="K53" s="39"/>
      <c r="L53" s="117"/>
      <c r="S53" s="39"/>
      <c r="T53" s="39"/>
      <c r="U53" s="39"/>
      <c r="V53" s="39"/>
      <c r="W53" s="39"/>
      <c r="X53" s="39"/>
      <c r="Y53" s="39"/>
      <c r="Z53" s="39"/>
      <c r="AA53" s="39"/>
      <c r="AB53" s="39"/>
      <c r="AC53" s="39"/>
      <c r="AD53" s="39"/>
      <c r="AE53" s="39"/>
    </row>
    <row r="54" s="2" customFormat="1" ht="15.15" customHeight="1">
      <c r="A54" s="39"/>
      <c r="B54" s="40"/>
      <c r="C54" s="33" t="s">
        <v>25</v>
      </c>
      <c r="D54" s="39"/>
      <c r="E54" s="39"/>
      <c r="F54" s="28" t="str">
        <f>E15</f>
        <v>Kraj Vysočina, Žižkova 182/57, 586 01 Jihlava</v>
      </c>
      <c r="G54" s="39"/>
      <c r="H54" s="39"/>
      <c r="I54" s="33" t="s">
        <v>31</v>
      </c>
      <c r="J54" s="37" t="str">
        <f>E21</f>
        <v>Proiectura Dana s.r.o.</v>
      </c>
      <c r="K54" s="39"/>
      <c r="L54" s="117"/>
      <c r="S54" s="39"/>
      <c r="T54" s="39"/>
      <c r="U54" s="39"/>
      <c r="V54" s="39"/>
      <c r="W54" s="39"/>
      <c r="X54" s="39"/>
      <c r="Y54" s="39"/>
      <c r="Z54" s="39"/>
      <c r="AA54" s="39"/>
      <c r="AB54" s="39"/>
      <c r="AC54" s="39"/>
      <c r="AD54" s="39"/>
      <c r="AE54" s="39"/>
    </row>
    <row r="55" s="2" customFormat="1" ht="15.15" customHeight="1">
      <c r="A55" s="39"/>
      <c r="B55" s="40"/>
      <c r="C55" s="33" t="s">
        <v>29</v>
      </c>
      <c r="D55" s="39"/>
      <c r="E55" s="39"/>
      <c r="F55" s="28" t="str">
        <f>IF(E18="","",E18)</f>
        <v>Vyplň údaj</v>
      </c>
      <c r="G55" s="39"/>
      <c r="H55" s="39"/>
      <c r="I55" s="33" t="s">
        <v>36</v>
      </c>
      <c r="J55" s="37" t="str">
        <f>E24</f>
        <v>Proiectura Dana s.r.o.</v>
      </c>
      <c r="K55" s="39"/>
      <c r="L55" s="117"/>
      <c r="S55" s="39"/>
      <c r="T55" s="39"/>
      <c r="U55" s="39"/>
      <c r="V55" s="39"/>
      <c r="W55" s="39"/>
      <c r="X55" s="39"/>
      <c r="Y55" s="39"/>
      <c r="Z55" s="39"/>
      <c r="AA55" s="39"/>
      <c r="AB55" s="39"/>
      <c r="AC55" s="39"/>
      <c r="AD55" s="39"/>
      <c r="AE55" s="39"/>
    </row>
    <row r="56" s="2" customFormat="1" ht="10.32" customHeight="1">
      <c r="A56" s="39"/>
      <c r="B56" s="40"/>
      <c r="C56" s="39"/>
      <c r="D56" s="39"/>
      <c r="E56" s="39"/>
      <c r="F56" s="39"/>
      <c r="G56" s="39"/>
      <c r="H56" s="39"/>
      <c r="I56" s="39"/>
      <c r="J56" s="39"/>
      <c r="K56" s="39"/>
      <c r="L56" s="117"/>
      <c r="S56" s="39"/>
      <c r="T56" s="39"/>
      <c r="U56" s="39"/>
      <c r="V56" s="39"/>
      <c r="W56" s="39"/>
      <c r="X56" s="39"/>
      <c r="Y56" s="39"/>
      <c r="Z56" s="39"/>
      <c r="AA56" s="39"/>
      <c r="AB56" s="39"/>
      <c r="AC56" s="39"/>
      <c r="AD56" s="39"/>
      <c r="AE56" s="39"/>
    </row>
    <row r="57" s="2" customFormat="1" ht="29.28" customHeight="1">
      <c r="A57" s="39"/>
      <c r="B57" s="40"/>
      <c r="C57" s="131" t="s">
        <v>114</v>
      </c>
      <c r="D57" s="125"/>
      <c r="E57" s="125"/>
      <c r="F57" s="125"/>
      <c r="G57" s="125"/>
      <c r="H57" s="125"/>
      <c r="I57" s="125"/>
      <c r="J57" s="132" t="s">
        <v>115</v>
      </c>
      <c r="K57" s="125"/>
      <c r="L57" s="117"/>
      <c r="S57" s="39"/>
      <c r="T57" s="39"/>
      <c r="U57" s="39"/>
      <c r="V57" s="39"/>
      <c r="W57" s="39"/>
      <c r="X57" s="39"/>
      <c r="Y57" s="39"/>
      <c r="Z57" s="39"/>
      <c r="AA57" s="39"/>
      <c r="AB57" s="39"/>
      <c r="AC57" s="39"/>
      <c r="AD57" s="39"/>
      <c r="AE57" s="39"/>
    </row>
    <row r="58" s="2" customFormat="1" ht="10.32" customHeight="1">
      <c r="A58" s="39"/>
      <c r="B58" s="40"/>
      <c r="C58" s="39"/>
      <c r="D58" s="39"/>
      <c r="E58" s="39"/>
      <c r="F58" s="39"/>
      <c r="G58" s="39"/>
      <c r="H58" s="39"/>
      <c r="I58" s="39"/>
      <c r="J58" s="39"/>
      <c r="K58" s="39"/>
      <c r="L58" s="117"/>
      <c r="S58" s="39"/>
      <c r="T58" s="39"/>
      <c r="U58" s="39"/>
      <c r="V58" s="39"/>
      <c r="W58" s="39"/>
      <c r="X58" s="39"/>
      <c r="Y58" s="39"/>
      <c r="Z58" s="39"/>
      <c r="AA58" s="39"/>
      <c r="AB58" s="39"/>
      <c r="AC58" s="39"/>
      <c r="AD58" s="39"/>
      <c r="AE58" s="39"/>
    </row>
    <row r="59" s="2" customFormat="1" ht="22.8" customHeight="1">
      <c r="A59" s="39"/>
      <c r="B59" s="40"/>
      <c r="C59" s="133" t="s">
        <v>70</v>
      </c>
      <c r="D59" s="39"/>
      <c r="E59" s="39"/>
      <c r="F59" s="39"/>
      <c r="G59" s="39"/>
      <c r="H59" s="39"/>
      <c r="I59" s="39"/>
      <c r="J59" s="91">
        <f>J85</f>
        <v>0</v>
      </c>
      <c r="K59" s="39"/>
      <c r="L59" s="117"/>
      <c r="S59" s="39"/>
      <c r="T59" s="39"/>
      <c r="U59" s="39"/>
      <c r="V59" s="39"/>
      <c r="W59" s="39"/>
      <c r="X59" s="39"/>
      <c r="Y59" s="39"/>
      <c r="Z59" s="39"/>
      <c r="AA59" s="39"/>
      <c r="AB59" s="39"/>
      <c r="AC59" s="39"/>
      <c r="AD59" s="39"/>
      <c r="AE59" s="39"/>
      <c r="AU59" s="20" t="s">
        <v>116</v>
      </c>
    </row>
    <row r="60" s="9" customFormat="1" ht="24.96" customHeight="1">
      <c r="A60" s="9"/>
      <c r="B60" s="134"/>
      <c r="C60" s="9"/>
      <c r="D60" s="135" t="s">
        <v>979</v>
      </c>
      <c r="E60" s="136"/>
      <c r="F60" s="136"/>
      <c r="G60" s="136"/>
      <c r="H60" s="136"/>
      <c r="I60" s="136"/>
      <c r="J60" s="137">
        <f>J86</f>
        <v>0</v>
      </c>
      <c r="K60" s="9"/>
      <c r="L60" s="134"/>
      <c r="S60" s="9"/>
      <c r="T60" s="9"/>
      <c r="U60" s="9"/>
      <c r="V60" s="9"/>
      <c r="W60" s="9"/>
      <c r="X60" s="9"/>
      <c r="Y60" s="9"/>
      <c r="Z60" s="9"/>
      <c r="AA60" s="9"/>
      <c r="AB60" s="9"/>
      <c r="AC60" s="9"/>
      <c r="AD60" s="9"/>
      <c r="AE60" s="9"/>
    </row>
    <row r="61" s="10" customFormat="1" ht="19.92" customHeight="1">
      <c r="A61" s="10"/>
      <c r="B61" s="138"/>
      <c r="C61" s="10"/>
      <c r="D61" s="139" t="s">
        <v>980</v>
      </c>
      <c r="E61" s="140"/>
      <c r="F61" s="140"/>
      <c r="G61" s="140"/>
      <c r="H61" s="140"/>
      <c r="I61" s="140"/>
      <c r="J61" s="141">
        <f>J87</f>
        <v>0</v>
      </c>
      <c r="K61" s="10"/>
      <c r="L61" s="138"/>
      <c r="S61" s="10"/>
      <c r="T61" s="10"/>
      <c r="U61" s="10"/>
      <c r="V61" s="10"/>
      <c r="W61" s="10"/>
      <c r="X61" s="10"/>
      <c r="Y61" s="10"/>
      <c r="Z61" s="10"/>
      <c r="AA61" s="10"/>
      <c r="AB61" s="10"/>
      <c r="AC61" s="10"/>
      <c r="AD61" s="10"/>
      <c r="AE61" s="10"/>
    </row>
    <row r="62" s="10" customFormat="1" ht="19.92" customHeight="1">
      <c r="A62" s="10"/>
      <c r="B62" s="138"/>
      <c r="C62" s="10"/>
      <c r="D62" s="139" t="s">
        <v>981</v>
      </c>
      <c r="E62" s="140"/>
      <c r="F62" s="140"/>
      <c r="G62" s="140"/>
      <c r="H62" s="140"/>
      <c r="I62" s="140"/>
      <c r="J62" s="141">
        <f>J95</f>
        <v>0</v>
      </c>
      <c r="K62" s="10"/>
      <c r="L62" s="138"/>
      <c r="S62" s="10"/>
      <c r="T62" s="10"/>
      <c r="U62" s="10"/>
      <c r="V62" s="10"/>
      <c r="W62" s="10"/>
      <c r="X62" s="10"/>
      <c r="Y62" s="10"/>
      <c r="Z62" s="10"/>
      <c r="AA62" s="10"/>
      <c r="AB62" s="10"/>
      <c r="AC62" s="10"/>
      <c r="AD62" s="10"/>
      <c r="AE62" s="10"/>
    </row>
    <row r="63" s="10" customFormat="1" ht="19.92" customHeight="1">
      <c r="A63" s="10"/>
      <c r="B63" s="138"/>
      <c r="C63" s="10"/>
      <c r="D63" s="139" t="s">
        <v>982</v>
      </c>
      <c r="E63" s="140"/>
      <c r="F63" s="140"/>
      <c r="G63" s="140"/>
      <c r="H63" s="140"/>
      <c r="I63" s="140"/>
      <c r="J63" s="141">
        <f>J98</f>
        <v>0</v>
      </c>
      <c r="K63" s="10"/>
      <c r="L63" s="138"/>
      <c r="S63" s="10"/>
      <c r="T63" s="10"/>
      <c r="U63" s="10"/>
      <c r="V63" s="10"/>
      <c r="W63" s="10"/>
      <c r="X63" s="10"/>
      <c r="Y63" s="10"/>
      <c r="Z63" s="10"/>
      <c r="AA63" s="10"/>
      <c r="AB63" s="10"/>
      <c r="AC63" s="10"/>
      <c r="AD63" s="10"/>
      <c r="AE63" s="10"/>
    </row>
    <row r="64" s="10" customFormat="1" ht="19.92" customHeight="1">
      <c r="A64" s="10"/>
      <c r="B64" s="138"/>
      <c r="C64" s="10"/>
      <c r="D64" s="139" t="s">
        <v>983</v>
      </c>
      <c r="E64" s="140"/>
      <c r="F64" s="140"/>
      <c r="G64" s="140"/>
      <c r="H64" s="140"/>
      <c r="I64" s="140"/>
      <c r="J64" s="141">
        <f>J103</f>
        <v>0</v>
      </c>
      <c r="K64" s="10"/>
      <c r="L64" s="138"/>
      <c r="S64" s="10"/>
      <c r="T64" s="10"/>
      <c r="U64" s="10"/>
      <c r="V64" s="10"/>
      <c r="W64" s="10"/>
      <c r="X64" s="10"/>
      <c r="Y64" s="10"/>
      <c r="Z64" s="10"/>
      <c r="AA64" s="10"/>
      <c r="AB64" s="10"/>
      <c r="AC64" s="10"/>
      <c r="AD64" s="10"/>
      <c r="AE64" s="10"/>
    </row>
    <row r="65" s="10" customFormat="1" ht="19.92" customHeight="1">
      <c r="A65" s="10"/>
      <c r="B65" s="138"/>
      <c r="C65" s="10"/>
      <c r="D65" s="139" t="s">
        <v>984</v>
      </c>
      <c r="E65" s="140"/>
      <c r="F65" s="140"/>
      <c r="G65" s="140"/>
      <c r="H65" s="140"/>
      <c r="I65" s="140"/>
      <c r="J65" s="141">
        <f>J115</f>
        <v>0</v>
      </c>
      <c r="K65" s="10"/>
      <c r="L65" s="138"/>
      <c r="S65" s="10"/>
      <c r="T65" s="10"/>
      <c r="U65" s="10"/>
      <c r="V65" s="10"/>
      <c r="W65" s="10"/>
      <c r="X65" s="10"/>
      <c r="Y65" s="10"/>
      <c r="Z65" s="10"/>
      <c r="AA65" s="10"/>
      <c r="AB65" s="10"/>
      <c r="AC65" s="10"/>
      <c r="AD65" s="10"/>
      <c r="AE65" s="10"/>
    </row>
    <row r="66" s="2" customFormat="1" ht="21.84" customHeight="1">
      <c r="A66" s="39"/>
      <c r="B66" s="40"/>
      <c r="C66" s="39"/>
      <c r="D66" s="39"/>
      <c r="E66" s="39"/>
      <c r="F66" s="39"/>
      <c r="G66" s="39"/>
      <c r="H66" s="39"/>
      <c r="I66" s="39"/>
      <c r="J66" s="39"/>
      <c r="K66" s="39"/>
      <c r="L66" s="117"/>
      <c r="S66" s="39"/>
      <c r="T66" s="39"/>
      <c r="U66" s="39"/>
      <c r="V66" s="39"/>
      <c r="W66" s="39"/>
      <c r="X66" s="39"/>
      <c r="Y66" s="39"/>
      <c r="Z66" s="39"/>
      <c r="AA66" s="39"/>
      <c r="AB66" s="39"/>
      <c r="AC66" s="39"/>
      <c r="AD66" s="39"/>
      <c r="AE66" s="39"/>
    </row>
    <row r="67" s="2" customFormat="1" ht="6.96" customHeight="1">
      <c r="A67" s="39"/>
      <c r="B67" s="56"/>
      <c r="C67" s="57"/>
      <c r="D67" s="57"/>
      <c r="E67" s="57"/>
      <c r="F67" s="57"/>
      <c r="G67" s="57"/>
      <c r="H67" s="57"/>
      <c r="I67" s="57"/>
      <c r="J67" s="57"/>
      <c r="K67" s="57"/>
      <c r="L67" s="117"/>
      <c r="S67" s="39"/>
      <c r="T67" s="39"/>
      <c r="U67" s="39"/>
      <c r="V67" s="39"/>
      <c r="W67" s="39"/>
      <c r="X67" s="39"/>
      <c r="Y67" s="39"/>
      <c r="Z67" s="39"/>
      <c r="AA67" s="39"/>
      <c r="AB67" s="39"/>
      <c r="AC67" s="39"/>
      <c r="AD67" s="39"/>
      <c r="AE67" s="39"/>
    </row>
    <row r="71" s="2" customFormat="1" ht="6.96" customHeight="1">
      <c r="A71" s="39"/>
      <c r="B71" s="58"/>
      <c r="C71" s="59"/>
      <c r="D71" s="59"/>
      <c r="E71" s="59"/>
      <c r="F71" s="59"/>
      <c r="G71" s="59"/>
      <c r="H71" s="59"/>
      <c r="I71" s="59"/>
      <c r="J71" s="59"/>
      <c r="K71" s="59"/>
      <c r="L71" s="117"/>
      <c r="S71" s="39"/>
      <c r="T71" s="39"/>
      <c r="U71" s="39"/>
      <c r="V71" s="39"/>
      <c r="W71" s="39"/>
      <c r="X71" s="39"/>
      <c r="Y71" s="39"/>
      <c r="Z71" s="39"/>
      <c r="AA71" s="39"/>
      <c r="AB71" s="39"/>
      <c r="AC71" s="39"/>
      <c r="AD71" s="39"/>
      <c r="AE71" s="39"/>
    </row>
    <row r="72" s="2" customFormat="1" ht="24.96" customHeight="1">
      <c r="A72" s="39"/>
      <c r="B72" s="40"/>
      <c r="C72" s="24" t="s">
        <v>133</v>
      </c>
      <c r="D72" s="39"/>
      <c r="E72" s="39"/>
      <c r="F72" s="39"/>
      <c r="G72" s="39"/>
      <c r="H72" s="39"/>
      <c r="I72" s="39"/>
      <c r="J72" s="39"/>
      <c r="K72" s="39"/>
      <c r="L72" s="117"/>
      <c r="S72" s="39"/>
      <c r="T72" s="39"/>
      <c r="U72" s="39"/>
      <c r="V72" s="39"/>
      <c r="W72" s="39"/>
      <c r="X72" s="39"/>
      <c r="Y72" s="39"/>
      <c r="Z72" s="39"/>
      <c r="AA72" s="39"/>
      <c r="AB72" s="39"/>
      <c r="AC72" s="39"/>
      <c r="AD72" s="39"/>
      <c r="AE72" s="39"/>
    </row>
    <row r="73" s="2" customFormat="1" ht="6.96" customHeight="1">
      <c r="A73" s="39"/>
      <c r="B73" s="40"/>
      <c r="C73" s="39"/>
      <c r="D73" s="39"/>
      <c r="E73" s="39"/>
      <c r="F73" s="39"/>
      <c r="G73" s="39"/>
      <c r="H73" s="39"/>
      <c r="I73" s="39"/>
      <c r="J73" s="39"/>
      <c r="K73" s="39"/>
      <c r="L73" s="117"/>
      <c r="S73" s="39"/>
      <c r="T73" s="39"/>
      <c r="U73" s="39"/>
      <c r="V73" s="39"/>
      <c r="W73" s="39"/>
      <c r="X73" s="39"/>
      <c r="Y73" s="39"/>
      <c r="Z73" s="39"/>
      <c r="AA73" s="39"/>
      <c r="AB73" s="39"/>
      <c r="AC73" s="39"/>
      <c r="AD73" s="39"/>
      <c r="AE73" s="39"/>
    </row>
    <row r="74" s="2" customFormat="1" ht="12" customHeight="1">
      <c r="A74" s="39"/>
      <c r="B74" s="40"/>
      <c r="C74" s="33" t="s">
        <v>17</v>
      </c>
      <c r="D74" s="39"/>
      <c r="E74" s="39"/>
      <c r="F74" s="39"/>
      <c r="G74" s="39"/>
      <c r="H74" s="39"/>
      <c r="I74" s="39"/>
      <c r="J74" s="39"/>
      <c r="K74" s="39"/>
      <c r="L74" s="117"/>
      <c r="S74" s="39"/>
      <c r="T74" s="39"/>
      <c r="U74" s="39"/>
      <c r="V74" s="39"/>
      <c r="W74" s="39"/>
      <c r="X74" s="39"/>
      <c r="Y74" s="39"/>
      <c r="Z74" s="39"/>
      <c r="AA74" s="39"/>
      <c r="AB74" s="39"/>
      <c r="AC74" s="39"/>
      <c r="AD74" s="39"/>
      <c r="AE74" s="39"/>
    </row>
    <row r="75" s="2" customFormat="1" ht="16.5" customHeight="1">
      <c r="A75" s="39"/>
      <c r="B75" s="40"/>
      <c r="C75" s="39"/>
      <c r="D75" s="39"/>
      <c r="E75" s="116" t="str">
        <f>E7</f>
        <v>SUŠP Jihlava Rek. stravovacího provozu</v>
      </c>
      <c r="F75" s="33"/>
      <c r="G75" s="33"/>
      <c r="H75" s="33"/>
      <c r="I75" s="39"/>
      <c r="J75" s="39"/>
      <c r="K75" s="39"/>
      <c r="L75" s="117"/>
      <c r="S75" s="39"/>
      <c r="T75" s="39"/>
      <c r="U75" s="39"/>
      <c r="V75" s="39"/>
      <c r="W75" s="39"/>
      <c r="X75" s="39"/>
      <c r="Y75" s="39"/>
      <c r="Z75" s="39"/>
      <c r="AA75" s="39"/>
      <c r="AB75" s="39"/>
      <c r="AC75" s="39"/>
      <c r="AD75" s="39"/>
      <c r="AE75" s="39"/>
    </row>
    <row r="76" s="2" customFormat="1" ht="12" customHeight="1">
      <c r="A76" s="39"/>
      <c r="B76" s="40"/>
      <c r="C76" s="33" t="s">
        <v>111</v>
      </c>
      <c r="D76" s="39"/>
      <c r="E76" s="39"/>
      <c r="F76" s="39"/>
      <c r="G76" s="39"/>
      <c r="H76" s="39"/>
      <c r="I76" s="39"/>
      <c r="J76" s="39"/>
      <c r="K76" s="39"/>
      <c r="L76" s="117"/>
      <c r="S76" s="39"/>
      <c r="T76" s="39"/>
      <c r="U76" s="39"/>
      <c r="V76" s="39"/>
      <c r="W76" s="39"/>
      <c r="X76" s="39"/>
      <c r="Y76" s="39"/>
      <c r="Z76" s="39"/>
      <c r="AA76" s="39"/>
      <c r="AB76" s="39"/>
      <c r="AC76" s="39"/>
      <c r="AD76" s="39"/>
      <c r="AE76" s="39"/>
    </row>
    <row r="77" s="2" customFormat="1" ht="16.5" customHeight="1">
      <c r="A77" s="39"/>
      <c r="B77" s="40"/>
      <c r="C77" s="39"/>
      <c r="D77" s="39"/>
      <c r="E77" s="63" t="str">
        <f>E9</f>
        <v>04 - VYTÁPĚNÍ</v>
      </c>
      <c r="F77" s="39"/>
      <c r="G77" s="39"/>
      <c r="H77" s="39"/>
      <c r="I77" s="39"/>
      <c r="J77" s="39"/>
      <c r="K77" s="39"/>
      <c r="L77" s="117"/>
      <c r="S77" s="39"/>
      <c r="T77" s="39"/>
      <c r="U77" s="39"/>
      <c r="V77" s="39"/>
      <c r="W77" s="39"/>
      <c r="X77" s="39"/>
      <c r="Y77" s="39"/>
      <c r="Z77" s="39"/>
      <c r="AA77" s="39"/>
      <c r="AB77" s="39"/>
      <c r="AC77" s="39"/>
      <c r="AD77" s="39"/>
      <c r="AE77" s="39"/>
    </row>
    <row r="78" s="2" customFormat="1" ht="6.96" customHeight="1">
      <c r="A78" s="39"/>
      <c r="B78" s="40"/>
      <c r="C78" s="39"/>
      <c r="D78" s="39"/>
      <c r="E78" s="39"/>
      <c r="F78" s="39"/>
      <c r="G78" s="39"/>
      <c r="H78" s="39"/>
      <c r="I78" s="39"/>
      <c r="J78" s="39"/>
      <c r="K78" s="39"/>
      <c r="L78" s="117"/>
      <c r="S78" s="39"/>
      <c r="T78" s="39"/>
      <c r="U78" s="39"/>
      <c r="V78" s="39"/>
      <c r="W78" s="39"/>
      <c r="X78" s="39"/>
      <c r="Y78" s="39"/>
      <c r="Z78" s="39"/>
      <c r="AA78" s="39"/>
      <c r="AB78" s="39"/>
      <c r="AC78" s="39"/>
      <c r="AD78" s="39"/>
      <c r="AE78" s="39"/>
    </row>
    <row r="79" s="2" customFormat="1" ht="12" customHeight="1">
      <c r="A79" s="39"/>
      <c r="B79" s="40"/>
      <c r="C79" s="33" t="s">
        <v>21</v>
      </c>
      <c r="D79" s="39"/>
      <c r="E79" s="39"/>
      <c r="F79" s="28" t="str">
        <f>F12</f>
        <v>Hálkova 2917/42</v>
      </c>
      <c r="G79" s="39"/>
      <c r="H79" s="39"/>
      <c r="I79" s="33" t="s">
        <v>23</v>
      </c>
      <c r="J79" s="65" t="str">
        <f>IF(J12="","",J12)</f>
        <v>20. 1. 2025</v>
      </c>
      <c r="K79" s="39"/>
      <c r="L79" s="117"/>
      <c r="S79" s="39"/>
      <c r="T79" s="39"/>
      <c r="U79" s="39"/>
      <c r="V79" s="39"/>
      <c r="W79" s="39"/>
      <c r="X79" s="39"/>
      <c r="Y79" s="39"/>
      <c r="Z79" s="39"/>
      <c r="AA79" s="39"/>
      <c r="AB79" s="39"/>
      <c r="AC79" s="39"/>
      <c r="AD79" s="39"/>
      <c r="AE79" s="39"/>
    </row>
    <row r="80" s="2" customFormat="1" ht="6.96" customHeight="1">
      <c r="A80" s="39"/>
      <c r="B80" s="40"/>
      <c r="C80" s="39"/>
      <c r="D80" s="39"/>
      <c r="E80" s="39"/>
      <c r="F80" s="39"/>
      <c r="G80" s="39"/>
      <c r="H80" s="39"/>
      <c r="I80" s="39"/>
      <c r="J80" s="39"/>
      <c r="K80" s="39"/>
      <c r="L80" s="117"/>
      <c r="S80" s="39"/>
      <c r="T80" s="39"/>
      <c r="U80" s="39"/>
      <c r="V80" s="39"/>
      <c r="W80" s="39"/>
      <c r="X80" s="39"/>
      <c r="Y80" s="39"/>
      <c r="Z80" s="39"/>
      <c r="AA80" s="39"/>
      <c r="AB80" s="39"/>
      <c r="AC80" s="39"/>
      <c r="AD80" s="39"/>
      <c r="AE80" s="39"/>
    </row>
    <row r="81" s="2" customFormat="1" ht="15.15" customHeight="1">
      <c r="A81" s="39"/>
      <c r="B81" s="40"/>
      <c r="C81" s="33" t="s">
        <v>25</v>
      </c>
      <c r="D81" s="39"/>
      <c r="E81" s="39"/>
      <c r="F81" s="28" t="str">
        <f>E15</f>
        <v>Kraj Vysočina, Žižkova 182/57, 586 01 Jihlava</v>
      </c>
      <c r="G81" s="39"/>
      <c r="H81" s="39"/>
      <c r="I81" s="33" t="s">
        <v>31</v>
      </c>
      <c r="J81" s="37" t="str">
        <f>E21</f>
        <v>Proiectura Dana s.r.o.</v>
      </c>
      <c r="K81" s="39"/>
      <c r="L81" s="117"/>
      <c r="S81" s="39"/>
      <c r="T81" s="39"/>
      <c r="U81" s="39"/>
      <c r="V81" s="39"/>
      <c r="W81" s="39"/>
      <c r="X81" s="39"/>
      <c r="Y81" s="39"/>
      <c r="Z81" s="39"/>
      <c r="AA81" s="39"/>
      <c r="AB81" s="39"/>
      <c r="AC81" s="39"/>
      <c r="AD81" s="39"/>
      <c r="AE81" s="39"/>
    </row>
    <row r="82" s="2" customFormat="1" ht="15.15" customHeight="1">
      <c r="A82" s="39"/>
      <c r="B82" s="40"/>
      <c r="C82" s="33" t="s">
        <v>29</v>
      </c>
      <c r="D82" s="39"/>
      <c r="E82" s="39"/>
      <c r="F82" s="28" t="str">
        <f>IF(E18="","",E18)</f>
        <v>Vyplň údaj</v>
      </c>
      <c r="G82" s="39"/>
      <c r="H82" s="39"/>
      <c r="I82" s="33" t="s">
        <v>36</v>
      </c>
      <c r="J82" s="37" t="str">
        <f>E24</f>
        <v>Proiectura Dana s.r.o.</v>
      </c>
      <c r="K82" s="39"/>
      <c r="L82" s="117"/>
      <c r="S82" s="39"/>
      <c r="T82" s="39"/>
      <c r="U82" s="39"/>
      <c r="V82" s="39"/>
      <c r="W82" s="39"/>
      <c r="X82" s="39"/>
      <c r="Y82" s="39"/>
      <c r="Z82" s="39"/>
      <c r="AA82" s="39"/>
      <c r="AB82" s="39"/>
      <c r="AC82" s="39"/>
      <c r="AD82" s="39"/>
      <c r="AE82" s="39"/>
    </row>
    <row r="83" s="2" customFormat="1" ht="10.32" customHeight="1">
      <c r="A83" s="39"/>
      <c r="B83" s="40"/>
      <c r="C83" s="39"/>
      <c r="D83" s="39"/>
      <c r="E83" s="39"/>
      <c r="F83" s="39"/>
      <c r="G83" s="39"/>
      <c r="H83" s="39"/>
      <c r="I83" s="39"/>
      <c r="J83" s="39"/>
      <c r="K83" s="39"/>
      <c r="L83" s="117"/>
      <c r="S83" s="39"/>
      <c r="T83" s="39"/>
      <c r="U83" s="39"/>
      <c r="V83" s="39"/>
      <c r="W83" s="39"/>
      <c r="X83" s="39"/>
      <c r="Y83" s="39"/>
      <c r="Z83" s="39"/>
      <c r="AA83" s="39"/>
      <c r="AB83" s="39"/>
      <c r="AC83" s="39"/>
      <c r="AD83" s="39"/>
      <c r="AE83" s="39"/>
    </row>
    <row r="84" s="11" customFormat="1" ht="29.28" customHeight="1">
      <c r="A84" s="142"/>
      <c r="B84" s="143"/>
      <c r="C84" s="144" t="s">
        <v>134</v>
      </c>
      <c r="D84" s="145" t="s">
        <v>57</v>
      </c>
      <c r="E84" s="145" t="s">
        <v>53</v>
      </c>
      <c r="F84" s="145" t="s">
        <v>54</v>
      </c>
      <c r="G84" s="145" t="s">
        <v>135</v>
      </c>
      <c r="H84" s="145" t="s">
        <v>136</v>
      </c>
      <c r="I84" s="145" t="s">
        <v>137</v>
      </c>
      <c r="J84" s="145" t="s">
        <v>115</v>
      </c>
      <c r="K84" s="146" t="s">
        <v>138</v>
      </c>
      <c r="L84" s="147"/>
      <c r="M84" s="81" t="s">
        <v>3</v>
      </c>
      <c r="N84" s="82" t="s">
        <v>42</v>
      </c>
      <c r="O84" s="82" t="s">
        <v>139</v>
      </c>
      <c r="P84" s="82" t="s">
        <v>140</v>
      </c>
      <c r="Q84" s="82" t="s">
        <v>141</v>
      </c>
      <c r="R84" s="82" t="s">
        <v>142</v>
      </c>
      <c r="S84" s="82" t="s">
        <v>143</v>
      </c>
      <c r="T84" s="83" t="s">
        <v>144</v>
      </c>
      <c r="U84" s="142"/>
      <c r="V84" s="142"/>
      <c r="W84" s="142"/>
      <c r="X84" s="142"/>
      <c r="Y84" s="142"/>
      <c r="Z84" s="142"/>
      <c r="AA84" s="142"/>
      <c r="AB84" s="142"/>
      <c r="AC84" s="142"/>
      <c r="AD84" s="142"/>
      <c r="AE84" s="142"/>
    </row>
    <row r="85" s="2" customFormat="1" ht="22.8" customHeight="1">
      <c r="A85" s="39"/>
      <c r="B85" s="40"/>
      <c r="C85" s="88" t="s">
        <v>145</v>
      </c>
      <c r="D85" s="39"/>
      <c r="E85" s="39"/>
      <c r="F85" s="39"/>
      <c r="G85" s="39"/>
      <c r="H85" s="39"/>
      <c r="I85" s="39"/>
      <c r="J85" s="148">
        <f>BK85</f>
        <v>0</v>
      </c>
      <c r="K85" s="39"/>
      <c r="L85" s="40"/>
      <c r="M85" s="84"/>
      <c r="N85" s="69"/>
      <c r="O85" s="85"/>
      <c r="P85" s="149">
        <f>P86</f>
        <v>0</v>
      </c>
      <c r="Q85" s="85"/>
      <c r="R85" s="149">
        <f>R86</f>
        <v>0</v>
      </c>
      <c r="S85" s="85"/>
      <c r="T85" s="150">
        <f>T86</f>
        <v>0</v>
      </c>
      <c r="U85" s="39"/>
      <c r="V85" s="39"/>
      <c r="W85" s="39"/>
      <c r="X85" s="39"/>
      <c r="Y85" s="39"/>
      <c r="Z85" s="39"/>
      <c r="AA85" s="39"/>
      <c r="AB85" s="39"/>
      <c r="AC85" s="39"/>
      <c r="AD85" s="39"/>
      <c r="AE85" s="39"/>
      <c r="AT85" s="20" t="s">
        <v>71</v>
      </c>
      <c r="AU85" s="20" t="s">
        <v>116</v>
      </c>
      <c r="BK85" s="151">
        <f>BK86</f>
        <v>0</v>
      </c>
    </row>
    <row r="86" s="12" customFormat="1" ht="25.92" customHeight="1">
      <c r="A86" s="12"/>
      <c r="B86" s="152"/>
      <c r="C86" s="12"/>
      <c r="D86" s="153" t="s">
        <v>71</v>
      </c>
      <c r="E86" s="154" t="s">
        <v>985</v>
      </c>
      <c r="F86" s="154" t="s">
        <v>90</v>
      </c>
      <c r="G86" s="12"/>
      <c r="H86" s="12"/>
      <c r="I86" s="155"/>
      <c r="J86" s="156">
        <f>BK86</f>
        <v>0</v>
      </c>
      <c r="K86" s="12"/>
      <c r="L86" s="152"/>
      <c r="M86" s="157"/>
      <c r="N86" s="158"/>
      <c r="O86" s="158"/>
      <c r="P86" s="159">
        <f>P87+P95+P98+P103+P115</f>
        <v>0</v>
      </c>
      <c r="Q86" s="158"/>
      <c r="R86" s="159">
        <f>R87+R95+R98+R103+R115</f>
        <v>0</v>
      </c>
      <c r="S86" s="158"/>
      <c r="T86" s="160">
        <f>T87+T95+T98+T103+T115</f>
        <v>0</v>
      </c>
      <c r="U86" s="12"/>
      <c r="V86" s="12"/>
      <c r="W86" s="12"/>
      <c r="X86" s="12"/>
      <c r="Y86" s="12"/>
      <c r="Z86" s="12"/>
      <c r="AA86" s="12"/>
      <c r="AB86" s="12"/>
      <c r="AC86" s="12"/>
      <c r="AD86" s="12"/>
      <c r="AE86" s="12"/>
      <c r="AR86" s="153" t="s">
        <v>80</v>
      </c>
      <c r="AT86" s="161" t="s">
        <v>71</v>
      </c>
      <c r="AU86" s="161" t="s">
        <v>72</v>
      </c>
      <c r="AY86" s="153" t="s">
        <v>148</v>
      </c>
      <c r="BK86" s="162">
        <f>BK87+BK95+BK98+BK103+BK115</f>
        <v>0</v>
      </c>
    </row>
    <row r="87" s="12" customFormat="1" ht="22.8" customHeight="1">
      <c r="A87" s="12"/>
      <c r="B87" s="152"/>
      <c r="C87" s="12"/>
      <c r="D87" s="153" t="s">
        <v>71</v>
      </c>
      <c r="E87" s="163" t="s">
        <v>80</v>
      </c>
      <c r="F87" s="163" t="s">
        <v>986</v>
      </c>
      <c r="G87" s="12"/>
      <c r="H87" s="12"/>
      <c r="I87" s="155"/>
      <c r="J87" s="164">
        <f>BK87</f>
        <v>0</v>
      </c>
      <c r="K87" s="12"/>
      <c r="L87" s="152"/>
      <c r="M87" s="157"/>
      <c r="N87" s="158"/>
      <c r="O87" s="158"/>
      <c r="P87" s="159">
        <f>SUM(P88:P94)</f>
        <v>0</v>
      </c>
      <c r="Q87" s="158"/>
      <c r="R87" s="159">
        <f>SUM(R88:R94)</f>
        <v>0</v>
      </c>
      <c r="S87" s="158"/>
      <c r="T87" s="160">
        <f>SUM(T88:T94)</f>
        <v>0</v>
      </c>
      <c r="U87" s="12"/>
      <c r="V87" s="12"/>
      <c r="W87" s="12"/>
      <c r="X87" s="12"/>
      <c r="Y87" s="12"/>
      <c r="Z87" s="12"/>
      <c r="AA87" s="12"/>
      <c r="AB87" s="12"/>
      <c r="AC87" s="12"/>
      <c r="AD87" s="12"/>
      <c r="AE87" s="12"/>
      <c r="AR87" s="153" t="s">
        <v>80</v>
      </c>
      <c r="AT87" s="161" t="s">
        <v>71</v>
      </c>
      <c r="AU87" s="161" t="s">
        <v>80</v>
      </c>
      <c r="AY87" s="153" t="s">
        <v>148</v>
      </c>
      <c r="BK87" s="162">
        <f>SUM(BK88:BK94)</f>
        <v>0</v>
      </c>
    </row>
    <row r="88" s="2" customFormat="1" ht="16.5" customHeight="1">
      <c r="A88" s="39"/>
      <c r="B88" s="165"/>
      <c r="C88" s="166" t="s">
        <v>80</v>
      </c>
      <c r="D88" s="166" t="s">
        <v>151</v>
      </c>
      <c r="E88" s="167" t="s">
        <v>987</v>
      </c>
      <c r="F88" s="168" t="s">
        <v>988</v>
      </c>
      <c r="G88" s="169" t="s">
        <v>989</v>
      </c>
      <c r="H88" s="170">
        <v>1</v>
      </c>
      <c r="I88" s="171"/>
      <c r="J88" s="172">
        <f>ROUND(I88*H88,2)</f>
        <v>0</v>
      </c>
      <c r="K88" s="168" t="s">
        <v>3</v>
      </c>
      <c r="L88" s="40"/>
      <c r="M88" s="173" t="s">
        <v>3</v>
      </c>
      <c r="N88" s="174" t="s">
        <v>43</v>
      </c>
      <c r="O88" s="73"/>
      <c r="P88" s="175">
        <f>O88*H88</f>
        <v>0</v>
      </c>
      <c r="Q88" s="175">
        <v>0</v>
      </c>
      <c r="R88" s="175">
        <f>Q88*H88</f>
        <v>0</v>
      </c>
      <c r="S88" s="175">
        <v>0</v>
      </c>
      <c r="T88" s="176">
        <f>S88*H88</f>
        <v>0</v>
      </c>
      <c r="U88" s="39"/>
      <c r="V88" s="39"/>
      <c r="W88" s="39"/>
      <c r="X88" s="39"/>
      <c r="Y88" s="39"/>
      <c r="Z88" s="39"/>
      <c r="AA88" s="39"/>
      <c r="AB88" s="39"/>
      <c r="AC88" s="39"/>
      <c r="AD88" s="39"/>
      <c r="AE88" s="39"/>
      <c r="AR88" s="177" t="s">
        <v>156</v>
      </c>
      <c r="AT88" s="177" t="s">
        <v>151</v>
      </c>
      <c r="AU88" s="177" t="s">
        <v>82</v>
      </c>
      <c r="AY88" s="20" t="s">
        <v>148</v>
      </c>
      <c r="BE88" s="178">
        <f>IF(N88="základní",J88,0)</f>
        <v>0</v>
      </c>
      <c r="BF88" s="178">
        <f>IF(N88="snížená",J88,0)</f>
        <v>0</v>
      </c>
      <c r="BG88" s="178">
        <f>IF(N88="zákl. přenesená",J88,0)</f>
        <v>0</v>
      </c>
      <c r="BH88" s="178">
        <f>IF(N88="sníž. přenesená",J88,0)</f>
        <v>0</v>
      </c>
      <c r="BI88" s="178">
        <f>IF(N88="nulová",J88,0)</f>
        <v>0</v>
      </c>
      <c r="BJ88" s="20" t="s">
        <v>80</v>
      </c>
      <c r="BK88" s="178">
        <f>ROUND(I88*H88,2)</f>
        <v>0</v>
      </c>
      <c r="BL88" s="20" t="s">
        <v>156</v>
      </c>
      <c r="BM88" s="177" t="s">
        <v>82</v>
      </c>
    </row>
    <row r="89" s="2" customFormat="1" ht="16.5" customHeight="1">
      <c r="A89" s="39"/>
      <c r="B89" s="165"/>
      <c r="C89" s="166" t="s">
        <v>82</v>
      </c>
      <c r="D89" s="166" t="s">
        <v>151</v>
      </c>
      <c r="E89" s="167" t="s">
        <v>990</v>
      </c>
      <c r="F89" s="168" t="s">
        <v>991</v>
      </c>
      <c r="G89" s="169" t="s">
        <v>989</v>
      </c>
      <c r="H89" s="170">
        <v>2</v>
      </c>
      <c r="I89" s="171"/>
      <c r="J89" s="172">
        <f>ROUND(I89*H89,2)</f>
        <v>0</v>
      </c>
      <c r="K89" s="168" t="s">
        <v>3</v>
      </c>
      <c r="L89" s="40"/>
      <c r="M89" s="173" t="s">
        <v>3</v>
      </c>
      <c r="N89" s="174" t="s">
        <v>43</v>
      </c>
      <c r="O89" s="73"/>
      <c r="P89" s="175">
        <f>O89*H89</f>
        <v>0</v>
      </c>
      <c r="Q89" s="175">
        <v>0</v>
      </c>
      <c r="R89" s="175">
        <f>Q89*H89</f>
        <v>0</v>
      </c>
      <c r="S89" s="175">
        <v>0</v>
      </c>
      <c r="T89" s="176">
        <f>S89*H89</f>
        <v>0</v>
      </c>
      <c r="U89" s="39"/>
      <c r="V89" s="39"/>
      <c r="W89" s="39"/>
      <c r="X89" s="39"/>
      <c r="Y89" s="39"/>
      <c r="Z89" s="39"/>
      <c r="AA89" s="39"/>
      <c r="AB89" s="39"/>
      <c r="AC89" s="39"/>
      <c r="AD89" s="39"/>
      <c r="AE89" s="39"/>
      <c r="AR89" s="177" t="s">
        <v>156</v>
      </c>
      <c r="AT89" s="177" t="s">
        <v>151</v>
      </c>
      <c r="AU89" s="177" t="s">
        <v>82</v>
      </c>
      <c r="AY89" s="20" t="s">
        <v>148</v>
      </c>
      <c r="BE89" s="178">
        <f>IF(N89="základní",J89,0)</f>
        <v>0</v>
      </c>
      <c r="BF89" s="178">
        <f>IF(N89="snížená",J89,0)</f>
        <v>0</v>
      </c>
      <c r="BG89" s="178">
        <f>IF(N89="zákl. přenesená",J89,0)</f>
        <v>0</v>
      </c>
      <c r="BH89" s="178">
        <f>IF(N89="sníž. přenesená",J89,0)</f>
        <v>0</v>
      </c>
      <c r="BI89" s="178">
        <f>IF(N89="nulová",J89,0)</f>
        <v>0</v>
      </c>
      <c r="BJ89" s="20" t="s">
        <v>80</v>
      </c>
      <c r="BK89" s="178">
        <f>ROUND(I89*H89,2)</f>
        <v>0</v>
      </c>
      <c r="BL89" s="20" t="s">
        <v>156</v>
      </c>
      <c r="BM89" s="177" t="s">
        <v>156</v>
      </c>
    </row>
    <row r="90" s="2" customFormat="1" ht="16.5" customHeight="1">
      <c r="A90" s="39"/>
      <c r="B90" s="165"/>
      <c r="C90" s="166" t="s">
        <v>172</v>
      </c>
      <c r="D90" s="166" t="s">
        <v>151</v>
      </c>
      <c r="E90" s="167" t="s">
        <v>992</v>
      </c>
      <c r="F90" s="168" t="s">
        <v>993</v>
      </c>
      <c r="G90" s="169" t="s">
        <v>989</v>
      </c>
      <c r="H90" s="170">
        <v>2</v>
      </c>
      <c r="I90" s="171"/>
      <c r="J90" s="172">
        <f>ROUND(I90*H90,2)</f>
        <v>0</v>
      </c>
      <c r="K90" s="168" t="s">
        <v>3</v>
      </c>
      <c r="L90" s="40"/>
      <c r="M90" s="173" t="s">
        <v>3</v>
      </c>
      <c r="N90" s="174" t="s">
        <v>43</v>
      </c>
      <c r="O90" s="73"/>
      <c r="P90" s="175">
        <f>O90*H90</f>
        <v>0</v>
      </c>
      <c r="Q90" s="175">
        <v>0</v>
      </c>
      <c r="R90" s="175">
        <f>Q90*H90</f>
        <v>0</v>
      </c>
      <c r="S90" s="175">
        <v>0</v>
      </c>
      <c r="T90" s="176">
        <f>S90*H90</f>
        <v>0</v>
      </c>
      <c r="U90" s="39"/>
      <c r="V90" s="39"/>
      <c r="W90" s="39"/>
      <c r="X90" s="39"/>
      <c r="Y90" s="39"/>
      <c r="Z90" s="39"/>
      <c r="AA90" s="39"/>
      <c r="AB90" s="39"/>
      <c r="AC90" s="39"/>
      <c r="AD90" s="39"/>
      <c r="AE90" s="39"/>
      <c r="AR90" s="177" t="s">
        <v>156</v>
      </c>
      <c r="AT90" s="177" t="s">
        <v>151</v>
      </c>
      <c r="AU90" s="177" t="s">
        <v>82</v>
      </c>
      <c r="AY90" s="20" t="s">
        <v>148</v>
      </c>
      <c r="BE90" s="178">
        <f>IF(N90="základní",J90,0)</f>
        <v>0</v>
      </c>
      <c r="BF90" s="178">
        <f>IF(N90="snížená",J90,0)</f>
        <v>0</v>
      </c>
      <c r="BG90" s="178">
        <f>IF(N90="zákl. přenesená",J90,0)</f>
        <v>0</v>
      </c>
      <c r="BH90" s="178">
        <f>IF(N90="sníž. přenesená",J90,0)</f>
        <v>0</v>
      </c>
      <c r="BI90" s="178">
        <f>IF(N90="nulová",J90,0)</f>
        <v>0</v>
      </c>
      <c r="BJ90" s="20" t="s">
        <v>80</v>
      </c>
      <c r="BK90" s="178">
        <f>ROUND(I90*H90,2)</f>
        <v>0</v>
      </c>
      <c r="BL90" s="20" t="s">
        <v>156</v>
      </c>
      <c r="BM90" s="177" t="s">
        <v>149</v>
      </c>
    </row>
    <row r="91" s="2" customFormat="1" ht="16.5" customHeight="1">
      <c r="A91" s="39"/>
      <c r="B91" s="165"/>
      <c r="C91" s="166" t="s">
        <v>156</v>
      </c>
      <c r="D91" s="166" t="s">
        <v>151</v>
      </c>
      <c r="E91" s="167" t="s">
        <v>994</v>
      </c>
      <c r="F91" s="168" t="s">
        <v>995</v>
      </c>
      <c r="G91" s="169" t="s">
        <v>989</v>
      </c>
      <c r="H91" s="170">
        <v>1</v>
      </c>
      <c r="I91" s="171"/>
      <c r="J91" s="172">
        <f>ROUND(I91*H91,2)</f>
        <v>0</v>
      </c>
      <c r="K91" s="168" t="s">
        <v>3</v>
      </c>
      <c r="L91" s="40"/>
      <c r="M91" s="173" t="s">
        <v>3</v>
      </c>
      <c r="N91" s="174" t="s">
        <v>43</v>
      </c>
      <c r="O91" s="73"/>
      <c r="P91" s="175">
        <f>O91*H91</f>
        <v>0</v>
      </c>
      <c r="Q91" s="175">
        <v>0</v>
      </c>
      <c r="R91" s="175">
        <f>Q91*H91</f>
        <v>0</v>
      </c>
      <c r="S91" s="175">
        <v>0</v>
      </c>
      <c r="T91" s="176">
        <f>S91*H91</f>
        <v>0</v>
      </c>
      <c r="U91" s="39"/>
      <c r="V91" s="39"/>
      <c r="W91" s="39"/>
      <c r="X91" s="39"/>
      <c r="Y91" s="39"/>
      <c r="Z91" s="39"/>
      <c r="AA91" s="39"/>
      <c r="AB91" s="39"/>
      <c r="AC91" s="39"/>
      <c r="AD91" s="39"/>
      <c r="AE91" s="39"/>
      <c r="AR91" s="177" t="s">
        <v>156</v>
      </c>
      <c r="AT91" s="177" t="s">
        <v>151</v>
      </c>
      <c r="AU91" s="177" t="s">
        <v>82</v>
      </c>
      <c r="AY91" s="20" t="s">
        <v>148</v>
      </c>
      <c r="BE91" s="178">
        <f>IF(N91="základní",J91,0)</f>
        <v>0</v>
      </c>
      <c r="BF91" s="178">
        <f>IF(N91="snížená",J91,0)</f>
        <v>0</v>
      </c>
      <c r="BG91" s="178">
        <f>IF(N91="zákl. přenesená",J91,0)</f>
        <v>0</v>
      </c>
      <c r="BH91" s="178">
        <f>IF(N91="sníž. přenesená",J91,0)</f>
        <v>0</v>
      </c>
      <c r="BI91" s="178">
        <f>IF(N91="nulová",J91,0)</f>
        <v>0</v>
      </c>
      <c r="BJ91" s="20" t="s">
        <v>80</v>
      </c>
      <c r="BK91" s="178">
        <f>ROUND(I91*H91,2)</f>
        <v>0</v>
      </c>
      <c r="BL91" s="20" t="s">
        <v>156</v>
      </c>
      <c r="BM91" s="177" t="s">
        <v>202</v>
      </c>
    </row>
    <row r="92" s="2" customFormat="1" ht="16.5" customHeight="1">
      <c r="A92" s="39"/>
      <c r="B92" s="165"/>
      <c r="C92" s="166" t="s">
        <v>183</v>
      </c>
      <c r="D92" s="166" t="s">
        <v>151</v>
      </c>
      <c r="E92" s="167" t="s">
        <v>996</v>
      </c>
      <c r="F92" s="168" t="s">
        <v>997</v>
      </c>
      <c r="G92" s="169" t="s">
        <v>989</v>
      </c>
      <c r="H92" s="170">
        <v>2</v>
      </c>
      <c r="I92" s="171"/>
      <c r="J92" s="172">
        <f>ROUND(I92*H92,2)</f>
        <v>0</v>
      </c>
      <c r="K92" s="168" t="s">
        <v>3</v>
      </c>
      <c r="L92" s="40"/>
      <c r="M92" s="173" t="s">
        <v>3</v>
      </c>
      <c r="N92" s="174" t="s">
        <v>43</v>
      </c>
      <c r="O92" s="73"/>
      <c r="P92" s="175">
        <f>O92*H92</f>
        <v>0</v>
      </c>
      <c r="Q92" s="175">
        <v>0</v>
      </c>
      <c r="R92" s="175">
        <f>Q92*H92</f>
        <v>0</v>
      </c>
      <c r="S92" s="175">
        <v>0</v>
      </c>
      <c r="T92" s="176">
        <f>S92*H92</f>
        <v>0</v>
      </c>
      <c r="U92" s="39"/>
      <c r="V92" s="39"/>
      <c r="W92" s="39"/>
      <c r="X92" s="39"/>
      <c r="Y92" s="39"/>
      <c r="Z92" s="39"/>
      <c r="AA92" s="39"/>
      <c r="AB92" s="39"/>
      <c r="AC92" s="39"/>
      <c r="AD92" s="39"/>
      <c r="AE92" s="39"/>
      <c r="AR92" s="177" t="s">
        <v>156</v>
      </c>
      <c r="AT92" s="177" t="s">
        <v>151</v>
      </c>
      <c r="AU92" s="177" t="s">
        <v>82</v>
      </c>
      <c r="AY92" s="20" t="s">
        <v>148</v>
      </c>
      <c r="BE92" s="178">
        <f>IF(N92="základní",J92,0)</f>
        <v>0</v>
      </c>
      <c r="BF92" s="178">
        <f>IF(N92="snížená",J92,0)</f>
        <v>0</v>
      </c>
      <c r="BG92" s="178">
        <f>IF(N92="zákl. přenesená",J92,0)</f>
        <v>0</v>
      </c>
      <c r="BH92" s="178">
        <f>IF(N92="sníž. přenesená",J92,0)</f>
        <v>0</v>
      </c>
      <c r="BI92" s="178">
        <f>IF(N92="nulová",J92,0)</f>
        <v>0</v>
      </c>
      <c r="BJ92" s="20" t="s">
        <v>80</v>
      </c>
      <c r="BK92" s="178">
        <f>ROUND(I92*H92,2)</f>
        <v>0</v>
      </c>
      <c r="BL92" s="20" t="s">
        <v>156</v>
      </c>
      <c r="BM92" s="177" t="s">
        <v>107</v>
      </c>
    </row>
    <row r="93" s="2" customFormat="1" ht="16.5" customHeight="1">
      <c r="A93" s="39"/>
      <c r="B93" s="165"/>
      <c r="C93" s="166" t="s">
        <v>149</v>
      </c>
      <c r="D93" s="166" t="s">
        <v>151</v>
      </c>
      <c r="E93" s="167" t="s">
        <v>998</v>
      </c>
      <c r="F93" s="168" t="s">
        <v>999</v>
      </c>
      <c r="G93" s="169" t="s">
        <v>989</v>
      </c>
      <c r="H93" s="170">
        <v>1</v>
      </c>
      <c r="I93" s="171"/>
      <c r="J93" s="172">
        <f>ROUND(I93*H93,2)</f>
        <v>0</v>
      </c>
      <c r="K93" s="168" t="s">
        <v>3</v>
      </c>
      <c r="L93" s="40"/>
      <c r="M93" s="173" t="s">
        <v>3</v>
      </c>
      <c r="N93" s="174" t="s">
        <v>43</v>
      </c>
      <c r="O93" s="73"/>
      <c r="P93" s="175">
        <f>O93*H93</f>
        <v>0</v>
      </c>
      <c r="Q93" s="175">
        <v>0</v>
      </c>
      <c r="R93" s="175">
        <f>Q93*H93</f>
        <v>0</v>
      </c>
      <c r="S93" s="175">
        <v>0</v>
      </c>
      <c r="T93" s="176">
        <f>S93*H93</f>
        <v>0</v>
      </c>
      <c r="U93" s="39"/>
      <c r="V93" s="39"/>
      <c r="W93" s="39"/>
      <c r="X93" s="39"/>
      <c r="Y93" s="39"/>
      <c r="Z93" s="39"/>
      <c r="AA93" s="39"/>
      <c r="AB93" s="39"/>
      <c r="AC93" s="39"/>
      <c r="AD93" s="39"/>
      <c r="AE93" s="39"/>
      <c r="AR93" s="177" t="s">
        <v>156</v>
      </c>
      <c r="AT93" s="177" t="s">
        <v>151</v>
      </c>
      <c r="AU93" s="177" t="s">
        <v>82</v>
      </c>
      <c r="AY93" s="20" t="s">
        <v>148</v>
      </c>
      <c r="BE93" s="178">
        <f>IF(N93="základní",J93,0)</f>
        <v>0</v>
      </c>
      <c r="BF93" s="178">
        <f>IF(N93="snížená",J93,0)</f>
        <v>0</v>
      </c>
      <c r="BG93" s="178">
        <f>IF(N93="zákl. přenesená",J93,0)</f>
        <v>0</v>
      </c>
      <c r="BH93" s="178">
        <f>IF(N93="sníž. přenesená",J93,0)</f>
        <v>0</v>
      </c>
      <c r="BI93" s="178">
        <f>IF(N93="nulová",J93,0)</f>
        <v>0</v>
      </c>
      <c r="BJ93" s="20" t="s">
        <v>80</v>
      </c>
      <c r="BK93" s="178">
        <f>ROUND(I93*H93,2)</f>
        <v>0</v>
      </c>
      <c r="BL93" s="20" t="s">
        <v>156</v>
      </c>
      <c r="BM93" s="177" t="s">
        <v>9</v>
      </c>
    </row>
    <row r="94" s="2" customFormat="1" ht="16.5" customHeight="1">
      <c r="A94" s="39"/>
      <c r="B94" s="165"/>
      <c r="C94" s="166" t="s">
        <v>196</v>
      </c>
      <c r="D94" s="166" t="s">
        <v>151</v>
      </c>
      <c r="E94" s="167" t="s">
        <v>1000</v>
      </c>
      <c r="F94" s="168" t="s">
        <v>1001</v>
      </c>
      <c r="G94" s="169" t="s">
        <v>989</v>
      </c>
      <c r="H94" s="170">
        <v>1</v>
      </c>
      <c r="I94" s="171"/>
      <c r="J94" s="172">
        <f>ROUND(I94*H94,2)</f>
        <v>0</v>
      </c>
      <c r="K94" s="168" t="s">
        <v>3</v>
      </c>
      <c r="L94" s="40"/>
      <c r="M94" s="173" t="s">
        <v>3</v>
      </c>
      <c r="N94" s="174" t="s">
        <v>43</v>
      </c>
      <c r="O94" s="73"/>
      <c r="P94" s="175">
        <f>O94*H94</f>
        <v>0</v>
      </c>
      <c r="Q94" s="175">
        <v>0</v>
      </c>
      <c r="R94" s="175">
        <f>Q94*H94</f>
        <v>0</v>
      </c>
      <c r="S94" s="175">
        <v>0</v>
      </c>
      <c r="T94" s="176">
        <f>S94*H94</f>
        <v>0</v>
      </c>
      <c r="U94" s="39"/>
      <c r="V94" s="39"/>
      <c r="W94" s="39"/>
      <c r="X94" s="39"/>
      <c r="Y94" s="39"/>
      <c r="Z94" s="39"/>
      <c r="AA94" s="39"/>
      <c r="AB94" s="39"/>
      <c r="AC94" s="39"/>
      <c r="AD94" s="39"/>
      <c r="AE94" s="39"/>
      <c r="AR94" s="177" t="s">
        <v>156</v>
      </c>
      <c r="AT94" s="177" t="s">
        <v>151</v>
      </c>
      <c r="AU94" s="177" t="s">
        <v>82</v>
      </c>
      <c r="AY94" s="20" t="s">
        <v>148</v>
      </c>
      <c r="BE94" s="178">
        <f>IF(N94="základní",J94,0)</f>
        <v>0</v>
      </c>
      <c r="BF94" s="178">
        <f>IF(N94="snížená",J94,0)</f>
        <v>0</v>
      </c>
      <c r="BG94" s="178">
        <f>IF(N94="zákl. přenesená",J94,0)</f>
        <v>0</v>
      </c>
      <c r="BH94" s="178">
        <f>IF(N94="sníž. přenesená",J94,0)</f>
        <v>0</v>
      </c>
      <c r="BI94" s="178">
        <f>IF(N94="nulová",J94,0)</f>
        <v>0</v>
      </c>
      <c r="BJ94" s="20" t="s">
        <v>80</v>
      </c>
      <c r="BK94" s="178">
        <f>ROUND(I94*H94,2)</f>
        <v>0</v>
      </c>
      <c r="BL94" s="20" t="s">
        <v>156</v>
      </c>
      <c r="BM94" s="177" t="s">
        <v>233</v>
      </c>
    </row>
    <row r="95" s="12" customFormat="1" ht="22.8" customHeight="1">
      <c r="A95" s="12"/>
      <c r="B95" s="152"/>
      <c r="C95" s="12"/>
      <c r="D95" s="153" t="s">
        <v>71</v>
      </c>
      <c r="E95" s="163" t="s">
        <v>1002</v>
      </c>
      <c r="F95" s="163" t="s">
        <v>1003</v>
      </c>
      <c r="G95" s="12"/>
      <c r="H95" s="12"/>
      <c r="I95" s="155"/>
      <c r="J95" s="164">
        <f>BK95</f>
        <v>0</v>
      </c>
      <c r="K95" s="12"/>
      <c r="L95" s="152"/>
      <c r="M95" s="157"/>
      <c r="N95" s="158"/>
      <c r="O95" s="158"/>
      <c r="P95" s="159">
        <f>SUM(P96:P97)</f>
        <v>0</v>
      </c>
      <c r="Q95" s="158"/>
      <c r="R95" s="159">
        <f>SUM(R96:R97)</f>
        <v>0</v>
      </c>
      <c r="S95" s="158"/>
      <c r="T95" s="160">
        <f>SUM(T96:T97)</f>
        <v>0</v>
      </c>
      <c r="U95" s="12"/>
      <c r="V95" s="12"/>
      <c r="W95" s="12"/>
      <c r="X95" s="12"/>
      <c r="Y95" s="12"/>
      <c r="Z95" s="12"/>
      <c r="AA95" s="12"/>
      <c r="AB95" s="12"/>
      <c r="AC95" s="12"/>
      <c r="AD95" s="12"/>
      <c r="AE95" s="12"/>
      <c r="AR95" s="153" t="s">
        <v>80</v>
      </c>
      <c r="AT95" s="161" t="s">
        <v>71</v>
      </c>
      <c r="AU95" s="161" t="s">
        <v>80</v>
      </c>
      <c r="AY95" s="153" t="s">
        <v>148</v>
      </c>
      <c r="BK95" s="162">
        <f>SUM(BK96:BK97)</f>
        <v>0</v>
      </c>
    </row>
    <row r="96" s="2" customFormat="1" ht="16.5" customHeight="1">
      <c r="A96" s="39"/>
      <c r="B96" s="165"/>
      <c r="C96" s="166" t="s">
        <v>202</v>
      </c>
      <c r="D96" s="166" t="s">
        <v>151</v>
      </c>
      <c r="E96" s="167" t="s">
        <v>1004</v>
      </c>
      <c r="F96" s="168" t="s">
        <v>1005</v>
      </c>
      <c r="G96" s="169" t="s">
        <v>989</v>
      </c>
      <c r="H96" s="170">
        <v>2</v>
      </c>
      <c r="I96" s="171"/>
      <c r="J96" s="172">
        <f>ROUND(I96*H96,2)</f>
        <v>0</v>
      </c>
      <c r="K96" s="168" t="s">
        <v>3</v>
      </c>
      <c r="L96" s="40"/>
      <c r="M96" s="173" t="s">
        <v>3</v>
      </c>
      <c r="N96" s="174" t="s">
        <v>43</v>
      </c>
      <c r="O96" s="73"/>
      <c r="P96" s="175">
        <f>O96*H96</f>
        <v>0</v>
      </c>
      <c r="Q96" s="175">
        <v>0</v>
      </c>
      <c r="R96" s="175">
        <f>Q96*H96</f>
        <v>0</v>
      </c>
      <c r="S96" s="175">
        <v>0</v>
      </c>
      <c r="T96" s="176">
        <f>S96*H96</f>
        <v>0</v>
      </c>
      <c r="U96" s="39"/>
      <c r="V96" s="39"/>
      <c r="W96" s="39"/>
      <c r="X96" s="39"/>
      <c r="Y96" s="39"/>
      <c r="Z96" s="39"/>
      <c r="AA96" s="39"/>
      <c r="AB96" s="39"/>
      <c r="AC96" s="39"/>
      <c r="AD96" s="39"/>
      <c r="AE96" s="39"/>
      <c r="AR96" s="177" t="s">
        <v>156</v>
      </c>
      <c r="AT96" s="177" t="s">
        <v>151</v>
      </c>
      <c r="AU96" s="177" t="s">
        <v>82</v>
      </c>
      <c r="AY96" s="20" t="s">
        <v>148</v>
      </c>
      <c r="BE96" s="178">
        <f>IF(N96="základní",J96,0)</f>
        <v>0</v>
      </c>
      <c r="BF96" s="178">
        <f>IF(N96="snížená",J96,0)</f>
        <v>0</v>
      </c>
      <c r="BG96" s="178">
        <f>IF(N96="zákl. přenesená",J96,0)</f>
        <v>0</v>
      </c>
      <c r="BH96" s="178">
        <f>IF(N96="sníž. přenesená",J96,0)</f>
        <v>0</v>
      </c>
      <c r="BI96" s="178">
        <f>IF(N96="nulová",J96,0)</f>
        <v>0</v>
      </c>
      <c r="BJ96" s="20" t="s">
        <v>80</v>
      </c>
      <c r="BK96" s="178">
        <f>ROUND(I96*H96,2)</f>
        <v>0</v>
      </c>
      <c r="BL96" s="20" t="s">
        <v>156</v>
      </c>
      <c r="BM96" s="177" t="s">
        <v>249</v>
      </c>
    </row>
    <row r="97" s="2" customFormat="1" ht="16.5" customHeight="1">
      <c r="A97" s="39"/>
      <c r="B97" s="165"/>
      <c r="C97" s="166" t="s">
        <v>160</v>
      </c>
      <c r="D97" s="166" t="s">
        <v>151</v>
      </c>
      <c r="E97" s="167" t="s">
        <v>1006</v>
      </c>
      <c r="F97" s="168" t="s">
        <v>1007</v>
      </c>
      <c r="G97" s="169" t="s">
        <v>1008</v>
      </c>
      <c r="H97" s="170">
        <v>12</v>
      </c>
      <c r="I97" s="171"/>
      <c r="J97" s="172">
        <f>ROUND(I97*H97,2)</f>
        <v>0</v>
      </c>
      <c r="K97" s="168" t="s">
        <v>3</v>
      </c>
      <c r="L97" s="40"/>
      <c r="M97" s="173" t="s">
        <v>3</v>
      </c>
      <c r="N97" s="174" t="s">
        <v>43</v>
      </c>
      <c r="O97" s="73"/>
      <c r="P97" s="175">
        <f>O97*H97</f>
        <v>0</v>
      </c>
      <c r="Q97" s="175">
        <v>0</v>
      </c>
      <c r="R97" s="175">
        <f>Q97*H97</f>
        <v>0</v>
      </c>
      <c r="S97" s="175">
        <v>0</v>
      </c>
      <c r="T97" s="176">
        <f>S97*H97</f>
        <v>0</v>
      </c>
      <c r="U97" s="39"/>
      <c r="V97" s="39"/>
      <c r="W97" s="39"/>
      <c r="X97" s="39"/>
      <c r="Y97" s="39"/>
      <c r="Z97" s="39"/>
      <c r="AA97" s="39"/>
      <c r="AB97" s="39"/>
      <c r="AC97" s="39"/>
      <c r="AD97" s="39"/>
      <c r="AE97" s="39"/>
      <c r="AR97" s="177" t="s">
        <v>156</v>
      </c>
      <c r="AT97" s="177" t="s">
        <v>151</v>
      </c>
      <c r="AU97" s="177" t="s">
        <v>82</v>
      </c>
      <c r="AY97" s="20" t="s">
        <v>148</v>
      </c>
      <c r="BE97" s="178">
        <f>IF(N97="základní",J97,0)</f>
        <v>0</v>
      </c>
      <c r="BF97" s="178">
        <f>IF(N97="snížená",J97,0)</f>
        <v>0</v>
      </c>
      <c r="BG97" s="178">
        <f>IF(N97="zákl. přenesená",J97,0)</f>
        <v>0</v>
      </c>
      <c r="BH97" s="178">
        <f>IF(N97="sníž. přenesená",J97,0)</f>
        <v>0</v>
      </c>
      <c r="BI97" s="178">
        <f>IF(N97="nulová",J97,0)</f>
        <v>0</v>
      </c>
      <c r="BJ97" s="20" t="s">
        <v>80</v>
      </c>
      <c r="BK97" s="178">
        <f>ROUND(I97*H97,2)</f>
        <v>0</v>
      </c>
      <c r="BL97" s="20" t="s">
        <v>156</v>
      </c>
      <c r="BM97" s="177" t="s">
        <v>264</v>
      </c>
    </row>
    <row r="98" s="12" customFormat="1" ht="22.8" customHeight="1">
      <c r="A98" s="12"/>
      <c r="B98" s="152"/>
      <c r="C98" s="12"/>
      <c r="D98" s="153" t="s">
        <v>71</v>
      </c>
      <c r="E98" s="163" t="s">
        <v>82</v>
      </c>
      <c r="F98" s="163" t="s">
        <v>1009</v>
      </c>
      <c r="G98" s="12"/>
      <c r="H98" s="12"/>
      <c r="I98" s="155"/>
      <c r="J98" s="164">
        <f>BK98</f>
        <v>0</v>
      </c>
      <c r="K98" s="12"/>
      <c r="L98" s="152"/>
      <c r="M98" s="157"/>
      <c r="N98" s="158"/>
      <c r="O98" s="158"/>
      <c r="P98" s="159">
        <f>SUM(P99:P102)</f>
        <v>0</v>
      </c>
      <c r="Q98" s="158"/>
      <c r="R98" s="159">
        <f>SUM(R99:R102)</f>
        <v>0</v>
      </c>
      <c r="S98" s="158"/>
      <c r="T98" s="160">
        <f>SUM(T99:T102)</f>
        <v>0</v>
      </c>
      <c r="U98" s="12"/>
      <c r="V98" s="12"/>
      <c r="W98" s="12"/>
      <c r="X98" s="12"/>
      <c r="Y98" s="12"/>
      <c r="Z98" s="12"/>
      <c r="AA98" s="12"/>
      <c r="AB98" s="12"/>
      <c r="AC98" s="12"/>
      <c r="AD98" s="12"/>
      <c r="AE98" s="12"/>
      <c r="AR98" s="153" t="s">
        <v>80</v>
      </c>
      <c r="AT98" s="161" t="s">
        <v>71</v>
      </c>
      <c r="AU98" s="161" t="s">
        <v>80</v>
      </c>
      <c r="AY98" s="153" t="s">
        <v>148</v>
      </c>
      <c r="BK98" s="162">
        <f>SUM(BK99:BK102)</f>
        <v>0</v>
      </c>
    </row>
    <row r="99" s="2" customFormat="1" ht="16.5" customHeight="1">
      <c r="A99" s="39"/>
      <c r="B99" s="165"/>
      <c r="C99" s="166" t="s">
        <v>107</v>
      </c>
      <c r="D99" s="166" t="s">
        <v>151</v>
      </c>
      <c r="E99" s="167" t="s">
        <v>1010</v>
      </c>
      <c r="F99" s="168" t="s">
        <v>1011</v>
      </c>
      <c r="G99" s="169" t="s">
        <v>989</v>
      </c>
      <c r="H99" s="170">
        <v>12</v>
      </c>
      <c r="I99" s="171"/>
      <c r="J99" s="172">
        <f>ROUND(I99*H99,2)</f>
        <v>0</v>
      </c>
      <c r="K99" s="168" t="s">
        <v>3</v>
      </c>
      <c r="L99" s="40"/>
      <c r="M99" s="173" t="s">
        <v>3</v>
      </c>
      <c r="N99" s="174" t="s">
        <v>43</v>
      </c>
      <c r="O99" s="73"/>
      <c r="P99" s="175">
        <f>O99*H99</f>
        <v>0</v>
      </c>
      <c r="Q99" s="175">
        <v>0</v>
      </c>
      <c r="R99" s="175">
        <f>Q99*H99</f>
        <v>0</v>
      </c>
      <c r="S99" s="175">
        <v>0</v>
      </c>
      <c r="T99" s="176">
        <f>S99*H99</f>
        <v>0</v>
      </c>
      <c r="U99" s="39"/>
      <c r="V99" s="39"/>
      <c r="W99" s="39"/>
      <c r="X99" s="39"/>
      <c r="Y99" s="39"/>
      <c r="Z99" s="39"/>
      <c r="AA99" s="39"/>
      <c r="AB99" s="39"/>
      <c r="AC99" s="39"/>
      <c r="AD99" s="39"/>
      <c r="AE99" s="39"/>
      <c r="AR99" s="177" t="s">
        <v>156</v>
      </c>
      <c r="AT99" s="177" t="s">
        <v>151</v>
      </c>
      <c r="AU99" s="177" t="s">
        <v>82</v>
      </c>
      <c r="AY99" s="20" t="s">
        <v>148</v>
      </c>
      <c r="BE99" s="178">
        <f>IF(N99="základní",J99,0)</f>
        <v>0</v>
      </c>
      <c r="BF99" s="178">
        <f>IF(N99="snížená",J99,0)</f>
        <v>0</v>
      </c>
      <c r="BG99" s="178">
        <f>IF(N99="zákl. přenesená",J99,0)</f>
        <v>0</v>
      </c>
      <c r="BH99" s="178">
        <f>IF(N99="sníž. přenesená",J99,0)</f>
        <v>0</v>
      </c>
      <c r="BI99" s="178">
        <f>IF(N99="nulová",J99,0)</f>
        <v>0</v>
      </c>
      <c r="BJ99" s="20" t="s">
        <v>80</v>
      </c>
      <c r="BK99" s="178">
        <f>ROUND(I99*H99,2)</f>
        <v>0</v>
      </c>
      <c r="BL99" s="20" t="s">
        <v>156</v>
      </c>
      <c r="BM99" s="177" t="s">
        <v>275</v>
      </c>
    </row>
    <row r="100" s="2" customFormat="1" ht="16.5" customHeight="1">
      <c r="A100" s="39"/>
      <c r="B100" s="165"/>
      <c r="C100" s="166" t="s">
        <v>218</v>
      </c>
      <c r="D100" s="166" t="s">
        <v>151</v>
      </c>
      <c r="E100" s="167" t="s">
        <v>1012</v>
      </c>
      <c r="F100" s="168" t="s">
        <v>1013</v>
      </c>
      <c r="G100" s="169" t="s">
        <v>989</v>
      </c>
      <c r="H100" s="170">
        <v>10</v>
      </c>
      <c r="I100" s="171"/>
      <c r="J100" s="172">
        <f>ROUND(I100*H100,2)</f>
        <v>0</v>
      </c>
      <c r="K100" s="168" t="s">
        <v>3</v>
      </c>
      <c r="L100" s="40"/>
      <c r="M100" s="173" t="s">
        <v>3</v>
      </c>
      <c r="N100" s="174" t="s">
        <v>43</v>
      </c>
      <c r="O100" s="73"/>
      <c r="P100" s="175">
        <f>O100*H100</f>
        <v>0</v>
      </c>
      <c r="Q100" s="175">
        <v>0</v>
      </c>
      <c r="R100" s="175">
        <f>Q100*H100</f>
        <v>0</v>
      </c>
      <c r="S100" s="175">
        <v>0</v>
      </c>
      <c r="T100" s="176">
        <f>S100*H100</f>
        <v>0</v>
      </c>
      <c r="U100" s="39"/>
      <c r="V100" s="39"/>
      <c r="W100" s="39"/>
      <c r="X100" s="39"/>
      <c r="Y100" s="39"/>
      <c r="Z100" s="39"/>
      <c r="AA100" s="39"/>
      <c r="AB100" s="39"/>
      <c r="AC100" s="39"/>
      <c r="AD100" s="39"/>
      <c r="AE100" s="39"/>
      <c r="AR100" s="177" t="s">
        <v>156</v>
      </c>
      <c r="AT100" s="177" t="s">
        <v>151</v>
      </c>
      <c r="AU100" s="177" t="s">
        <v>82</v>
      </c>
      <c r="AY100" s="20" t="s">
        <v>148</v>
      </c>
      <c r="BE100" s="178">
        <f>IF(N100="základní",J100,0)</f>
        <v>0</v>
      </c>
      <c r="BF100" s="178">
        <f>IF(N100="snížená",J100,0)</f>
        <v>0</v>
      </c>
      <c r="BG100" s="178">
        <f>IF(N100="zákl. přenesená",J100,0)</f>
        <v>0</v>
      </c>
      <c r="BH100" s="178">
        <f>IF(N100="sníž. přenesená",J100,0)</f>
        <v>0</v>
      </c>
      <c r="BI100" s="178">
        <f>IF(N100="nulová",J100,0)</f>
        <v>0</v>
      </c>
      <c r="BJ100" s="20" t="s">
        <v>80</v>
      </c>
      <c r="BK100" s="178">
        <f>ROUND(I100*H100,2)</f>
        <v>0</v>
      </c>
      <c r="BL100" s="20" t="s">
        <v>156</v>
      </c>
      <c r="BM100" s="177" t="s">
        <v>284</v>
      </c>
    </row>
    <row r="101" s="2" customFormat="1" ht="16.5" customHeight="1">
      <c r="A101" s="39"/>
      <c r="B101" s="165"/>
      <c r="C101" s="166" t="s">
        <v>9</v>
      </c>
      <c r="D101" s="166" t="s">
        <v>151</v>
      </c>
      <c r="E101" s="167" t="s">
        <v>1014</v>
      </c>
      <c r="F101" s="168" t="s">
        <v>1015</v>
      </c>
      <c r="G101" s="169" t="s">
        <v>989</v>
      </c>
      <c r="H101" s="170">
        <v>2</v>
      </c>
      <c r="I101" s="171"/>
      <c r="J101" s="172">
        <f>ROUND(I101*H101,2)</f>
        <v>0</v>
      </c>
      <c r="K101" s="168" t="s">
        <v>3</v>
      </c>
      <c r="L101" s="40"/>
      <c r="M101" s="173" t="s">
        <v>3</v>
      </c>
      <c r="N101" s="174" t="s">
        <v>43</v>
      </c>
      <c r="O101" s="73"/>
      <c r="P101" s="175">
        <f>O101*H101</f>
        <v>0</v>
      </c>
      <c r="Q101" s="175">
        <v>0</v>
      </c>
      <c r="R101" s="175">
        <f>Q101*H101</f>
        <v>0</v>
      </c>
      <c r="S101" s="175">
        <v>0</v>
      </c>
      <c r="T101" s="176">
        <f>S101*H101</f>
        <v>0</v>
      </c>
      <c r="U101" s="39"/>
      <c r="V101" s="39"/>
      <c r="W101" s="39"/>
      <c r="X101" s="39"/>
      <c r="Y101" s="39"/>
      <c r="Z101" s="39"/>
      <c r="AA101" s="39"/>
      <c r="AB101" s="39"/>
      <c r="AC101" s="39"/>
      <c r="AD101" s="39"/>
      <c r="AE101" s="39"/>
      <c r="AR101" s="177" t="s">
        <v>156</v>
      </c>
      <c r="AT101" s="177" t="s">
        <v>151</v>
      </c>
      <c r="AU101" s="177" t="s">
        <v>82</v>
      </c>
      <c r="AY101" s="20" t="s">
        <v>148</v>
      </c>
      <c r="BE101" s="178">
        <f>IF(N101="základní",J101,0)</f>
        <v>0</v>
      </c>
      <c r="BF101" s="178">
        <f>IF(N101="snížená",J101,0)</f>
        <v>0</v>
      </c>
      <c r="BG101" s="178">
        <f>IF(N101="zákl. přenesená",J101,0)</f>
        <v>0</v>
      </c>
      <c r="BH101" s="178">
        <f>IF(N101="sníž. přenesená",J101,0)</f>
        <v>0</v>
      </c>
      <c r="BI101" s="178">
        <f>IF(N101="nulová",J101,0)</f>
        <v>0</v>
      </c>
      <c r="BJ101" s="20" t="s">
        <v>80</v>
      </c>
      <c r="BK101" s="178">
        <f>ROUND(I101*H101,2)</f>
        <v>0</v>
      </c>
      <c r="BL101" s="20" t="s">
        <v>156</v>
      </c>
      <c r="BM101" s="177" t="s">
        <v>296</v>
      </c>
    </row>
    <row r="102" s="2" customFormat="1" ht="16.5" customHeight="1">
      <c r="A102" s="39"/>
      <c r="B102" s="165"/>
      <c r="C102" s="166" t="s">
        <v>227</v>
      </c>
      <c r="D102" s="166" t="s">
        <v>151</v>
      </c>
      <c r="E102" s="167" t="s">
        <v>1016</v>
      </c>
      <c r="F102" s="168" t="s">
        <v>1017</v>
      </c>
      <c r="G102" s="169" t="s">
        <v>989</v>
      </c>
      <c r="H102" s="170">
        <v>2</v>
      </c>
      <c r="I102" s="171"/>
      <c r="J102" s="172">
        <f>ROUND(I102*H102,2)</f>
        <v>0</v>
      </c>
      <c r="K102" s="168" t="s">
        <v>3</v>
      </c>
      <c r="L102" s="40"/>
      <c r="M102" s="173" t="s">
        <v>3</v>
      </c>
      <c r="N102" s="174" t="s">
        <v>43</v>
      </c>
      <c r="O102" s="73"/>
      <c r="P102" s="175">
        <f>O102*H102</f>
        <v>0</v>
      </c>
      <c r="Q102" s="175">
        <v>0</v>
      </c>
      <c r="R102" s="175">
        <f>Q102*H102</f>
        <v>0</v>
      </c>
      <c r="S102" s="175">
        <v>0</v>
      </c>
      <c r="T102" s="176">
        <f>S102*H102</f>
        <v>0</v>
      </c>
      <c r="U102" s="39"/>
      <c r="V102" s="39"/>
      <c r="W102" s="39"/>
      <c r="X102" s="39"/>
      <c r="Y102" s="39"/>
      <c r="Z102" s="39"/>
      <c r="AA102" s="39"/>
      <c r="AB102" s="39"/>
      <c r="AC102" s="39"/>
      <c r="AD102" s="39"/>
      <c r="AE102" s="39"/>
      <c r="AR102" s="177" t="s">
        <v>156</v>
      </c>
      <c r="AT102" s="177" t="s">
        <v>151</v>
      </c>
      <c r="AU102" s="177" t="s">
        <v>82</v>
      </c>
      <c r="AY102" s="20" t="s">
        <v>148</v>
      </c>
      <c r="BE102" s="178">
        <f>IF(N102="základní",J102,0)</f>
        <v>0</v>
      </c>
      <c r="BF102" s="178">
        <f>IF(N102="snížená",J102,0)</f>
        <v>0</v>
      </c>
      <c r="BG102" s="178">
        <f>IF(N102="zákl. přenesená",J102,0)</f>
        <v>0</v>
      </c>
      <c r="BH102" s="178">
        <f>IF(N102="sníž. přenesená",J102,0)</f>
        <v>0</v>
      </c>
      <c r="BI102" s="178">
        <f>IF(N102="nulová",J102,0)</f>
        <v>0</v>
      </c>
      <c r="BJ102" s="20" t="s">
        <v>80</v>
      </c>
      <c r="BK102" s="178">
        <f>ROUND(I102*H102,2)</f>
        <v>0</v>
      </c>
      <c r="BL102" s="20" t="s">
        <v>156</v>
      </c>
      <c r="BM102" s="177" t="s">
        <v>310</v>
      </c>
    </row>
    <row r="103" s="12" customFormat="1" ht="22.8" customHeight="1">
      <c r="A103" s="12"/>
      <c r="B103" s="152"/>
      <c r="C103" s="12"/>
      <c r="D103" s="153" t="s">
        <v>71</v>
      </c>
      <c r="E103" s="163" t="s">
        <v>172</v>
      </c>
      <c r="F103" s="163" t="s">
        <v>1018</v>
      </c>
      <c r="G103" s="12"/>
      <c r="H103" s="12"/>
      <c r="I103" s="155"/>
      <c r="J103" s="164">
        <f>BK103</f>
        <v>0</v>
      </c>
      <c r="K103" s="12"/>
      <c r="L103" s="152"/>
      <c r="M103" s="157"/>
      <c r="N103" s="158"/>
      <c r="O103" s="158"/>
      <c r="P103" s="159">
        <f>SUM(P104:P114)</f>
        <v>0</v>
      </c>
      <c r="Q103" s="158"/>
      <c r="R103" s="159">
        <f>SUM(R104:R114)</f>
        <v>0</v>
      </c>
      <c r="S103" s="158"/>
      <c r="T103" s="160">
        <f>SUM(T104:T114)</f>
        <v>0</v>
      </c>
      <c r="U103" s="12"/>
      <c r="V103" s="12"/>
      <c r="W103" s="12"/>
      <c r="X103" s="12"/>
      <c r="Y103" s="12"/>
      <c r="Z103" s="12"/>
      <c r="AA103" s="12"/>
      <c r="AB103" s="12"/>
      <c r="AC103" s="12"/>
      <c r="AD103" s="12"/>
      <c r="AE103" s="12"/>
      <c r="AR103" s="153" t="s">
        <v>80</v>
      </c>
      <c r="AT103" s="161" t="s">
        <v>71</v>
      </c>
      <c r="AU103" s="161" t="s">
        <v>80</v>
      </c>
      <c r="AY103" s="153" t="s">
        <v>148</v>
      </c>
      <c r="BK103" s="162">
        <f>SUM(BK104:BK114)</f>
        <v>0</v>
      </c>
    </row>
    <row r="104" s="2" customFormat="1" ht="16.5" customHeight="1">
      <c r="A104" s="39"/>
      <c r="B104" s="165"/>
      <c r="C104" s="166" t="s">
        <v>233</v>
      </c>
      <c r="D104" s="166" t="s">
        <v>151</v>
      </c>
      <c r="E104" s="167" t="s">
        <v>1019</v>
      </c>
      <c r="F104" s="168" t="s">
        <v>1020</v>
      </c>
      <c r="G104" s="169" t="s">
        <v>1021</v>
      </c>
      <c r="H104" s="170">
        <v>145</v>
      </c>
      <c r="I104" s="171"/>
      <c r="J104" s="172">
        <f>ROUND(I104*H104,2)</f>
        <v>0</v>
      </c>
      <c r="K104" s="168" t="s">
        <v>3</v>
      </c>
      <c r="L104" s="40"/>
      <c r="M104" s="173" t="s">
        <v>3</v>
      </c>
      <c r="N104" s="174" t="s">
        <v>43</v>
      </c>
      <c r="O104" s="73"/>
      <c r="P104" s="175">
        <f>O104*H104</f>
        <v>0</v>
      </c>
      <c r="Q104" s="175">
        <v>0</v>
      </c>
      <c r="R104" s="175">
        <f>Q104*H104</f>
        <v>0</v>
      </c>
      <c r="S104" s="175">
        <v>0</v>
      </c>
      <c r="T104" s="176">
        <f>S104*H104</f>
        <v>0</v>
      </c>
      <c r="U104" s="39"/>
      <c r="V104" s="39"/>
      <c r="W104" s="39"/>
      <c r="X104" s="39"/>
      <c r="Y104" s="39"/>
      <c r="Z104" s="39"/>
      <c r="AA104" s="39"/>
      <c r="AB104" s="39"/>
      <c r="AC104" s="39"/>
      <c r="AD104" s="39"/>
      <c r="AE104" s="39"/>
      <c r="AR104" s="177" t="s">
        <v>156</v>
      </c>
      <c r="AT104" s="177" t="s">
        <v>151</v>
      </c>
      <c r="AU104" s="177" t="s">
        <v>82</v>
      </c>
      <c r="AY104" s="20" t="s">
        <v>148</v>
      </c>
      <c r="BE104" s="178">
        <f>IF(N104="základní",J104,0)</f>
        <v>0</v>
      </c>
      <c r="BF104" s="178">
        <f>IF(N104="snížená",J104,0)</f>
        <v>0</v>
      </c>
      <c r="BG104" s="178">
        <f>IF(N104="zákl. přenesená",J104,0)</f>
        <v>0</v>
      </c>
      <c r="BH104" s="178">
        <f>IF(N104="sníž. přenesená",J104,0)</f>
        <v>0</v>
      </c>
      <c r="BI104" s="178">
        <f>IF(N104="nulová",J104,0)</f>
        <v>0</v>
      </c>
      <c r="BJ104" s="20" t="s">
        <v>80</v>
      </c>
      <c r="BK104" s="178">
        <f>ROUND(I104*H104,2)</f>
        <v>0</v>
      </c>
      <c r="BL104" s="20" t="s">
        <v>156</v>
      </c>
      <c r="BM104" s="177" t="s">
        <v>325</v>
      </c>
    </row>
    <row r="105" s="2" customFormat="1" ht="16.5" customHeight="1">
      <c r="A105" s="39"/>
      <c r="B105" s="165"/>
      <c r="C105" s="166" t="s">
        <v>239</v>
      </c>
      <c r="D105" s="166" t="s">
        <v>151</v>
      </c>
      <c r="E105" s="167" t="s">
        <v>1022</v>
      </c>
      <c r="F105" s="168" t="s">
        <v>1023</v>
      </c>
      <c r="G105" s="169" t="s">
        <v>1021</v>
      </c>
      <c r="H105" s="170">
        <v>70</v>
      </c>
      <c r="I105" s="171"/>
      <c r="J105" s="172">
        <f>ROUND(I105*H105,2)</f>
        <v>0</v>
      </c>
      <c r="K105" s="168" t="s">
        <v>3</v>
      </c>
      <c r="L105" s="40"/>
      <c r="M105" s="173" t="s">
        <v>3</v>
      </c>
      <c r="N105" s="174" t="s">
        <v>43</v>
      </c>
      <c r="O105" s="73"/>
      <c r="P105" s="175">
        <f>O105*H105</f>
        <v>0</v>
      </c>
      <c r="Q105" s="175">
        <v>0</v>
      </c>
      <c r="R105" s="175">
        <f>Q105*H105</f>
        <v>0</v>
      </c>
      <c r="S105" s="175">
        <v>0</v>
      </c>
      <c r="T105" s="176">
        <f>S105*H105</f>
        <v>0</v>
      </c>
      <c r="U105" s="39"/>
      <c r="V105" s="39"/>
      <c r="W105" s="39"/>
      <c r="X105" s="39"/>
      <c r="Y105" s="39"/>
      <c r="Z105" s="39"/>
      <c r="AA105" s="39"/>
      <c r="AB105" s="39"/>
      <c r="AC105" s="39"/>
      <c r="AD105" s="39"/>
      <c r="AE105" s="39"/>
      <c r="AR105" s="177" t="s">
        <v>156</v>
      </c>
      <c r="AT105" s="177" t="s">
        <v>151</v>
      </c>
      <c r="AU105" s="177" t="s">
        <v>82</v>
      </c>
      <c r="AY105" s="20" t="s">
        <v>148</v>
      </c>
      <c r="BE105" s="178">
        <f>IF(N105="základní",J105,0)</f>
        <v>0</v>
      </c>
      <c r="BF105" s="178">
        <f>IF(N105="snížená",J105,0)</f>
        <v>0</v>
      </c>
      <c r="BG105" s="178">
        <f>IF(N105="zákl. přenesená",J105,0)</f>
        <v>0</v>
      </c>
      <c r="BH105" s="178">
        <f>IF(N105="sníž. přenesená",J105,0)</f>
        <v>0</v>
      </c>
      <c r="BI105" s="178">
        <f>IF(N105="nulová",J105,0)</f>
        <v>0</v>
      </c>
      <c r="BJ105" s="20" t="s">
        <v>80</v>
      </c>
      <c r="BK105" s="178">
        <f>ROUND(I105*H105,2)</f>
        <v>0</v>
      </c>
      <c r="BL105" s="20" t="s">
        <v>156</v>
      </c>
      <c r="BM105" s="177" t="s">
        <v>336</v>
      </c>
    </row>
    <row r="106" s="2" customFormat="1" ht="16.5" customHeight="1">
      <c r="A106" s="39"/>
      <c r="B106" s="165"/>
      <c r="C106" s="166" t="s">
        <v>249</v>
      </c>
      <c r="D106" s="166" t="s">
        <v>151</v>
      </c>
      <c r="E106" s="167" t="s">
        <v>1024</v>
      </c>
      <c r="F106" s="168" t="s">
        <v>1025</v>
      </c>
      <c r="G106" s="169" t="s">
        <v>1021</v>
      </c>
      <c r="H106" s="170">
        <v>64</v>
      </c>
      <c r="I106" s="171"/>
      <c r="J106" s="172">
        <f>ROUND(I106*H106,2)</f>
        <v>0</v>
      </c>
      <c r="K106" s="168" t="s">
        <v>3</v>
      </c>
      <c r="L106" s="40"/>
      <c r="M106" s="173" t="s">
        <v>3</v>
      </c>
      <c r="N106" s="174" t="s">
        <v>43</v>
      </c>
      <c r="O106" s="73"/>
      <c r="P106" s="175">
        <f>O106*H106</f>
        <v>0</v>
      </c>
      <c r="Q106" s="175">
        <v>0</v>
      </c>
      <c r="R106" s="175">
        <f>Q106*H106</f>
        <v>0</v>
      </c>
      <c r="S106" s="175">
        <v>0</v>
      </c>
      <c r="T106" s="176">
        <f>S106*H106</f>
        <v>0</v>
      </c>
      <c r="U106" s="39"/>
      <c r="V106" s="39"/>
      <c r="W106" s="39"/>
      <c r="X106" s="39"/>
      <c r="Y106" s="39"/>
      <c r="Z106" s="39"/>
      <c r="AA106" s="39"/>
      <c r="AB106" s="39"/>
      <c r="AC106" s="39"/>
      <c r="AD106" s="39"/>
      <c r="AE106" s="39"/>
      <c r="AR106" s="177" t="s">
        <v>156</v>
      </c>
      <c r="AT106" s="177" t="s">
        <v>151</v>
      </c>
      <c r="AU106" s="177" t="s">
        <v>82</v>
      </c>
      <c r="AY106" s="20" t="s">
        <v>148</v>
      </c>
      <c r="BE106" s="178">
        <f>IF(N106="základní",J106,0)</f>
        <v>0</v>
      </c>
      <c r="BF106" s="178">
        <f>IF(N106="snížená",J106,0)</f>
        <v>0</v>
      </c>
      <c r="BG106" s="178">
        <f>IF(N106="zákl. přenesená",J106,0)</f>
        <v>0</v>
      </c>
      <c r="BH106" s="178">
        <f>IF(N106="sníž. přenesená",J106,0)</f>
        <v>0</v>
      </c>
      <c r="BI106" s="178">
        <f>IF(N106="nulová",J106,0)</f>
        <v>0</v>
      </c>
      <c r="BJ106" s="20" t="s">
        <v>80</v>
      </c>
      <c r="BK106" s="178">
        <f>ROUND(I106*H106,2)</f>
        <v>0</v>
      </c>
      <c r="BL106" s="20" t="s">
        <v>156</v>
      </c>
      <c r="BM106" s="177" t="s">
        <v>351</v>
      </c>
    </row>
    <row r="107" s="2" customFormat="1" ht="16.5" customHeight="1">
      <c r="A107" s="39"/>
      <c r="B107" s="165"/>
      <c r="C107" s="166" t="s">
        <v>257</v>
      </c>
      <c r="D107" s="166" t="s">
        <v>151</v>
      </c>
      <c r="E107" s="167" t="s">
        <v>1026</v>
      </c>
      <c r="F107" s="168" t="s">
        <v>1027</v>
      </c>
      <c r="G107" s="169" t="s">
        <v>1021</v>
      </c>
      <c r="H107" s="170">
        <v>106</v>
      </c>
      <c r="I107" s="171"/>
      <c r="J107" s="172">
        <f>ROUND(I107*H107,2)</f>
        <v>0</v>
      </c>
      <c r="K107" s="168" t="s">
        <v>3</v>
      </c>
      <c r="L107" s="40"/>
      <c r="M107" s="173" t="s">
        <v>3</v>
      </c>
      <c r="N107" s="174" t="s">
        <v>43</v>
      </c>
      <c r="O107" s="73"/>
      <c r="P107" s="175">
        <f>O107*H107</f>
        <v>0</v>
      </c>
      <c r="Q107" s="175">
        <v>0</v>
      </c>
      <c r="R107" s="175">
        <f>Q107*H107</f>
        <v>0</v>
      </c>
      <c r="S107" s="175">
        <v>0</v>
      </c>
      <c r="T107" s="176">
        <f>S107*H107</f>
        <v>0</v>
      </c>
      <c r="U107" s="39"/>
      <c r="V107" s="39"/>
      <c r="W107" s="39"/>
      <c r="X107" s="39"/>
      <c r="Y107" s="39"/>
      <c r="Z107" s="39"/>
      <c r="AA107" s="39"/>
      <c r="AB107" s="39"/>
      <c r="AC107" s="39"/>
      <c r="AD107" s="39"/>
      <c r="AE107" s="39"/>
      <c r="AR107" s="177" t="s">
        <v>156</v>
      </c>
      <c r="AT107" s="177" t="s">
        <v>151</v>
      </c>
      <c r="AU107" s="177" t="s">
        <v>82</v>
      </c>
      <c r="AY107" s="20" t="s">
        <v>148</v>
      </c>
      <c r="BE107" s="178">
        <f>IF(N107="základní",J107,0)</f>
        <v>0</v>
      </c>
      <c r="BF107" s="178">
        <f>IF(N107="snížená",J107,0)</f>
        <v>0</v>
      </c>
      <c r="BG107" s="178">
        <f>IF(N107="zákl. přenesená",J107,0)</f>
        <v>0</v>
      </c>
      <c r="BH107" s="178">
        <f>IF(N107="sníž. přenesená",J107,0)</f>
        <v>0</v>
      </c>
      <c r="BI107" s="178">
        <f>IF(N107="nulová",J107,0)</f>
        <v>0</v>
      </c>
      <c r="BJ107" s="20" t="s">
        <v>80</v>
      </c>
      <c r="BK107" s="178">
        <f>ROUND(I107*H107,2)</f>
        <v>0</v>
      </c>
      <c r="BL107" s="20" t="s">
        <v>156</v>
      </c>
      <c r="BM107" s="177" t="s">
        <v>512</v>
      </c>
    </row>
    <row r="108" s="2" customFormat="1" ht="16.5" customHeight="1">
      <c r="A108" s="39"/>
      <c r="B108" s="165"/>
      <c r="C108" s="166" t="s">
        <v>264</v>
      </c>
      <c r="D108" s="166" t="s">
        <v>151</v>
      </c>
      <c r="E108" s="167" t="s">
        <v>1028</v>
      </c>
      <c r="F108" s="168" t="s">
        <v>1029</v>
      </c>
      <c r="G108" s="169" t="s">
        <v>260</v>
      </c>
      <c r="H108" s="170">
        <v>1</v>
      </c>
      <c r="I108" s="171"/>
      <c r="J108" s="172">
        <f>ROUND(I108*H108,2)</f>
        <v>0</v>
      </c>
      <c r="K108" s="168" t="s">
        <v>3</v>
      </c>
      <c r="L108" s="40"/>
      <c r="M108" s="173" t="s">
        <v>3</v>
      </c>
      <c r="N108" s="174" t="s">
        <v>43</v>
      </c>
      <c r="O108" s="73"/>
      <c r="P108" s="175">
        <f>O108*H108</f>
        <v>0</v>
      </c>
      <c r="Q108" s="175">
        <v>0</v>
      </c>
      <c r="R108" s="175">
        <f>Q108*H108</f>
        <v>0</v>
      </c>
      <c r="S108" s="175">
        <v>0</v>
      </c>
      <c r="T108" s="176">
        <f>S108*H108</f>
        <v>0</v>
      </c>
      <c r="U108" s="39"/>
      <c r="V108" s="39"/>
      <c r="W108" s="39"/>
      <c r="X108" s="39"/>
      <c r="Y108" s="39"/>
      <c r="Z108" s="39"/>
      <c r="AA108" s="39"/>
      <c r="AB108" s="39"/>
      <c r="AC108" s="39"/>
      <c r="AD108" s="39"/>
      <c r="AE108" s="39"/>
      <c r="AR108" s="177" t="s">
        <v>156</v>
      </c>
      <c r="AT108" s="177" t="s">
        <v>151</v>
      </c>
      <c r="AU108" s="177" t="s">
        <v>82</v>
      </c>
      <c r="AY108" s="20" t="s">
        <v>148</v>
      </c>
      <c r="BE108" s="178">
        <f>IF(N108="základní",J108,0)</f>
        <v>0</v>
      </c>
      <c r="BF108" s="178">
        <f>IF(N108="snížená",J108,0)</f>
        <v>0</v>
      </c>
      <c r="BG108" s="178">
        <f>IF(N108="zákl. přenesená",J108,0)</f>
        <v>0</v>
      </c>
      <c r="BH108" s="178">
        <f>IF(N108="sníž. přenesená",J108,0)</f>
        <v>0</v>
      </c>
      <c r="BI108" s="178">
        <f>IF(N108="nulová",J108,0)</f>
        <v>0</v>
      </c>
      <c r="BJ108" s="20" t="s">
        <v>80</v>
      </c>
      <c r="BK108" s="178">
        <f>ROUND(I108*H108,2)</f>
        <v>0</v>
      </c>
      <c r="BL108" s="20" t="s">
        <v>156</v>
      </c>
      <c r="BM108" s="177" t="s">
        <v>522</v>
      </c>
    </row>
    <row r="109" s="2" customFormat="1" ht="16.5" customHeight="1">
      <c r="A109" s="39"/>
      <c r="B109" s="165"/>
      <c r="C109" s="166" t="s">
        <v>270</v>
      </c>
      <c r="D109" s="166" t="s">
        <v>151</v>
      </c>
      <c r="E109" s="167" t="s">
        <v>1030</v>
      </c>
      <c r="F109" s="168" t="s">
        <v>1031</v>
      </c>
      <c r="G109" s="169" t="s">
        <v>989</v>
      </c>
      <c r="H109" s="170">
        <v>12</v>
      </c>
      <c r="I109" s="171"/>
      <c r="J109" s="172">
        <f>ROUND(I109*H109,2)</f>
        <v>0</v>
      </c>
      <c r="K109" s="168" t="s">
        <v>3</v>
      </c>
      <c r="L109" s="40"/>
      <c r="M109" s="173" t="s">
        <v>3</v>
      </c>
      <c r="N109" s="174" t="s">
        <v>43</v>
      </c>
      <c r="O109" s="73"/>
      <c r="P109" s="175">
        <f>O109*H109</f>
        <v>0</v>
      </c>
      <c r="Q109" s="175">
        <v>0</v>
      </c>
      <c r="R109" s="175">
        <f>Q109*H109</f>
        <v>0</v>
      </c>
      <c r="S109" s="175">
        <v>0</v>
      </c>
      <c r="T109" s="176">
        <f>S109*H109</f>
        <v>0</v>
      </c>
      <c r="U109" s="39"/>
      <c r="V109" s="39"/>
      <c r="W109" s="39"/>
      <c r="X109" s="39"/>
      <c r="Y109" s="39"/>
      <c r="Z109" s="39"/>
      <c r="AA109" s="39"/>
      <c r="AB109" s="39"/>
      <c r="AC109" s="39"/>
      <c r="AD109" s="39"/>
      <c r="AE109" s="39"/>
      <c r="AR109" s="177" t="s">
        <v>156</v>
      </c>
      <c r="AT109" s="177" t="s">
        <v>151</v>
      </c>
      <c r="AU109" s="177" t="s">
        <v>82</v>
      </c>
      <c r="AY109" s="20" t="s">
        <v>148</v>
      </c>
      <c r="BE109" s="178">
        <f>IF(N109="základní",J109,0)</f>
        <v>0</v>
      </c>
      <c r="BF109" s="178">
        <f>IF(N109="snížená",J109,0)</f>
        <v>0</v>
      </c>
      <c r="BG109" s="178">
        <f>IF(N109="zákl. přenesená",J109,0)</f>
        <v>0</v>
      </c>
      <c r="BH109" s="178">
        <f>IF(N109="sníž. přenesená",J109,0)</f>
        <v>0</v>
      </c>
      <c r="BI109" s="178">
        <f>IF(N109="nulová",J109,0)</f>
        <v>0</v>
      </c>
      <c r="BJ109" s="20" t="s">
        <v>80</v>
      </c>
      <c r="BK109" s="178">
        <f>ROUND(I109*H109,2)</f>
        <v>0</v>
      </c>
      <c r="BL109" s="20" t="s">
        <v>156</v>
      </c>
      <c r="BM109" s="177" t="s">
        <v>534</v>
      </c>
    </row>
    <row r="110" s="2" customFormat="1" ht="16.5" customHeight="1">
      <c r="A110" s="39"/>
      <c r="B110" s="165"/>
      <c r="C110" s="166" t="s">
        <v>275</v>
      </c>
      <c r="D110" s="166" t="s">
        <v>151</v>
      </c>
      <c r="E110" s="167" t="s">
        <v>1032</v>
      </c>
      <c r="F110" s="168" t="s">
        <v>1033</v>
      </c>
      <c r="G110" s="169" t="s">
        <v>989</v>
      </c>
      <c r="H110" s="170">
        <v>6</v>
      </c>
      <c r="I110" s="171"/>
      <c r="J110" s="172">
        <f>ROUND(I110*H110,2)</f>
        <v>0</v>
      </c>
      <c r="K110" s="168" t="s">
        <v>3</v>
      </c>
      <c r="L110" s="40"/>
      <c r="M110" s="173" t="s">
        <v>3</v>
      </c>
      <c r="N110" s="174" t="s">
        <v>43</v>
      </c>
      <c r="O110" s="73"/>
      <c r="P110" s="175">
        <f>O110*H110</f>
        <v>0</v>
      </c>
      <c r="Q110" s="175">
        <v>0</v>
      </c>
      <c r="R110" s="175">
        <f>Q110*H110</f>
        <v>0</v>
      </c>
      <c r="S110" s="175">
        <v>0</v>
      </c>
      <c r="T110" s="176">
        <f>S110*H110</f>
        <v>0</v>
      </c>
      <c r="U110" s="39"/>
      <c r="V110" s="39"/>
      <c r="W110" s="39"/>
      <c r="X110" s="39"/>
      <c r="Y110" s="39"/>
      <c r="Z110" s="39"/>
      <c r="AA110" s="39"/>
      <c r="AB110" s="39"/>
      <c r="AC110" s="39"/>
      <c r="AD110" s="39"/>
      <c r="AE110" s="39"/>
      <c r="AR110" s="177" t="s">
        <v>156</v>
      </c>
      <c r="AT110" s="177" t="s">
        <v>151</v>
      </c>
      <c r="AU110" s="177" t="s">
        <v>82</v>
      </c>
      <c r="AY110" s="20" t="s">
        <v>148</v>
      </c>
      <c r="BE110" s="178">
        <f>IF(N110="základní",J110,0)</f>
        <v>0</v>
      </c>
      <c r="BF110" s="178">
        <f>IF(N110="snížená",J110,0)</f>
        <v>0</v>
      </c>
      <c r="BG110" s="178">
        <f>IF(N110="zákl. přenesená",J110,0)</f>
        <v>0</v>
      </c>
      <c r="BH110" s="178">
        <f>IF(N110="sníž. přenesená",J110,0)</f>
        <v>0</v>
      </c>
      <c r="BI110" s="178">
        <f>IF(N110="nulová",J110,0)</f>
        <v>0</v>
      </c>
      <c r="BJ110" s="20" t="s">
        <v>80</v>
      </c>
      <c r="BK110" s="178">
        <f>ROUND(I110*H110,2)</f>
        <v>0</v>
      </c>
      <c r="BL110" s="20" t="s">
        <v>156</v>
      </c>
      <c r="BM110" s="177" t="s">
        <v>543</v>
      </c>
    </row>
    <row r="111" s="2" customFormat="1" ht="16.5" customHeight="1">
      <c r="A111" s="39"/>
      <c r="B111" s="165"/>
      <c r="C111" s="166" t="s">
        <v>8</v>
      </c>
      <c r="D111" s="166" t="s">
        <v>151</v>
      </c>
      <c r="E111" s="167" t="s">
        <v>1034</v>
      </c>
      <c r="F111" s="168" t="s">
        <v>1035</v>
      </c>
      <c r="G111" s="169" t="s">
        <v>989</v>
      </c>
      <c r="H111" s="170">
        <v>8</v>
      </c>
      <c r="I111" s="171"/>
      <c r="J111" s="172">
        <f>ROUND(I111*H111,2)</f>
        <v>0</v>
      </c>
      <c r="K111" s="168" t="s">
        <v>3</v>
      </c>
      <c r="L111" s="40"/>
      <c r="M111" s="173" t="s">
        <v>3</v>
      </c>
      <c r="N111" s="174" t="s">
        <v>43</v>
      </c>
      <c r="O111" s="73"/>
      <c r="P111" s="175">
        <f>O111*H111</f>
        <v>0</v>
      </c>
      <c r="Q111" s="175">
        <v>0</v>
      </c>
      <c r="R111" s="175">
        <f>Q111*H111</f>
        <v>0</v>
      </c>
      <c r="S111" s="175">
        <v>0</v>
      </c>
      <c r="T111" s="176">
        <f>S111*H111</f>
        <v>0</v>
      </c>
      <c r="U111" s="39"/>
      <c r="V111" s="39"/>
      <c r="W111" s="39"/>
      <c r="X111" s="39"/>
      <c r="Y111" s="39"/>
      <c r="Z111" s="39"/>
      <c r="AA111" s="39"/>
      <c r="AB111" s="39"/>
      <c r="AC111" s="39"/>
      <c r="AD111" s="39"/>
      <c r="AE111" s="39"/>
      <c r="AR111" s="177" t="s">
        <v>156</v>
      </c>
      <c r="AT111" s="177" t="s">
        <v>151</v>
      </c>
      <c r="AU111" s="177" t="s">
        <v>82</v>
      </c>
      <c r="AY111" s="20" t="s">
        <v>148</v>
      </c>
      <c r="BE111" s="178">
        <f>IF(N111="základní",J111,0)</f>
        <v>0</v>
      </c>
      <c r="BF111" s="178">
        <f>IF(N111="snížená",J111,0)</f>
        <v>0</v>
      </c>
      <c r="BG111" s="178">
        <f>IF(N111="zákl. přenesená",J111,0)</f>
        <v>0</v>
      </c>
      <c r="BH111" s="178">
        <f>IF(N111="sníž. přenesená",J111,0)</f>
        <v>0</v>
      </c>
      <c r="BI111" s="178">
        <f>IF(N111="nulová",J111,0)</f>
        <v>0</v>
      </c>
      <c r="BJ111" s="20" t="s">
        <v>80</v>
      </c>
      <c r="BK111" s="178">
        <f>ROUND(I111*H111,2)</f>
        <v>0</v>
      </c>
      <c r="BL111" s="20" t="s">
        <v>156</v>
      </c>
      <c r="BM111" s="177" t="s">
        <v>551</v>
      </c>
    </row>
    <row r="112" s="2" customFormat="1" ht="16.5" customHeight="1">
      <c r="A112" s="39"/>
      <c r="B112" s="165"/>
      <c r="C112" s="166" t="s">
        <v>284</v>
      </c>
      <c r="D112" s="166" t="s">
        <v>151</v>
      </c>
      <c r="E112" s="167" t="s">
        <v>1036</v>
      </c>
      <c r="F112" s="168" t="s">
        <v>1037</v>
      </c>
      <c r="G112" s="169" t="s">
        <v>1021</v>
      </c>
      <c r="H112" s="170">
        <v>385</v>
      </c>
      <c r="I112" s="171"/>
      <c r="J112" s="172">
        <f>ROUND(I112*H112,2)</f>
        <v>0</v>
      </c>
      <c r="K112" s="168" t="s">
        <v>3</v>
      </c>
      <c r="L112" s="40"/>
      <c r="M112" s="173" t="s">
        <v>3</v>
      </c>
      <c r="N112" s="174" t="s">
        <v>43</v>
      </c>
      <c r="O112" s="73"/>
      <c r="P112" s="175">
        <f>O112*H112</f>
        <v>0</v>
      </c>
      <c r="Q112" s="175">
        <v>0</v>
      </c>
      <c r="R112" s="175">
        <f>Q112*H112</f>
        <v>0</v>
      </c>
      <c r="S112" s="175">
        <v>0</v>
      </c>
      <c r="T112" s="176">
        <f>S112*H112</f>
        <v>0</v>
      </c>
      <c r="U112" s="39"/>
      <c r="V112" s="39"/>
      <c r="W112" s="39"/>
      <c r="X112" s="39"/>
      <c r="Y112" s="39"/>
      <c r="Z112" s="39"/>
      <c r="AA112" s="39"/>
      <c r="AB112" s="39"/>
      <c r="AC112" s="39"/>
      <c r="AD112" s="39"/>
      <c r="AE112" s="39"/>
      <c r="AR112" s="177" t="s">
        <v>156</v>
      </c>
      <c r="AT112" s="177" t="s">
        <v>151</v>
      </c>
      <c r="AU112" s="177" t="s">
        <v>82</v>
      </c>
      <c r="AY112" s="20" t="s">
        <v>148</v>
      </c>
      <c r="BE112" s="178">
        <f>IF(N112="základní",J112,0)</f>
        <v>0</v>
      </c>
      <c r="BF112" s="178">
        <f>IF(N112="snížená",J112,0)</f>
        <v>0</v>
      </c>
      <c r="BG112" s="178">
        <f>IF(N112="zákl. přenesená",J112,0)</f>
        <v>0</v>
      </c>
      <c r="BH112" s="178">
        <f>IF(N112="sníž. přenesená",J112,0)</f>
        <v>0</v>
      </c>
      <c r="BI112" s="178">
        <f>IF(N112="nulová",J112,0)</f>
        <v>0</v>
      </c>
      <c r="BJ112" s="20" t="s">
        <v>80</v>
      </c>
      <c r="BK112" s="178">
        <f>ROUND(I112*H112,2)</f>
        <v>0</v>
      </c>
      <c r="BL112" s="20" t="s">
        <v>156</v>
      </c>
      <c r="BM112" s="177" t="s">
        <v>560</v>
      </c>
    </row>
    <row r="113" s="2" customFormat="1" ht="16.5" customHeight="1">
      <c r="A113" s="39"/>
      <c r="B113" s="165"/>
      <c r="C113" s="166" t="s">
        <v>289</v>
      </c>
      <c r="D113" s="166" t="s">
        <v>151</v>
      </c>
      <c r="E113" s="167" t="s">
        <v>1038</v>
      </c>
      <c r="F113" s="168" t="s">
        <v>1039</v>
      </c>
      <c r="G113" s="169" t="s">
        <v>989</v>
      </c>
      <c r="H113" s="170">
        <v>10</v>
      </c>
      <c r="I113" s="171"/>
      <c r="J113" s="172">
        <f>ROUND(I113*H113,2)</f>
        <v>0</v>
      </c>
      <c r="K113" s="168" t="s">
        <v>3</v>
      </c>
      <c r="L113" s="40"/>
      <c r="M113" s="173" t="s">
        <v>3</v>
      </c>
      <c r="N113" s="174" t="s">
        <v>43</v>
      </c>
      <c r="O113" s="73"/>
      <c r="P113" s="175">
        <f>O113*H113</f>
        <v>0</v>
      </c>
      <c r="Q113" s="175">
        <v>0</v>
      </c>
      <c r="R113" s="175">
        <f>Q113*H113</f>
        <v>0</v>
      </c>
      <c r="S113" s="175">
        <v>0</v>
      </c>
      <c r="T113" s="176">
        <f>S113*H113</f>
        <v>0</v>
      </c>
      <c r="U113" s="39"/>
      <c r="V113" s="39"/>
      <c r="W113" s="39"/>
      <c r="X113" s="39"/>
      <c r="Y113" s="39"/>
      <c r="Z113" s="39"/>
      <c r="AA113" s="39"/>
      <c r="AB113" s="39"/>
      <c r="AC113" s="39"/>
      <c r="AD113" s="39"/>
      <c r="AE113" s="39"/>
      <c r="AR113" s="177" t="s">
        <v>156</v>
      </c>
      <c r="AT113" s="177" t="s">
        <v>151</v>
      </c>
      <c r="AU113" s="177" t="s">
        <v>82</v>
      </c>
      <c r="AY113" s="20" t="s">
        <v>148</v>
      </c>
      <c r="BE113" s="178">
        <f>IF(N113="základní",J113,0)</f>
        <v>0</v>
      </c>
      <c r="BF113" s="178">
        <f>IF(N113="snížená",J113,0)</f>
        <v>0</v>
      </c>
      <c r="BG113" s="178">
        <f>IF(N113="zákl. přenesená",J113,0)</f>
        <v>0</v>
      </c>
      <c r="BH113" s="178">
        <f>IF(N113="sníž. přenesená",J113,0)</f>
        <v>0</v>
      </c>
      <c r="BI113" s="178">
        <f>IF(N113="nulová",J113,0)</f>
        <v>0</v>
      </c>
      <c r="BJ113" s="20" t="s">
        <v>80</v>
      </c>
      <c r="BK113" s="178">
        <f>ROUND(I113*H113,2)</f>
        <v>0</v>
      </c>
      <c r="BL113" s="20" t="s">
        <v>156</v>
      </c>
      <c r="BM113" s="177" t="s">
        <v>569</v>
      </c>
    </row>
    <row r="114" s="2" customFormat="1" ht="16.5" customHeight="1">
      <c r="A114" s="39"/>
      <c r="B114" s="165"/>
      <c r="C114" s="166" t="s">
        <v>296</v>
      </c>
      <c r="D114" s="166" t="s">
        <v>151</v>
      </c>
      <c r="E114" s="167" t="s">
        <v>1040</v>
      </c>
      <c r="F114" s="168" t="s">
        <v>1041</v>
      </c>
      <c r="G114" s="169" t="s">
        <v>1021</v>
      </c>
      <c r="H114" s="170">
        <v>350</v>
      </c>
      <c r="I114" s="171"/>
      <c r="J114" s="172">
        <f>ROUND(I114*H114,2)</f>
        <v>0</v>
      </c>
      <c r="K114" s="168" t="s">
        <v>3</v>
      </c>
      <c r="L114" s="40"/>
      <c r="M114" s="173" t="s">
        <v>3</v>
      </c>
      <c r="N114" s="174" t="s">
        <v>43</v>
      </c>
      <c r="O114" s="73"/>
      <c r="P114" s="175">
        <f>O114*H114</f>
        <v>0</v>
      </c>
      <c r="Q114" s="175">
        <v>0</v>
      </c>
      <c r="R114" s="175">
        <f>Q114*H114</f>
        <v>0</v>
      </c>
      <c r="S114" s="175">
        <v>0</v>
      </c>
      <c r="T114" s="176">
        <f>S114*H114</f>
        <v>0</v>
      </c>
      <c r="U114" s="39"/>
      <c r="V114" s="39"/>
      <c r="W114" s="39"/>
      <c r="X114" s="39"/>
      <c r="Y114" s="39"/>
      <c r="Z114" s="39"/>
      <c r="AA114" s="39"/>
      <c r="AB114" s="39"/>
      <c r="AC114" s="39"/>
      <c r="AD114" s="39"/>
      <c r="AE114" s="39"/>
      <c r="AR114" s="177" t="s">
        <v>156</v>
      </c>
      <c r="AT114" s="177" t="s">
        <v>151</v>
      </c>
      <c r="AU114" s="177" t="s">
        <v>82</v>
      </c>
      <c r="AY114" s="20" t="s">
        <v>148</v>
      </c>
      <c r="BE114" s="178">
        <f>IF(N114="základní",J114,0)</f>
        <v>0</v>
      </c>
      <c r="BF114" s="178">
        <f>IF(N114="snížená",J114,0)</f>
        <v>0</v>
      </c>
      <c r="BG114" s="178">
        <f>IF(N114="zákl. přenesená",J114,0)</f>
        <v>0</v>
      </c>
      <c r="BH114" s="178">
        <f>IF(N114="sníž. přenesená",J114,0)</f>
        <v>0</v>
      </c>
      <c r="BI114" s="178">
        <f>IF(N114="nulová",J114,0)</f>
        <v>0</v>
      </c>
      <c r="BJ114" s="20" t="s">
        <v>80</v>
      </c>
      <c r="BK114" s="178">
        <f>ROUND(I114*H114,2)</f>
        <v>0</v>
      </c>
      <c r="BL114" s="20" t="s">
        <v>156</v>
      </c>
      <c r="BM114" s="177" t="s">
        <v>579</v>
      </c>
    </row>
    <row r="115" s="12" customFormat="1" ht="22.8" customHeight="1">
      <c r="A115" s="12"/>
      <c r="B115" s="152"/>
      <c r="C115" s="12"/>
      <c r="D115" s="153" t="s">
        <v>71</v>
      </c>
      <c r="E115" s="163" t="s">
        <v>149</v>
      </c>
      <c r="F115" s="163" t="s">
        <v>1042</v>
      </c>
      <c r="G115" s="12"/>
      <c r="H115" s="12"/>
      <c r="I115" s="155"/>
      <c r="J115" s="164">
        <f>BK115</f>
        <v>0</v>
      </c>
      <c r="K115" s="12"/>
      <c r="L115" s="152"/>
      <c r="M115" s="157"/>
      <c r="N115" s="158"/>
      <c r="O115" s="158"/>
      <c r="P115" s="159">
        <f>SUM(P116:P123)</f>
        <v>0</v>
      </c>
      <c r="Q115" s="158"/>
      <c r="R115" s="159">
        <f>SUM(R116:R123)</f>
        <v>0</v>
      </c>
      <c r="S115" s="158"/>
      <c r="T115" s="160">
        <f>SUM(T116:T123)</f>
        <v>0</v>
      </c>
      <c r="U115" s="12"/>
      <c r="V115" s="12"/>
      <c r="W115" s="12"/>
      <c r="X115" s="12"/>
      <c r="Y115" s="12"/>
      <c r="Z115" s="12"/>
      <c r="AA115" s="12"/>
      <c r="AB115" s="12"/>
      <c r="AC115" s="12"/>
      <c r="AD115" s="12"/>
      <c r="AE115" s="12"/>
      <c r="AR115" s="153" t="s">
        <v>80</v>
      </c>
      <c r="AT115" s="161" t="s">
        <v>71</v>
      </c>
      <c r="AU115" s="161" t="s">
        <v>80</v>
      </c>
      <c r="AY115" s="153" t="s">
        <v>148</v>
      </c>
      <c r="BK115" s="162">
        <f>SUM(BK116:BK123)</f>
        <v>0</v>
      </c>
    </row>
    <row r="116" s="2" customFormat="1" ht="16.5" customHeight="1">
      <c r="A116" s="39"/>
      <c r="B116" s="165"/>
      <c r="C116" s="166" t="s">
        <v>302</v>
      </c>
      <c r="D116" s="166" t="s">
        <v>151</v>
      </c>
      <c r="E116" s="167" t="s">
        <v>1043</v>
      </c>
      <c r="F116" s="168" t="s">
        <v>1044</v>
      </c>
      <c r="G116" s="169" t="s">
        <v>989</v>
      </c>
      <c r="H116" s="170">
        <v>10</v>
      </c>
      <c r="I116" s="171"/>
      <c r="J116" s="172">
        <f>ROUND(I116*H116,2)</f>
        <v>0</v>
      </c>
      <c r="K116" s="168" t="s">
        <v>3</v>
      </c>
      <c r="L116" s="40"/>
      <c r="M116" s="173" t="s">
        <v>3</v>
      </c>
      <c r="N116" s="174" t="s">
        <v>43</v>
      </c>
      <c r="O116" s="73"/>
      <c r="P116" s="175">
        <f>O116*H116</f>
        <v>0</v>
      </c>
      <c r="Q116" s="175">
        <v>0</v>
      </c>
      <c r="R116" s="175">
        <f>Q116*H116</f>
        <v>0</v>
      </c>
      <c r="S116" s="175">
        <v>0</v>
      </c>
      <c r="T116" s="176">
        <f>S116*H116</f>
        <v>0</v>
      </c>
      <c r="U116" s="39"/>
      <c r="V116" s="39"/>
      <c r="W116" s="39"/>
      <c r="X116" s="39"/>
      <c r="Y116" s="39"/>
      <c r="Z116" s="39"/>
      <c r="AA116" s="39"/>
      <c r="AB116" s="39"/>
      <c r="AC116" s="39"/>
      <c r="AD116" s="39"/>
      <c r="AE116" s="39"/>
      <c r="AR116" s="177" t="s">
        <v>156</v>
      </c>
      <c r="AT116" s="177" t="s">
        <v>151</v>
      </c>
      <c r="AU116" s="177" t="s">
        <v>82</v>
      </c>
      <c r="AY116" s="20" t="s">
        <v>148</v>
      </c>
      <c r="BE116" s="178">
        <f>IF(N116="základní",J116,0)</f>
        <v>0</v>
      </c>
      <c r="BF116" s="178">
        <f>IF(N116="snížená",J116,0)</f>
        <v>0</v>
      </c>
      <c r="BG116" s="178">
        <f>IF(N116="zákl. přenesená",J116,0)</f>
        <v>0</v>
      </c>
      <c r="BH116" s="178">
        <f>IF(N116="sníž. přenesená",J116,0)</f>
        <v>0</v>
      </c>
      <c r="BI116" s="178">
        <f>IF(N116="nulová",J116,0)</f>
        <v>0</v>
      </c>
      <c r="BJ116" s="20" t="s">
        <v>80</v>
      </c>
      <c r="BK116" s="178">
        <f>ROUND(I116*H116,2)</f>
        <v>0</v>
      </c>
      <c r="BL116" s="20" t="s">
        <v>156</v>
      </c>
      <c r="BM116" s="177" t="s">
        <v>588</v>
      </c>
    </row>
    <row r="117" s="2" customFormat="1" ht="16.5" customHeight="1">
      <c r="A117" s="39"/>
      <c r="B117" s="165"/>
      <c r="C117" s="166" t="s">
        <v>310</v>
      </c>
      <c r="D117" s="166" t="s">
        <v>151</v>
      </c>
      <c r="E117" s="167" t="s">
        <v>1045</v>
      </c>
      <c r="F117" s="168" t="s">
        <v>1046</v>
      </c>
      <c r="G117" s="169" t="s">
        <v>989</v>
      </c>
      <c r="H117" s="170">
        <v>1</v>
      </c>
      <c r="I117" s="171"/>
      <c r="J117" s="172">
        <f>ROUND(I117*H117,2)</f>
        <v>0</v>
      </c>
      <c r="K117" s="168" t="s">
        <v>3</v>
      </c>
      <c r="L117" s="40"/>
      <c r="M117" s="173" t="s">
        <v>3</v>
      </c>
      <c r="N117" s="174" t="s">
        <v>43</v>
      </c>
      <c r="O117" s="73"/>
      <c r="P117" s="175">
        <f>O117*H117</f>
        <v>0</v>
      </c>
      <c r="Q117" s="175">
        <v>0</v>
      </c>
      <c r="R117" s="175">
        <f>Q117*H117</f>
        <v>0</v>
      </c>
      <c r="S117" s="175">
        <v>0</v>
      </c>
      <c r="T117" s="176">
        <f>S117*H117</f>
        <v>0</v>
      </c>
      <c r="U117" s="39"/>
      <c r="V117" s="39"/>
      <c r="W117" s="39"/>
      <c r="X117" s="39"/>
      <c r="Y117" s="39"/>
      <c r="Z117" s="39"/>
      <c r="AA117" s="39"/>
      <c r="AB117" s="39"/>
      <c r="AC117" s="39"/>
      <c r="AD117" s="39"/>
      <c r="AE117" s="39"/>
      <c r="AR117" s="177" t="s">
        <v>156</v>
      </c>
      <c r="AT117" s="177" t="s">
        <v>151</v>
      </c>
      <c r="AU117" s="177" t="s">
        <v>82</v>
      </c>
      <c r="AY117" s="20" t="s">
        <v>148</v>
      </c>
      <c r="BE117" s="178">
        <f>IF(N117="základní",J117,0)</f>
        <v>0</v>
      </c>
      <c r="BF117" s="178">
        <f>IF(N117="snížená",J117,0)</f>
        <v>0</v>
      </c>
      <c r="BG117" s="178">
        <f>IF(N117="zákl. přenesená",J117,0)</f>
        <v>0</v>
      </c>
      <c r="BH117" s="178">
        <f>IF(N117="sníž. přenesená",J117,0)</f>
        <v>0</v>
      </c>
      <c r="BI117" s="178">
        <f>IF(N117="nulová",J117,0)</f>
        <v>0</v>
      </c>
      <c r="BJ117" s="20" t="s">
        <v>80</v>
      </c>
      <c r="BK117" s="178">
        <f>ROUND(I117*H117,2)</f>
        <v>0</v>
      </c>
      <c r="BL117" s="20" t="s">
        <v>156</v>
      </c>
      <c r="BM117" s="177" t="s">
        <v>596</v>
      </c>
    </row>
    <row r="118" s="2" customFormat="1" ht="16.5" customHeight="1">
      <c r="A118" s="39"/>
      <c r="B118" s="165"/>
      <c r="C118" s="166" t="s">
        <v>316</v>
      </c>
      <c r="D118" s="166" t="s">
        <v>151</v>
      </c>
      <c r="E118" s="167" t="s">
        <v>1047</v>
      </c>
      <c r="F118" s="168" t="s">
        <v>1048</v>
      </c>
      <c r="G118" s="169" t="s">
        <v>989</v>
      </c>
      <c r="H118" s="170">
        <v>1</v>
      </c>
      <c r="I118" s="171"/>
      <c r="J118" s="172">
        <f>ROUND(I118*H118,2)</f>
        <v>0</v>
      </c>
      <c r="K118" s="168" t="s">
        <v>3</v>
      </c>
      <c r="L118" s="40"/>
      <c r="M118" s="173" t="s">
        <v>3</v>
      </c>
      <c r="N118" s="174" t="s">
        <v>43</v>
      </c>
      <c r="O118" s="73"/>
      <c r="P118" s="175">
        <f>O118*H118</f>
        <v>0</v>
      </c>
      <c r="Q118" s="175">
        <v>0</v>
      </c>
      <c r="R118" s="175">
        <f>Q118*H118</f>
        <v>0</v>
      </c>
      <c r="S118" s="175">
        <v>0</v>
      </c>
      <c r="T118" s="176">
        <f>S118*H118</f>
        <v>0</v>
      </c>
      <c r="U118" s="39"/>
      <c r="V118" s="39"/>
      <c r="W118" s="39"/>
      <c r="X118" s="39"/>
      <c r="Y118" s="39"/>
      <c r="Z118" s="39"/>
      <c r="AA118" s="39"/>
      <c r="AB118" s="39"/>
      <c r="AC118" s="39"/>
      <c r="AD118" s="39"/>
      <c r="AE118" s="39"/>
      <c r="AR118" s="177" t="s">
        <v>156</v>
      </c>
      <c r="AT118" s="177" t="s">
        <v>151</v>
      </c>
      <c r="AU118" s="177" t="s">
        <v>82</v>
      </c>
      <c r="AY118" s="20" t="s">
        <v>148</v>
      </c>
      <c r="BE118" s="178">
        <f>IF(N118="základní",J118,0)</f>
        <v>0</v>
      </c>
      <c r="BF118" s="178">
        <f>IF(N118="snížená",J118,0)</f>
        <v>0</v>
      </c>
      <c r="BG118" s="178">
        <f>IF(N118="zákl. přenesená",J118,0)</f>
        <v>0</v>
      </c>
      <c r="BH118" s="178">
        <f>IF(N118="sníž. přenesená",J118,0)</f>
        <v>0</v>
      </c>
      <c r="BI118" s="178">
        <f>IF(N118="nulová",J118,0)</f>
        <v>0</v>
      </c>
      <c r="BJ118" s="20" t="s">
        <v>80</v>
      </c>
      <c r="BK118" s="178">
        <f>ROUND(I118*H118,2)</f>
        <v>0</v>
      </c>
      <c r="BL118" s="20" t="s">
        <v>156</v>
      </c>
      <c r="BM118" s="177" t="s">
        <v>605</v>
      </c>
    </row>
    <row r="119" s="2" customFormat="1" ht="16.5" customHeight="1">
      <c r="A119" s="39"/>
      <c r="B119" s="165"/>
      <c r="C119" s="166" t="s">
        <v>325</v>
      </c>
      <c r="D119" s="166" t="s">
        <v>151</v>
      </c>
      <c r="E119" s="167" t="s">
        <v>1049</v>
      </c>
      <c r="F119" s="168" t="s">
        <v>1050</v>
      </c>
      <c r="G119" s="169" t="s">
        <v>989</v>
      </c>
      <c r="H119" s="170">
        <v>1</v>
      </c>
      <c r="I119" s="171"/>
      <c r="J119" s="172">
        <f>ROUND(I119*H119,2)</f>
        <v>0</v>
      </c>
      <c r="K119" s="168" t="s">
        <v>3</v>
      </c>
      <c r="L119" s="40"/>
      <c r="M119" s="173" t="s">
        <v>3</v>
      </c>
      <c r="N119" s="174" t="s">
        <v>43</v>
      </c>
      <c r="O119" s="73"/>
      <c r="P119" s="175">
        <f>O119*H119</f>
        <v>0</v>
      </c>
      <c r="Q119" s="175">
        <v>0</v>
      </c>
      <c r="R119" s="175">
        <f>Q119*H119</f>
        <v>0</v>
      </c>
      <c r="S119" s="175">
        <v>0</v>
      </c>
      <c r="T119" s="176">
        <f>S119*H119</f>
        <v>0</v>
      </c>
      <c r="U119" s="39"/>
      <c r="V119" s="39"/>
      <c r="W119" s="39"/>
      <c r="X119" s="39"/>
      <c r="Y119" s="39"/>
      <c r="Z119" s="39"/>
      <c r="AA119" s="39"/>
      <c r="AB119" s="39"/>
      <c r="AC119" s="39"/>
      <c r="AD119" s="39"/>
      <c r="AE119" s="39"/>
      <c r="AR119" s="177" t="s">
        <v>156</v>
      </c>
      <c r="AT119" s="177" t="s">
        <v>151</v>
      </c>
      <c r="AU119" s="177" t="s">
        <v>82</v>
      </c>
      <c r="AY119" s="20" t="s">
        <v>148</v>
      </c>
      <c r="BE119" s="178">
        <f>IF(N119="základní",J119,0)</f>
        <v>0</v>
      </c>
      <c r="BF119" s="178">
        <f>IF(N119="snížená",J119,0)</f>
        <v>0</v>
      </c>
      <c r="BG119" s="178">
        <f>IF(N119="zákl. přenesená",J119,0)</f>
        <v>0</v>
      </c>
      <c r="BH119" s="178">
        <f>IF(N119="sníž. přenesená",J119,0)</f>
        <v>0</v>
      </c>
      <c r="BI119" s="178">
        <f>IF(N119="nulová",J119,0)</f>
        <v>0</v>
      </c>
      <c r="BJ119" s="20" t="s">
        <v>80</v>
      </c>
      <c r="BK119" s="178">
        <f>ROUND(I119*H119,2)</f>
        <v>0</v>
      </c>
      <c r="BL119" s="20" t="s">
        <v>156</v>
      </c>
      <c r="BM119" s="177" t="s">
        <v>614</v>
      </c>
    </row>
    <row r="120" s="2" customFormat="1" ht="16.5" customHeight="1">
      <c r="A120" s="39"/>
      <c r="B120" s="165"/>
      <c r="C120" s="166" t="s">
        <v>330</v>
      </c>
      <c r="D120" s="166" t="s">
        <v>151</v>
      </c>
      <c r="E120" s="167" t="s">
        <v>1051</v>
      </c>
      <c r="F120" s="168" t="s">
        <v>1052</v>
      </c>
      <c r="G120" s="169" t="s">
        <v>989</v>
      </c>
      <c r="H120" s="170">
        <v>1</v>
      </c>
      <c r="I120" s="171"/>
      <c r="J120" s="172">
        <f>ROUND(I120*H120,2)</f>
        <v>0</v>
      </c>
      <c r="K120" s="168" t="s">
        <v>3</v>
      </c>
      <c r="L120" s="40"/>
      <c r="M120" s="173" t="s">
        <v>3</v>
      </c>
      <c r="N120" s="174" t="s">
        <v>43</v>
      </c>
      <c r="O120" s="73"/>
      <c r="P120" s="175">
        <f>O120*H120</f>
        <v>0</v>
      </c>
      <c r="Q120" s="175">
        <v>0</v>
      </c>
      <c r="R120" s="175">
        <f>Q120*H120</f>
        <v>0</v>
      </c>
      <c r="S120" s="175">
        <v>0</v>
      </c>
      <c r="T120" s="176">
        <f>S120*H120</f>
        <v>0</v>
      </c>
      <c r="U120" s="39"/>
      <c r="V120" s="39"/>
      <c r="W120" s="39"/>
      <c r="X120" s="39"/>
      <c r="Y120" s="39"/>
      <c r="Z120" s="39"/>
      <c r="AA120" s="39"/>
      <c r="AB120" s="39"/>
      <c r="AC120" s="39"/>
      <c r="AD120" s="39"/>
      <c r="AE120" s="39"/>
      <c r="AR120" s="177" t="s">
        <v>156</v>
      </c>
      <c r="AT120" s="177" t="s">
        <v>151</v>
      </c>
      <c r="AU120" s="177" t="s">
        <v>82</v>
      </c>
      <c r="AY120" s="20" t="s">
        <v>148</v>
      </c>
      <c r="BE120" s="178">
        <f>IF(N120="základní",J120,0)</f>
        <v>0</v>
      </c>
      <c r="BF120" s="178">
        <f>IF(N120="snížená",J120,0)</f>
        <v>0</v>
      </c>
      <c r="BG120" s="178">
        <f>IF(N120="zákl. přenesená",J120,0)</f>
        <v>0</v>
      </c>
      <c r="BH120" s="178">
        <f>IF(N120="sníž. přenesená",J120,0)</f>
        <v>0</v>
      </c>
      <c r="BI120" s="178">
        <f>IF(N120="nulová",J120,0)</f>
        <v>0</v>
      </c>
      <c r="BJ120" s="20" t="s">
        <v>80</v>
      </c>
      <c r="BK120" s="178">
        <f>ROUND(I120*H120,2)</f>
        <v>0</v>
      </c>
      <c r="BL120" s="20" t="s">
        <v>156</v>
      </c>
      <c r="BM120" s="177" t="s">
        <v>623</v>
      </c>
    </row>
    <row r="121" s="2" customFormat="1" ht="16.5" customHeight="1">
      <c r="A121" s="39"/>
      <c r="B121" s="165"/>
      <c r="C121" s="166" t="s">
        <v>336</v>
      </c>
      <c r="D121" s="166" t="s">
        <v>151</v>
      </c>
      <c r="E121" s="167" t="s">
        <v>1053</v>
      </c>
      <c r="F121" s="168" t="s">
        <v>1054</v>
      </c>
      <c r="G121" s="169" t="s">
        <v>989</v>
      </c>
      <c r="H121" s="170">
        <v>1</v>
      </c>
      <c r="I121" s="171"/>
      <c r="J121" s="172">
        <f>ROUND(I121*H121,2)</f>
        <v>0</v>
      </c>
      <c r="K121" s="168" t="s">
        <v>3</v>
      </c>
      <c r="L121" s="40"/>
      <c r="M121" s="173" t="s">
        <v>3</v>
      </c>
      <c r="N121" s="174" t="s">
        <v>43</v>
      </c>
      <c r="O121" s="73"/>
      <c r="P121" s="175">
        <f>O121*H121</f>
        <v>0</v>
      </c>
      <c r="Q121" s="175">
        <v>0</v>
      </c>
      <c r="R121" s="175">
        <f>Q121*H121</f>
        <v>0</v>
      </c>
      <c r="S121" s="175">
        <v>0</v>
      </c>
      <c r="T121" s="176">
        <f>S121*H121</f>
        <v>0</v>
      </c>
      <c r="U121" s="39"/>
      <c r="V121" s="39"/>
      <c r="W121" s="39"/>
      <c r="X121" s="39"/>
      <c r="Y121" s="39"/>
      <c r="Z121" s="39"/>
      <c r="AA121" s="39"/>
      <c r="AB121" s="39"/>
      <c r="AC121" s="39"/>
      <c r="AD121" s="39"/>
      <c r="AE121" s="39"/>
      <c r="AR121" s="177" t="s">
        <v>156</v>
      </c>
      <c r="AT121" s="177" t="s">
        <v>151</v>
      </c>
      <c r="AU121" s="177" t="s">
        <v>82</v>
      </c>
      <c r="AY121" s="20" t="s">
        <v>148</v>
      </c>
      <c r="BE121" s="178">
        <f>IF(N121="základní",J121,0)</f>
        <v>0</v>
      </c>
      <c r="BF121" s="178">
        <f>IF(N121="snížená",J121,0)</f>
        <v>0</v>
      </c>
      <c r="BG121" s="178">
        <f>IF(N121="zákl. přenesená",J121,0)</f>
        <v>0</v>
      </c>
      <c r="BH121" s="178">
        <f>IF(N121="sníž. přenesená",J121,0)</f>
        <v>0</v>
      </c>
      <c r="BI121" s="178">
        <f>IF(N121="nulová",J121,0)</f>
        <v>0</v>
      </c>
      <c r="BJ121" s="20" t="s">
        <v>80</v>
      </c>
      <c r="BK121" s="178">
        <f>ROUND(I121*H121,2)</f>
        <v>0</v>
      </c>
      <c r="BL121" s="20" t="s">
        <v>156</v>
      </c>
      <c r="BM121" s="177" t="s">
        <v>632</v>
      </c>
    </row>
    <row r="122" s="2" customFormat="1" ht="16.5" customHeight="1">
      <c r="A122" s="39"/>
      <c r="B122" s="165"/>
      <c r="C122" s="166" t="s">
        <v>344</v>
      </c>
      <c r="D122" s="166" t="s">
        <v>151</v>
      </c>
      <c r="E122" s="167" t="s">
        <v>1055</v>
      </c>
      <c r="F122" s="168" t="s">
        <v>1056</v>
      </c>
      <c r="G122" s="169" t="s">
        <v>328</v>
      </c>
      <c r="H122" s="170">
        <v>1</v>
      </c>
      <c r="I122" s="171"/>
      <c r="J122" s="172">
        <f>ROUND(I122*H122,2)</f>
        <v>0</v>
      </c>
      <c r="K122" s="168" t="s">
        <v>3</v>
      </c>
      <c r="L122" s="40"/>
      <c r="M122" s="173" t="s">
        <v>3</v>
      </c>
      <c r="N122" s="174" t="s">
        <v>43</v>
      </c>
      <c r="O122" s="73"/>
      <c r="P122" s="175">
        <f>O122*H122</f>
        <v>0</v>
      </c>
      <c r="Q122" s="175">
        <v>0</v>
      </c>
      <c r="R122" s="175">
        <f>Q122*H122</f>
        <v>0</v>
      </c>
      <c r="S122" s="175">
        <v>0</v>
      </c>
      <c r="T122" s="176">
        <f>S122*H122</f>
        <v>0</v>
      </c>
      <c r="U122" s="39"/>
      <c r="V122" s="39"/>
      <c r="W122" s="39"/>
      <c r="X122" s="39"/>
      <c r="Y122" s="39"/>
      <c r="Z122" s="39"/>
      <c r="AA122" s="39"/>
      <c r="AB122" s="39"/>
      <c r="AC122" s="39"/>
      <c r="AD122" s="39"/>
      <c r="AE122" s="39"/>
      <c r="AR122" s="177" t="s">
        <v>156</v>
      </c>
      <c r="AT122" s="177" t="s">
        <v>151</v>
      </c>
      <c r="AU122" s="177" t="s">
        <v>82</v>
      </c>
      <c r="AY122" s="20" t="s">
        <v>148</v>
      </c>
      <c r="BE122" s="178">
        <f>IF(N122="základní",J122,0)</f>
        <v>0</v>
      </c>
      <c r="BF122" s="178">
        <f>IF(N122="snížená",J122,0)</f>
        <v>0</v>
      </c>
      <c r="BG122" s="178">
        <f>IF(N122="zákl. přenesená",J122,0)</f>
        <v>0</v>
      </c>
      <c r="BH122" s="178">
        <f>IF(N122="sníž. přenesená",J122,0)</f>
        <v>0</v>
      </c>
      <c r="BI122" s="178">
        <f>IF(N122="nulová",J122,0)</f>
        <v>0</v>
      </c>
      <c r="BJ122" s="20" t="s">
        <v>80</v>
      </c>
      <c r="BK122" s="178">
        <f>ROUND(I122*H122,2)</f>
        <v>0</v>
      </c>
      <c r="BL122" s="20" t="s">
        <v>156</v>
      </c>
      <c r="BM122" s="177" t="s">
        <v>641</v>
      </c>
    </row>
    <row r="123" s="2" customFormat="1" ht="16.5" customHeight="1">
      <c r="A123" s="39"/>
      <c r="B123" s="165"/>
      <c r="C123" s="166" t="s">
        <v>351</v>
      </c>
      <c r="D123" s="166" t="s">
        <v>151</v>
      </c>
      <c r="E123" s="167" t="s">
        <v>1057</v>
      </c>
      <c r="F123" s="168" t="s">
        <v>1042</v>
      </c>
      <c r="G123" s="169" t="s">
        <v>328</v>
      </c>
      <c r="H123" s="170">
        <v>1</v>
      </c>
      <c r="I123" s="171"/>
      <c r="J123" s="172">
        <f>ROUND(I123*H123,2)</f>
        <v>0</v>
      </c>
      <c r="K123" s="168" t="s">
        <v>3</v>
      </c>
      <c r="L123" s="40"/>
      <c r="M123" s="226" t="s">
        <v>3</v>
      </c>
      <c r="N123" s="227" t="s">
        <v>43</v>
      </c>
      <c r="O123" s="223"/>
      <c r="P123" s="228">
        <f>O123*H123</f>
        <v>0</v>
      </c>
      <c r="Q123" s="228">
        <v>0</v>
      </c>
      <c r="R123" s="228">
        <f>Q123*H123</f>
        <v>0</v>
      </c>
      <c r="S123" s="228">
        <v>0</v>
      </c>
      <c r="T123" s="229">
        <f>S123*H123</f>
        <v>0</v>
      </c>
      <c r="U123" s="39"/>
      <c r="V123" s="39"/>
      <c r="W123" s="39"/>
      <c r="X123" s="39"/>
      <c r="Y123" s="39"/>
      <c r="Z123" s="39"/>
      <c r="AA123" s="39"/>
      <c r="AB123" s="39"/>
      <c r="AC123" s="39"/>
      <c r="AD123" s="39"/>
      <c r="AE123" s="39"/>
      <c r="AR123" s="177" t="s">
        <v>156</v>
      </c>
      <c r="AT123" s="177" t="s">
        <v>151</v>
      </c>
      <c r="AU123" s="177" t="s">
        <v>82</v>
      </c>
      <c r="AY123" s="20" t="s">
        <v>148</v>
      </c>
      <c r="BE123" s="178">
        <f>IF(N123="základní",J123,0)</f>
        <v>0</v>
      </c>
      <c r="BF123" s="178">
        <f>IF(N123="snížená",J123,0)</f>
        <v>0</v>
      </c>
      <c r="BG123" s="178">
        <f>IF(N123="zákl. přenesená",J123,0)</f>
        <v>0</v>
      </c>
      <c r="BH123" s="178">
        <f>IF(N123="sníž. přenesená",J123,0)</f>
        <v>0</v>
      </c>
      <c r="BI123" s="178">
        <f>IF(N123="nulová",J123,0)</f>
        <v>0</v>
      </c>
      <c r="BJ123" s="20" t="s">
        <v>80</v>
      </c>
      <c r="BK123" s="178">
        <f>ROUND(I123*H123,2)</f>
        <v>0</v>
      </c>
      <c r="BL123" s="20" t="s">
        <v>156</v>
      </c>
      <c r="BM123" s="177" t="s">
        <v>1058</v>
      </c>
    </row>
    <row r="124" s="2" customFormat="1" ht="6.96" customHeight="1">
      <c r="A124" s="39"/>
      <c r="B124" s="56"/>
      <c r="C124" s="57"/>
      <c r="D124" s="57"/>
      <c r="E124" s="57"/>
      <c r="F124" s="57"/>
      <c r="G124" s="57"/>
      <c r="H124" s="57"/>
      <c r="I124" s="57"/>
      <c r="J124" s="57"/>
      <c r="K124" s="57"/>
      <c r="L124" s="40"/>
      <c r="M124" s="39"/>
      <c r="O124" s="39"/>
      <c r="P124" s="39"/>
      <c r="Q124" s="39"/>
      <c r="R124" s="39"/>
      <c r="S124" s="39"/>
      <c r="T124" s="39"/>
      <c r="U124" s="39"/>
      <c r="V124" s="39"/>
      <c r="W124" s="39"/>
      <c r="X124" s="39"/>
      <c r="Y124" s="39"/>
      <c r="Z124" s="39"/>
      <c r="AA124" s="39"/>
      <c r="AB124" s="39"/>
      <c r="AC124" s="39"/>
      <c r="AD124" s="39"/>
      <c r="AE124" s="39"/>
    </row>
  </sheetData>
  <autoFilter ref="C84:K123"/>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9" t="s">
        <v>6</v>
      </c>
      <c r="M2" s="1"/>
      <c r="N2" s="1"/>
      <c r="O2" s="1"/>
      <c r="P2" s="1"/>
      <c r="Q2" s="1"/>
      <c r="R2" s="1"/>
      <c r="S2" s="1"/>
      <c r="T2" s="1"/>
      <c r="U2" s="1"/>
      <c r="V2" s="1"/>
      <c r="AT2" s="20" t="s">
        <v>94</v>
      </c>
    </row>
    <row r="3" s="1" customFormat="1" ht="6.96" customHeight="1">
      <c r="B3" s="21"/>
      <c r="C3" s="22"/>
      <c r="D3" s="22"/>
      <c r="E3" s="22"/>
      <c r="F3" s="22"/>
      <c r="G3" s="22"/>
      <c r="H3" s="22"/>
      <c r="I3" s="22"/>
      <c r="J3" s="22"/>
      <c r="K3" s="22"/>
      <c r="L3" s="23"/>
      <c r="AT3" s="20" t="s">
        <v>82</v>
      </c>
    </row>
    <row r="4" s="1" customFormat="1" ht="24.96" customHeight="1">
      <c r="B4" s="23"/>
      <c r="D4" s="24" t="s">
        <v>110</v>
      </c>
      <c r="L4" s="23"/>
      <c r="M4" s="115" t="s">
        <v>11</v>
      </c>
      <c r="AT4" s="20" t="s">
        <v>4</v>
      </c>
    </row>
    <row r="5" s="1" customFormat="1" ht="6.96" customHeight="1">
      <c r="B5" s="23"/>
      <c r="L5" s="23"/>
    </row>
    <row r="6" s="1" customFormat="1" ht="12" customHeight="1">
      <c r="B6" s="23"/>
      <c r="D6" s="33" t="s">
        <v>17</v>
      </c>
      <c r="L6" s="23"/>
    </row>
    <row r="7" s="1" customFormat="1" ht="16.5" customHeight="1">
      <c r="B7" s="23"/>
      <c r="E7" s="116" t="str">
        <f>'Rekapitulace stavby'!K6</f>
        <v>SUŠP Jihlava Rek. stravovacího provozu</v>
      </c>
      <c r="F7" s="33"/>
      <c r="G7" s="33"/>
      <c r="H7" s="33"/>
      <c r="L7" s="23"/>
    </row>
    <row r="8" s="2" customFormat="1" ht="12" customHeight="1">
      <c r="A8" s="39"/>
      <c r="B8" s="40"/>
      <c r="C8" s="39"/>
      <c r="D8" s="33" t="s">
        <v>111</v>
      </c>
      <c r="E8" s="39"/>
      <c r="F8" s="39"/>
      <c r="G8" s="39"/>
      <c r="H8" s="39"/>
      <c r="I8" s="39"/>
      <c r="J8" s="39"/>
      <c r="K8" s="39"/>
      <c r="L8" s="117"/>
      <c r="S8" s="39"/>
      <c r="T8" s="39"/>
      <c r="U8" s="39"/>
      <c r="V8" s="39"/>
      <c r="W8" s="39"/>
      <c r="X8" s="39"/>
      <c r="Y8" s="39"/>
      <c r="Z8" s="39"/>
      <c r="AA8" s="39"/>
      <c r="AB8" s="39"/>
      <c r="AC8" s="39"/>
      <c r="AD8" s="39"/>
      <c r="AE8" s="39"/>
    </row>
    <row r="9" s="2" customFormat="1" ht="16.5" customHeight="1">
      <c r="A9" s="39"/>
      <c r="B9" s="40"/>
      <c r="C9" s="39"/>
      <c r="D9" s="39"/>
      <c r="E9" s="63" t="s">
        <v>1059</v>
      </c>
      <c r="F9" s="39"/>
      <c r="G9" s="39"/>
      <c r="H9" s="39"/>
      <c r="I9" s="39"/>
      <c r="J9" s="39"/>
      <c r="K9" s="39"/>
      <c r="L9" s="117"/>
      <c r="S9" s="39"/>
      <c r="T9" s="39"/>
      <c r="U9" s="39"/>
      <c r="V9" s="39"/>
      <c r="W9" s="39"/>
      <c r="X9" s="39"/>
      <c r="Y9" s="39"/>
      <c r="Z9" s="39"/>
      <c r="AA9" s="39"/>
      <c r="AB9" s="39"/>
      <c r="AC9" s="39"/>
      <c r="AD9" s="39"/>
      <c r="AE9" s="39"/>
    </row>
    <row r="10" s="2" customFormat="1">
      <c r="A10" s="39"/>
      <c r="B10" s="40"/>
      <c r="C10" s="39"/>
      <c r="D10" s="39"/>
      <c r="E10" s="39"/>
      <c r="F10" s="39"/>
      <c r="G10" s="39"/>
      <c r="H10" s="39"/>
      <c r="I10" s="39"/>
      <c r="J10" s="39"/>
      <c r="K10" s="39"/>
      <c r="L10" s="117"/>
      <c r="S10" s="39"/>
      <c r="T10" s="39"/>
      <c r="U10" s="39"/>
      <c r="V10" s="39"/>
      <c r="W10" s="39"/>
      <c r="X10" s="39"/>
      <c r="Y10" s="39"/>
      <c r="Z10" s="39"/>
      <c r="AA10" s="39"/>
      <c r="AB10" s="39"/>
      <c r="AC10" s="39"/>
      <c r="AD10" s="39"/>
      <c r="AE10" s="39"/>
    </row>
    <row r="11" s="2" customFormat="1" ht="12" customHeight="1">
      <c r="A11" s="39"/>
      <c r="B11" s="40"/>
      <c r="C11" s="39"/>
      <c r="D11" s="33" t="s">
        <v>19</v>
      </c>
      <c r="E11" s="39"/>
      <c r="F11" s="28" t="s">
        <v>3</v>
      </c>
      <c r="G11" s="39"/>
      <c r="H11" s="39"/>
      <c r="I11" s="33" t="s">
        <v>20</v>
      </c>
      <c r="J11" s="28" t="s">
        <v>3</v>
      </c>
      <c r="K11" s="39"/>
      <c r="L11" s="117"/>
      <c r="S11" s="39"/>
      <c r="T11" s="39"/>
      <c r="U11" s="39"/>
      <c r="V11" s="39"/>
      <c r="W11" s="39"/>
      <c r="X11" s="39"/>
      <c r="Y11" s="39"/>
      <c r="Z11" s="39"/>
      <c r="AA11" s="39"/>
      <c r="AB11" s="39"/>
      <c r="AC11" s="39"/>
      <c r="AD11" s="39"/>
      <c r="AE11" s="39"/>
    </row>
    <row r="12" s="2" customFormat="1" ht="12" customHeight="1">
      <c r="A12" s="39"/>
      <c r="B12" s="40"/>
      <c r="C12" s="39"/>
      <c r="D12" s="33" t="s">
        <v>21</v>
      </c>
      <c r="E12" s="39"/>
      <c r="F12" s="28" t="s">
        <v>22</v>
      </c>
      <c r="G12" s="39"/>
      <c r="H12" s="39"/>
      <c r="I12" s="33" t="s">
        <v>23</v>
      </c>
      <c r="J12" s="65" t="str">
        <f>'Rekapitulace stavby'!AN8</f>
        <v>20. 1. 2025</v>
      </c>
      <c r="K12" s="39"/>
      <c r="L12" s="117"/>
      <c r="S12" s="39"/>
      <c r="T12" s="39"/>
      <c r="U12" s="39"/>
      <c r="V12" s="39"/>
      <c r="W12" s="39"/>
      <c r="X12" s="39"/>
      <c r="Y12" s="39"/>
      <c r="Z12" s="39"/>
      <c r="AA12" s="39"/>
      <c r="AB12" s="39"/>
      <c r="AC12" s="39"/>
      <c r="AD12" s="39"/>
      <c r="AE12" s="39"/>
    </row>
    <row r="13" s="2" customFormat="1" ht="10.8" customHeight="1">
      <c r="A13" s="39"/>
      <c r="B13" s="40"/>
      <c r="C13" s="39"/>
      <c r="D13" s="39"/>
      <c r="E13" s="39"/>
      <c r="F13" s="39"/>
      <c r="G13" s="39"/>
      <c r="H13" s="39"/>
      <c r="I13" s="39"/>
      <c r="J13" s="39"/>
      <c r="K13" s="39"/>
      <c r="L13" s="117"/>
      <c r="S13" s="39"/>
      <c r="T13" s="39"/>
      <c r="U13" s="39"/>
      <c r="V13" s="39"/>
      <c r="W13" s="39"/>
      <c r="X13" s="39"/>
      <c r="Y13" s="39"/>
      <c r="Z13" s="39"/>
      <c r="AA13" s="39"/>
      <c r="AB13" s="39"/>
      <c r="AC13" s="39"/>
      <c r="AD13" s="39"/>
      <c r="AE13" s="39"/>
    </row>
    <row r="14" s="2" customFormat="1" ht="12" customHeight="1">
      <c r="A14" s="39"/>
      <c r="B14" s="40"/>
      <c r="C14" s="39"/>
      <c r="D14" s="33" t="s">
        <v>25</v>
      </c>
      <c r="E14" s="39"/>
      <c r="F14" s="39"/>
      <c r="G14" s="39"/>
      <c r="H14" s="39"/>
      <c r="I14" s="33" t="s">
        <v>26</v>
      </c>
      <c r="J14" s="28" t="s">
        <v>3</v>
      </c>
      <c r="K14" s="39"/>
      <c r="L14" s="117"/>
      <c r="S14" s="39"/>
      <c r="T14" s="39"/>
      <c r="U14" s="39"/>
      <c r="V14" s="39"/>
      <c r="W14" s="39"/>
      <c r="X14" s="39"/>
      <c r="Y14" s="39"/>
      <c r="Z14" s="39"/>
      <c r="AA14" s="39"/>
      <c r="AB14" s="39"/>
      <c r="AC14" s="39"/>
      <c r="AD14" s="39"/>
      <c r="AE14" s="39"/>
    </row>
    <row r="15" s="2" customFormat="1" ht="18" customHeight="1">
      <c r="A15" s="39"/>
      <c r="B15" s="40"/>
      <c r="C15" s="39"/>
      <c r="D15" s="39"/>
      <c r="E15" s="28" t="s">
        <v>27</v>
      </c>
      <c r="F15" s="39"/>
      <c r="G15" s="39"/>
      <c r="H15" s="39"/>
      <c r="I15" s="33" t="s">
        <v>28</v>
      </c>
      <c r="J15" s="28" t="s">
        <v>3</v>
      </c>
      <c r="K15" s="39"/>
      <c r="L15" s="117"/>
      <c r="S15" s="39"/>
      <c r="T15" s="39"/>
      <c r="U15" s="39"/>
      <c r="V15" s="39"/>
      <c r="W15" s="39"/>
      <c r="X15" s="39"/>
      <c r="Y15" s="39"/>
      <c r="Z15" s="39"/>
      <c r="AA15" s="39"/>
      <c r="AB15" s="39"/>
      <c r="AC15" s="39"/>
      <c r="AD15" s="39"/>
      <c r="AE15" s="39"/>
    </row>
    <row r="16" s="2" customFormat="1" ht="6.96" customHeight="1">
      <c r="A16" s="39"/>
      <c r="B16" s="40"/>
      <c r="C16" s="39"/>
      <c r="D16" s="39"/>
      <c r="E16" s="39"/>
      <c r="F16" s="39"/>
      <c r="G16" s="39"/>
      <c r="H16" s="39"/>
      <c r="I16" s="39"/>
      <c r="J16" s="39"/>
      <c r="K16" s="39"/>
      <c r="L16" s="117"/>
      <c r="S16" s="39"/>
      <c r="T16" s="39"/>
      <c r="U16" s="39"/>
      <c r="V16" s="39"/>
      <c r="W16" s="39"/>
      <c r="X16" s="39"/>
      <c r="Y16" s="39"/>
      <c r="Z16" s="39"/>
      <c r="AA16" s="39"/>
      <c r="AB16" s="39"/>
      <c r="AC16" s="39"/>
      <c r="AD16" s="39"/>
      <c r="AE16" s="39"/>
    </row>
    <row r="17" s="2" customFormat="1" ht="12" customHeight="1">
      <c r="A17" s="39"/>
      <c r="B17" s="40"/>
      <c r="C17" s="39"/>
      <c r="D17" s="33" t="s">
        <v>29</v>
      </c>
      <c r="E17" s="39"/>
      <c r="F17" s="39"/>
      <c r="G17" s="39"/>
      <c r="H17" s="39"/>
      <c r="I17" s="33" t="s">
        <v>26</v>
      </c>
      <c r="J17" s="34" t="str">
        <f>'Rekapitulace stavby'!AN13</f>
        <v>Vyplň údaj</v>
      </c>
      <c r="K17" s="39"/>
      <c r="L17" s="117"/>
      <c r="S17" s="39"/>
      <c r="T17" s="39"/>
      <c r="U17" s="39"/>
      <c r="V17" s="39"/>
      <c r="W17" s="39"/>
      <c r="X17" s="39"/>
      <c r="Y17" s="39"/>
      <c r="Z17" s="39"/>
      <c r="AA17" s="39"/>
      <c r="AB17" s="39"/>
      <c r="AC17" s="39"/>
      <c r="AD17" s="39"/>
      <c r="AE17" s="39"/>
    </row>
    <row r="18" s="2" customFormat="1" ht="18" customHeight="1">
      <c r="A18" s="39"/>
      <c r="B18" s="40"/>
      <c r="C18" s="39"/>
      <c r="D18" s="39"/>
      <c r="E18" s="34" t="str">
        <f>'Rekapitulace stavby'!E14</f>
        <v>Vyplň údaj</v>
      </c>
      <c r="F18" s="28"/>
      <c r="G18" s="28"/>
      <c r="H18" s="28"/>
      <c r="I18" s="33" t="s">
        <v>28</v>
      </c>
      <c r="J18" s="34" t="str">
        <f>'Rekapitulace stavby'!AN14</f>
        <v>Vyplň údaj</v>
      </c>
      <c r="K18" s="39"/>
      <c r="L18" s="117"/>
      <c r="S18" s="39"/>
      <c r="T18" s="39"/>
      <c r="U18" s="39"/>
      <c r="V18" s="39"/>
      <c r="W18" s="39"/>
      <c r="X18" s="39"/>
      <c r="Y18" s="39"/>
      <c r="Z18" s="39"/>
      <c r="AA18" s="39"/>
      <c r="AB18" s="39"/>
      <c r="AC18" s="39"/>
      <c r="AD18" s="39"/>
      <c r="AE18" s="39"/>
    </row>
    <row r="19" s="2" customFormat="1" ht="6.96" customHeight="1">
      <c r="A19" s="39"/>
      <c r="B19" s="40"/>
      <c r="C19" s="39"/>
      <c r="D19" s="39"/>
      <c r="E19" s="39"/>
      <c r="F19" s="39"/>
      <c r="G19" s="39"/>
      <c r="H19" s="39"/>
      <c r="I19" s="39"/>
      <c r="J19" s="39"/>
      <c r="K19" s="39"/>
      <c r="L19" s="117"/>
      <c r="S19" s="39"/>
      <c r="T19" s="39"/>
      <c r="U19" s="39"/>
      <c r="V19" s="39"/>
      <c r="W19" s="39"/>
      <c r="X19" s="39"/>
      <c r="Y19" s="39"/>
      <c r="Z19" s="39"/>
      <c r="AA19" s="39"/>
      <c r="AB19" s="39"/>
      <c r="AC19" s="39"/>
      <c r="AD19" s="39"/>
      <c r="AE19" s="39"/>
    </row>
    <row r="20" s="2" customFormat="1" ht="12" customHeight="1">
      <c r="A20" s="39"/>
      <c r="B20" s="40"/>
      <c r="C20" s="39"/>
      <c r="D20" s="33" t="s">
        <v>31</v>
      </c>
      <c r="E20" s="39"/>
      <c r="F20" s="39"/>
      <c r="G20" s="39"/>
      <c r="H20" s="39"/>
      <c r="I20" s="33" t="s">
        <v>26</v>
      </c>
      <c r="J20" s="28" t="s">
        <v>32</v>
      </c>
      <c r="K20" s="39"/>
      <c r="L20" s="117"/>
      <c r="S20" s="39"/>
      <c r="T20" s="39"/>
      <c r="U20" s="39"/>
      <c r="V20" s="39"/>
      <c r="W20" s="39"/>
      <c r="X20" s="39"/>
      <c r="Y20" s="39"/>
      <c r="Z20" s="39"/>
      <c r="AA20" s="39"/>
      <c r="AB20" s="39"/>
      <c r="AC20" s="39"/>
      <c r="AD20" s="39"/>
      <c r="AE20" s="39"/>
    </row>
    <row r="21" s="2" customFormat="1" ht="18" customHeight="1">
      <c r="A21" s="39"/>
      <c r="B21" s="40"/>
      <c r="C21" s="39"/>
      <c r="D21" s="39"/>
      <c r="E21" s="28" t="s">
        <v>33</v>
      </c>
      <c r="F21" s="39"/>
      <c r="G21" s="39"/>
      <c r="H21" s="39"/>
      <c r="I21" s="33" t="s">
        <v>28</v>
      </c>
      <c r="J21" s="28" t="s">
        <v>34</v>
      </c>
      <c r="K21" s="39"/>
      <c r="L21" s="117"/>
      <c r="S21" s="39"/>
      <c r="T21" s="39"/>
      <c r="U21" s="39"/>
      <c r="V21" s="39"/>
      <c r="W21" s="39"/>
      <c r="X21" s="39"/>
      <c r="Y21" s="39"/>
      <c r="Z21" s="39"/>
      <c r="AA21" s="39"/>
      <c r="AB21" s="39"/>
      <c r="AC21" s="39"/>
      <c r="AD21" s="39"/>
      <c r="AE21" s="39"/>
    </row>
    <row r="22" s="2" customFormat="1" ht="6.96" customHeight="1">
      <c r="A22" s="39"/>
      <c r="B22" s="40"/>
      <c r="C22" s="39"/>
      <c r="D22" s="39"/>
      <c r="E22" s="39"/>
      <c r="F22" s="39"/>
      <c r="G22" s="39"/>
      <c r="H22" s="39"/>
      <c r="I22" s="39"/>
      <c r="J22" s="39"/>
      <c r="K22" s="39"/>
      <c r="L22" s="117"/>
      <c r="S22" s="39"/>
      <c r="T22" s="39"/>
      <c r="U22" s="39"/>
      <c r="V22" s="39"/>
      <c r="W22" s="39"/>
      <c r="X22" s="39"/>
      <c r="Y22" s="39"/>
      <c r="Z22" s="39"/>
      <c r="AA22" s="39"/>
      <c r="AB22" s="39"/>
      <c r="AC22" s="39"/>
      <c r="AD22" s="39"/>
      <c r="AE22" s="39"/>
    </row>
    <row r="23" s="2" customFormat="1" ht="12" customHeight="1">
      <c r="A23" s="39"/>
      <c r="B23" s="40"/>
      <c r="C23" s="39"/>
      <c r="D23" s="33" t="s">
        <v>36</v>
      </c>
      <c r="E23" s="39"/>
      <c r="F23" s="39"/>
      <c r="G23" s="39"/>
      <c r="H23" s="39"/>
      <c r="I23" s="33" t="s">
        <v>26</v>
      </c>
      <c r="J23" s="28" t="s">
        <v>32</v>
      </c>
      <c r="K23" s="39"/>
      <c r="L23" s="117"/>
      <c r="S23" s="39"/>
      <c r="T23" s="39"/>
      <c r="U23" s="39"/>
      <c r="V23" s="39"/>
      <c r="W23" s="39"/>
      <c r="X23" s="39"/>
      <c r="Y23" s="39"/>
      <c r="Z23" s="39"/>
      <c r="AA23" s="39"/>
      <c r="AB23" s="39"/>
      <c r="AC23" s="39"/>
      <c r="AD23" s="39"/>
      <c r="AE23" s="39"/>
    </row>
    <row r="24" s="2" customFormat="1" ht="18" customHeight="1">
      <c r="A24" s="39"/>
      <c r="B24" s="40"/>
      <c r="C24" s="39"/>
      <c r="D24" s="39"/>
      <c r="E24" s="28" t="s">
        <v>33</v>
      </c>
      <c r="F24" s="39"/>
      <c r="G24" s="39"/>
      <c r="H24" s="39"/>
      <c r="I24" s="33" t="s">
        <v>28</v>
      </c>
      <c r="J24" s="28" t="s">
        <v>34</v>
      </c>
      <c r="K24" s="39"/>
      <c r="L24" s="117"/>
      <c r="S24" s="39"/>
      <c r="T24" s="39"/>
      <c r="U24" s="39"/>
      <c r="V24" s="39"/>
      <c r="W24" s="39"/>
      <c r="X24" s="39"/>
      <c r="Y24" s="39"/>
      <c r="Z24" s="39"/>
      <c r="AA24" s="39"/>
      <c r="AB24" s="39"/>
      <c r="AC24" s="39"/>
      <c r="AD24" s="39"/>
      <c r="AE24" s="39"/>
    </row>
    <row r="25" s="2" customFormat="1" ht="6.96" customHeight="1">
      <c r="A25" s="39"/>
      <c r="B25" s="40"/>
      <c r="C25" s="39"/>
      <c r="D25" s="39"/>
      <c r="E25" s="39"/>
      <c r="F25" s="39"/>
      <c r="G25" s="39"/>
      <c r="H25" s="39"/>
      <c r="I25" s="39"/>
      <c r="J25" s="39"/>
      <c r="K25" s="39"/>
      <c r="L25" s="117"/>
      <c r="S25" s="39"/>
      <c r="T25" s="39"/>
      <c r="U25" s="39"/>
      <c r="V25" s="39"/>
      <c r="W25" s="39"/>
      <c r="X25" s="39"/>
      <c r="Y25" s="39"/>
      <c r="Z25" s="39"/>
      <c r="AA25" s="39"/>
      <c r="AB25" s="39"/>
      <c r="AC25" s="39"/>
      <c r="AD25" s="39"/>
      <c r="AE25" s="39"/>
    </row>
    <row r="26" s="2" customFormat="1" ht="12" customHeight="1">
      <c r="A26" s="39"/>
      <c r="B26" s="40"/>
      <c r="C26" s="39"/>
      <c r="D26" s="33" t="s">
        <v>37</v>
      </c>
      <c r="E26" s="39"/>
      <c r="F26" s="39"/>
      <c r="G26" s="39"/>
      <c r="H26" s="39"/>
      <c r="I26" s="39"/>
      <c r="J26" s="39"/>
      <c r="K26" s="39"/>
      <c r="L26" s="117"/>
      <c r="S26" s="39"/>
      <c r="T26" s="39"/>
      <c r="U26" s="39"/>
      <c r="V26" s="39"/>
      <c r="W26" s="39"/>
      <c r="X26" s="39"/>
      <c r="Y26" s="39"/>
      <c r="Z26" s="39"/>
      <c r="AA26" s="39"/>
      <c r="AB26" s="39"/>
      <c r="AC26" s="39"/>
      <c r="AD26" s="39"/>
      <c r="AE26" s="39"/>
    </row>
    <row r="27" s="8" customFormat="1" ht="16.5" customHeight="1">
      <c r="A27" s="118"/>
      <c r="B27" s="119"/>
      <c r="C27" s="118"/>
      <c r="D27" s="118"/>
      <c r="E27" s="37" t="s">
        <v>3</v>
      </c>
      <c r="F27" s="37"/>
      <c r="G27" s="37"/>
      <c r="H27" s="37"/>
      <c r="I27" s="118"/>
      <c r="J27" s="118"/>
      <c r="K27" s="118"/>
      <c r="L27" s="120"/>
      <c r="S27" s="118"/>
      <c r="T27" s="118"/>
      <c r="U27" s="118"/>
      <c r="V27" s="118"/>
      <c r="W27" s="118"/>
      <c r="X27" s="118"/>
      <c r="Y27" s="118"/>
      <c r="Z27" s="118"/>
      <c r="AA27" s="118"/>
      <c r="AB27" s="118"/>
      <c r="AC27" s="118"/>
      <c r="AD27" s="118"/>
      <c r="AE27" s="118"/>
    </row>
    <row r="28" s="2" customFormat="1" ht="6.96" customHeight="1">
      <c r="A28" s="39"/>
      <c r="B28" s="40"/>
      <c r="C28" s="39"/>
      <c r="D28" s="39"/>
      <c r="E28" s="39"/>
      <c r="F28" s="39"/>
      <c r="G28" s="39"/>
      <c r="H28" s="39"/>
      <c r="I28" s="39"/>
      <c r="J28" s="39"/>
      <c r="K28" s="39"/>
      <c r="L28" s="117"/>
      <c r="S28" s="39"/>
      <c r="T28" s="39"/>
      <c r="U28" s="39"/>
      <c r="V28" s="39"/>
      <c r="W28" s="39"/>
      <c r="X28" s="39"/>
      <c r="Y28" s="39"/>
      <c r="Z28" s="39"/>
      <c r="AA28" s="39"/>
      <c r="AB28" s="39"/>
      <c r="AC28" s="39"/>
      <c r="AD28" s="39"/>
      <c r="AE28" s="39"/>
    </row>
    <row r="29" s="2" customFormat="1" ht="6.96" customHeight="1">
      <c r="A29" s="39"/>
      <c r="B29" s="40"/>
      <c r="C29" s="39"/>
      <c r="D29" s="85"/>
      <c r="E29" s="85"/>
      <c r="F29" s="85"/>
      <c r="G29" s="85"/>
      <c r="H29" s="85"/>
      <c r="I29" s="85"/>
      <c r="J29" s="85"/>
      <c r="K29" s="85"/>
      <c r="L29" s="117"/>
      <c r="S29" s="39"/>
      <c r="T29" s="39"/>
      <c r="U29" s="39"/>
      <c r="V29" s="39"/>
      <c r="W29" s="39"/>
      <c r="X29" s="39"/>
      <c r="Y29" s="39"/>
      <c r="Z29" s="39"/>
      <c r="AA29" s="39"/>
      <c r="AB29" s="39"/>
      <c r="AC29" s="39"/>
      <c r="AD29" s="39"/>
      <c r="AE29" s="39"/>
    </row>
    <row r="30" s="2" customFormat="1" ht="25.44" customHeight="1">
      <c r="A30" s="39"/>
      <c r="B30" s="40"/>
      <c r="C30" s="39"/>
      <c r="D30" s="121" t="s">
        <v>38</v>
      </c>
      <c r="E30" s="39"/>
      <c r="F30" s="39"/>
      <c r="G30" s="39"/>
      <c r="H30" s="39"/>
      <c r="I30" s="39"/>
      <c r="J30" s="91">
        <f>ROUND(J83, 2)</f>
        <v>0</v>
      </c>
      <c r="K30" s="39"/>
      <c r="L30" s="117"/>
      <c r="S30" s="39"/>
      <c r="T30" s="39"/>
      <c r="U30" s="39"/>
      <c r="V30" s="39"/>
      <c r="W30" s="39"/>
      <c r="X30" s="39"/>
      <c r="Y30" s="39"/>
      <c r="Z30" s="39"/>
      <c r="AA30" s="39"/>
      <c r="AB30" s="39"/>
      <c r="AC30" s="39"/>
      <c r="AD30" s="39"/>
      <c r="AE30" s="39"/>
    </row>
    <row r="31" s="2" customFormat="1" ht="6.96" customHeight="1">
      <c r="A31" s="39"/>
      <c r="B31" s="40"/>
      <c r="C31" s="39"/>
      <c r="D31" s="85"/>
      <c r="E31" s="85"/>
      <c r="F31" s="85"/>
      <c r="G31" s="85"/>
      <c r="H31" s="85"/>
      <c r="I31" s="85"/>
      <c r="J31" s="85"/>
      <c r="K31" s="85"/>
      <c r="L31" s="117"/>
      <c r="S31" s="39"/>
      <c r="T31" s="39"/>
      <c r="U31" s="39"/>
      <c r="V31" s="39"/>
      <c r="W31" s="39"/>
      <c r="X31" s="39"/>
      <c r="Y31" s="39"/>
      <c r="Z31" s="39"/>
      <c r="AA31" s="39"/>
      <c r="AB31" s="39"/>
      <c r="AC31" s="39"/>
      <c r="AD31" s="39"/>
      <c r="AE31" s="39"/>
    </row>
    <row r="32" s="2" customFormat="1" ht="14.4" customHeight="1">
      <c r="A32" s="39"/>
      <c r="B32" s="40"/>
      <c r="C32" s="39"/>
      <c r="D32" s="39"/>
      <c r="E32" s="39"/>
      <c r="F32" s="44" t="s">
        <v>40</v>
      </c>
      <c r="G32" s="39"/>
      <c r="H32" s="39"/>
      <c r="I32" s="44" t="s">
        <v>39</v>
      </c>
      <c r="J32" s="44" t="s">
        <v>41</v>
      </c>
      <c r="K32" s="39"/>
      <c r="L32" s="117"/>
      <c r="S32" s="39"/>
      <c r="T32" s="39"/>
      <c r="U32" s="39"/>
      <c r="V32" s="39"/>
      <c r="W32" s="39"/>
      <c r="X32" s="39"/>
      <c r="Y32" s="39"/>
      <c r="Z32" s="39"/>
      <c r="AA32" s="39"/>
      <c r="AB32" s="39"/>
      <c r="AC32" s="39"/>
      <c r="AD32" s="39"/>
      <c r="AE32" s="39"/>
    </row>
    <row r="33" s="2" customFormat="1" ht="14.4" customHeight="1">
      <c r="A33" s="39"/>
      <c r="B33" s="40"/>
      <c r="C33" s="39"/>
      <c r="D33" s="122" t="s">
        <v>42</v>
      </c>
      <c r="E33" s="33" t="s">
        <v>43</v>
      </c>
      <c r="F33" s="123">
        <f>ROUND((SUM(BE83:BE136)),  2)</f>
        <v>0</v>
      </c>
      <c r="G33" s="39"/>
      <c r="H33" s="39"/>
      <c r="I33" s="124">
        <v>0.21</v>
      </c>
      <c r="J33" s="123">
        <f>ROUND(((SUM(BE83:BE136))*I33),  2)</f>
        <v>0</v>
      </c>
      <c r="K33" s="39"/>
      <c r="L33" s="117"/>
      <c r="S33" s="39"/>
      <c r="T33" s="39"/>
      <c r="U33" s="39"/>
      <c r="V33" s="39"/>
      <c r="W33" s="39"/>
      <c r="X33" s="39"/>
      <c r="Y33" s="39"/>
      <c r="Z33" s="39"/>
      <c r="AA33" s="39"/>
      <c r="AB33" s="39"/>
      <c r="AC33" s="39"/>
      <c r="AD33" s="39"/>
      <c r="AE33" s="39"/>
    </row>
    <row r="34" s="2" customFormat="1" ht="14.4" customHeight="1">
      <c r="A34" s="39"/>
      <c r="B34" s="40"/>
      <c r="C34" s="39"/>
      <c r="D34" s="39"/>
      <c r="E34" s="33" t="s">
        <v>44</v>
      </c>
      <c r="F34" s="123">
        <f>ROUND((SUM(BF83:BF136)),  2)</f>
        <v>0</v>
      </c>
      <c r="G34" s="39"/>
      <c r="H34" s="39"/>
      <c r="I34" s="124">
        <v>0.12</v>
      </c>
      <c r="J34" s="123">
        <f>ROUND(((SUM(BF83:BF136))*I34),  2)</f>
        <v>0</v>
      </c>
      <c r="K34" s="39"/>
      <c r="L34" s="117"/>
      <c r="S34" s="39"/>
      <c r="T34" s="39"/>
      <c r="U34" s="39"/>
      <c r="V34" s="39"/>
      <c r="W34" s="39"/>
      <c r="X34" s="39"/>
      <c r="Y34" s="39"/>
      <c r="Z34" s="39"/>
      <c r="AA34" s="39"/>
      <c r="AB34" s="39"/>
      <c r="AC34" s="39"/>
      <c r="AD34" s="39"/>
      <c r="AE34" s="39"/>
    </row>
    <row r="35" hidden="1" s="2" customFormat="1" ht="14.4" customHeight="1">
      <c r="A35" s="39"/>
      <c r="B35" s="40"/>
      <c r="C35" s="39"/>
      <c r="D35" s="39"/>
      <c r="E35" s="33" t="s">
        <v>45</v>
      </c>
      <c r="F35" s="123">
        <f>ROUND((SUM(BG83:BG136)),  2)</f>
        <v>0</v>
      </c>
      <c r="G35" s="39"/>
      <c r="H35" s="39"/>
      <c r="I35" s="124">
        <v>0.21</v>
      </c>
      <c r="J35" s="123">
        <f>0</f>
        <v>0</v>
      </c>
      <c r="K35" s="39"/>
      <c r="L35" s="117"/>
      <c r="S35" s="39"/>
      <c r="T35" s="39"/>
      <c r="U35" s="39"/>
      <c r="V35" s="39"/>
      <c r="W35" s="39"/>
      <c r="X35" s="39"/>
      <c r="Y35" s="39"/>
      <c r="Z35" s="39"/>
      <c r="AA35" s="39"/>
      <c r="AB35" s="39"/>
      <c r="AC35" s="39"/>
      <c r="AD35" s="39"/>
      <c r="AE35" s="39"/>
    </row>
    <row r="36" hidden="1" s="2" customFormat="1" ht="14.4" customHeight="1">
      <c r="A36" s="39"/>
      <c r="B36" s="40"/>
      <c r="C36" s="39"/>
      <c r="D36" s="39"/>
      <c r="E36" s="33" t="s">
        <v>46</v>
      </c>
      <c r="F36" s="123">
        <f>ROUND((SUM(BH83:BH136)),  2)</f>
        <v>0</v>
      </c>
      <c r="G36" s="39"/>
      <c r="H36" s="39"/>
      <c r="I36" s="124">
        <v>0.12</v>
      </c>
      <c r="J36" s="123">
        <f>0</f>
        <v>0</v>
      </c>
      <c r="K36" s="39"/>
      <c r="L36" s="117"/>
      <c r="S36" s="39"/>
      <c r="T36" s="39"/>
      <c r="U36" s="39"/>
      <c r="V36" s="39"/>
      <c r="W36" s="39"/>
      <c r="X36" s="39"/>
      <c r="Y36" s="39"/>
      <c r="Z36" s="39"/>
      <c r="AA36" s="39"/>
      <c r="AB36" s="39"/>
      <c r="AC36" s="39"/>
      <c r="AD36" s="39"/>
      <c r="AE36" s="39"/>
    </row>
    <row r="37" hidden="1" s="2" customFormat="1" ht="14.4" customHeight="1">
      <c r="A37" s="39"/>
      <c r="B37" s="40"/>
      <c r="C37" s="39"/>
      <c r="D37" s="39"/>
      <c r="E37" s="33" t="s">
        <v>47</v>
      </c>
      <c r="F37" s="123">
        <f>ROUND((SUM(BI83:BI136)),  2)</f>
        <v>0</v>
      </c>
      <c r="G37" s="39"/>
      <c r="H37" s="39"/>
      <c r="I37" s="124">
        <v>0</v>
      </c>
      <c r="J37" s="123">
        <f>0</f>
        <v>0</v>
      </c>
      <c r="K37" s="39"/>
      <c r="L37" s="117"/>
      <c r="S37" s="39"/>
      <c r="T37" s="39"/>
      <c r="U37" s="39"/>
      <c r="V37" s="39"/>
      <c r="W37" s="39"/>
      <c r="X37" s="39"/>
      <c r="Y37" s="39"/>
      <c r="Z37" s="39"/>
      <c r="AA37" s="39"/>
      <c r="AB37" s="39"/>
      <c r="AC37" s="39"/>
      <c r="AD37" s="39"/>
      <c r="AE37" s="39"/>
    </row>
    <row r="38" s="2" customFormat="1" ht="6.96" customHeight="1">
      <c r="A38" s="39"/>
      <c r="B38" s="40"/>
      <c r="C38" s="39"/>
      <c r="D38" s="39"/>
      <c r="E38" s="39"/>
      <c r="F38" s="39"/>
      <c r="G38" s="39"/>
      <c r="H38" s="39"/>
      <c r="I38" s="39"/>
      <c r="J38" s="39"/>
      <c r="K38" s="39"/>
      <c r="L38" s="117"/>
      <c r="S38" s="39"/>
      <c r="T38" s="39"/>
      <c r="U38" s="39"/>
      <c r="V38" s="39"/>
      <c r="W38" s="39"/>
      <c r="X38" s="39"/>
      <c r="Y38" s="39"/>
      <c r="Z38" s="39"/>
      <c r="AA38" s="39"/>
      <c r="AB38" s="39"/>
      <c r="AC38" s="39"/>
      <c r="AD38" s="39"/>
      <c r="AE38" s="39"/>
    </row>
    <row r="39" s="2" customFormat="1" ht="25.44" customHeight="1">
      <c r="A39" s="39"/>
      <c r="B39" s="40"/>
      <c r="C39" s="125"/>
      <c r="D39" s="126" t="s">
        <v>48</v>
      </c>
      <c r="E39" s="77"/>
      <c r="F39" s="77"/>
      <c r="G39" s="127" t="s">
        <v>49</v>
      </c>
      <c r="H39" s="128" t="s">
        <v>50</v>
      </c>
      <c r="I39" s="77"/>
      <c r="J39" s="129">
        <f>SUM(J30:J37)</f>
        <v>0</v>
      </c>
      <c r="K39" s="130"/>
      <c r="L39" s="117"/>
      <c r="S39" s="39"/>
      <c r="T39" s="39"/>
      <c r="U39" s="39"/>
      <c r="V39" s="39"/>
      <c r="W39" s="39"/>
      <c r="X39" s="39"/>
      <c r="Y39" s="39"/>
      <c r="Z39" s="39"/>
      <c r="AA39" s="39"/>
      <c r="AB39" s="39"/>
      <c r="AC39" s="39"/>
      <c r="AD39" s="39"/>
      <c r="AE39" s="39"/>
    </row>
    <row r="40" s="2" customFormat="1" ht="14.4" customHeight="1">
      <c r="A40" s="39"/>
      <c r="B40" s="56"/>
      <c r="C40" s="57"/>
      <c r="D40" s="57"/>
      <c r="E40" s="57"/>
      <c r="F40" s="57"/>
      <c r="G40" s="57"/>
      <c r="H40" s="57"/>
      <c r="I40" s="57"/>
      <c r="J40" s="57"/>
      <c r="K40" s="57"/>
      <c r="L40" s="117"/>
      <c r="S40" s="39"/>
      <c r="T40" s="39"/>
      <c r="U40" s="39"/>
      <c r="V40" s="39"/>
      <c r="W40" s="39"/>
      <c r="X40" s="39"/>
      <c r="Y40" s="39"/>
      <c r="Z40" s="39"/>
      <c r="AA40" s="39"/>
      <c r="AB40" s="39"/>
      <c r="AC40" s="39"/>
      <c r="AD40" s="39"/>
      <c r="AE40" s="39"/>
    </row>
    <row r="44" s="2" customFormat="1" ht="6.96" customHeight="1">
      <c r="A44" s="39"/>
      <c r="B44" s="58"/>
      <c r="C44" s="59"/>
      <c r="D44" s="59"/>
      <c r="E44" s="59"/>
      <c r="F44" s="59"/>
      <c r="G44" s="59"/>
      <c r="H44" s="59"/>
      <c r="I44" s="59"/>
      <c r="J44" s="59"/>
      <c r="K44" s="59"/>
      <c r="L44" s="117"/>
      <c r="S44" s="39"/>
      <c r="T44" s="39"/>
      <c r="U44" s="39"/>
      <c r="V44" s="39"/>
      <c r="W44" s="39"/>
      <c r="X44" s="39"/>
      <c r="Y44" s="39"/>
      <c r="Z44" s="39"/>
      <c r="AA44" s="39"/>
      <c r="AB44" s="39"/>
      <c r="AC44" s="39"/>
      <c r="AD44" s="39"/>
      <c r="AE44" s="39"/>
    </row>
    <row r="45" s="2" customFormat="1" ht="24.96" customHeight="1">
      <c r="A45" s="39"/>
      <c r="B45" s="40"/>
      <c r="C45" s="24" t="s">
        <v>113</v>
      </c>
      <c r="D45" s="39"/>
      <c r="E45" s="39"/>
      <c r="F45" s="39"/>
      <c r="G45" s="39"/>
      <c r="H45" s="39"/>
      <c r="I45" s="39"/>
      <c r="J45" s="39"/>
      <c r="K45" s="39"/>
      <c r="L45" s="117"/>
      <c r="S45" s="39"/>
      <c r="T45" s="39"/>
      <c r="U45" s="39"/>
      <c r="V45" s="39"/>
      <c r="W45" s="39"/>
      <c r="X45" s="39"/>
      <c r="Y45" s="39"/>
      <c r="Z45" s="39"/>
      <c r="AA45" s="39"/>
      <c r="AB45" s="39"/>
      <c r="AC45" s="39"/>
      <c r="AD45" s="39"/>
      <c r="AE45" s="39"/>
    </row>
    <row r="46" s="2" customFormat="1" ht="6.96" customHeight="1">
      <c r="A46" s="39"/>
      <c r="B46" s="40"/>
      <c r="C46" s="39"/>
      <c r="D46" s="39"/>
      <c r="E46" s="39"/>
      <c r="F46" s="39"/>
      <c r="G46" s="39"/>
      <c r="H46" s="39"/>
      <c r="I46" s="39"/>
      <c r="J46" s="39"/>
      <c r="K46" s="39"/>
      <c r="L46" s="117"/>
      <c r="S46" s="39"/>
      <c r="T46" s="39"/>
      <c r="U46" s="39"/>
      <c r="V46" s="39"/>
      <c r="W46" s="39"/>
      <c r="X46" s="39"/>
      <c r="Y46" s="39"/>
      <c r="Z46" s="39"/>
      <c r="AA46" s="39"/>
      <c r="AB46" s="39"/>
      <c r="AC46" s="39"/>
      <c r="AD46" s="39"/>
      <c r="AE46" s="39"/>
    </row>
    <row r="47" s="2" customFormat="1" ht="12" customHeight="1">
      <c r="A47" s="39"/>
      <c r="B47" s="40"/>
      <c r="C47" s="33" t="s">
        <v>17</v>
      </c>
      <c r="D47" s="39"/>
      <c r="E47" s="39"/>
      <c r="F47" s="39"/>
      <c r="G47" s="39"/>
      <c r="H47" s="39"/>
      <c r="I47" s="39"/>
      <c r="J47" s="39"/>
      <c r="K47" s="39"/>
      <c r="L47" s="117"/>
      <c r="S47" s="39"/>
      <c r="T47" s="39"/>
      <c r="U47" s="39"/>
      <c r="V47" s="39"/>
      <c r="W47" s="39"/>
      <c r="X47" s="39"/>
      <c r="Y47" s="39"/>
      <c r="Z47" s="39"/>
      <c r="AA47" s="39"/>
      <c r="AB47" s="39"/>
      <c r="AC47" s="39"/>
      <c r="AD47" s="39"/>
      <c r="AE47" s="39"/>
    </row>
    <row r="48" s="2" customFormat="1" ht="16.5" customHeight="1">
      <c r="A48" s="39"/>
      <c r="B48" s="40"/>
      <c r="C48" s="39"/>
      <c r="D48" s="39"/>
      <c r="E48" s="116" t="str">
        <f>E7</f>
        <v>SUŠP Jihlava Rek. stravovacího provozu</v>
      </c>
      <c r="F48" s="33"/>
      <c r="G48" s="33"/>
      <c r="H48" s="33"/>
      <c r="I48" s="39"/>
      <c r="J48" s="39"/>
      <c r="K48" s="39"/>
      <c r="L48" s="117"/>
      <c r="S48" s="39"/>
      <c r="T48" s="39"/>
      <c r="U48" s="39"/>
      <c r="V48" s="39"/>
      <c r="W48" s="39"/>
      <c r="X48" s="39"/>
      <c r="Y48" s="39"/>
      <c r="Z48" s="39"/>
      <c r="AA48" s="39"/>
      <c r="AB48" s="39"/>
      <c r="AC48" s="39"/>
      <c r="AD48" s="39"/>
      <c r="AE48" s="39"/>
    </row>
    <row r="49" s="2" customFormat="1" ht="12" customHeight="1">
      <c r="A49" s="39"/>
      <c r="B49" s="40"/>
      <c r="C49" s="33" t="s">
        <v>111</v>
      </c>
      <c r="D49" s="39"/>
      <c r="E49" s="39"/>
      <c r="F49" s="39"/>
      <c r="G49" s="39"/>
      <c r="H49" s="39"/>
      <c r="I49" s="39"/>
      <c r="J49" s="39"/>
      <c r="K49" s="39"/>
      <c r="L49" s="117"/>
      <c r="S49" s="39"/>
      <c r="T49" s="39"/>
      <c r="U49" s="39"/>
      <c r="V49" s="39"/>
      <c r="W49" s="39"/>
      <c r="X49" s="39"/>
      <c r="Y49" s="39"/>
      <c r="Z49" s="39"/>
      <c r="AA49" s="39"/>
      <c r="AB49" s="39"/>
      <c r="AC49" s="39"/>
      <c r="AD49" s="39"/>
      <c r="AE49" s="39"/>
    </row>
    <row r="50" s="2" customFormat="1" ht="16.5" customHeight="1">
      <c r="A50" s="39"/>
      <c r="B50" s="40"/>
      <c r="C50" s="39"/>
      <c r="D50" s="39"/>
      <c r="E50" s="63" t="str">
        <f>E9</f>
        <v>05 - CHLAZENÍ</v>
      </c>
      <c r="F50" s="39"/>
      <c r="G50" s="39"/>
      <c r="H50" s="39"/>
      <c r="I50" s="39"/>
      <c r="J50" s="39"/>
      <c r="K50" s="39"/>
      <c r="L50" s="117"/>
      <c r="S50" s="39"/>
      <c r="T50" s="39"/>
      <c r="U50" s="39"/>
      <c r="V50" s="39"/>
      <c r="W50" s="39"/>
      <c r="X50" s="39"/>
      <c r="Y50" s="39"/>
      <c r="Z50" s="39"/>
      <c r="AA50" s="39"/>
      <c r="AB50" s="39"/>
      <c r="AC50" s="39"/>
      <c r="AD50" s="39"/>
      <c r="AE50" s="39"/>
    </row>
    <row r="51" s="2" customFormat="1" ht="6.96" customHeight="1">
      <c r="A51" s="39"/>
      <c r="B51" s="40"/>
      <c r="C51" s="39"/>
      <c r="D51" s="39"/>
      <c r="E51" s="39"/>
      <c r="F51" s="39"/>
      <c r="G51" s="39"/>
      <c r="H51" s="39"/>
      <c r="I51" s="39"/>
      <c r="J51" s="39"/>
      <c r="K51" s="39"/>
      <c r="L51" s="117"/>
      <c r="S51" s="39"/>
      <c r="T51" s="39"/>
      <c r="U51" s="39"/>
      <c r="V51" s="39"/>
      <c r="W51" s="39"/>
      <c r="X51" s="39"/>
      <c r="Y51" s="39"/>
      <c r="Z51" s="39"/>
      <c r="AA51" s="39"/>
      <c r="AB51" s="39"/>
      <c r="AC51" s="39"/>
      <c r="AD51" s="39"/>
      <c r="AE51" s="39"/>
    </row>
    <row r="52" s="2" customFormat="1" ht="12" customHeight="1">
      <c r="A52" s="39"/>
      <c r="B52" s="40"/>
      <c r="C52" s="33" t="s">
        <v>21</v>
      </c>
      <c r="D52" s="39"/>
      <c r="E52" s="39"/>
      <c r="F52" s="28" t="str">
        <f>F12</f>
        <v>Hálkova 2917/42</v>
      </c>
      <c r="G52" s="39"/>
      <c r="H52" s="39"/>
      <c r="I52" s="33" t="s">
        <v>23</v>
      </c>
      <c r="J52" s="65" t="str">
        <f>IF(J12="","",J12)</f>
        <v>20. 1. 2025</v>
      </c>
      <c r="K52" s="39"/>
      <c r="L52" s="117"/>
      <c r="S52" s="39"/>
      <c r="T52" s="39"/>
      <c r="U52" s="39"/>
      <c r="V52" s="39"/>
      <c r="W52" s="39"/>
      <c r="X52" s="39"/>
      <c r="Y52" s="39"/>
      <c r="Z52" s="39"/>
      <c r="AA52" s="39"/>
      <c r="AB52" s="39"/>
      <c r="AC52" s="39"/>
      <c r="AD52" s="39"/>
      <c r="AE52" s="39"/>
    </row>
    <row r="53" s="2" customFormat="1" ht="6.96" customHeight="1">
      <c r="A53" s="39"/>
      <c r="B53" s="40"/>
      <c r="C53" s="39"/>
      <c r="D53" s="39"/>
      <c r="E53" s="39"/>
      <c r="F53" s="39"/>
      <c r="G53" s="39"/>
      <c r="H53" s="39"/>
      <c r="I53" s="39"/>
      <c r="J53" s="39"/>
      <c r="K53" s="39"/>
      <c r="L53" s="117"/>
      <c r="S53" s="39"/>
      <c r="T53" s="39"/>
      <c r="U53" s="39"/>
      <c r="V53" s="39"/>
      <c r="W53" s="39"/>
      <c r="X53" s="39"/>
      <c r="Y53" s="39"/>
      <c r="Z53" s="39"/>
      <c r="AA53" s="39"/>
      <c r="AB53" s="39"/>
      <c r="AC53" s="39"/>
      <c r="AD53" s="39"/>
      <c r="AE53" s="39"/>
    </row>
    <row r="54" s="2" customFormat="1" ht="15.15" customHeight="1">
      <c r="A54" s="39"/>
      <c r="B54" s="40"/>
      <c r="C54" s="33" t="s">
        <v>25</v>
      </c>
      <c r="D54" s="39"/>
      <c r="E54" s="39"/>
      <c r="F54" s="28" t="str">
        <f>E15</f>
        <v>Kraj Vysočina, Žižkova 182/57, 586 01 Jihlava</v>
      </c>
      <c r="G54" s="39"/>
      <c r="H54" s="39"/>
      <c r="I54" s="33" t="s">
        <v>31</v>
      </c>
      <c r="J54" s="37" t="str">
        <f>E21</f>
        <v>Proiectura Dana s.r.o.</v>
      </c>
      <c r="K54" s="39"/>
      <c r="L54" s="117"/>
      <c r="S54" s="39"/>
      <c r="T54" s="39"/>
      <c r="U54" s="39"/>
      <c r="V54" s="39"/>
      <c r="W54" s="39"/>
      <c r="X54" s="39"/>
      <c r="Y54" s="39"/>
      <c r="Z54" s="39"/>
      <c r="AA54" s="39"/>
      <c r="AB54" s="39"/>
      <c r="AC54" s="39"/>
      <c r="AD54" s="39"/>
      <c r="AE54" s="39"/>
    </row>
    <row r="55" s="2" customFormat="1" ht="15.15" customHeight="1">
      <c r="A55" s="39"/>
      <c r="B55" s="40"/>
      <c r="C55" s="33" t="s">
        <v>29</v>
      </c>
      <c r="D55" s="39"/>
      <c r="E55" s="39"/>
      <c r="F55" s="28" t="str">
        <f>IF(E18="","",E18)</f>
        <v>Vyplň údaj</v>
      </c>
      <c r="G55" s="39"/>
      <c r="H55" s="39"/>
      <c r="I55" s="33" t="s">
        <v>36</v>
      </c>
      <c r="J55" s="37" t="str">
        <f>E24</f>
        <v>Proiectura Dana s.r.o.</v>
      </c>
      <c r="K55" s="39"/>
      <c r="L55" s="117"/>
      <c r="S55" s="39"/>
      <c r="T55" s="39"/>
      <c r="U55" s="39"/>
      <c r="V55" s="39"/>
      <c r="W55" s="39"/>
      <c r="X55" s="39"/>
      <c r="Y55" s="39"/>
      <c r="Z55" s="39"/>
      <c r="AA55" s="39"/>
      <c r="AB55" s="39"/>
      <c r="AC55" s="39"/>
      <c r="AD55" s="39"/>
      <c r="AE55" s="39"/>
    </row>
    <row r="56" s="2" customFormat="1" ht="10.32" customHeight="1">
      <c r="A56" s="39"/>
      <c r="B56" s="40"/>
      <c r="C56" s="39"/>
      <c r="D56" s="39"/>
      <c r="E56" s="39"/>
      <c r="F56" s="39"/>
      <c r="G56" s="39"/>
      <c r="H56" s="39"/>
      <c r="I56" s="39"/>
      <c r="J56" s="39"/>
      <c r="K56" s="39"/>
      <c r="L56" s="117"/>
      <c r="S56" s="39"/>
      <c r="T56" s="39"/>
      <c r="U56" s="39"/>
      <c r="V56" s="39"/>
      <c r="W56" s="39"/>
      <c r="X56" s="39"/>
      <c r="Y56" s="39"/>
      <c r="Z56" s="39"/>
      <c r="AA56" s="39"/>
      <c r="AB56" s="39"/>
      <c r="AC56" s="39"/>
      <c r="AD56" s="39"/>
      <c r="AE56" s="39"/>
    </row>
    <row r="57" s="2" customFormat="1" ht="29.28" customHeight="1">
      <c r="A57" s="39"/>
      <c r="B57" s="40"/>
      <c r="C57" s="131" t="s">
        <v>114</v>
      </c>
      <c r="D57" s="125"/>
      <c r="E57" s="125"/>
      <c r="F57" s="125"/>
      <c r="G57" s="125"/>
      <c r="H57" s="125"/>
      <c r="I57" s="125"/>
      <c r="J57" s="132" t="s">
        <v>115</v>
      </c>
      <c r="K57" s="125"/>
      <c r="L57" s="117"/>
      <c r="S57" s="39"/>
      <c r="T57" s="39"/>
      <c r="U57" s="39"/>
      <c r="V57" s="39"/>
      <c r="W57" s="39"/>
      <c r="X57" s="39"/>
      <c r="Y57" s="39"/>
      <c r="Z57" s="39"/>
      <c r="AA57" s="39"/>
      <c r="AB57" s="39"/>
      <c r="AC57" s="39"/>
      <c r="AD57" s="39"/>
      <c r="AE57" s="39"/>
    </row>
    <row r="58" s="2" customFormat="1" ht="10.32" customHeight="1">
      <c r="A58" s="39"/>
      <c r="B58" s="40"/>
      <c r="C58" s="39"/>
      <c r="D58" s="39"/>
      <c r="E58" s="39"/>
      <c r="F58" s="39"/>
      <c r="G58" s="39"/>
      <c r="H58" s="39"/>
      <c r="I58" s="39"/>
      <c r="J58" s="39"/>
      <c r="K58" s="39"/>
      <c r="L58" s="117"/>
      <c r="S58" s="39"/>
      <c r="T58" s="39"/>
      <c r="U58" s="39"/>
      <c r="V58" s="39"/>
      <c r="W58" s="39"/>
      <c r="X58" s="39"/>
      <c r="Y58" s="39"/>
      <c r="Z58" s="39"/>
      <c r="AA58" s="39"/>
      <c r="AB58" s="39"/>
      <c r="AC58" s="39"/>
      <c r="AD58" s="39"/>
      <c r="AE58" s="39"/>
    </row>
    <row r="59" s="2" customFormat="1" ht="22.8" customHeight="1">
      <c r="A59" s="39"/>
      <c r="B59" s="40"/>
      <c r="C59" s="133" t="s">
        <v>70</v>
      </c>
      <c r="D59" s="39"/>
      <c r="E59" s="39"/>
      <c r="F59" s="39"/>
      <c r="G59" s="39"/>
      <c r="H59" s="39"/>
      <c r="I59" s="39"/>
      <c r="J59" s="91">
        <f>J83</f>
        <v>0</v>
      </c>
      <c r="K59" s="39"/>
      <c r="L59" s="117"/>
      <c r="S59" s="39"/>
      <c r="T59" s="39"/>
      <c r="U59" s="39"/>
      <c r="V59" s="39"/>
      <c r="W59" s="39"/>
      <c r="X59" s="39"/>
      <c r="Y59" s="39"/>
      <c r="Z59" s="39"/>
      <c r="AA59" s="39"/>
      <c r="AB59" s="39"/>
      <c r="AC59" s="39"/>
      <c r="AD59" s="39"/>
      <c r="AE59" s="39"/>
      <c r="AU59" s="20" t="s">
        <v>116</v>
      </c>
    </row>
    <row r="60" s="9" customFormat="1" ht="24.96" customHeight="1">
      <c r="A60" s="9"/>
      <c r="B60" s="134"/>
      <c r="C60" s="9"/>
      <c r="D60" s="135" t="s">
        <v>1060</v>
      </c>
      <c r="E60" s="136"/>
      <c r="F60" s="136"/>
      <c r="G60" s="136"/>
      <c r="H60" s="136"/>
      <c r="I60" s="136"/>
      <c r="J60" s="137">
        <f>J84</f>
        <v>0</v>
      </c>
      <c r="K60" s="9"/>
      <c r="L60" s="134"/>
      <c r="S60" s="9"/>
      <c r="T60" s="9"/>
      <c r="U60" s="9"/>
      <c r="V60" s="9"/>
      <c r="W60" s="9"/>
      <c r="X60" s="9"/>
      <c r="Y60" s="9"/>
      <c r="Z60" s="9"/>
      <c r="AA60" s="9"/>
      <c r="AB60" s="9"/>
      <c r="AC60" s="9"/>
      <c r="AD60" s="9"/>
      <c r="AE60" s="9"/>
    </row>
    <row r="61" s="9" customFormat="1" ht="24.96" customHeight="1">
      <c r="A61" s="9"/>
      <c r="B61" s="134"/>
      <c r="C61" s="9"/>
      <c r="D61" s="135" t="s">
        <v>1061</v>
      </c>
      <c r="E61" s="136"/>
      <c r="F61" s="136"/>
      <c r="G61" s="136"/>
      <c r="H61" s="136"/>
      <c r="I61" s="136"/>
      <c r="J61" s="137">
        <f>J100</f>
        <v>0</v>
      </c>
      <c r="K61" s="9"/>
      <c r="L61" s="134"/>
      <c r="S61" s="9"/>
      <c r="T61" s="9"/>
      <c r="U61" s="9"/>
      <c r="V61" s="9"/>
      <c r="W61" s="9"/>
      <c r="X61" s="9"/>
      <c r="Y61" s="9"/>
      <c r="Z61" s="9"/>
      <c r="AA61" s="9"/>
      <c r="AB61" s="9"/>
      <c r="AC61" s="9"/>
      <c r="AD61" s="9"/>
      <c r="AE61" s="9"/>
    </row>
    <row r="62" s="9" customFormat="1" ht="24.96" customHeight="1">
      <c r="A62" s="9"/>
      <c r="B62" s="134"/>
      <c r="C62" s="9"/>
      <c r="D62" s="135" t="s">
        <v>1062</v>
      </c>
      <c r="E62" s="136"/>
      <c r="F62" s="136"/>
      <c r="G62" s="136"/>
      <c r="H62" s="136"/>
      <c r="I62" s="136"/>
      <c r="J62" s="137">
        <f>J114</f>
        <v>0</v>
      </c>
      <c r="K62" s="9"/>
      <c r="L62" s="134"/>
      <c r="S62" s="9"/>
      <c r="T62" s="9"/>
      <c r="U62" s="9"/>
      <c r="V62" s="9"/>
      <c r="W62" s="9"/>
      <c r="X62" s="9"/>
      <c r="Y62" s="9"/>
      <c r="Z62" s="9"/>
      <c r="AA62" s="9"/>
      <c r="AB62" s="9"/>
      <c r="AC62" s="9"/>
      <c r="AD62" s="9"/>
      <c r="AE62" s="9"/>
    </row>
    <row r="63" s="9" customFormat="1" ht="24.96" customHeight="1">
      <c r="A63" s="9"/>
      <c r="B63" s="134"/>
      <c r="C63" s="9"/>
      <c r="D63" s="135" t="s">
        <v>1063</v>
      </c>
      <c r="E63" s="136"/>
      <c r="F63" s="136"/>
      <c r="G63" s="136"/>
      <c r="H63" s="136"/>
      <c r="I63" s="136"/>
      <c r="J63" s="137">
        <f>J117</f>
        <v>0</v>
      </c>
      <c r="K63" s="9"/>
      <c r="L63" s="134"/>
      <c r="S63" s="9"/>
      <c r="T63" s="9"/>
      <c r="U63" s="9"/>
      <c r="V63" s="9"/>
      <c r="W63" s="9"/>
      <c r="X63" s="9"/>
      <c r="Y63" s="9"/>
      <c r="Z63" s="9"/>
      <c r="AA63" s="9"/>
      <c r="AB63" s="9"/>
      <c r="AC63" s="9"/>
      <c r="AD63" s="9"/>
      <c r="AE63" s="9"/>
    </row>
    <row r="64" s="2" customFormat="1" ht="21.84" customHeight="1">
      <c r="A64" s="39"/>
      <c r="B64" s="40"/>
      <c r="C64" s="39"/>
      <c r="D64" s="39"/>
      <c r="E64" s="39"/>
      <c r="F64" s="39"/>
      <c r="G64" s="39"/>
      <c r="H64" s="39"/>
      <c r="I64" s="39"/>
      <c r="J64" s="39"/>
      <c r="K64" s="39"/>
      <c r="L64" s="117"/>
      <c r="S64" s="39"/>
      <c r="T64" s="39"/>
      <c r="U64" s="39"/>
      <c r="V64" s="39"/>
      <c r="W64" s="39"/>
      <c r="X64" s="39"/>
      <c r="Y64" s="39"/>
      <c r="Z64" s="39"/>
      <c r="AA64" s="39"/>
      <c r="AB64" s="39"/>
      <c r="AC64" s="39"/>
      <c r="AD64" s="39"/>
      <c r="AE64" s="39"/>
    </row>
    <row r="65" s="2" customFormat="1" ht="6.96" customHeight="1">
      <c r="A65" s="39"/>
      <c r="B65" s="56"/>
      <c r="C65" s="57"/>
      <c r="D65" s="57"/>
      <c r="E65" s="57"/>
      <c r="F65" s="57"/>
      <c r="G65" s="57"/>
      <c r="H65" s="57"/>
      <c r="I65" s="57"/>
      <c r="J65" s="57"/>
      <c r="K65" s="57"/>
      <c r="L65" s="117"/>
      <c r="S65" s="39"/>
      <c r="T65" s="39"/>
      <c r="U65" s="39"/>
      <c r="V65" s="39"/>
      <c r="W65" s="39"/>
      <c r="X65" s="39"/>
      <c r="Y65" s="39"/>
      <c r="Z65" s="39"/>
      <c r="AA65" s="39"/>
      <c r="AB65" s="39"/>
      <c r="AC65" s="39"/>
      <c r="AD65" s="39"/>
      <c r="AE65" s="39"/>
    </row>
    <row r="69" s="2" customFormat="1" ht="6.96" customHeight="1">
      <c r="A69" s="39"/>
      <c r="B69" s="58"/>
      <c r="C69" s="59"/>
      <c r="D69" s="59"/>
      <c r="E69" s="59"/>
      <c r="F69" s="59"/>
      <c r="G69" s="59"/>
      <c r="H69" s="59"/>
      <c r="I69" s="59"/>
      <c r="J69" s="59"/>
      <c r="K69" s="59"/>
      <c r="L69" s="117"/>
      <c r="S69" s="39"/>
      <c r="T69" s="39"/>
      <c r="U69" s="39"/>
      <c r="V69" s="39"/>
      <c r="W69" s="39"/>
      <c r="X69" s="39"/>
      <c r="Y69" s="39"/>
      <c r="Z69" s="39"/>
      <c r="AA69" s="39"/>
      <c r="AB69" s="39"/>
      <c r="AC69" s="39"/>
      <c r="AD69" s="39"/>
      <c r="AE69" s="39"/>
    </row>
    <row r="70" s="2" customFormat="1" ht="24.96" customHeight="1">
      <c r="A70" s="39"/>
      <c r="B70" s="40"/>
      <c r="C70" s="24" t="s">
        <v>133</v>
      </c>
      <c r="D70" s="39"/>
      <c r="E70" s="39"/>
      <c r="F70" s="39"/>
      <c r="G70" s="39"/>
      <c r="H70" s="39"/>
      <c r="I70" s="39"/>
      <c r="J70" s="39"/>
      <c r="K70" s="39"/>
      <c r="L70" s="117"/>
      <c r="S70" s="39"/>
      <c r="T70" s="39"/>
      <c r="U70" s="39"/>
      <c r="V70" s="39"/>
      <c r="W70" s="39"/>
      <c r="X70" s="39"/>
      <c r="Y70" s="39"/>
      <c r="Z70" s="39"/>
      <c r="AA70" s="39"/>
      <c r="AB70" s="39"/>
      <c r="AC70" s="39"/>
      <c r="AD70" s="39"/>
      <c r="AE70" s="39"/>
    </row>
    <row r="71" s="2" customFormat="1" ht="6.96" customHeight="1">
      <c r="A71" s="39"/>
      <c r="B71" s="40"/>
      <c r="C71" s="39"/>
      <c r="D71" s="39"/>
      <c r="E71" s="39"/>
      <c r="F71" s="39"/>
      <c r="G71" s="39"/>
      <c r="H71" s="39"/>
      <c r="I71" s="39"/>
      <c r="J71" s="39"/>
      <c r="K71" s="39"/>
      <c r="L71" s="117"/>
      <c r="S71" s="39"/>
      <c r="T71" s="39"/>
      <c r="U71" s="39"/>
      <c r="V71" s="39"/>
      <c r="W71" s="39"/>
      <c r="X71" s="39"/>
      <c r="Y71" s="39"/>
      <c r="Z71" s="39"/>
      <c r="AA71" s="39"/>
      <c r="AB71" s="39"/>
      <c r="AC71" s="39"/>
      <c r="AD71" s="39"/>
      <c r="AE71" s="39"/>
    </row>
    <row r="72" s="2" customFormat="1" ht="12" customHeight="1">
      <c r="A72" s="39"/>
      <c r="B72" s="40"/>
      <c r="C72" s="33" t="s">
        <v>17</v>
      </c>
      <c r="D72" s="39"/>
      <c r="E72" s="39"/>
      <c r="F72" s="39"/>
      <c r="G72" s="39"/>
      <c r="H72" s="39"/>
      <c r="I72" s="39"/>
      <c r="J72" s="39"/>
      <c r="K72" s="39"/>
      <c r="L72" s="117"/>
      <c r="S72" s="39"/>
      <c r="T72" s="39"/>
      <c r="U72" s="39"/>
      <c r="V72" s="39"/>
      <c r="W72" s="39"/>
      <c r="X72" s="39"/>
      <c r="Y72" s="39"/>
      <c r="Z72" s="39"/>
      <c r="AA72" s="39"/>
      <c r="AB72" s="39"/>
      <c r="AC72" s="39"/>
      <c r="AD72" s="39"/>
      <c r="AE72" s="39"/>
    </row>
    <row r="73" s="2" customFormat="1" ht="16.5" customHeight="1">
      <c r="A73" s="39"/>
      <c r="B73" s="40"/>
      <c r="C73" s="39"/>
      <c r="D73" s="39"/>
      <c r="E73" s="116" t="str">
        <f>E7</f>
        <v>SUŠP Jihlava Rek. stravovacího provozu</v>
      </c>
      <c r="F73" s="33"/>
      <c r="G73" s="33"/>
      <c r="H73" s="33"/>
      <c r="I73" s="39"/>
      <c r="J73" s="39"/>
      <c r="K73" s="39"/>
      <c r="L73" s="117"/>
      <c r="S73" s="39"/>
      <c r="T73" s="39"/>
      <c r="U73" s="39"/>
      <c r="V73" s="39"/>
      <c r="W73" s="39"/>
      <c r="X73" s="39"/>
      <c r="Y73" s="39"/>
      <c r="Z73" s="39"/>
      <c r="AA73" s="39"/>
      <c r="AB73" s="39"/>
      <c r="AC73" s="39"/>
      <c r="AD73" s="39"/>
      <c r="AE73" s="39"/>
    </row>
    <row r="74" s="2" customFormat="1" ht="12" customHeight="1">
      <c r="A74" s="39"/>
      <c r="B74" s="40"/>
      <c r="C74" s="33" t="s">
        <v>111</v>
      </c>
      <c r="D74" s="39"/>
      <c r="E74" s="39"/>
      <c r="F74" s="39"/>
      <c r="G74" s="39"/>
      <c r="H74" s="39"/>
      <c r="I74" s="39"/>
      <c r="J74" s="39"/>
      <c r="K74" s="39"/>
      <c r="L74" s="117"/>
      <c r="S74" s="39"/>
      <c r="T74" s="39"/>
      <c r="U74" s="39"/>
      <c r="V74" s="39"/>
      <c r="W74" s="39"/>
      <c r="X74" s="39"/>
      <c r="Y74" s="39"/>
      <c r="Z74" s="39"/>
      <c r="AA74" s="39"/>
      <c r="AB74" s="39"/>
      <c r="AC74" s="39"/>
      <c r="AD74" s="39"/>
      <c r="AE74" s="39"/>
    </row>
    <row r="75" s="2" customFormat="1" ht="16.5" customHeight="1">
      <c r="A75" s="39"/>
      <c r="B75" s="40"/>
      <c r="C75" s="39"/>
      <c r="D75" s="39"/>
      <c r="E75" s="63" t="str">
        <f>E9</f>
        <v>05 - CHLAZENÍ</v>
      </c>
      <c r="F75" s="39"/>
      <c r="G75" s="39"/>
      <c r="H75" s="39"/>
      <c r="I75" s="39"/>
      <c r="J75" s="39"/>
      <c r="K75" s="39"/>
      <c r="L75" s="117"/>
      <c r="S75" s="39"/>
      <c r="T75" s="39"/>
      <c r="U75" s="39"/>
      <c r="V75" s="39"/>
      <c r="W75" s="39"/>
      <c r="X75" s="39"/>
      <c r="Y75" s="39"/>
      <c r="Z75" s="39"/>
      <c r="AA75" s="39"/>
      <c r="AB75" s="39"/>
      <c r="AC75" s="39"/>
      <c r="AD75" s="39"/>
      <c r="AE75" s="39"/>
    </row>
    <row r="76" s="2" customFormat="1" ht="6.96" customHeight="1">
      <c r="A76" s="39"/>
      <c r="B76" s="40"/>
      <c r="C76" s="39"/>
      <c r="D76" s="39"/>
      <c r="E76" s="39"/>
      <c r="F76" s="39"/>
      <c r="G76" s="39"/>
      <c r="H76" s="39"/>
      <c r="I76" s="39"/>
      <c r="J76" s="39"/>
      <c r="K76" s="39"/>
      <c r="L76" s="117"/>
      <c r="S76" s="39"/>
      <c r="T76" s="39"/>
      <c r="U76" s="39"/>
      <c r="V76" s="39"/>
      <c r="W76" s="39"/>
      <c r="X76" s="39"/>
      <c r="Y76" s="39"/>
      <c r="Z76" s="39"/>
      <c r="AA76" s="39"/>
      <c r="AB76" s="39"/>
      <c r="AC76" s="39"/>
      <c r="AD76" s="39"/>
      <c r="AE76" s="39"/>
    </row>
    <row r="77" s="2" customFormat="1" ht="12" customHeight="1">
      <c r="A77" s="39"/>
      <c r="B77" s="40"/>
      <c r="C77" s="33" t="s">
        <v>21</v>
      </c>
      <c r="D77" s="39"/>
      <c r="E77" s="39"/>
      <c r="F77" s="28" t="str">
        <f>F12</f>
        <v>Hálkova 2917/42</v>
      </c>
      <c r="G77" s="39"/>
      <c r="H77" s="39"/>
      <c r="I77" s="33" t="s">
        <v>23</v>
      </c>
      <c r="J77" s="65" t="str">
        <f>IF(J12="","",J12)</f>
        <v>20. 1. 2025</v>
      </c>
      <c r="K77" s="39"/>
      <c r="L77" s="117"/>
      <c r="S77" s="39"/>
      <c r="T77" s="39"/>
      <c r="U77" s="39"/>
      <c r="V77" s="39"/>
      <c r="W77" s="39"/>
      <c r="X77" s="39"/>
      <c r="Y77" s="39"/>
      <c r="Z77" s="39"/>
      <c r="AA77" s="39"/>
      <c r="AB77" s="39"/>
      <c r="AC77" s="39"/>
      <c r="AD77" s="39"/>
      <c r="AE77" s="39"/>
    </row>
    <row r="78" s="2" customFormat="1" ht="6.96" customHeight="1">
      <c r="A78" s="39"/>
      <c r="B78" s="40"/>
      <c r="C78" s="39"/>
      <c r="D78" s="39"/>
      <c r="E78" s="39"/>
      <c r="F78" s="39"/>
      <c r="G78" s="39"/>
      <c r="H78" s="39"/>
      <c r="I78" s="39"/>
      <c r="J78" s="39"/>
      <c r="K78" s="39"/>
      <c r="L78" s="117"/>
      <c r="S78" s="39"/>
      <c r="T78" s="39"/>
      <c r="U78" s="39"/>
      <c r="V78" s="39"/>
      <c r="W78" s="39"/>
      <c r="X78" s="39"/>
      <c r="Y78" s="39"/>
      <c r="Z78" s="39"/>
      <c r="AA78" s="39"/>
      <c r="AB78" s="39"/>
      <c r="AC78" s="39"/>
      <c r="AD78" s="39"/>
      <c r="AE78" s="39"/>
    </row>
    <row r="79" s="2" customFormat="1" ht="15.15" customHeight="1">
      <c r="A79" s="39"/>
      <c r="B79" s="40"/>
      <c r="C79" s="33" t="s">
        <v>25</v>
      </c>
      <c r="D79" s="39"/>
      <c r="E79" s="39"/>
      <c r="F79" s="28" t="str">
        <f>E15</f>
        <v>Kraj Vysočina, Žižkova 182/57, 586 01 Jihlava</v>
      </c>
      <c r="G79" s="39"/>
      <c r="H79" s="39"/>
      <c r="I79" s="33" t="s">
        <v>31</v>
      </c>
      <c r="J79" s="37" t="str">
        <f>E21</f>
        <v>Proiectura Dana s.r.o.</v>
      </c>
      <c r="K79" s="39"/>
      <c r="L79" s="117"/>
      <c r="S79" s="39"/>
      <c r="T79" s="39"/>
      <c r="U79" s="39"/>
      <c r="V79" s="39"/>
      <c r="W79" s="39"/>
      <c r="X79" s="39"/>
      <c r="Y79" s="39"/>
      <c r="Z79" s="39"/>
      <c r="AA79" s="39"/>
      <c r="AB79" s="39"/>
      <c r="AC79" s="39"/>
      <c r="AD79" s="39"/>
      <c r="AE79" s="39"/>
    </row>
    <row r="80" s="2" customFormat="1" ht="15.15" customHeight="1">
      <c r="A80" s="39"/>
      <c r="B80" s="40"/>
      <c r="C80" s="33" t="s">
        <v>29</v>
      </c>
      <c r="D80" s="39"/>
      <c r="E80" s="39"/>
      <c r="F80" s="28" t="str">
        <f>IF(E18="","",E18)</f>
        <v>Vyplň údaj</v>
      </c>
      <c r="G80" s="39"/>
      <c r="H80" s="39"/>
      <c r="I80" s="33" t="s">
        <v>36</v>
      </c>
      <c r="J80" s="37" t="str">
        <f>E24</f>
        <v>Proiectura Dana s.r.o.</v>
      </c>
      <c r="K80" s="39"/>
      <c r="L80" s="117"/>
      <c r="S80" s="39"/>
      <c r="T80" s="39"/>
      <c r="U80" s="39"/>
      <c r="V80" s="39"/>
      <c r="W80" s="39"/>
      <c r="X80" s="39"/>
      <c r="Y80" s="39"/>
      <c r="Z80" s="39"/>
      <c r="AA80" s="39"/>
      <c r="AB80" s="39"/>
      <c r="AC80" s="39"/>
      <c r="AD80" s="39"/>
      <c r="AE80" s="39"/>
    </row>
    <row r="81" s="2" customFormat="1" ht="10.32" customHeight="1">
      <c r="A81" s="39"/>
      <c r="B81" s="40"/>
      <c r="C81" s="39"/>
      <c r="D81" s="39"/>
      <c r="E81" s="39"/>
      <c r="F81" s="39"/>
      <c r="G81" s="39"/>
      <c r="H81" s="39"/>
      <c r="I81" s="39"/>
      <c r="J81" s="39"/>
      <c r="K81" s="39"/>
      <c r="L81" s="117"/>
      <c r="S81" s="39"/>
      <c r="T81" s="39"/>
      <c r="U81" s="39"/>
      <c r="V81" s="39"/>
      <c r="W81" s="39"/>
      <c r="X81" s="39"/>
      <c r="Y81" s="39"/>
      <c r="Z81" s="39"/>
      <c r="AA81" s="39"/>
      <c r="AB81" s="39"/>
      <c r="AC81" s="39"/>
      <c r="AD81" s="39"/>
      <c r="AE81" s="39"/>
    </row>
    <row r="82" s="11" customFormat="1" ht="29.28" customHeight="1">
      <c r="A82" s="142"/>
      <c r="B82" s="143"/>
      <c r="C82" s="144" t="s">
        <v>134</v>
      </c>
      <c r="D82" s="145" t="s">
        <v>57</v>
      </c>
      <c r="E82" s="145" t="s">
        <v>53</v>
      </c>
      <c r="F82" s="145" t="s">
        <v>54</v>
      </c>
      <c r="G82" s="145" t="s">
        <v>135</v>
      </c>
      <c r="H82" s="145" t="s">
        <v>136</v>
      </c>
      <c r="I82" s="145" t="s">
        <v>137</v>
      </c>
      <c r="J82" s="145" t="s">
        <v>115</v>
      </c>
      <c r="K82" s="146" t="s">
        <v>138</v>
      </c>
      <c r="L82" s="147"/>
      <c r="M82" s="81" t="s">
        <v>3</v>
      </c>
      <c r="N82" s="82" t="s">
        <v>42</v>
      </c>
      <c r="O82" s="82" t="s">
        <v>139</v>
      </c>
      <c r="P82" s="82" t="s">
        <v>140</v>
      </c>
      <c r="Q82" s="82" t="s">
        <v>141</v>
      </c>
      <c r="R82" s="82" t="s">
        <v>142</v>
      </c>
      <c r="S82" s="82" t="s">
        <v>143</v>
      </c>
      <c r="T82" s="83" t="s">
        <v>144</v>
      </c>
      <c r="U82" s="142"/>
      <c r="V82" s="142"/>
      <c r="W82" s="142"/>
      <c r="X82" s="142"/>
      <c r="Y82" s="142"/>
      <c r="Z82" s="142"/>
      <c r="AA82" s="142"/>
      <c r="AB82" s="142"/>
      <c r="AC82" s="142"/>
      <c r="AD82" s="142"/>
      <c r="AE82" s="142"/>
    </row>
    <row r="83" s="2" customFormat="1" ht="22.8" customHeight="1">
      <c r="A83" s="39"/>
      <c r="B83" s="40"/>
      <c r="C83" s="88" t="s">
        <v>145</v>
      </c>
      <c r="D83" s="39"/>
      <c r="E83" s="39"/>
      <c r="F83" s="39"/>
      <c r="G83" s="39"/>
      <c r="H83" s="39"/>
      <c r="I83" s="39"/>
      <c r="J83" s="148">
        <f>BK83</f>
        <v>0</v>
      </c>
      <c r="K83" s="39"/>
      <c r="L83" s="40"/>
      <c r="M83" s="84"/>
      <c r="N83" s="69"/>
      <c r="O83" s="85"/>
      <c r="P83" s="149">
        <f>P84+P100+P114+P117</f>
        <v>0</v>
      </c>
      <c r="Q83" s="85"/>
      <c r="R83" s="149">
        <f>R84+R100+R114+R117</f>
        <v>0</v>
      </c>
      <c r="S83" s="85"/>
      <c r="T83" s="150">
        <f>T84+T100+T114+T117</f>
        <v>0</v>
      </c>
      <c r="U83" s="39"/>
      <c r="V83" s="39"/>
      <c r="W83" s="39"/>
      <c r="X83" s="39"/>
      <c r="Y83" s="39"/>
      <c r="Z83" s="39"/>
      <c r="AA83" s="39"/>
      <c r="AB83" s="39"/>
      <c r="AC83" s="39"/>
      <c r="AD83" s="39"/>
      <c r="AE83" s="39"/>
      <c r="AT83" s="20" t="s">
        <v>71</v>
      </c>
      <c r="AU83" s="20" t="s">
        <v>116</v>
      </c>
      <c r="BK83" s="151">
        <f>BK84+BK100+BK114+BK117</f>
        <v>0</v>
      </c>
    </row>
    <row r="84" s="12" customFormat="1" ht="25.92" customHeight="1">
      <c r="A84" s="12"/>
      <c r="B84" s="152"/>
      <c r="C84" s="12"/>
      <c r="D84" s="153" t="s">
        <v>71</v>
      </c>
      <c r="E84" s="154" t="s">
        <v>1002</v>
      </c>
      <c r="F84" s="154" t="s">
        <v>1064</v>
      </c>
      <c r="G84" s="12"/>
      <c r="H84" s="12"/>
      <c r="I84" s="155"/>
      <c r="J84" s="156">
        <f>BK84</f>
        <v>0</v>
      </c>
      <c r="K84" s="12"/>
      <c r="L84" s="152"/>
      <c r="M84" s="157"/>
      <c r="N84" s="158"/>
      <c r="O84" s="158"/>
      <c r="P84" s="159">
        <f>SUM(P85:P99)</f>
        <v>0</v>
      </c>
      <c r="Q84" s="158"/>
      <c r="R84" s="159">
        <f>SUM(R85:R99)</f>
        <v>0</v>
      </c>
      <c r="S84" s="158"/>
      <c r="T84" s="160">
        <f>SUM(T85:T99)</f>
        <v>0</v>
      </c>
      <c r="U84" s="12"/>
      <c r="V84" s="12"/>
      <c r="W84" s="12"/>
      <c r="X84" s="12"/>
      <c r="Y84" s="12"/>
      <c r="Z84" s="12"/>
      <c r="AA84" s="12"/>
      <c r="AB84" s="12"/>
      <c r="AC84" s="12"/>
      <c r="AD84" s="12"/>
      <c r="AE84" s="12"/>
      <c r="AR84" s="153" t="s">
        <v>80</v>
      </c>
      <c r="AT84" s="161" t="s">
        <v>71</v>
      </c>
      <c r="AU84" s="161" t="s">
        <v>72</v>
      </c>
      <c r="AY84" s="153" t="s">
        <v>148</v>
      </c>
      <c r="BK84" s="162">
        <f>SUM(BK85:BK99)</f>
        <v>0</v>
      </c>
    </row>
    <row r="85" s="2" customFormat="1" ht="24.15" customHeight="1">
      <c r="A85" s="39"/>
      <c r="B85" s="165"/>
      <c r="C85" s="166" t="s">
        <v>80</v>
      </c>
      <c r="D85" s="166" t="s">
        <v>151</v>
      </c>
      <c r="E85" s="167" t="s">
        <v>1065</v>
      </c>
      <c r="F85" s="168" t="s">
        <v>1066</v>
      </c>
      <c r="G85" s="169" t="s">
        <v>154</v>
      </c>
      <c r="H85" s="170">
        <v>27.232</v>
      </c>
      <c r="I85" s="171"/>
      <c r="J85" s="172">
        <f>ROUND(I85*H85,2)</f>
        <v>0</v>
      </c>
      <c r="K85" s="168" t="s">
        <v>3</v>
      </c>
      <c r="L85" s="40"/>
      <c r="M85" s="173" t="s">
        <v>3</v>
      </c>
      <c r="N85" s="174" t="s">
        <v>43</v>
      </c>
      <c r="O85" s="73"/>
      <c r="P85" s="175">
        <f>O85*H85</f>
        <v>0</v>
      </c>
      <c r="Q85" s="175">
        <v>0</v>
      </c>
      <c r="R85" s="175">
        <f>Q85*H85</f>
        <v>0</v>
      </c>
      <c r="S85" s="175">
        <v>0</v>
      </c>
      <c r="T85" s="176">
        <f>S85*H85</f>
        <v>0</v>
      </c>
      <c r="U85" s="39"/>
      <c r="V85" s="39"/>
      <c r="W85" s="39"/>
      <c r="X85" s="39"/>
      <c r="Y85" s="39"/>
      <c r="Z85" s="39"/>
      <c r="AA85" s="39"/>
      <c r="AB85" s="39"/>
      <c r="AC85" s="39"/>
      <c r="AD85" s="39"/>
      <c r="AE85" s="39"/>
      <c r="AR85" s="177" t="s">
        <v>156</v>
      </c>
      <c r="AT85" s="177" t="s">
        <v>151</v>
      </c>
      <c r="AU85" s="177" t="s">
        <v>80</v>
      </c>
      <c r="AY85" s="20" t="s">
        <v>148</v>
      </c>
      <c r="BE85" s="178">
        <f>IF(N85="základní",J85,0)</f>
        <v>0</v>
      </c>
      <c r="BF85" s="178">
        <f>IF(N85="snížená",J85,0)</f>
        <v>0</v>
      </c>
      <c r="BG85" s="178">
        <f>IF(N85="zákl. přenesená",J85,0)</f>
        <v>0</v>
      </c>
      <c r="BH85" s="178">
        <f>IF(N85="sníž. přenesená",J85,0)</f>
        <v>0</v>
      </c>
      <c r="BI85" s="178">
        <f>IF(N85="nulová",J85,0)</f>
        <v>0</v>
      </c>
      <c r="BJ85" s="20" t="s">
        <v>80</v>
      </c>
      <c r="BK85" s="178">
        <f>ROUND(I85*H85,2)</f>
        <v>0</v>
      </c>
      <c r="BL85" s="20" t="s">
        <v>156</v>
      </c>
      <c r="BM85" s="177" t="s">
        <v>82</v>
      </c>
    </row>
    <row r="86" s="2" customFormat="1" ht="16.5" customHeight="1">
      <c r="A86" s="39"/>
      <c r="B86" s="165"/>
      <c r="C86" s="166" t="s">
        <v>82</v>
      </c>
      <c r="D86" s="166" t="s">
        <v>151</v>
      </c>
      <c r="E86" s="167" t="s">
        <v>1067</v>
      </c>
      <c r="F86" s="168" t="s">
        <v>1068</v>
      </c>
      <c r="G86" s="169" t="s">
        <v>989</v>
      </c>
      <c r="H86" s="170">
        <v>1</v>
      </c>
      <c r="I86" s="171"/>
      <c r="J86" s="172">
        <f>ROUND(I86*H86,2)</f>
        <v>0</v>
      </c>
      <c r="K86" s="168" t="s">
        <v>3</v>
      </c>
      <c r="L86" s="40"/>
      <c r="M86" s="173" t="s">
        <v>3</v>
      </c>
      <c r="N86" s="174" t="s">
        <v>43</v>
      </c>
      <c r="O86" s="73"/>
      <c r="P86" s="175">
        <f>O86*H86</f>
        <v>0</v>
      </c>
      <c r="Q86" s="175">
        <v>0</v>
      </c>
      <c r="R86" s="175">
        <f>Q86*H86</f>
        <v>0</v>
      </c>
      <c r="S86" s="175">
        <v>0</v>
      </c>
      <c r="T86" s="176">
        <f>S86*H86</f>
        <v>0</v>
      </c>
      <c r="U86" s="39"/>
      <c r="V86" s="39"/>
      <c r="W86" s="39"/>
      <c r="X86" s="39"/>
      <c r="Y86" s="39"/>
      <c r="Z86" s="39"/>
      <c r="AA86" s="39"/>
      <c r="AB86" s="39"/>
      <c r="AC86" s="39"/>
      <c r="AD86" s="39"/>
      <c r="AE86" s="39"/>
      <c r="AR86" s="177" t="s">
        <v>156</v>
      </c>
      <c r="AT86" s="177" t="s">
        <v>151</v>
      </c>
      <c r="AU86" s="177" t="s">
        <v>80</v>
      </c>
      <c r="AY86" s="20" t="s">
        <v>148</v>
      </c>
      <c r="BE86" s="178">
        <f>IF(N86="základní",J86,0)</f>
        <v>0</v>
      </c>
      <c r="BF86" s="178">
        <f>IF(N86="snížená",J86,0)</f>
        <v>0</v>
      </c>
      <c r="BG86" s="178">
        <f>IF(N86="zákl. přenesená",J86,0)</f>
        <v>0</v>
      </c>
      <c r="BH86" s="178">
        <f>IF(N86="sníž. přenesená",J86,0)</f>
        <v>0</v>
      </c>
      <c r="BI86" s="178">
        <f>IF(N86="nulová",J86,0)</f>
        <v>0</v>
      </c>
      <c r="BJ86" s="20" t="s">
        <v>80</v>
      </c>
      <c r="BK86" s="178">
        <f>ROUND(I86*H86,2)</f>
        <v>0</v>
      </c>
      <c r="BL86" s="20" t="s">
        <v>156</v>
      </c>
      <c r="BM86" s="177" t="s">
        <v>156</v>
      </c>
    </row>
    <row r="87" s="2" customFormat="1" ht="24.15" customHeight="1">
      <c r="A87" s="39"/>
      <c r="B87" s="165"/>
      <c r="C87" s="166" t="s">
        <v>172</v>
      </c>
      <c r="D87" s="166" t="s">
        <v>151</v>
      </c>
      <c r="E87" s="167" t="s">
        <v>1069</v>
      </c>
      <c r="F87" s="168" t="s">
        <v>1070</v>
      </c>
      <c r="G87" s="169" t="s">
        <v>989</v>
      </c>
      <c r="H87" s="170">
        <v>1</v>
      </c>
      <c r="I87" s="171"/>
      <c r="J87" s="172">
        <f>ROUND(I87*H87,2)</f>
        <v>0</v>
      </c>
      <c r="K87" s="168" t="s">
        <v>3</v>
      </c>
      <c r="L87" s="40"/>
      <c r="M87" s="173" t="s">
        <v>3</v>
      </c>
      <c r="N87" s="174" t="s">
        <v>43</v>
      </c>
      <c r="O87" s="73"/>
      <c r="P87" s="175">
        <f>O87*H87</f>
        <v>0</v>
      </c>
      <c r="Q87" s="175">
        <v>0</v>
      </c>
      <c r="R87" s="175">
        <f>Q87*H87</f>
        <v>0</v>
      </c>
      <c r="S87" s="175">
        <v>0</v>
      </c>
      <c r="T87" s="176">
        <f>S87*H87</f>
        <v>0</v>
      </c>
      <c r="U87" s="39"/>
      <c r="V87" s="39"/>
      <c r="W87" s="39"/>
      <c r="X87" s="39"/>
      <c r="Y87" s="39"/>
      <c r="Z87" s="39"/>
      <c r="AA87" s="39"/>
      <c r="AB87" s="39"/>
      <c r="AC87" s="39"/>
      <c r="AD87" s="39"/>
      <c r="AE87" s="39"/>
      <c r="AR87" s="177" t="s">
        <v>156</v>
      </c>
      <c r="AT87" s="177" t="s">
        <v>151</v>
      </c>
      <c r="AU87" s="177" t="s">
        <v>80</v>
      </c>
      <c r="AY87" s="20" t="s">
        <v>148</v>
      </c>
      <c r="BE87" s="178">
        <f>IF(N87="základní",J87,0)</f>
        <v>0</v>
      </c>
      <c r="BF87" s="178">
        <f>IF(N87="snížená",J87,0)</f>
        <v>0</v>
      </c>
      <c r="BG87" s="178">
        <f>IF(N87="zákl. přenesená",J87,0)</f>
        <v>0</v>
      </c>
      <c r="BH87" s="178">
        <f>IF(N87="sníž. přenesená",J87,0)</f>
        <v>0</v>
      </c>
      <c r="BI87" s="178">
        <f>IF(N87="nulová",J87,0)</f>
        <v>0</v>
      </c>
      <c r="BJ87" s="20" t="s">
        <v>80</v>
      </c>
      <c r="BK87" s="178">
        <f>ROUND(I87*H87,2)</f>
        <v>0</v>
      </c>
      <c r="BL87" s="20" t="s">
        <v>156</v>
      </c>
      <c r="BM87" s="177" t="s">
        <v>149</v>
      </c>
    </row>
    <row r="88" s="2" customFormat="1" ht="16.5" customHeight="1">
      <c r="A88" s="39"/>
      <c r="B88" s="165"/>
      <c r="C88" s="166" t="s">
        <v>156</v>
      </c>
      <c r="D88" s="166" t="s">
        <v>151</v>
      </c>
      <c r="E88" s="167" t="s">
        <v>1071</v>
      </c>
      <c r="F88" s="168" t="s">
        <v>1072</v>
      </c>
      <c r="G88" s="169" t="s">
        <v>989</v>
      </c>
      <c r="H88" s="170">
        <v>1</v>
      </c>
      <c r="I88" s="171"/>
      <c r="J88" s="172">
        <f>ROUND(I88*H88,2)</f>
        <v>0</v>
      </c>
      <c r="K88" s="168" t="s">
        <v>3</v>
      </c>
      <c r="L88" s="40"/>
      <c r="M88" s="173" t="s">
        <v>3</v>
      </c>
      <c r="N88" s="174" t="s">
        <v>43</v>
      </c>
      <c r="O88" s="73"/>
      <c r="P88" s="175">
        <f>O88*H88</f>
        <v>0</v>
      </c>
      <c r="Q88" s="175">
        <v>0</v>
      </c>
      <c r="R88" s="175">
        <f>Q88*H88</f>
        <v>0</v>
      </c>
      <c r="S88" s="175">
        <v>0</v>
      </c>
      <c r="T88" s="176">
        <f>S88*H88</f>
        <v>0</v>
      </c>
      <c r="U88" s="39"/>
      <c r="V88" s="39"/>
      <c r="W88" s="39"/>
      <c r="X88" s="39"/>
      <c r="Y88" s="39"/>
      <c r="Z88" s="39"/>
      <c r="AA88" s="39"/>
      <c r="AB88" s="39"/>
      <c r="AC88" s="39"/>
      <c r="AD88" s="39"/>
      <c r="AE88" s="39"/>
      <c r="AR88" s="177" t="s">
        <v>156</v>
      </c>
      <c r="AT88" s="177" t="s">
        <v>151</v>
      </c>
      <c r="AU88" s="177" t="s">
        <v>80</v>
      </c>
      <c r="AY88" s="20" t="s">
        <v>148</v>
      </c>
      <c r="BE88" s="178">
        <f>IF(N88="základní",J88,0)</f>
        <v>0</v>
      </c>
      <c r="BF88" s="178">
        <f>IF(N88="snížená",J88,0)</f>
        <v>0</v>
      </c>
      <c r="BG88" s="178">
        <f>IF(N88="zákl. přenesená",J88,0)</f>
        <v>0</v>
      </c>
      <c r="BH88" s="178">
        <f>IF(N88="sníž. přenesená",J88,0)</f>
        <v>0</v>
      </c>
      <c r="BI88" s="178">
        <f>IF(N88="nulová",J88,0)</f>
        <v>0</v>
      </c>
      <c r="BJ88" s="20" t="s">
        <v>80</v>
      </c>
      <c r="BK88" s="178">
        <f>ROUND(I88*H88,2)</f>
        <v>0</v>
      </c>
      <c r="BL88" s="20" t="s">
        <v>156</v>
      </c>
      <c r="BM88" s="177" t="s">
        <v>202</v>
      </c>
    </row>
    <row r="89" s="2" customFormat="1" ht="16.5" customHeight="1">
      <c r="A89" s="39"/>
      <c r="B89" s="165"/>
      <c r="C89" s="166" t="s">
        <v>183</v>
      </c>
      <c r="D89" s="166" t="s">
        <v>151</v>
      </c>
      <c r="E89" s="167" t="s">
        <v>1073</v>
      </c>
      <c r="F89" s="168" t="s">
        <v>1074</v>
      </c>
      <c r="G89" s="169" t="s">
        <v>989</v>
      </c>
      <c r="H89" s="170">
        <v>1</v>
      </c>
      <c r="I89" s="171"/>
      <c r="J89" s="172">
        <f>ROUND(I89*H89,2)</f>
        <v>0</v>
      </c>
      <c r="K89" s="168" t="s">
        <v>3</v>
      </c>
      <c r="L89" s="40"/>
      <c r="M89" s="173" t="s">
        <v>3</v>
      </c>
      <c r="N89" s="174" t="s">
        <v>43</v>
      </c>
      <c r="O89" s="73"/>
      <c r="P89" s="175">
        <f>O89*H89</f>
        <v>0</v>
      </c>
      <c r="Q89" s="175">
        <v>0</v>
      </c>
      <c r="R89" s="175">
        <f>Q89*H89</f>
        <v>0</v>
      </c>
      <c r="S89" s="175">
        <v>0</v>
      </c>
      <c r="T89" s="176">
        <f>S89*H89</f>
        <v>0</v>
      </c>
      <c r="U89" s="39"/>
      <c r="V89" s="39"/>
      <c r="W89" s="39"/>
      <c r="X89" s="39"/>
      <c r="Y89" s="39"/>
      <c r="Z89" s="39"/>
      <c r="AA89" s="39"/>
      <c r="AB89" s="39"/>
      <c r="AC89" s="39"/>
      <c r="AD89" s="39"/>
      <c r="AE89" s="39"/>
      <c r="AR89" s="177" t="s">
        <v>156</v>
      </c>
      <c r="AT89" s="177" t="s">
        <v>151</v>
      </c>
      <c r="AU89" s="177" t="s">
        <v>80</v>
      </c>
      <c r="AY89" s="20" t="s">
        <v>148</v>
      </c>
      <c r="BE89" s="178">
        <f>IF(N89="základní",J89,0)</f>
        <v>0</v>
      </c>
      <c r="BF89" s="178">
        <f>IF(N89="snížená",J89,0)</f>
        <v>0</v>
      </c>
      <c r="BG89" s="178">
        <f>IF(N89="zákl. přenesená",J89,0)</f>
        <v>0</v>
      </c>
      <c r="BH89" s="178">
        <f>IF(N89="sníž. přenesená",J89,0)</f>
        <v>0</v>
      </c>
      <c r="BI89" s="178">
        <f>IF(N89="nulová",J89,0)</f>
        <v>0</v>
      </c>
      <c r="BJ89" s="20" t="s">
        <v>80</v>
      </c>
      <c r="BK89" s="178">
        <f>ROUND(I89*H89,2)</f>
        <v>0</v>
      </c>
      <c r="BL89" s="20" t="s">
        <v>156</v>
      </c>
      <c r="BM89" s="177" t="s">
        <v>107</v>
      </c>
    </row>
    <row r="90" s="2" customFormat="1" ht="16.5" customHeight="1">
      <c r="A90" s="39"/>
      <c r="B90" s="165"/>
      <c r="C90" s="166" t="s">
        <v>149</v>
      </c>
      <c r="D90" s="166" t="s">
        <v>151</v>
      </c>
      <c r="E90" s="167" t="s">
        <v>1075</v>
      </c>
      <c r="F90" s="168" t="s">
        <v>1076</v>
      </c>
      <c r="G90" s="169" t="s">
        <v>989</v>
      </c>
      <c r="H90" s="170">
        <v>1</v>
      </c>
      <c r="I90" s="171"/>
      <c r="J90" s="172">
        <f>ROUND(I90*H90,2)</f>
        <v>0</v>
      </c>
      <c r="K90" s="168" t="s">
        <v>3</v>
      </c>
      <c r="L90" s="40"/>
      <c r="M90" s="173" t="s">
        <v>3</v>
      </c>
      <c r="N90" s="174" t="s">
        <v>43</v>
      </c>
      <c r="O90" s="73"/>
      <c r="P90" s="175">
        <f>O90*H90</f>
        <v>0</v>
      </c>
      <c r="Q90" s="175">
        <v>0</v>
      </c>
      <c r="R90" s="175">
        <f>Q90*H90</f>
        <v>0</v>
      </c>
      <c r="S90" s="175">
        <v>0</v>
      </c>
      <c r="T90" s="176">
        <f>S90*H90</f>
        <v>0</v>
      </c>
      <c r="U90" s="39"/>
      <c r="V90" s="39"/>
      <c r="W90" s="39"/>
      <c r="X90" s="39"/>
      <c r="Y90" s="39"/>
      <c r="Z90" s="39"/>
      <c r="AA90" s="39"/>
      <c r="AB90" s="39"/>
      <c r="AC90" s="39"/>
      <c r="AD90" s="39"/>
      <c r="AE90" s="39"/>
      <c r="AR90" s="177" t="s">
        <v>156</v>
      </c>
      <c r="AT90" s="177" t="s">
        <v>151</v>
      </c>
      <c r="AU90" s="177" t="s">
        <v>80</v>
      </c>
      <c r="AY90" s="20" t="s">
        <v>148</v>
      </c>
      <c r="BE90" s="178">
        <f>IF(N90="základní",J90,0)</f>
        <v>0</v>
      </c>
      <c r="BF90" s="178">
        <f>IF(N90="snížená",J90,0)</f>
        <v>0</v>
      </c>
      <c r="BG90" s="178">
        <f>IF(N90="zákl. přenesená",J90,0)</f>
        <v>0</v>
      </c>
      <c r="BH90" s="178">
        <f>IF(N90="sníž. přenesená",J90,0)</f>
        <v>0</v>
      </c>
      <c r="BI90" s="178">
        <f>IF(N90="nulová",J90,0)</f>
        <v>0</v>
      </c>
      <c r="BJ90" s="20" t="s">
        <v>80</v>
      </c>
      <c r="BK90" s="178">
        <f>ROUND(I90*H90,2)</f>
        <v>0</v>
      </c>
      <c r="BL90" s="20" t="s">
        <v>156</v>
      </c>
      <c r="BM90" s="177" t="s">
        <v>9</v>
      </c>
    </row>
    <row r="91" s="2" customFormat="1" ht="16.5" customHeight="1">
      <c r="A91" s="39"/>
      <c r="B91" s="165"/>
      <c r="C91" s="166" t="s">
        <v>196</v>
      </c>
      <c r="D91" s="166" t="s">
        <v>151</v>
      </c>
      <c r="E91" s="167" t="s">
        <v>1077</v>
      </c>
      <c r="F91" s="168" t="s">
        <v>1078</v>
      </c>
      <c r="G91" s="169" t="s">
        <v>989</v>
      </c>
      <c r="H91" s="170">
        <v>1</v>
      </c>
      <c r="I91" s="171"/>
      <c r="J91" s="172">
        <f>ROUND(I91*H91,2)</f>
        <v>0</v>
      </c>
      <c r="K91" s="168" t="s">
        <v>3</v>
      </c>
      <c r="L91" s="40"/>
      <c r="M91" s="173" t="s">
        <v>3</v>
      </c>
      <c r="N91" s="174" t="s">
        <v>43</v>
      </c>
      <c r="O91" s="73"/>
      <c r="P91" s="175">
        <f>O91*H91</f>
        <v>0</v>
      </c>
      <c r="Q91" s="175">
        <v>0</v>
      </c>
      <c r="R91" s="175">
        <f>Q91*H91</f>
        <v>0</v>
      </c>
      <c r="S91" s="175">
        <v>0</v>
      </c>
      <c r="T91" s="176">
        <f>S91*H91</f>
        <v>0</v>
      </c>
      <c r="U91" s="39"/>
      <c r="V91" s="39"/>
      <c r="W91" s="39"/>
      <c r="X91" s="39"/>
      <c r="Y91" s="39"/>
      <c r="Z91" s="39"/>
      <c r="AA91" s="39"/>
      <c r="AB91" s="39"/>
      <c r="AC91" s="39"/>
      <c r="AD91" s="39"/>
      <c r="AE91" s="39"/>
      <c r="AR91" s="177" t="s">
        <v>156</v>
      </c>
      <c r="AT91" s="177" t="s">
        <v>151</v>
      </c>
      <c r="AU91" s="177" t="s">
        <v>80</v>
      </c>
      <c r="AY91" s="20" t="s">
        <v>148</v>
      </c>
      <c r="BE91" s="178">
        <f>IF(N91="základní",J91,0)</f>
        <v>0</v>
      </c>
      <c r="BF91" s="178">
        <f>IF(N91="snížená",J91,0)</f>
        <v>0</v>
      </c>
      <c r="BG91" s="178">
        <f>IF(N91="zákl. přenesená",J91,0)</f>
        <v>0</v>
      </c>
      <c r="BH91" s="178">
        <f>IF(N91="sníž. přenesená",J91,0)</f>
        <v>0</v>
      </c>
      <c r="BI91" s="178">
        <f>IF(N91="nulová",J91,0)</f>
        <v>0</v>
      </c>
      <c r="BJ91" s="20" t="s">
        <v>80</v>
      </c>
      <c r="BK91" s="178">
        <f>ROUND(I91*H91,2)</f>
        <v>0</v>
      </c>
      <c r="BL91" s="20" t="s">
        <v>156</v>
      </c>
      <c r="BM91" s="177" t="s">
        <v>233</v>
      </c>
    </row>
    <row r="92" s="2" customFormat="1" ht="16.5" customHeight="1">
      <c r="A92" s="39"/>
      <c r="B92" s="165"/>
      <c r="C92" s="166" t="s">
        <v>202</v>
      </c>
      <c r="D92" s="166" t="s">
        <v>151</v>
      </c>
      <c r="E92" s="167" t="s">
        <v>1079</v>
      </c>
      <c r="F92" s="168" t="s">
        <v>1080</v>
      </c>
      <c r="G92" s="169" t="s">
        <v>989</v>
      </c>
      <c r="H92" s="170">
        <v>1</v>
      </c>
      <c r="I92" s="171"/>
      <c r="J92" s="172">
        <f>ROUND(I92*H92,2)</f>
        <v>0</v>
      </c>
      <c r="K92" s="168" t="s">
        <v>3</v>
      </c>
      <c r="L92" s="40"/>
      <c r="M92" s="173" t="s">
        <v>3</v>
      </c>
      <c r="N92" s="174" t="s">
        <v>43</v>
      </c>
      <c r="O92" s="73"/>
      <c r="P92" s="175">
        <f>O92*H92</f>
        <v>0</v>
      </c>
      <c r="Q92" s="175">
        <v>0</v>
      </c>
      <c r="R92" s="175">
        <f>Q92*H92</f>
        <v>0</v>
      </c>
      <c r="S92" s="175">
        <v>0</v>
      </c>
      <c r="T92" s="176">
        <f>S92*H92</f>
        <v>0</v>
      </c>
      <c r="U92" s="39"/>
      <c r="V92" s="39"/>
      <c r="W92" s="39"/>
      <c r="X92" s="39"/>
      <c r="Y92" s="39"/>
      <c r="Z92" s="39"/>
      <c r="AA92" s="39"/>
      <c r="AB92" s="39"/>
      <c r="AC92" s="39"/>
      <c r="AD92" s="39"/>
      <c r="AE92" s="39"/>
      <c r="AR92" s="177" t="s">
        <v>156</v>
      </c>
      <c r="AT92" s="177" t="s">
        <v>151</v>
      </c>
      <c r="AU92" s="177" t="s">
        <v>80</v>
      </c>
      <c r="AY92" s="20" t="s">
        <v>148</v>
      </c>
      <c r="BE92" s="178">
        <f>IF(N92="základní",J92,0)</f>
        <v>0</v>
      </c>
      <c r="BF92" s="178">
        <f>IF(N92="snížená",J92,0)</f>
        <v>0</v>
      </c>
      <c r="BG92" s="178">
        <f>IF(N92="zákl. přenesená",J92,0)</f>
        <v>0</v>
      </c>
      <c r="BH92" s="178">
        <f>IF(N92="sníž. přenesená",J92,0)</f>
        <v>0</v>
      </c>
      <c r="BI92" s="178">
        <f>IF(N92="nulová",J92,0)</f>
        <v>0</v>
      </c>
      <c r="BJ92" s="20" t="s">
        <v>80</v>
      </c>
      <c r="BK92" s="178">
        <f>ROUND(I92*H92,2)</f>
        <v>0</v>
      </c>
      <c r="BL92" s="20" t="s">
        <v>156</v>
      </c>
      <c r="BM92" s="177" t="s">
        <v>249</v>
      </c>
    </row>
    <row r="93" s="2" customFormat="1" ht="16.5" customHeight="1">
      <c r="A93" s="39"/>
      <c r="B93" s="165"/>
      <c r="C93" s="166" t="s">
        <v>160</v>
      </c>
      <c r="D93" s="166" t="s">
        <v>151</v>
      </c>
      <c r="E93" s="167" t="s">
        <v>1081</v>
      </c>
      <c r="F93" s="168" t="s">
        <v>1082</v>
      </c>
      <c r="G93" s="169" t="s">
        <v>989</v>
      </c>
      <c r="H93" s="170">
        <v>1</v>
      </c>
      <c r="I93" s="171"/>
      <c r="J93" s="172">
        <f>ROUND(I93*H93,2)</f>
        <v>0</v>
      </c>
      <c r="K93" s="168" t="s">
        <v>3</v>
      </c>
      <c r="L93" s="40"/>
      <c r="M93" s="173" t="s">
        <v>3</v>
      </c>
      <c r="N93" s="174" t="s">
        <v>43</v>
      </c>
      <c r="O93" s="73"/>
      <c r="P93" s="175">
        <f>O93*H93</f>
        <v>0</v>
      </c>
      <c r="Q93" s="175">
        <v>0</v>
      </c>
      <c r="R93" s="175">
        <f>Q93*H93</f>
        <v>0</v>
      </c>
      <c r="S93" s="175">
        <v>0</v>
      </c>
      <c r="T93" s="176">
        <f>S93*H93</f>
        <v>0</v>
      </c>
      <c r="U93" s="39"/>
      <c r="V93" s="39"/>
      <c r="W93" s="39"/>
      <c r="X93" s="39"/>
      <c r="Y93" s="39"/>
      <c r="Z93" s="39"/>
      <c r="AA93" s="39"/>
      <c r="AB93" s="39"/>
      <c r="AC93" s="39"/>
      <c r="AD93" s="39"/>
      <c r="AE93" s="39"/>
      <c r="AR93" s="177" t="s">
        <v>156</v>
      </c>
      <c r="AT93" s="177" t="s">
        <v>151</v>
      </c>
      <c r="AU93" s="177" t="s">
        <v>80</v>
      </c>
      <c r="AY93" s="20" t="s">
        <v>148</v>
      </c>
      <c r="BE93" s="178">
        <f>IF(N93="základní",J93,0)</f>
        <v>0</v>
      </c>
      <c r="BF93" s="178">
        <f>IF(N93="snížená",J93,0)</f>
        <v>0</v>
      </c>
      <c r="BG93" s="178">
        <f>IF(N93="zákl. přenesená",J93,0)</f>
        <v>0</v>
      </c>
      <c r="BH93" s="178">
        <f>IF(N93="sníž. přenesená",J93,0)</f>
        <v>0</v>
      </c>
      <c r="BI93" s="178">
        <f>IF(N93="nulová",J93,0)</f>
        <v>0</v>
      </c>
      <c r="BJ93" s="20" t="s">
        <v>80</v>
      </c>
      <c r="BK93" s="178">
        <f>ROUND(I93*H93,2)</f>
        <v>0</v>
      </c>
      <c r="BL93" s="20" t="s">
        <v>156</v>
      </c>
      <c r="BM93" s="177" t="s">
        <v>264</v>
      </c>
    </row>
    <row r="94" s="2" customFormat="1" ht="16.5" customHeight="1">
      <c r="A94" s="39"/>
      <c r="B94" s="165"/>
      <c r="C94" s="166" t="s">
        <v>107</v>
      </c>
      <c r="D94" s="166" t="s">
        <v>151</v>
      </c>
      <c r="E94" s="167" t="s">
        <v>1083</v>
      </c>
      <c r="F94" s="168" t="s">
        <v>1084</v>
      </c>
      <c r="G94" s="169" t="s">
        <v>989</v>
      </c>
      <c r="H94" s="170">
        <v>1</v>
      </c>
      <c r="I94" s="171"/>
      <c r="J94" s="172">
        <f>ROUND(I94*H94,2)</f>
        <v>0</v>
      </c>
      <c r="K94" s="168" t="s">
        <v>3</v>
      </c>
      <c r="L94" s="40"/>
      <c r="M94" s="173" t="s">
        <v>3</v>
      </c>
      <c r="N94" s="174" t="s">
        <v>43</v>
      </c>
      <c r="O94" s="73"/>
      <c r="P94" s="175">
        <f>O94*H94</f>
        <v>0</v>
      </c>
      <c r="Q94" s="175">
        <v>0</v>
      </c>
      <c r="R94" s="175">
        <f>Q94*H94</f>
        <v>0</v>
      </c>
      <c r="S94" s="175">
        <v>0</v>
      </c>
      <c r="T94" s="176">
        <f>S94*H94</f>
        <v>0</v>
      </c>
      <c r="U94" s="39"/>
      <c r="V94" s="39"/>
      <c r="W94" s="39"/>
      <c r="X94" s="39"/>
      <c r="Y94" s="39"/>
      <c r="Z94" s="39"/>
      <c r="AA94" s="39"/>
      <c r="AB94" s="39"/>
      <c r="AC94" s="39"/>
      <c r="AD94" s="39"/>
      <c r="AE94" s="39"/>
      <c r="AR94" s="177" t="s">
        <v>156</v>
      </c>
      <c r="AT94" s="177" t="s">
        <v>151</v>
      </c>
      <c r="AU94" s="177" t="s">
        <v>80</v>
      </c>
      <c r="AY94" s="20" t="s">
        <v>148</v>
      </c>
      <c r="BE94" s="178">
        <f>IF(N94="základní",J94,0)</f>
        <v>0</v>
      </c>
      <c r="BF94" s="178">
        <f>IF(N94="snížená",J94,0)</f>
        <v>0</v>
      </c>
      <c r="BG94" s="178">
        <f>IF(N94="zákl. přenesená",J94,0)</f>
        <v>0</v>
      </c>
      <c r="BH94" s="178">
        <f>IF(N94="sníž. přenesená",J94,0)</f>
        <v>0</v>
      </c>
      <c r="BI94" s="178">
        <f>IF(N94="nulová",J94,0)</f>
        <v>0</v>
      </c>
      <c r="BJ94" s="20" t="s">
        <v>80</v>
      </c>
      <c r="BK94" s="178">
        <f>ROUND(I94*H94,2)</f>
        <v>0</v>
      </c>
      <c r="BL94" s="20" t="s">
        <v>156</v>
      </c>
      <c r="BM94" s="177" t="s">
        <v>275</v>
      </c>
    </row>
    <row r="95" s="2" customFormat="1" ht="16.5" customHeight="1">
      <c r="A95" s="39"/>
      <c r="B95" s="165"/>
      <c r="C95" s="166" t="s">
        <v>218</v>
      </c>
      <c r="D95" s="166" t="s">
        <v>151</v>
      </c>
      <c r="E95" s="167" t="s">
        <v>1085</v>
      </c>
      <c r="F95" s="168" t="s">
        <v>1086</v>
      </c>
      <c r="G95" s="169" t="s">
        <v>989</v>
      </c>
      <c r="H95" s="170">
        <v>1</v>
      </c>
      <c r="I95" s="171"/>
      <c r="J95" s="172">
        <f>ROUND(I95*H95,2)</f>
        <v>0</v>
      </c>
      <c r="K95" s="168" t="s">
        <v>3</v>
      </c>
      <c r="L95" s="40"/>
      <c r="M95" s="173" t="s">
        <v>3</v>
      </c>
      <c r="N95" s="174" t="s">
        <v>43</v>
      </c>
      <c r="O95" s="73"/>
      <c r="P95" s="175">
        <f>O95*H95</f>
        <v>0</v>
      </c>
      <c r="Q95" s="175">
        <v>0</v>
      </c>
      <c r="R95" s="175">
        <f>Q95*H95</f>
        <v>0</v>
      </c>
      <c r="S95" s="175">
        <v>0</v>
      </c>
      <c r="T95" s="176">
        <f>S95*H95</f>
        <v>0</v>
      </c>
      <c r="U95" s="39"/>
      <c r="V95" s="39"/>
      <c r="W95" s="39"/>
      <c r="X95" s="39"/>
      <c r="Y95" s="39"/>
      <c r="Z95" s="39"/>
      <c r="AA95" s="39"/>
      <c r="AB95" s="39"/>
      <c r="AC95" s="39"/>
      <c r="AD95" s="39"/>
      <c r="AE95" s="39"/>
      <c r="AR95" s="177" t="s">
        <v>156</v>
      </c>
      <c r="AT95" s="177" t="s">
        <v>151</v>
      </c>
      <c r="AU95" s="177" t="s">
        <v>80</v>
      </c>
      <c r="AY95" s="20" t="s">
        <v>148</v>
      </c>
      <c r="BE95" s="178">
        <f>IF(N95="základní",J95,0)</f>
        <v>0</v>
      </c>
      <c r="BF95" s="178">
        <f>IF(N95="snížená",J95,0)</f>
        <v>0</v>
      </c>
      <c r="BG95" s="178">
        <f>IF(N95="zákl. přenesená",J95,0)</f>
        <v>0</v>
      </c>
      <c r="BH95" s="178">
        <f>IF(N95="sníž. přenesená",J95,0)</f>
        <v>0</v>
      </c>
      <c r="BI95" s="178">
        <f>IF(N95="nulová",J95,0)</f>
        <v>0</v>
      </c>
      <c r="BJ95" s="20" t="s">
        <v>80</v>
      </c>
      <c r="BK95" s="178">
        <f>ROUND(I95*H95,2)</f>
        <v>0</v>
      </c>
      <c r="BL95" s="20" t="s">
        <v>156</v>
      </c>
      <c r="BM95" s="177" t="s">
        <v>284</v>
      </c>
    </row>
    <row r="96" s="2" customFormat="1" ht="16.5" customHeight="1">
      <c r="A96" s="39"/>
      <c r="B96" s="165"/>
      <c r="C96" s="166" t="s">
        <v>9</v>
      </c>
      <c r="D96" s="166" t="s">
        <v>151</v>
      </c>
      <c r="E96" s="167" t="s">
        <v>1087</v>
      </c>
      <c r="F96" s="168" t="s">
        <v>1088</v>
      </c>
      <c r="G96" s="169" t="s">
        <v>989</v>
      </c>
      <c r="H96" s="170">
        <v>1</v>
      </c>
      <c r="I96" s="171"/>
      <c r="J96" s="172">
        <f>ROUND(I96*H96,2)</f>
        <v>0</v>
      </c>
      <c r="K96" s="168" t="s">
        <v>3</v>
      </c>
      <c r="L96" s="40"/>
      <c r="M96" s="173" t="s">
        <v>3</v>
      </c>
      <c r="N96" s="174" t="s">
        <v>43</v>
      </c>
      <c r="O96" s="73"/>
      <c r="P96" s="175">
        <f>O96*H96</f>
        <v>0</v>
      </c>
      <c r="Q96" s="175">
        <v>0</v>
      </c>
      <c r="R96" s="175">
        <f>Q96*H96</f>
        <v>0</v>
      </c>
      <c r="S96" s="175">
        <v>0</v>
      </c>
      <c r="T96" s="176">
        <f>S96*H96</f>
        <v>0</v>
      </c>
      <c r="U96" s="39"/>
      <c r="V96" s="39"/>
      <c r="W96" s="39"/>
      <c r="X96" s="39"/>
      <c r="Y96" s="39"/>
      <c r="Z96" s="39"/>
      <c r="AA96" s="39"/>
      <c r="AB96" s="39"/>
      <c r="AC96" s="39"/>
      <c r="AD96" s="39"/>
      <c r="AE96" s="39"/>
      <c r="AR96" s="177" t="s">
        <v>156</v>
      </c>
      <c r="AT96" s="177" t="s">
        <v>151</v>
      </c>
      <c r="AU96" s="177" t="s">
        <v>80</v>
      </c>
      <c r="AY96" s="20" t="s">
        <v>148</v>
      </c>
      <c r="BE96" s="178">
        <f>IF(N96="základní",J96,0)</f>
        <v>0</v>
      </c>
      <c r="BF96" s="178">
        <f>IF(N96="snížená",J96,0)</f>
        <v>0</v>
      </c>
      <c r="BG96" s="178">
        <f>IF(N96="zákl. přenesená",J96,0)</f>
        <v>0</v>
      </c>
      <c r="BH96" s="178">
        <f>IF(N96="sníž. přenesená",J96,0)</f>
        <v>0</v>
      </c>
      <c r="BI96" s="178">
        <f>IF(N96="nulová",J96,0)</f>
        <v>0</v>
      </c>
      <c r="BJ96" s="20" t="s">
        <v>80</v>
      </c>
      <c r="BK96" s="178">
        <f>ROUND(I96*H96,2)</f>
        <v>0</v>
      </c>
      <c r="BL96" s="20" t="s">
        <v>156</v>
      </c>
      <c r="BM96" s="177" t="s">
        <v>296</v>
      </c>
    </row>
    <row r="97" s="2" customFormat="1" ht="16.5" customHeight="1">
      <c r="A97" s="39"/>
      <c r="B97" s="165"/>
      <c r="C97" s="166" t="s">
        <v>227</v>
      </c>
      <c r="D97" s="166" t="s">
        <v>151</v>
      </c>
      <c r="E97" s="167" t="s">
        <v>1089</v>
      </c>
      <c r="F97" s="168" t="s">
        <v>1090</v>
      </c>
      <c r="G97" s="169" t="s">
        <v>1091</v>
      </c>
      <c r="H97" s="170">
        <v>3</v>
      </c>
      <c r="I97" s="171"/>
      <c r="J97" s="172">
        <f>ROUND(I97*H97,2)</f>
        <v>0</v>
      </c>
      <c r="K97" s="168" t="s">
        <v>3</v>
      </c>
      <c r="L97" s="40"/>
      <c r="M97" s="173" t="s">
        <v>3</v>
      </c>
      <c r="N97" s="174" t="s">
        <v>43</v>
      </c>
      <c r="O97" s="73"/>
      <c r="P97" s="175">
        <f>O97*H97</f>
        <v>0</v>
      </c>
      <c r="Q97" s="175">
        <v>0</v>
      </c>
      <c r="R97" s="175">
        <f>Q97*H97</f>
        <v>0</v>
      </c>
      <c r="S97" s="175">
        <v>0</v>
      </c>
      <c r="T97" s="176">
        <f>S97*H97</f>
        <v>0</v>
      </c>
      <c r="U97" s="39"/>
      <c r="V97" s="39"/>
      <c r="W97" s="39"/>
      <c r="X97" s="39"/>
      <c r="Y97" s="39"/>
      <c r="Z97" s="39"/>
      <c r="AA97" s="39"/>
      <c r="AB97" s="39"/>
      <c r="AC97" s="39"/>
      <c r="AD97" s="39"/>
      <c r="AE97" s="39"/>
      <c r="AR97" s="177" t="s">
        <v>156</v>
      </c>
      <c r="AT97" s="177" t="s">
        <v>151</v>
      </c>
      <c r="AU97" s="177" t="s">
        <v>80</v>
      </c>
      <c r="AY97" s="20" t="s">
        <v>148</v>
      </c>
      <c r="BE97" s="178">
        <f>IF(N97="základní",J97,0)</f>
        <v>0</v>
      </c>
      <c r="BF97" s="178">
        <f>IF(N97="snížená",J97,0)</f>
        <v>0</v>
      </c>
      <c r="BG97" s="178">
        <f>IF(N97="zákl. přenesená",J97,0)</f>
        <v>0</v>
      </c>
      <c r="BH97" s="178">
        <f>IF(N97="sníž. přenesená",J97,0)</f>
        <v>0</v>
      </c>
      <c r="BI97" s="178">
        <f>IF(N97="nulová",J97,0)</f>
        <v>0</v>
      </c>
      <c r="BJ97" s="20" t="s">
        <v>80</v>
      </c>
      <c r="BK97" s="178">
        <f>ROUND(I97*H97,2)</f>
        <v>0</v>
      </c>
      <c r="BL97" s="20" t="s">
        <v>156</v>
      </c>
      <c r="BM97" s="177" t="s">
        <v>310</v>
      </c>
    </row>
    <row r="98" s="2" customFormat="1" ht="16.5" customHeight="1">
      <c r="A98" s="39"/>
      <c r="B98" s="165"/>
      <c r="C98" s="166" t="s">
        <v>233</v>
      </c>
      <c r="D98" s="166" t="s">
        <v>151</v>
      </c>
      <c r="E98" s="167" t="s">
        <v>1092</v>
      </c>
      <c r="F98" s="168" t="s">
        <v>1093</v>
      </c>
      <c r="G98" s="169" t="s">
        <v>328</v>
      </c>
      <c r="H98" s="170">
        <v>1</v>
      </c>
      <c r="I98" s="171"/>
      <c r="J98" s="172">
        <f>ROUND(I98*H98,2)</f>
        <v>0</v>
      </c>
      <c r="K98" s="168" t="s">
        <v>3</v>
      </c>
      <c r="L98" s="40"/>
      <c r="M98" s="173" t="s">
        <v>3</v>
      </c>
      <c r="N98" s="174" t="s">
        <v>43</v>
      </c>
      <c r="O98" s="73"/>
      <c r="P98" s="175">
        <f>O98*H98</f>
        <v>0</v>
      </c>
      <c r="Q98" s="175">
        <v>0</v>
      </c>
      <c r="R98" s="175">
        <f>Q98*H98</f>
        <v>0</v>
      </c>
      <c r="S98" s="175">
        <v>0</v>
      </c>
      <c r="T98" s="176">
        <f>S98*H98</f>
        <v>0</v>
      </c>
      <c r="U98" s="39"/>
      <c r="V98" s="39"/>
      <c r="W98" s="39"/>
      <c r="X98" s="39"/>
      <c r="Y98" s="39"/>
      <c r="Z98" s="39"/>
      <c r="AA98" s="39"/>
      <c r="AB98" s="39"/>
      <c r="AC98" s="39"/>
      <c r="AD98" s="39"/>
      <c r="AE98" s="39"/>
      <c r="AR98" s="177" t="s">
        <v>156</v>
      </c>
      <c r="AT98" s="177" t="s">
        <v>151</v>
      </c>
      <c r="AU98" s="177" t="s">
        <v>80</v>
      </c>
      <c r="AY98" s="20" t="s">
        <v>148</v>
      </c>
      <c r="BE98" s="178">
        <f>IF(N98="základní",J98,0)</f>
        <v>0</v>
      </c>
      <c r="BF98" s="178">
        <f>IF(N98="snížená",J98,0)</f>
        <v>0</v>
      </c>
      <c r="BG98" s="178">
        <f>IF(N98="zákl. přenesená",J98,0)</f>
        <v>0</v>
      </c>
      <c r="BH98" s="178">
        <f>IF(N98="sníž. přenesená",J98,0)</f>
        <v>0</v>
      </c>
      <c r="BI98" s="178">
        <f>IF(N98="nulová",J98,0)</f>
        <v>0</v>
      </c>
      <c r="BJ98" s="20" t="s">
        <v>80</v>
      </c>
      <c r="BK98" s="178">
        <f>ROUND(I98*H98,2)</f>
        <v>0</v>
      </c>
      <c r="BL98" s="20" t="s">
        <v>156</v>
      </c>
      <c r="BM98" s="177" t="s">
        <v>325</v>
      </c>
    </row>
    <row r="99" s="2" customFormat="1" ht="16.5" customHeight="1">
      <c r="A99" s="39"/>
      <c r="B99" s="165"/>
      <c r="C99" s="166" t="s">
        <v>239</v>
      </c>
      <c r="D99" s="166" t="s">
        <v>151</v>
      </c>
      <c r="E99" s="167" t="s">
        <v>1094</v>
      </c>
      <c r="F99" s="168" t="s">
        <v>1095</v>
      </c>
      <c r="G99" s="169" t="s">
        <v>199</v>
      </c>
      <c r="H99" s="170">
        <v>5</v>
      </c>
      <c r="I99" s="171"/>
      <c r="J99" s="172">
        <f>ROUND(I99*H99,2)</f>
        <v>0</v>
      </c>
      <c r="K99" s="168" t="s">
        <v>3</v>
      </c>
      <c r="L99" s="40"/>
      <c r="M99" s="173" t="s">
        <v>3</v>
      </c>
      <c r="N99" s="174" t="s">
        <v>43</v>
      </c>
      <c r="O99" s="73"/>
      <c r="P99" s="175">
        <f>O99*H99</f>
        <v>0</v>
      </c>
      <c r="Q99" s="175">
        <v>0</v>
      </c>
      <c r="R99" s="175">
        <f>Q99*H99</f>
        <v>0</v>
      </c>
      <c r="S99" s="175">
        <v>0</v>
      </c>
      <c r="T99" s="176">
        <f>S99*H99</f>
        <v>0</v>
      </c>
      <c r="U99" s="39"/>
      <c r="V99" s="39"/>
      <c r="W99" s="39"/>
      <c r="X99" s="39"/>
      <c r="Y99" s="39"/>
      <c r="Z99" s="39"/>
      <c r="AA99" s="39"/>
      <c r="AB99" s="39"/>
      <c r="AC99" s="39"/>
      <c r="AD99" s="39"/>
      <c r="AE99" s="39"/>
      <c r="AR99" s="177" t="s">
        <v>156</v>
      </c>
      <c r="AT99" s="177" t="s">
        <v>151</v>
      </c>
      <c r="AU99" s="177" t="s">
        <v>80</v>
      </c>
      <c r="AY99" s="20" t="s">
        <v>148</v>
      </c>
      <c r="BE99" s="178">
        <f>IF(N99="základní",J99,0)</f>
        <v>0</v>
      </c>
      <c r="BF99" s="178">
        <f>IF(N99="snížená",J99,0)</f>
        <v>0</v>
      </c>
      <c r="BG99" s="178">
        <f>IF(N99="zákl. přenesená",J99,0)</f>
        <v>0</v>
      </c>
      <c r="BH99" s="178">
        <f>IF(N99="sníž. přenesená",J99,0)</f>
        <v>0</v>
      </c>
      <c r="BI99" s="178">
        <f>IF(N99="nulová",J99,0)</f>
        <v>0</v>
      </c>
      <c r="BJ99" s="20" t="s">
        <v>80</v>
      </c>
      <c r="BK99" s="178">
        <f>ROUND(I99*H99,2)</f>
        <v>0</v>
      </c>
      <c r="BL99" s="20" t="s">
        <v>156</v>
      </c>
      <c r="BM99" s="177" t="s">
        <v>336</v>
      </c>
    </row>
    <row r="100" s="12" customFormat="1" ht="25.92" customHeight="1">
      <c r="A100" s="12"/>
      <c r="B100" s="152"/>
      <c r="C100" s="12"/>
      <c r="D100" s="153" t="s">
        <v>71</v>
      </c>
      <c r="E100" s="154" t="s">
        <v>1096</v>
      </c>
      <c r="F100" s="154" t="s">
        <v>1097</v>
      </c>
      <c r="G100" s="12"/>
      <c r="H100" s="12"/>
      <c r="I100" s="155"/>
      <c r="J100" s="156">
        <f>BK100</f>
        <v>0</v>
      </c>
      <c r="K100" s="12"/>
      <c r="L100" s="152"/>
      <c r="M100" s="157"/>
      <c r="N100" s="158"/>
      <c r="O100" s="158"/>
      <c r="P100" s="159">
        <f>SUM(P101:P113)</f>
        <v>0</v>
      </c>
      <c r="Q100" s="158"/>
      <c r="R100" s="159">
        <f>SUM(R101:R113)</f>
        <v>0</v>
      </c>
      <c r="S100" s="158"/>
      <c r="T100" s="160">
        <f>SUM(T101:T113)</f>
        <v>0</v>
      </c>
      <c r="U100" s="12"/>
      <c r="V100" s="12"/>
      <c r="W100" s="12"/>
      <c r="X100" s="12"/>
      <c r="Y100" s="12"/>
      <c r="Z100" s="12"/>
      <c r="AA100" s="12"/>
      <c r="AB100" s="12"/>
      <c r="AC100" s="12"/>
      <c r="AD100" s="12"/>
      <c r="AE100" s="12"/>
      <c r="AR100" s="153" t="s">
        <v>80</v>
      </c>
      <c r="AT100" s="161" t="s">
        <v>71</v>
      </c>
      <c r="AU100" s="161" t="s">
        <v>72</v>
      </c>
      <c r="AY100" s="153" t="s">
        <v>148</v>
      </c>
      <c r="BK100" s="162">
        <f>SUM(BK101:BK113)</f>
        <v>0</v>
      </c>
    </row>
    <row r="101" s="2" customFormat="1" ht="24.15" customHeight="1">
      <c r="A101" s="39"/>
      <c r="B101" s="165"/>
      <c r="C101" s="166" t="s">
        <v>249</v>
      </c>
      <c r="D101" s="166" t="s">
        <v>151</v>
      </c>
      <c r="E101" s="167" t="s">
        <v>1098</v>
      </c>
      <c r="F101" s="168" t="s">
        <v>1099</v>
      </c>
      <c r="G101" s="169" t="s">
        <v>989</v>
      </c>
      <c r="H101" s="170">
        <v>1</v>
      </c>
      <c r="I101" s="171"/>
      <c r="J101" s="172">
        <f>ROUND(I101*H101,2)</f>
        <v>0</v>
      </c>
      <c r="K101" s="168" t="s">
        <v>3</v>
      </c>
      <c r="L101" s="40"/>
      <c r="M101" s="173" t="s">
        <v>3</v>
      </c>
      <c r="N101" s="174" t="s">
        <v>43</v>
      </c>
      <c r="O101" s="73"/>
      <c r="P101" s="175">
        <f>O101*H101</f>
        <v>0</v>
      </c>
      <c r="Q101" s="175">
        <v>0</v>
      </c>
      <c r="R101" s="175">
        <f>Q101*H101</f>
        <v>0</v>
      </c>
      <c r="S101" s="175">
        <v>0</v>
      </c>
      <c r="T101" s="176">
        <f>S101*H101</f>
        <v>0</v>
      </c>
      <c r="U101" s="39"/>
      <c r="V101" s="39"/>
      <c r="W101" s="39"/>
      <c r="X101" s="39"/>
      <c r="Y101" s="39"/>
      <c r="Z101" s="39"/>
      <c r="AA101" s="39"/>
      <c r="AB101" s="39"/>
      <c r="AC101" s="39"/>
      <c r="AD101" s="39"/>
      <c r="AE101" s="39"/>
      <c r="AR101" s="177" t="s">
        <v>156</v>
      </c>
      <c r="AT101" s="177" t="s">
        <v>151</v>
      </c>
      <c r="AU101" s="177" t="s">
        <v>80</v>
      </c>
      <c r="AY101" s="20" t="s">
        <v>148</v>
      </c>
      <c r="BE101" s="178">
        <f>IF(N101="základní",J101,0)</f>
        <v>0</v>
      </c>
      <c r="BF101" s="178">
        <f>IF(N101="snížená",J101,0)</f>
        <v>0</v>
      </c>
      <c r="BG101" s="178">
        <f>IF(N101="zákl. přenesená",J101,0)</f>
        <v>0</v>
      </c>
      <c r="BH101" s="178">
        <f>IF(N101="sníž. přenesená",J101,0)</f>
        <v>0</v>
      </c>
      <c r="BI101" s="178">
        <f>IF(N101="nulová",J101,0)</f>
        <v>0</v>
      </c>
      <c r="BJ101" s="20" t="s">
        <v>80</v>
      </c>
      <c r="BK101" s="178">
        <f>ROUND(I101*H101,2)</f>
        <v>0</v>
      </c>
      <c r="BL101" s="20" t="s">
        <v>156</v>
      </c>
      <c r="BM101" s="177" t="s">
        <v>351</v>
      </c>
    </row>
    <row r="102" s="2" customFormat="1" ht="16.5" customHeight="1">
      <c r="A102" s="39"/>
      <c r="B102" s="165"/>
      <c r="C102" s="166" t="s">
        <v>257</v>
      </c>
      <c r="D102" s="166" t="s">
        <v>151</v>
      </c>
      <c r="E102" s="167" t="s">
        <v>1100</v>
      </c>
      <c r="F102" s="168" t="s">
        <v>1101</v>
      </c>
      <c r="G102" s="169" t="s">
        <v>989</v>
      </c>
      <c r="H102" s="170">
        <v>1</v>
      </c>
      <c r="I102" s="171"/>
      <c r="J102" s="172">
        <f>ROUND(I102*H102,2)</f>
        <v>0</v>
      </c>
      <c r="K102" s="168" t="s">
        <v>3</v>
      </c>
      <c r="L102" s="40"/>
      <c r="M102" s="173" t="s">
        <v>3</v>
      </c>
      <c r="N102" s="174" t="s">
        <v>43</v>
      </c>
      <c r="O102" s="73"/>
      <c r="P102" s="175">
        <f>O102*H102</f>
        <v>0</v>
      </c>
      <c r="Q102" s="175">
        <v>0</v>
      </c>
      <c r="R102" s="175">
        <f>Q102*H102</f>
        <v>0</v>
      </c>
      <c r="S102" s="175">
        <v>0</v>
      </c>
      <c r="T102" s="176">
        <f>S102*H102</f>
        <v>0</v>
      </c>
      <c r="U102" s="39"/>
      <c r="V102" s="39"/>
      <c r="W102" s="39"/>
      <c r="X102" s="39"/>
      <c r="Y102" s="39"/>
      <c r="Z102" s="39"/>
      <c r="AA102" s="39"/>
      <c r="AB102" s="39"/>
      <c r="AC102" s="39"/>
      <c r="AD102" s="39"/>
      <c r="AE102" s="39"/>
      <c r="AR102" s="177" t="s">
        <v>156</v>
      </c>
      <c r="AT102" s="177" t="s">
        <v>151</v>
      </c>
      <c r="AU102" s="177" t="s">
        <v>80</v>
      </c>
      <c r="AY102" s="20" t="s">
        <v>148</v>
      </c>
      <c r="BE102" s="178">
        <f>IF(N102="základní",J102,0)</f>
        <v>0</v>
      </c>
      <c r="BF102" s="178">
        <f>IF(N102="snížená",J102,0)</f>
        <v>0</v>
      </c>
      <c r="BG102" s="178">
        <f>IF(N102="zákl. přenesená",J102,0)</f>
        <v>0</v>
      </c>
      <c r="BH102" s="178">
        <f>IF(N102="sníž. přenesená",J102,0)</f>
        <v>0</v>
      </c>
      <c r="BI102" s="178">
        <f>IF(N102="nulová",J102,0)</f>
        <v>0</v>
      </c>
      <c r="BJ102" s="20" t="s">
        <v>80</v>
      </c>
      <c r="BK102" s="178">
        <f>ROUND(I102*H102,2)</f>
        <v>0</v>
      </c>
      <c r="BL102" s="20" t="s">
        <v>156</v>
      </c>
      <c r="BM102" s="177" t="s">
        <v>512</v>
      </c>
    </row>
    <row r="103" s="2" customFormat="1" ht="16.5" customHeight="1">
      <c r="A103" s="39"/>
      <c r="B103" s="165"/>
      <c r="C103" s="166" t="s">
        <v>264</v>
      </c>
      <c r="D103" s="166" t="s">
        <v>151</v>
      </c>
      <c r="E103" s="167" t="s">
        <v>1073</v>
      </c>
      <c r="F103" s="168" t="s">
        <v>1074</v>
      </c>
      <c r="G103" s="169" t="s">
        <v>989</v>
      </c>
      <c r="H103" s="170">
        <v>1</v>
      </c>
      <c r="I103" s="171"/>
      <c r="J103" s="172">
        <f>ROUND(I103*H103,2)</f>
        <v>0</v>
      </c>
      <c r="K103" s="168" t="s">
        <v>3</v>
      </c>
      <c r="L103" s="40"/>
      <c r="M103" s="173" t="s">
        <v>3</v>
      </c>
      <c r="N103" s="174" t="s">
        <v>43</v>
      </c>
      <c r="O103" s="73"/>
      <c r="P103" s="175">
        <f>O103*H103</f>
        <v>0</v>
      </c>
      <c r="Q103" s="175">
        <v>0</v>
      </c>
      <c r="R103" s="175">
        <f>Q103*H103</f>
        <v>0</v>
      </c>
      <c r="S103" s="175">
        <v>0</v>
      </c>
      <c r="T103" s="176">
        <f>S103*H103</f>
        <v>0</v>
      </c>
      <c r="U103" s="39"/>
      <c r="V103" s="39"/>
      <c r="W103" s="39"/>
      <c r="X103" s="39"/>
      <c r="Y103" s="39"/>
      <c r="Z103" s="39"/>
      <c r="AA103" s="39"/>
      <c r="AB103" s="39"/>
      <c r="AC103" s="39"/>
      <c r="AD103" s="39"/>
      <c r="AE103" s="39"/>
      <c r="AR103" s="177" t="s">
        <v>156</v>
      </c>
      <c r="AT103" s="177" t="s">
        <v>151</v>
      </c>
      <c r="AU103" s="177" t="s">
        <v>80</v>
      </c>
      <c r="AY103" s="20" t="s">
        <v>148</v>
      </c>
      <c r="BE103" s="178">
        <f>IF(N103="základní",J103,0)</f>
        <v>0</v>
      </c>
      <c r="BF103" s="178">
        <f>IF(N103="snížená",J103,0)</f>
        <v>0</v>
      </c>
      <c r="BG103" s="178">
        <f>IF(N103="zákl. přenesená",J103,0)</f>
        <v>0</v>
      </c>
      <c r="BH103" s="178">
        <f>IF(N103="sníž. přenesená",J103,0)</f>
        <v>0</v>
      </c>
      <c r="BI103" s="178">
        <f>IF(N103="nulová",J103,0)</f>
        <v>0</v>
      </c>
      <c r="BJ103" s="20" t="s">
        <v>80</v>
      </c>
      <c r="BK103" s="178">
        <f>ROUND(I103*H103,2)</f>
        <v>0</v>
      </c>
      <c r="BL103" s="20" t="s">
        <v>156</v>
      </c>
      <c r="BM103" s="177" t="s">
        <v>522</v>
      </c>
    </row>
    <row r="104" s="2" customFormat="1" ht="16.5" customHeight="1">
      <c r="A104" s="39"/>
      <c r="B104" s="165"/>
      <c r="C104" s="166" t="s">
        <v>270</v>
      </c>
      <c r="D104" s="166" t="s">
        <v>151</v>
      </c>
      <c r="E104" s="167" t="s">
        <v>1075</v>
      </c>
      <c r="F104" s="168" t="s">
        <v>1076</v>
      </c>
      <c r="G104" s="169" t="s">
        <v>989</v>
      </c>
      <c r="H104" s="170">
        <v>1</v>
      </c>
      <c r="I104" s="171"/>
      <c r="J104" s="172">
        <f>ROUND(I104*H104,2)</f>
        <v>0</v>
      </c>
      <c r="K104" s="168" t="s">
        <v>3</v>
      </c>
      <c r="L104" s="40"/>
      <c r="M104" s="173" t="s">
        <v>3</v>
      </c>
      <c r="N104" s="174" t="s">
        <v>43</v>
      </c>
      <c r="O104" s="73"/>
      <c r="P104" s="175">
        <f>O104*H104</f>
        <v>0</v>
      </c>
      <c r="Q104" s="175">
        <v>0</v>
      </c>
      <c r="R104" s="175">
        <f>Q104*H104</f>
        <v>0</v>
      </c>
      <c r="S104" s="175">
        <v>0</v>
      </c>
      <c r="T104" s="176">
        <f>S104*H104</f>
        <v>0</v>
      </c>
      <c r="U104" s="39"/>
      <c r="V104" s="39"/>
      <c r="W104" s="39"/>
      <c r="X104" s="39"/>
      <c r="Y104" s="39"/>
      <c r="Z104" s="39"/>
      <c r="AA104" s="39"/>
      <c r="AB104" s="39"/>
      <c r="AC104" s="39"/>
      <c r="AD104" s="39"/>
      <c r="AE104" s="39"/>
      <c r="AR104" s="177" t="s">
        <v>156</v>
      </c>
      <c r="AT104" s="177" t="s">
        <v>151</v>
      </c>
      <c r="AU104" s="177" t="s">
        <v>80</v>
      </c>
      <c r="AY104" s="20" t="s">
        <v>148</v>
      </c>
      <c r="BE104" s="178">
        <f>IF(N104="základní",J104,0)</f>
        <v>0</v>
      </c>
      <c r="BF104" s="178">
        <f>IF(N104="snížená",J104,0)</f>
        <v>0</v>
      </c>
      <c r="BG104" s="178">
        <f>IF(N104="zákl. přenesená",J104,0)</f>
        <v>0</v>
      </c>
      <c r="BH104" s="178">
        <f>IF(N104="sníž. přenesená",J104,0)</f>
        <v>0</v>
      </c>
      <c r="BI104" s="178">
        <f>IF(N104="nulová",J104,0)</f>
        <v>0</v>
      </c>
      <c r="BJ104" s="20" t="s">
        <v>80</v>
      </c>
      <c r="BK104" s="178">
        <f>ROUND(I104*H104,2)</f>
        <v>0</v>
      </c>
      <c r="BL104" s="20" t="s">
        <v>156</v>
      </c>
      <c r="BM104" s="177" t="s">
        <v>534</v>
      </c>
    </row>
    <row r="105" s="2" customFormat="1" ht="16.5" customHeight="1">
      <c r="A105" s="39"/>
      <c r="B105" s="165"/>
      <c r="C105" s="166" t="s">
        <v>275</v>
      </c>
      <c r="D105" s="166" t="s">
        <v>151</v>
      </c>
      <c r="E105" s="167" t="s">
        <v>1077</v>
      </c>
      <c r="F105" s="168" t="s">
        <v>1078</v>
      </c>
      <c r="G105" s="169" t="s">
        <v>989</v>
      </c>
      <c r="H105" s="170">
        <v>1</v>
      </c>
      <c r="I105" s="171"/>
      <c r="J105" s="172">
        <f>ROUND(I105*H105,2)</f>
        <v>0</v>
      </c>
      <c r="K105" s="168" t="s">
        <v>3</v>
      </c>
      <c r="L105" s="40"/>
      <c r="M105" s="173" t="s">
        <v>3</v>
      </c>
      <c r="N105" s="174" t="s">
        <v>43</v>
      </c>
      <c r="O105" s="73"/>
      <c r="P105" s="175">
        <f>O105*H105</f>
        <v>0</v>
      </c>
      <c r="Q105" s="175">
        <v>0</v>
      </c>
      <c r="R105" s="175">
        <f>Q105*H105</f>
        <v>0</v>
      </c>
      <c r="S105" s="175">
        <v>0</v>
      </c>
      <c r="T105" s="176">
        <f>S105*H105</f>
        <v>0</v>
      </c>
      <c r="U105" s="39"/>
      <c r="V105" s="39"/>
      <c r="W105" s="39"/>
      <c r="X105" s="39"/>
      <c r="Y105" s="39"/>
      <c r="Z105" s="39"/>
      <c r="AA105" s="39"/>
      <c r="AB105" s="39"/>
      <c r="AC105" s="39"/>
      <c r="AD105" s="39"/>
      <c r="AE105" s="39"/>
      <c r="AR105" s="177" t="s">
        <v>156</v>
      </c>
      <c r="AT105" s="177" t="s">
        <v>151</v>
      </c>
      <c r="AU105" s="177" t="s">
        <v>80</v>
      </c>
      <c r="AY105" s="20" t="s">
        <v>148</v>
      </c>
      <c r="BE105" s="178">
        <f>IF(N105="základní",J105,0)</f>
        <v>0</v>
      </c>
      <c r="BF105" s="178">
        <f>IF(N105="snížená",J105,0)</f>
        <v>0</v>
      </c>
      <c r="BG105" s="178">
        <f>IF(N105="zákl. přenesená",J105,0)</f>
        <v>0</v>
      </c>
      <c r="BH105" s="178">
        <f>IF(N105="sníž. přenesená",J105,0)</f>
        <v>0</v>
      </c>
      <c r="BI105" s="178">
        <f>IF(N105="nulová",J105,0)</f>
        <v>0</v>
      </c>
      <c r="BJ105" s="20" t="s">
        <v>80</v>
      </c>
      <c r="BK105" s="178">
        <f>ROUND(I105*H105,2)</f>
        <v>0</v>
      </c>
      <c r="BL105" s="20" t="s">
        <v>156</v>
      </c>
      <c r="BM105" s="177" t="s">
        <v>543</v>
      </c>
    </row>
    <row r="106" s="2" customFormat="1" ht="16.5" customHeight="1">
      <c r="A106" s="39"/>
      <c r="B106" s="165"/>
      <c r="C106" s="166" t="s">
        <v>8</v>
      </c>
      <c r="D106" s="166" t="s">
        <v>151</v>
      </c>
      <c r="E106" s="167" t="s">
        <v>1079</v>
      </c>
      <c r="F106" s="168" t="s">
        <v>1080</v>
      </c>
      <c r="G106" s="169" t="s">
        <v>989</v>
      </c>
      <c r="H106" s="170">
        <v>1</v>
      </c>
      <c r="I106" s="171"/>
      <c r="J106" s="172">
        <f>ROUND(I106*H106,2)</f>
        <v>0</v>
      </c>
      <c r="K106" s="168" t="s">
        <v>3</v>
      </c>
      <c r="L106" s="40"/>
      <c r="M106" s="173" t="s">
        <v>3</v>
      </c>
      <c r="N106" s="174" t="s">
        <v>43</v>
      </c>
      <c r="O106" s="73"/>
      <c r="P106" s="175">
        <f>O106*H106</f>
        <v>0</v>
      </c>
      <c r="Q106" s="175">
        <v>0</v>
      </c>
      <c r="R106" s="175">
        <f>Q106*H106</f>
        <v>0</v>
      </c>
      <c r="S106" s="175">
        <v>0</v>
      </c>
      <c r="T106" s="176">
        <f>S106*H106</f>
        <v>0</v>
      </c>
      <c r="U106" s="39"/>
      <c r="V106" s="39"/>
      <c r="W106" s="39"/>
      <c r="X106" s="39"/>
      <c r="Y106" s="39"/>
      <c r="Z106" s="39"/>
      <c r="AA106" s="39"/>
      <c r="AB106" s="39"/>
      <c r="AC106" s="39"/>
      <c r="AD106" s="39"/>
      <c r="AE106" s="39"/>
      <c r="AR106" s="177" t="s">
        <v>156</v>
      </c>
      <c r="AT106" s="177" t="s">
        <v>151</v>
      </c>
      <c r="AU106" s="177" t="s">
        <v>80</v>
      </c>
      <c r="AY106" s="20" t="s">
        <v>148</v>
      </c>
      <c r="BE106" s="178">
        <f>IF(N106="základní",J106,0)</f>
        <v>0</v>
      </c>
      <c r="BF106" s="178">
        <f>IF(N106="snížená",J106,0)</f>
        <v>0</v>
      </c>
      <c r="BG106" s="178">
        <f>IF(N106="zákl. přenesená",J106,0)</f>
        <v>0</v>
      </c>
      <c r="BH106" s="178">
        <f>IF(N106="sníž. přenesená",J106,0)</f>
        <v>0</v>
      </c>
      <c r="BI106" s="178">
        <f>IF(N106="nulová",J106,0)</f>
        <v>0</v>
      </c>
      <c r="BJ106" s="20" t="s">
        <v>80</v>
      </c>
      <c r="BK106" s="178">
        <f>ROUND(I106*H106,2)</f>
        <v>0</v>
      </c>
      <c r="BL106" s="20" t="s">
        <v>156</v>
      </c>
      <c r="BM106" s="177" t="s">
        <v>551</v>
      </c>
    </row>
    <row r="107" s="2" customFormat="1" ht="16.5" customHeight="1">
      <c r="A107" s="39"/>
      <c r="B107" s="165"/>
      <c r="C107" s="166" t="s">
        <v>284</v>
      </c>
      <c r="D107" s="166" t="s">
        <v>151</v>
      </c>
      <c r="E107" s="167" t="s">
        <v>1081</v>
      </c>
      <c r="F107" s="168" t="s">
        <v>1082</v>
      </c>
      <c r="G107" s="169" t="s">
        <v>989</v>
      </c>
      <c r="H107" s="170">
        <v>1</v>
      </c>
      <c r="I107" s="171"/>
      <c r="J107" s="172">
        <f>ROUND(I107*H107,2)</f>
        <v>0</v>
      </c>
      <c r="K107" s="168" t="s">
        <v>3</v>
      </c>
      <c r="L107" s="40"/>
      <c r="M107" s="173" t="s">
        <v>3</v>
      </c>
      <c r="N107" s="174" t="s">
        <v>43</v>
      </c>
      <c r="O107" s="73"/>
      <c r="P107" s="175">
        <f>O107*H107</f>
        <v>0</v>
      </c>
      <c r="Q107" s="175">
        <v>0</v>
      </c>
      <c r="R107" s="175">
        <f>Q107*H107</f>
        <v>0</v>
      </c>
      <c r="S107" s="175">
        <v>0</v>
      </c>
      <c r="T107" s="176">
        <f>S107*H107</f>
        <v>0</v>
      </c>
      <c r="U107" s="39"/>
      <c r="V107" s="39"/>
      <c r="W107" s="39"/>
      <c r="X107" s="39"/>
      <c r="Y107" s="39"/>
      <c r="Z107" s="39"/>
      <c r="AA107" s="39"/>
      <c r="AB107" s="39"/>
      <c r="AC107" s="39"/>
      <c r="AD107" s="39"/>
      <c r="AE107" s="39"/>
      <c r="AR107" s="177" t="s">
        <v>156</v>
      </c>
      <c r="AT107" s="177" t="s">
        <v>151</v>
      </c>
      <c r="AU107" s="177" t="s">
        <v>80</v>
      </c>
      <c r="AY107" s="20" t="s">
        <v>148</v>
      </c>
      <c r="BE107" s="178">
        <f>IF(N107="základní",J107,0)</f>
        <v>0</v>
      </c>
      <c r="BF107" s="178">
        <f>IF(N107="snížená",J107,0)</f>
        <v>0</v>
      </c>
      <c r="BG107" s="178">
        <f>IF(N107="zákl. přenesená",J107,0)</f>
        <v>0</v>
      </c>
      <c r="BH107" s="178">
        <f>IF(N107="sníž. přenesená",J107,0)</f>
        <v>0</v>
      </c>
      <c r="BI107" s="178">
        <f>IF(N107="nulová",J107,0)</f>
        <v>0</v>
      </c>
      <c r="BJ107" s="20" t="s">
        <v>80</v>
      </c>
      <c r="BK107" s="178">
        <f>ROUND(I107*H107,2)</f>
        <v>0</v>
      </c>
      <c r="BL107" s="20" t="s">
        <v>156</v>
      </c>
      <c r="BM107" s="177" t="s">
        <v>560</v>
      </c>
    </row>
    <row r="108" s="2" customFormat="1" ht="16.5" customHeight="1">
      <c r="A108" s="39"/>
      <c r="B108" s="165"/>
      <c r="C108" s="166" t="s">
        <v>289</v>
      </c>
      <c r="D108" s="166" t="s">
        <v>151</v>
      </c>
      <c r="E108" s="167" t="s">
        <v>1083</v>
      </c>
      <c r="F108" s="168" t="s">
        <v>1084</v>
      </c>
      <c r="G108" s="169" t="s">
        <v>989</v>
      </c>
      <c r="H108" s="170">
        <v>1</v>
      </c>
      <c r="I108" s="171"/>
      <c r="J108" s="172">
        <f>ROUND(I108*H108,2)</f>
        <v>0</v>
      </c>
      <c r="K108" s="168" t="s">
        <v>3</v>
      </c>
      <c r="L108" s="40"/>
      <c r="M108" s="173" t="s">
        <v>3</v>
      </c>
      <c r="N108" s="174" t="s">
        <v>43</v>
      </c>
      <c r="O108" s="73"/>
      <c r="P108" s="175">
        <f>O108*H108</f>
        <v>0</v>
      </c>
      <c r="Q108" s="175">
        <v>0</v>
      </c>
      <c r="R108" s="175">
        <f>Q108*H108</f>
        <v>0</v>
      </c>
      <c r="S108" s="175">
        <v>0</v>
      </c>
      <c r="T108" s="176">
        <f>S108*H108</f>
        <v>0</v>
      </c>
      <c r="U108" s="39"/>
      <c r="V108" s="39"/>
      <c r="W108" s="39"/>
      <c r="X108" s="39"/>
      <c r="Y108" s="39"/>
      <c r="Z108" s="39"/>
      <c r="AA108" s="39"/>
      <c r="AB108" s="39"/>
      <c r="AC108" s="39"/>
      <c r="AD108" s="39"/>
      <c r="AE108" s="39"/>
      <c r="AR108" s="177" t="s">
        <v>156</v>
      </c>
      <c r="AT108" s="177" t="s">
        <v>151</v>
      </c>
      <c r="AU108" s="177" t="s">
        <v>80</v>
      </c>
      <c r="AY108" s="20" t="s">
        <v>148</v>
      </c>
      <c r="BE108" s="178">
        <f>IF(N108="základní",J108,0)</f>
        <v>0</v>
      </c>
      <c r="BF108" s="178">
        <f>IF(N108="snížená",J108,0)</f>
        <v>0</v>
      </c>
      <c r="BG108" s="178">
        <f>IF(N108="zákl. přenesená",J108,0)</f>
        <v>0</v>
      </c>
      <c r="BH108" s="178">
        <f>IF(N108="sníž. přenesená",J108,0)</f>
        <v>0</v>
      </c>
      <c r="BI108" s="178">
        <f>IF(N108="nulová",J108,0)</f>
        <v>0</v>
      </c>
      <c r="BJ108" s="20" t="s">
        <v>80</v>
      </c>
      <c r="BK108" s="178">
        <f>ROUND(I108*H108,2)</f>
        <v>0</v>
      </c>
      <c r="BL108" s="20" t="s">
        <v>156</v>
      </c>
      <c r="BM108" s="177" t="s">
        <v>569</v>
      </c>
    </row>
    <row r="109" s="2" customFormat="1" ht="16.5" customHeight="1">
      <c r="A109" s="39"/>
      <c r="B109" s="165"/>
      <c r="C109" s="166" t="s">
        <v>296</v>
      </c>
      <c r="D109" s="166" t="s">
        <v>151</v>
      </c>
      <c r="E109" s="167" t="s">
        <v>1102</v>
      </c>
      <c r="F109" s="168" t="s">
        <v>1103</v>
      </c>
      <c r="G109" s="169" t="s">
        <v>989</v>
      </c>
      <c r="H109" s="170">
        <v>1</v>
      </c>
      <c r="I109" s="171"/>
      <c r="J109" s="172">
        <f>ROUND(I109*H109,2)</f>
        <v>0</v>
      </c>
      <c r="K109" s="168" t="s">
        <v>3</v>
      </c>
      <c r="L109" s="40"/>
      <c r="M109" s="173" t="s">
        <v>3</v>
      </c>
      <c r="N109" s="174" t="s">
        <v>43</v>
      </c>
      <c r="O109" s="73"/>
      <c r="P109" s="175">
        <f>O109*H109</f>
        <v>0</v>
      </c>
      <c r="Q109" s="175">
        <v>0</v>
      </c>
      <c r="R109" s="175">
        <f>Q109*H109</f>
        <v>0</v>
      </c>
      <c r="S109" s="175">
        <v>0</v>
      </c>
      <c r="T109" s="176">
        <f>S109*H109</f>
        <v>0</v>
      </c>
      <c r="U109" s="39"/>
      <c r="V109" s="39"/>
      <c r="W109" s="39"/>
      <c r="X109" s="39"/>
      <c r="Y109" s="39"/>
      <c r="Z109" s="39"/>
      <c r="AA109" s="39"/>
      <c r="AB109" s="39"/>
      <c r="AC109" s="39"/>
      <c r="AD109" s="39"/>
      <c r="AE109" s="39"/>
      <c r="AR109" s="177" t="s">
        <v>156</v>
      </c>
      <c r="AT109" s="177" t="s">
        <v>151</v>
      </c>
      <c r="AU109" s="177" t="s">
        <v>80</v>
      </c>
      <c r="AY109" s="20" t="s">
        <v>148</v>
      </c>
      <c r="BE109" s="178">
        <f>IF(N109="základní",J109,0)</f>
        <v>0</v>
      </c>
      <c r="BF109" s="178">
        <f>IF(N109="snížená",J109,0)</f>
        <v>0</v>
      </c>
      <c r="BG109" s="178">
        <f>IF(N109="zákl. přenesená",J109,0)</f>
        <v>0</v>
      </c>
      <c r="BH109" s="178">
        <f>IF(N109="sníž. přenesená",J109,0)</f>
        <v>0</v>
      </c>
      <c r="BI109" s="178">
        <f>IF(N109="nulová",J109,0)</f>
        <v>0</v>
      </c>
      <c r="BJ109" s="20" t="s">
        <v>80</v>
      </c>
      <c r="BK109" s="178">
        <f>ROUND(I109*H109,2)</f>
        <v>0</v>
      </c>
      <c r="BL109" s="20" t="s">
        <v>156</v>
      </c>
      <c r="BM109" s="177" t="s">
        <v>579</v>
      </c>
    </row>
    <row r="110" s="2" customFormat="1" ht="16.5" customHeight="1">
      <c r="A110" s="39"/>
      <c r="B110" s="165"/>
      <c r="C110" s="166" t="s">
        <v>302</v>
      </c>
      <c r="D110" s="166" t="s">
        <v>151</v>
      </c>
      <c r="E110" s="167" t="s">
        <v>1087</v>
      </c>
      <c r="F110" s="168" t="s">
        <v>1088</v>
      </c>
      <c r="G110" s="169" t="s">
        <v>989</v>
      </c>
      <c r="H110" s="170">
        <v>1</v>
      </c>
      <c r="I110" s="171"/>
      <c r="J110" s="172">
        <f>ROUND(I110*H110,2)</f>
        <v>0</v>
      </c>
      <c r="K110" s="168" t="s">
        <v>3</v>
      </c>
      <c r="L110" s="40"/>
      <c r="M110" s="173" t="s">
        <v>3</v>
      </c>
      <c r="N110" s="174" t="s">
        <v>43</v>
      </c>
      <c r="O110" s="73"/>
      <c r="P110" s="175">
        <f>O110*H110</f>
        <v>0</v>
      </c>
      <c r="Q110" s="175">
        <v>0</v>
      </c>
      <c r="R110" s="175">
        <f>Q110*H110</f>
        <v>0</v>
      </c>
      <c r="S110" s="175">
        <v>0</v>
      </c>
      <c r="T110" s="176">
        <f>S110*H110</f>
        <v>0</v>
      </c>
      <c r="U110" s="39"/>
      <c r="V110" s="39"/>
      <c r="W110" s="39"/>
      <c r="X110" s="39"/>
      <c r="Y110" s="39"/>
      <c r="Z110" s="39"/>
      <c r="AA110" s="39"/>
      <c r="AB110" s="39"/>
      <c r="AC110" s="39"/>
      <c r="AD110" s="39"/>
      <c r="AE110" s="39"/>
      <c r="AR110" s="177" t="s">
        <v>156</v>
      </c>
      <c r="AT110" s="177" t="s">
        <v>151</v>
      </c>
      <c r="AU110" s="177" t="s">
        <v>80</v>
      </c>
      <c r="AY110" s="20" t="s">
        <v>148</v>
      </c>
      <c r="BE110" s="178">
        <f>IF(N110="základní",J110,0)</f>
        <v>0</v>
      </c>
      <c r="BF110" s="178">
        <f>IF(N110="snížená",J110,0)</f>
        <v>0</v>
      </c>
      <c r="BG110" s="178">
        <f>IF(N110="zákl. přenesená",J110,0)</f>
        <v>0</v>
      </c>
      <c r="BH110" s="178">
        <f>IF(N110="sníž. přenesená",J110,0)</f>
        <v>0</v>
      </c>
      <c r="BI110" s="178">
        <f>IF(N110="nulová",J110,0)</f>
        <v>0</v>
      </c>
      <c r="BJ110" s="20" t="s">
        <v>80</v>
      </c>
      <c r="BK110" s="178">
        <f>ROUND(I110*H110,2)</f>
        <v>0</v>
      </c>
      <c r="BL110" s="20" t="s">
        <v>156</v>
      </c>
      <c r="BM110" s="177" t="s">
        <v>588</v>
      </c>
    </row>
    <row r="111" s="2" customFormat="1" ht="16.5" customHeight="1">
      <c r="A111" s="39"/>
      <c r="B111" s="165"/>
      <c r="C111" s="166" t="s">
        <v>310</v>
      </c>
      <c r="D111" s="166" t="s">
        <v>151</v>
      </c>
      <c r="E111" s="167" t="s">
        <v>1089</v>
      </c>
      <c r="F111" s="168" t="s">
        <v>1090</v>
      </c>
      <c r="G111" s="169" t="s">
        <v>1091</v>
      </c>
      <c r="H111" s="170">
        <v>3</v>
      </c>
      <c r="I111" s="171"/>
      <c r="J111" s="172">
        <f>ROUND(I111*H111,2)</f>
        <v>0</v>
      </c>
      <c r="K111" s="168" t="s">
        <v>3</v>
      </c>
      <c r="L111" s="40"/>
      <c r="M111" s="173" t="s">
        <v>3</v>
      </c>
      <c r="N111" s="174" t="s">
        <v>43</v>
      </c>
      <c r="O111" s="73"/>
      <c r="P111" s="175">
        <f>O111*H111</f>
        <v>0</v>
      </c>
      <c r="Q111" s="175">
        <v>0</v>
      </c>
      <c r="R111" s="175">
        <f>Q111*H111</f>
        <v>0</v>
      </c>
      <c r="S111" s="175">
        <v>0</v>
      </c>
      <c r="T111" s="176">
        <f>S111*H111</f>
        <v>0</v>
      </c>
      <c r="U111" s="39"/>
      <c r="V111" s="39"/>
      <c r="W111" s="39"/>
      <c r="X111" s="39"/>
      <c r="Y111" s="39"/>
      <c r="Z111" s="39"/>
      <c r="AA111" s="39"/>
      <c r="AB111" s="39"/>
      <c r="AC111" s="39"/>
      <c r="AD111" s="39"/>
      <c r="AE111" s="39"/>
      <c r="AR111" s="177" t="s">
        <v>156</v>
      </c>
      <c r="AT111" s="177" t="s">
        <v>151</v>
      </c>
      <c r="AU111" s="177" t="s">
        <v>80</v>
      </c>
      <c r="AY111" s="20" t="s">
        <v>148</v>
      </c>
      <c r="BE111" s="178">
        <f>IF(N111="základní",J111,0)</f>
        <v>0</v>
      </c>
      <c r="BF111" s="178">
        <f>IF(N111="snížená",J111,0)</f>
        <v>0</v>
      </c>
      <c r="BG111" s="178">
        <f>IF(N111="zákl. přenesená",J111,0)</f>
        <v>0</v>
      </c>
      <c r="BH111" s="178">
        <f>IF(N111="sníž. přenesená",J111,0)</f>
        <v>0</v>
      </c>
      <c r="BI111" s="178">
        <f>IF(N111="nulová",J111,0)</f>
        <v>0</v>
      </c>
      <c r="BJ111" s="20" t="s">
        <v>80</v>
      </c>
      <c r="BK111" s="178">
        <f>ROUND(I111*H111,2)</f>
        <v>0</v>
      </c>
      <c r="BL111" s="20" t="s">
        <v>156</v>
      </c>
      <c r="BM111" s="177" t="s">
        <v>596</v>
      </c>
    </row>
    <row r="112" s="2" customFormat="1" ht="16.5" customHeight="1">
      <c r="A112" s="39"/>
      <c r="B112" s="165"/>
      <c r="C112" s="166" t="s">
        <v>316</v>
      </c>
      <c r="D112" s="166" t="s">
        <v>151</v>
      </c>
      <c r="E112" s="167" t="s">
        <v>1092</v>
      </c>
      <c r="F112" s="168" t="s">
        <v>1093</v>
      </c>
      <c r="G112" s="169" t="s">
        <v>328</v>
      </c>
      <c r="H112" s="170">
        <v>1</v>
      </c>
      <c r="I112" s="171"/>
      <c r="J112" s="172">
        <f>ROUND(I112*H112,2)</f>
        <v>0</v>
      </c>
      <c r="K112" s="168" t="s">
        <v>3</v>
      </c>
      <c r="L112" s="40"/>
      <c r="M112" s="173" t="s">
        <v>3</v>
      </c>
      <c r="N112" s="174" t="s">
        <v>43</v>
      </c>
      <c r="O112" s="73"/>
      <c r="P112" s="175">
        <f>O112*H112</f>
        <v>0</v>
      </c>
      <c r="Q112" s="175">
        <v>0</v>
      </c>
      <c r="R112" s="175">
        <f>Q112*H112</f>
        <v>0</v>
      </c>
      <c r="S112" s="175">
        <v>0</v>
      </c>
      <c r="T112" s="176">
        <f>S112*H112</f>
        <v>0</v>
      </c>
      <c r="U112" s="39"/>
      <c r="V112" s="39"/>
      <c r="W112" s="39"/>
      <c r="X112" s="39"/>
      <c r="Y112" s="39"/>
      <c r="Z112" s="39"/>
      <c r="AA112" s="39"/>
      <c r="AB112" s="39"/>
      <c r="AC112" s="39"/>
      <c r="AD112" s="39"/>
      <c r="AE112" s="39"/>
      <c r="AR112" s="177" t="s">
        <v>156</v>
      </c>
      <c r="AT112" s="177" t="s">
        <v>151</v>
      </c>
      <c r="AU112" s="177" t="s">
        <v>80</v>
      </c>
      <c r="AY112" s="20" t="s">
        <v>148</v>
      </c>
      <c r="BE112" s="178">
        <f>IF(N112="základní",J112,0)</f>
        <v>0</v>
      </c>
      <c r="BF112" s="178">
        <f>IF(N112="snížená",J112,0)</f>
        <v>0</v>
      </c>
      <c r="BG112" s="178">
        <f>IF(N112="zákl. přenesená",J112,0)</f>
        <v>0</v>
      </c>
      <c r="BH112" s="178">
        <f>IF(N112="sníž. přenesená",J112,0)</f>
        <v>0</v>
      </c>
      <c r="BI112" s="178">
        <f>IF(N112="nulová",J112,0)</f>
        <v>0</v>
      </c>
      <c r="BJ112" s="20" t="s">
        <v>80</v>
      </c>
      <c r="BK112" s="178">
        <f>ROUND(I112*H112,2)</f>
        <v>0</v>
      </c>
      <c r="BL112" s="20" t="s">
        <v>156</v>
      </c>
      <c r="BM112" s="177" t="s">
        <v>605</v>
      </c>
    </row>
    <row r="113" s="2" customFormat="1" ht="16.5" customHeight="1">
      <c r="A113" s="39"/>
      <c r="B113" s="165"/>
      <c r="C113" s="166" t="s">
        <v>325</v>
      </c>
      <c r="D113" s="166" t="s">
        <v>151</v>
      </c>
      <c r="E113" s="167" t="s">
        <v>1094</v>
      </c>
      <c r="F113" s="168" t="s">
        <v>1095</v>
      </c>
      <c r="G113" s="169" t="s">
        <v>199</v>
      </c>
      <c r="H113" s="170">
        <v>5</v>
      </c>
      <c r="I113" s="171"/>
      <c r="J113" s="172">
        <f>ROUND(I113*H113,2)</f>
        <v>0</v>
      </c>
      <c r="K113" s="168" t="s">
        <v>3</v>
      </c>
      <c r="L113" s="40"/>
      <c r="M113" s="173" t="s">
        <v>3</v>
      </c>
      <c r="N113" s="174" t="s">
        <v>43</v>
      </c>
      <c r="O113" s="73"/>
      <c r="P113" s="175">
        <f>O113*H113</f>
        <v>0</v>
      </c>
      <c r="Q113" s="175">
        <v>0</v>
      </c>
      <c r="R113" s="175">
        <f>Q113*H113</f>
        <v>0</v>
      </c>
      <c r="S113" s="175">
        <v>0</v>
      </c>
      <c r="T113" s="176">
        <f>S113*H113</f>
        <v>0</v>
      </c>
      <c r="U113" s="39"/>
      <c r="V113" s="39"/>
      <c r="W113" s="39"/>
      <c r="X113" s="39"/>
      <c r="Y113" s="39"/>
      <c r="Z113" s="39"/>
      <c r="AA113" s="39"/>
      <c r="AB113" s="39"/>
      <c r="AC113" s="39"/>
      <c r="AD113" s="39"/>
      <c r="AE113" s="39"/>
      <c r="AR113" s="177" t="s">
        <v>156</v>
      </c>
      <c r="AT113" s="177" t="s">
        <v>151</v>
      </c>
      <c r="AU113" s="177" t="s">
        <v>80</v>
      </c>
      <c r="AY113" s="20" t="s">
        <v>148</v>
      </c>
      <c r="BE113" s="178">
        <f>IF(N113="základní",J113,0)</f>
        <v>0</v>
      </c>
      <c r="BF113" s="178">
        <f>IF(N113="snížená",J113,0)</f>
        <v>0</v>
      </c>
      <c r="BG113" s="178">
        <f>IF(N113="zákl. přenesená",J113,0)</f>
        <v>0</v>
      </c>
      <c r="BH113" s="178">
        <f>IF(N113="sníž. přenesená",J113,0)</f>
        <v>0</v>
      </c>
      <c r="BI113" s="178">
        <f>IF(N113="nulová",J113,0)</f>
        <v>0</v>
      </c>
      <c r="BJ113" s="20" t="s">
        <v>80</v>
      </c>
      <c r="BK113" s="178">
        <f>ROUND(I113*H113,2)</f>
        <v>0</v>
      </c>
      <c r="BL113" s="20" t="s">
        <v>156</v>
      </c>
      <c r="BM113" s="177" t="s">
        <v>614</v>
      </c>
    </row>
    <row r="114" s="12" customFormat="1" ht="25.92" customHeight="1">
      <c r="A114" s="12"/>
      <c r="B114" s="152"/>
      <c r="C114" s="12"/>
      <c r="D114" s="153" t="s">
        <v>71</v>
      </c>
      <c r="E114" s="154" t="s">
        <v>1104</v>
      </c>
      <c r="F114" s="154" t="s">
        <v>1105</v>
      </c>
      <c r="G114" s="12"/>
      <c r="H114" s="12"/>
      <c r="I114" s="155"/>
      <c r="J114" s="156">
        <f>BK114</f>
        <v>0</v>
      </c>
      <c r="K114" s="12"/>
      <c r="L114" s="152"/>
      <c r="M114" s="157"/>
      <c r="N114" s="158"/>
      <c r="O114" s="158"/>
      <c r="P114" s="159">
        <f>SUM(P115:P116)</f>
        <v>0</v>
      </c>
      <c r="Q114" s="158"/>
      <c r="R114" s="159">
        <f>SUM(R115:R116)</f>
        <v>0</v>
      </c>
      <c r="S114" s="158"/>
      <c r="T114" s="160">
        <f>SUM(T115:T116)</f>
        <v>0</v>
      </c>
      <c r="U114" s="12"/>
      <c r="V114" s="12"/>
      <c r="W114" s="12"/>
      <c r="X114" s="12"/>
      <c r="Y114" s="12"/>
      <c r="Z114" s="12"/>
      <c r="AA114" s="12"/>
      <c r="AB114" s="12"/>
      <c r="AC114" s="12"/>
      <c r="AD114" s="12"/>
      <c r="AE114" s="12"/>
      <c r="AR114" s="153" t="s">
        <v>80</v>
      </c>
      <c r="AT114" s="161" t="s">
        <v>71</v>
      </c>
      <c r="AU114" s="161" t="s">
        <v>72</v>
      </c>
      <c r="AY114" s="153" t="s">
        <v>148</v>
      </c>
      <c r="BK114" s="162">
        <f>SUM(BK115:BK116)</f>
        <v>0</v>
      </c>
    </row>
    <row r="115" s="2" customFormat="1" ht="24.15" customHeight="1">
      <c r="A115" s="39"/>
      <c r="B115" s="165"/>
      <c r="C115" s="166" t="s">
        <v>330</v>
      </c>
      <c r="D115" s="166" t="s">
        <v>151</v>
      </c>
      <c r="E115" s="167" t="s">
        <v>1106</v>
      </c>
      <c r="F115" s="168" t="s">
        <v>1107</v>
      </c>
      <c r="G115" s="169" t="s">
        <v>989</v>
      </c>
      <c r="H115" s="170">
        <v>1</v>
      </c>
      <c r="I115" s="171"/>
      <c r="J115" s="172">
        <f>ROUND(I115*H115,2)</f>
        <v>0</v>
      </c>
      <c r="K115" s="168" t="s">
        <v>3</v>
      </c>
      <c r="L115" s="40"/>
      <c r="M115" s="173" t="s">
        <v>3</v>
      </c>
      <c r="N115" s="174" t="s">
        <v>43</v>
      </c>
      <c r="O115" s="73"/>
      <c r="P115" s="175">
        <f>O115*H115</f>
        <v>0</v>
      </c>
      <c r="Q115" s="175">
        <v>0</v>
      </c>
      <c r="R115" s="175">
        <f>Q115*H115</f>
        <v>0</v>
      </c>
      <c r="S115" s="175">
        <v>0</v>
      </c>
      <c r="T115" s="176">
        <f>S115*H115</f>
        <v>0</v>
      </c>
      <c r="U115" s="39"/>
      <c r="V115" s="39"/>
      <c r="W115" s="39"/>
      <c r="X115" s="39"/>
      <c r="Y115" s="39"/>
      <c r="Z115" s="39"/>
      <c r="AA115" s="39"/>
      <c r="AB115" s="39"/>
      <c r="AC115" s="39"/>
      <c r="AD115" s="39"/>
      <c r="AE115" s="39"/>
      <c r="AR115" s="177" t="s">
        <v>156</v>
      </c>
      <c r="AT115" s="177" t="s">
        <v>151</v>
      </c>
      <c r="AU115" s="177" t="s">
        <v>80</v>
      </c>
      <c r="AY115" s="20" t="s">
        <v>148</v>
      </c>
      <c r="BE115" s="178">
        <f>IF(N115="základní",J115,0)</f>
        <v>0</v>
      </c>
      <c r="BF115" s="178">
        <f>IF(N115="snížená",J115,0)</f>
        <v>0</v>
      </c>
      <c r="BG115" s="178">
        <f>IF(N115="zákl. přenesená",J115,0)</f>
        <v>0</v>
      </c>
      <c r="BH115" s="178">
        <f>IF(N115="sníž. přenesená",J115,0)</f>
        <v>0</v>
      </c>
      <c r="BI115" s="178">
        <f>IF(N115="nulová",J115,0)</f>
        <v>0</v>
      </c>
      <c r="BJ115" s="20" t="s">
        <v>80</v>
      </c>
      <c r="BK115" s="178">
        <f>ROUND(I115*H115,2)</f>
        <v>0</v>
      </c>
      <c r="BL115" s="20" t="s">
        <v>156</v>
      </c>
      <c r="BM115" s="177" t="s">
        <v>623</v>
      </c>
    </row>
    <row r="116" s="2" customFormat="1" ht="24.15" customHeight="1">
      <c r="A116" s="39"/>
      <c r="B116" s="165"/>
      <c r="C116" s="166" t="s">
        <v>336</v>
      </c>
      <c r="D116" s="166" t="s">
        <v>151</v>
      </c>
      <c r="E116" s="167" t="s">
        <v>1108</v>
      </c>
      <c r="F116" s="168" t="s">
        <v>1109</v>
      </c>
      <c r="G116" s="169" t="s">
        <v>989</v>
      </c>
      <c r="H116" s="170">
        <v>2</v>
      </c>
      <c r="I116" s="171"/>
      <c r="J116" s="172">
        <f>ROUND(I116*H116,2)</f>
        <v>0</v>
      </c>
      <c r="K116" s="168" t="s">
        <v>3</v>
      </c>
      <c r="L116" s="40"/>
      <c r="M116" s="173" t="s">
        <v>3</v>
      </c>
      <c r="N116" s="174" t="s">
        <v>43</v>
      </c>
      <c r="O116" s="73"/>
      <c r="P116" s="175">
        <f>O116*H116</f>
        <v>0</v>
      </c>
      <c r="Q116" s="175">
        <v>0</v>
      </c>
      <c r="R116" s="175">
        <f>Q116*H116</f>
        <v>0</v>
      </c>
      <c r="S116" s="175">
        <v>0</v>
      </c>
      <c r="T116" s="176">
        <f>S116*H116</f>
        <v>0</v>
      </c>
      <c r="U116" s="39"/>
      <c r="V116" s="39"/>
      <c r="W116" s="39"/>
      <c r="X116" s="39"/>
      <c r="Y116" s="39"/>
      <c r="Z116" s="39"/>
      <c r="AA116" s="39"/>
      <c r="AB116" s="39"/>
      <c r="AC116" s="39"/>
      <c r="AD116" s="39"/>
      <c r="AE116" s="39"/>
      <c r="AR116" s="177" t="s">
        <v>156</v>
      </c>
      <c r="AT116" s="177" t="s">
        <v>151</v>
      </c>
      <c r="AU116" s="177" t="s">
        <v>80</v>
      </c>
      <c r="AY116" s="20" t="s">
        <v>148</v>
      </c>
      <c r="BE116" s="178">
        <f>IF(N116="základní",J116,0)</f>
        <v>0</v>
      </c>
      <c r="BF116" s="178">
        <f>IF(N116="snížená",J116,0)</f>
        <v>0</v>
      </c>
      <c r="BG116" s="178">
        <f>IF(N116="zákl. přenesená",J116,0)</f>
        <v>0</v>
      </c>
      <c r="BH116" s="178">
        <f>IF(N116="sníž. přenesená",J116,0)</f>
        <v>0</v>
      </c>
      <c r="BI116" s="178">
        <f>IF(N116="nulová",J116,0)</f>
        <v>0</v>
      </c>
      <c r="BJ116" s="20" t="s">
        <v>80</v>
      </c>
      <c r="BK116" s="178">
        <f>ROUND(I116*H116,2)</f>
        <v>0</v>
      </c>
      <c r="BL116" s="20" t="s">
        <v>156</v>
      </c>
      <c r="BM116" s="177" t="s">
        <v>632</v>
      </c>
    </row>
    <row r="117" s="12" customFormat="1" ht="25.92" customHeight="1">
      <c r="A117" s="12"/>
      <c r="B117" s="152"/>
      <c r="C117" s="12"/>
      <c r="D117" s="153" t="s">
        <v>71</v>
      </c>
      <c r="E117" s="154" t="s">
        <v>1110</v>
      </c>
      <c r="F117" s="154" t="s">
        <v>1111</v>
      </c>
      <c r="G117" s="12"/>
      <c r="H117" s="12"/>
      <c r="I117" s="155"/>
      <c r="J117" s="156">
        <f>BK117</f>
        <v>0</v>
      </c>
      <c r="K117" s="12"/>
      <c r="L117" s="152"/>
      <c r="M117" s="157"/>
      <c r="N117" s="158"/>
      <c r="O117" s="158"/>
      <c r="P117" s="159">
        <f>SUM(P118:P136)</f>
        <v>0</v>
      </c>
      <c r="Q117" s="158"/>
      <c r="R117" s="159">
        <f>SUM(R118:R136)</f>
        <v>0</v>
      </c>
      <c r="S117" s="158"/>
      <c r="T117" s="160">
        <f>SUM(T118:T136)</f>
        <v>0</v>
      </c>
      <c r="U117" s="12"/>
      <c r="V117" s="12"/>
      <c r="W117" s="12"/>
      <c r="X117" s="12"/>
      <c r="Y117" s="12"/>
      <c r="Z117" s="12"/>
      <c r="AA117" s="12"/>
      <c r="AB117" s="12"/>
      <c r="AC117" s="12"/>
      <c r="AD117" s="12"/>
      <c r="AE117" s="12"/>
      <c r="AR117" s="153" t="s">
        <v>80</v>
      </c>
      <c r="AT117" s="161" t="s">
        <v>71</v>
      </c>
      <c r="AU117" s="161" t="s">
        <v>72</v>
      </c>
      <c r="AY117" s="153" t="s">
        <v>148</v>
      </c>
      <c r="BK117" s="162">
        <f>SUM(BK118:BK136)</f>
        <v>0</v>
      </c>
    </row>
    <row r="118" s="2" customFormat="1" ht="16.5" customHeight="1">
      <c r="A118" s="39"/>
      <c r="B118" s="165"/>
      <c r="C118" s="166" t="s">
        <v>344</v>
      </c>
      <c r="D118" s="166" t="s">
        <v>151</v>
      </c>
      <c r="E118" s="167" t="s">
        <v>1112</v>
      </c>
      <c r="F118" s="168" t="s">
        <v>1113</v>
      </c>
      <c r="G118" s="169" t="s">
        <v>199</v>
      </c>
      <c r="H118" s="170">
        <v>10</v>
      </c>
      <c r="I118" s="171"/>
      <c r="J118" s="172">
        <f>ROUND(I118*H118,2)</f>
        <v>0</v>
      </c>
      <c r="K118" s="168" t="s">
        <v>3</v>
      </c>
      <c r="L118" s="40"/>
      <c r="M118" s="173" t="s">
        <v>3</v>
      </c>
      <c r="N118" s="174" t="s">
        <v>43</v>
      </c>
      <c r="O118" s="73"/>
      <c r="P118" s="175">
        <f>O118*H118</f>
        <v>0</v>
      </c>
      <c r="Q118" s="175">
        <v>0</v>
      </c>
      <c r="R118" s="175">
        <f>Q118*H118</f>
        <v>0</v>
      </c>
      <c r="S118" s="175">
        <v>0</v>
      </c>
      <c r="T118" s="176">
        <f>S118*H118</f>
        <v>0</v>
      </c>
      <c r="U118" s="39"/>
      <c r="V118" s="39"/>
      <c r="W118" s="39"/>
      <c r="X118" s="39"/>
      <c r="Y118" s="39"/>
      <c r="Z118" s="39"/>
      <c r="AA118" s="39"/>
      <c r="AB118" s="39"/>
      <c r="AC118" s="39"/>
      <c r="AD118" s="39"/>
      <c r="AE118" s="39"/>
      <c r="AR118" s="177" t="s">
        <v>156</v>
      </c>
      <c r="AT118" s="177" t="s">
        <v>151</v>
      </c>
      <c r="AU118" s="177" t="s">
        <v>80</v>
      </c>
      <c r="AY118" s="20" t="s">
        <v>148</v>
      </c>
      <c r="BE118" s="178">
        <f>IF(N118="základní",J118,0)</f>
        <v>0</v>
      </c>
      <c r="BF118" s="178">
        <f>IF(N118="snížená",J118,0)</f>
        <v>0</v>
      </c>
      <c r="BG118" s="178">
        <f>IF(N118="zákl. přenesená",J118,0)</f>
        <v>0</v>
      </c>
      <c r="BH118" s="178">
        <f>IF(N118="sníž. přenesená",J118,0)</f>
        <v>0</v>
      </c>
      <c r="BI118" s="178">
        <f>IF(N118="nulová",J118,0)</f>
        <v>0</v>
      </c>
      <c r="BJ118" s="20" t="s">
        <v>80</v>
      </c>
      <c r="BK118" s="178">
        <f>ROUND(I118*H118,2)</f>
        <v>0</v>
      </c>
      <c r="BL118" s="20" t="s">
        <v>156</v>
      </c>
      <c r="BM118" s="177" t="s">
        <v>641</v>
      </c>
    </row>
    <row r="119" s="2" customFormat="1" ht="16.5" customHeight="1">
      <c r="A119" s="39"/>
      <c r="B119" s="165"/>
      <c r="C119" s="166" t="s">
        <v>351</v>
      </c>
      <c r="D119" s="166" t="s">
        <v>151</v>
      </c>
      <c r="E119" s="167" t="s">
        <v>1114</v>
      </c>
      <c r="F119" s="168" t="s">
        <v>1115</v>
      </c>
      <c r="G119" s="169" t="s">
        <v>199</v>
      </c>
      <c r="H119" s="170">
        <v>10</v>
      </c>
      <c r="I119" s="171"/>
      <c r="J119" s="172">
        <f>ROUND(I119*H119,2)</f>
        <v>0</v>
      </c>
      <c r="K119" s="168" t="s">
        <v>3</v>
      </c>
      <c r="L119" s="40"/>
      <c r="M119" s="173" t="s">
        <v>3</v>
      </c>
      <c r="N119" s="174" t="s">
        <v>43</v>
      </c>
      <c r="O119" s="73"/>
      <c r="P119" s="175">
        <f>O119*H119</f>
        <v>0</v>
      </c>
      <c r="Q119" s="175">
        <v>0</v>
      </c>
      <c r="R119" s="175">
        <f>Q119*H119</f>
        <v>0</v>
      </c>
      <c r="S119" s="175">
        <v>0</v>
      </c>
      <c r="T119" s="176">
        <f>S119*H119</f>
        <v>0</v>
      </c>
      <c r="U119" s="39"/>
      <c r="V119" s="39"/>
      <c r="W119" s="39"/>
      <c r="X119" s="39"/>
      <c r="Y119" s="39"/>
      <c r="Z119" s="39"/>
      <c r="AA119" s="39"/>
      <c r="AB119" s="39"/>
      <c r="AC119" s="39"/>
      <c r="AD119" s="39"/>
      <c r="AE119" s="39"/>
      <c r="AR119" s="177" t="s">
        <v>156</v>
      </c>
      <c r="AT119" s="177" t="s">
        <v>151</v>
      </c>
      <c r="AU119" s="177" t="s">
        <v>80</v>
      </c>
      <c r="AY119" s="20" t="s">
        <v>148</v>
      </c>
      <c r="BE119" s="178">
        <f>IF(N119="základní",J119,0)</f>
        <v>0</v>
      </c>
      <c r="BF119" s="178">
        <f>IF(N119="snížená",J119,0)</f>
        <v>0</v>
      </c>
      <c r="BG119" s="178">
        <f>IF(N119="zákl. přenesená",J119,0)</f>
        <v>0</v>
      </c>
      <c r="BH119" s="178">
        <f>IF(N119="sníž. přenesená",J119,0)</f>
        <v>0</v>
      </c>
      <c r="BI119" s="178">
        <f>IF(N119="nulová",J119,0)</f>
        <v>0</v>
      </c>
      <c r="BJ119" s="20" t="s">
        <v>80</v>
      </c>
      <c r="BK119" s="178">
        <f>ROUND(I119*H119,2)</f>
        <v>0</v>
      </c>
      <c r="BL119" s="20" t="s">
        <v>156</v>
      </c>
      <c r="BM119" s="177" t="s">
        <v>652</v>
      </c>
    </row>
    <row r="120" s="2" customFormat="1" ht="16.5" customHeight="1">
      <c r="A120" s="39"/>
      <c r="B120" s="165"/>
      <c r="C120" s="166" t="s">
        <v>359</v>
      </c>
      <c r="D120" s="166" t="s">
        <v>151</v>
      </c>
      <c r="E120" s="167" t="s">
        <v>1116</v>
      </c>
      <c r="F120" s="168" t="s">
        <v>1117</v>
      </c>
      <c r="G120" s="169" t="s">
        <v>199</v>
      </c>
      <c r="H120" s="170">
        <v>30</v>
      </c>
      <c r="I120" s="171"/>
      <c r="J120" s="172">
        <f>ROUND(I120*H120,2)</f>
        <v>0</v>
      </c>
      <c r="K120" s="168" t="s">
        <v>3</v>
      </c>
      <c r="L120" s="40"/>
      <c r="M120" s="173" t="s">
        <v>3</v>
      </c>
      <c r="N120" s="174" t="s">
        <v>43</v>
      </c>
      <c r="O120" s="73"/>
      <c r="P120" s="175">
        <f>O120*H120</f>
        <v>0</v>
      </c>
      <c r="Q120" s="175">
        <v>0</v>
      </c>
      <c r="R120" s="175">
        <f>Q120*H120</f>
        <v>0</v>
      </c>
      <c r="S120" s="175">
        <v>0</v>
      </c>
      <c r="T120" s="176">
        <f>S120*H120</f>
        <v>0</v>
      </c>
      <c r="U120" s="39"/>
      <c r="V120" s="39"/>
      <c r="W120" s="39"/>
      <c r="X120" s="39"/>
      <c r="Y120" s="39"/>
      <c r="Z120" s="39"/>
      <c r="AA120" s="39"/>
      <c r="AB120" s="39"/>
      <c r="AC120" s="39"/>
      <c r="AD120" s="39"/>
      <c r="AE120" s="39"/>
      <c r="AR120" s="177" t="s">
        <v>156</v>
      </c>
      <c r="AT120" s="177" t="s">
        <v>151</v>
      </c>
      <c r="AU120" s="177" t="s">
        <v>80</v>
      </c>
      <c r="AY120" s="20" t="s">
        <v>148</v>
      </c>
      <c r="BE120" s="178">
        <f>IF(N120="základní",J120,0)</f>
        <v>0</v>
      </c>
      <c r="BF120" s="178">
        <f>IF(N120="snížená",J120,0)</f>
        <v>0</v>
      </c>
      <c r="BG120" s="178">
        <f>IF(N120="zákl. přenesená",J120,0)</f>
        <v>0</v>
      </c>
      <c r="BH120" s="178">
        <f>IF(N120="sníž. přenesená",J120,0)</f>
        <v>0</v>
      </c>
      <c r="BI120" s="178">
        <f>IF(N120="nulová",J120,0)</f>
        <v>0</v>
      </c>
      <c r="BJ120" s="20" t="s">
        <v>80</v>
      </c>
      <c r="BK120" s="178">
        <f>ROUND(I120*H120,2)</f>
        <v>0</v>
      </c>
      <c r="BL120" s="20" t="s">
        <v>156</v>
      </c>
      <c r="BM120" s="177" t="s">
        <v>661</v>
      </c>
    </row>
    <row r="121" s="2" customFormat="1" ht="16.5" customHeight="1">
      <c r="A121" s="39"/>
      <c r="B121" s="165"/>
      <c r="C121" s="166" t="s">
        <v>512</v>
      </c>
      <c r="D121" s="166" t="s">
        <v>151</v>
      </c>
      <c r="E121" s="167" t="s">
        <v>1118</v>
      </c>
      <c r="F121" s="168" t="s">
        <v>1119</v>
      </c>
      <c r="G121" s="169" t="s">
        <v>199</v>
      </c>
      <c r="H121" s="170">
        <v>5</v>
      </c>
      <c r="I121" s="171"/>
      <c r="J121" s="172">
        <f>ROUND(I121*H121,2)</f>
        <v>0</v>
      </c>
      <c r="K121" s="168" t="s">
        <v>3</v>
      </c>
      <c r="L121" s="40"/>
      <c r="M121" s="173" t="s">
        <v>3</v>
      </c>
      <c r="N121" s="174" t="s">
        <v>43</v>
      </c>
      <c r="O121" s="73"/>
      <c r="P121" s="175">
        <f>O121*H121</f>
        <v>0</v>
      </c>
      <c r="Q121" s="175">
        <v>0</v>
      </c>
      <c r="R121" s="175">
        <f>Q121*H121</f>
        <v>0</v>
      </c>
      <c r="S121" s="175">
        <v>0</v>
      </c>
      <c r="T121" s="176">
        <f>S121*H121</f>
        <v>0</v>
      </c>
      <c r="U121" s="39"/>
      <c r="V121" s="39"/>
      <c r="W121" s="39"/>
      <c r="X121" s="39"/>
      <c r="Y121" s="39"/>
      <c r="Z121" s="39"/>
      <c r="AA121" s="39"/>
      <c r="AB121" s="39"/>
      <c r="AC121" s="39"/>
      <c r="AD121" s="39"/>
      <c r="AE121" s="39"/>
      <c r="AR121" s="177" t="s">
        <v>156</v>
      </c>
      <c r="AT121" s="177" t="s">
        <v>151</v>
      </c>
      <c r="AU121" s="177" t="s">
        <v>80</v>
      </c>
      <c r="AY121" s="20" t="s">
        <v>148</v>
      </c>
      <c r="BE121" s="178">
        <f>IF(N121="základní",J121,0)</f>
        <v>0</v>
      </c>
      <c r="BF121" s="178">
        <f>IF(N121="snížená",J121,0)</f>
        <v>0</v>
      </c>
      <c r="BG121" s="178">
        <f>IF(N121="zákl. přenesená",J121,0)</f>
        <v>0</v>
      </c>
      <c r="BH121" s="178">
        <f>IF(N121="sníž. přenesená",J121,0)</f>
        <v>0</v>
      </c>
      <c r="BI121" s="178">
        <f>IF(N121="nulová",J121,0)</f>
        <v>0</v>
      </c>
      <c r="BJ121" s="20" t="s">
        <v>80</v>
      </c>
      <c r="BK121" s="178">
        <f>ROUND(I121*H121,2)</f>
        <v>0</v>
      </c>
      <c r="BL121" s="20" t="s">
        <v>156</v>
      </c>
      <c r="BM121" s="177" t="s">
        <v>672</v>
      </c>
    </row>
    <row r="122" s="2" customFormat="1" ht="16.5" customHeight="1">
      <c r="A122" s="39"/>
      <c r="B122" s="165"/>
      <c r="C122" s="166" t="s">
        <v>517</v>
      </c>
      <c r="D122" s="166" t="s">
        <v>151</v>
      </c>
      <c r="E122" s="167" t="s">
        <v>1120</v>
      </c>
      <c r="F122" s="168" t="s">
        <v>1121</v>
      </c>
      <c r="G122" s="169" t="s">
        <v>199</v>
      </c>
      <c r="H122" s="170">
        <v>35</v>
      </c>
      <c r="I122" s="171"/>
      <c r="J122" s="172">
        <f>ROUND(I122*H122,2)</f>
        <v>0</v>
      </c>
      <c r="K122" s="168" t="s">
        <v>3</v>
      </c>
      <c r="L122" s="40"/>
      <c r="M122" s="173" t="s">
        <v>3</v>
      </c>
      <c r="N122" s="174" t="s">
        <v>43</v>
      </c>
      <c r="O122" s="73"/>
      <c r="P122" s="175">
        <f>O122*H122</f>
        <v>0</v>
      </c>
      <c r="Q122" s="175">
        <v>0</v>
      </c>
      <c r="R122" s="175">
        <f>Q122*H122</f>
        <v>0</v>
      </c>
      <c r="S122" s="175">
        <v>0</v>
      </c>
      <c r="T122" s="176">
        <f>S122*H122</f>
        <v>0</v>
      </c>
      <c r="U122" s="39"/>
      <c r="V122" s="39"/>
      <c r="W122" s="39"/>
      <c r="X122" s="39"/>
      <c r="Y122" s="39"/>
      <c r="Z122" s="39"/>
      <c r="AA122" s="39"/>
      <c r="AB122" s="39"/>
      <c r="AC122" s="39"/>
      <c r="AD122" s="39"/>
      <c r="AE122" s="39"/>
      <c r="AR122" s="177" t="s">
        <v>156</v>
      </c>
      <c r="AT122" s="177" t="s">
        <v>151</v>
      </c>
      <c r="AU122" s="177" t="s">
        <v>80</v>
      </c>
      <c r="AY122" s="20" t="s">
        <v>148</v>
      </c>
      <c r="BE122" s="178">
        <f>IF(N122="základní",J122,0)</f>
        <v>0</v>
      </c>
      <c r="BF122" s="178">
        <f>IF(N122="snížená",J122,0)</f>
        <v>0</v>
      </c>
      <c r="BG122" s="178">
        <f>IF(N122="zákl. přenesená",J122,0)</f>
        <v>0</v>
      </c>
      <c r="BH122" s="178">
        <f>IF(N122="sníž. přenesená",J122,0)</f>
        <v>0</v>
      </c>
      <c r="BI122" s="178">
        <f>IF(N122="nulová",J122,0)</f>
        <v>0</v>
      </c>
      <c r="BJ122" s="20" t="s">
        <v>80</v>
      </c>
      <c r="BK122" s="178">
        <f>ROUND(I122*H122,2)</f>
        <v>0</v>
      </c>
      <c r="BL122" s="20" t="s">
        <v>156</v>
      </c>
      <c r="BM122" s="177" t="s">
        <v>682</v>
      </c>
    </row>
    <row r="123" s="2" customFormat="1" ht="16.5" customHeight="1">
      <c r="A123" s="39"/>
      <c r="B123" s="165"/>
      <c r="C123" s="166" t="s">
        <v>522</v>
      </c>
      <c r="D123" s="166" t="s">
        <v>151</v>
      </c>
      <c r="E123" s="167" t="s">
        <v>1122</v>
      </c>
      <c r="F123" s="168" t="s">
        <v>1123</v>
      </c>
      <c r="G123" s="169" t="s">
        <v>328</v>
      </c>
      <c r="H123" s="170">
        <v>1</v>
      </c>
      <c r="I123" s="171"/>
      <c r="J123" s="172">
        <f>ROUND(I123*H123,2)</f>
        <v>0</v>
      </c>
      <c r="K123" s="168" t="s">
        <v>3</v>
      </c>
      <c r="L123" s="40"/>
      <c r="M123" s="173" t="s">
        <v>3</v>
      </c>
      <c r="N123" s="174" t="s">
        <v>43</v>
      </c>
      <c r="O123" s="73"/>
      <c r="P123" s="175">
        <f>O123*H123</f>
        <v>0</v>
      </c>
      <c r="Q123" s="175">
        <v>0</v>
      </c>
      <c r="R123" s="175">
        <f>Q123*H123</f>
        <v>0</v>
      </c>
      <c r="S123" s="175">
        <v>0</v>
      </c>
      <c r="T123" s="176">
        <f>S123*H123</f>
        <v>0</v>
      </c>
      <c r="U123" s="39"/>
      <c r="V123" s="39"/>
      <c r="W123" s="39"/>
      <c r="X123" s="39"/>
      <c r="Y123" s="39"/>
      <c r="Z123" s="39"/>
      <c r="AA123" s="39"/>
      <c r="AB123" s="39"/>
      <c r="AC123" s="39"/>
      <c r="AD123" s="39"/>
      <c r="AE123" s="39"/>
      <c r="AR123" s="177" t="s">
        <v>156</v>
      </c>
      <c r="AT123" s="177" t="s">
        <v>151</v>
      </c>
      <c r="AU123" s="177" t="s">
        <v>80</v>
      </c>
      <c r="AY123" s="20" t="s">
        <v>148</v>
      </c>
      <c r="BE123" s="178">
        <f>IF(N123="základní",J123,0)</f>
        <v>0</v>
      </c>
      <c r="BF123" s="178">
        <f>IF(N123="snížená",J123,0)</f>
        <v>0</v>
      </c>
      <c r="BG123" s="178">
        <f>IF(N123="zákl. přenesená",J123,0)</f>
        <v>0</v>
      </c>
      <c r="BH123" s="178">
        <f>IF(N123="sníž. přenesená",J123,0)</f>
        <v>0</v>
      </c>
      <c r="BI123" s="178">
        <f>IF(N123="nulová",J123,0)</f>
        <v>0</v>
      </c>
      <c r="BJ123" s="20" t="s">
        <v>80</v>
      </c>
      <c r="BK123" s="178">
        <f>ROUND(I123*H123,2)</f>
        <v>0</v>
      </c>
      <c r="BL123" s="20" t="s">
        <v>156</v>
      </c>
      <c r="BM123" s="177" t="s">
        <v>692</v>
      </c>
    </row>
    <row r="124" s="2" customFormat="1" ht="16.5" customHeight="1">
      <c r="A124" s="39"/>
      <c r="B124" s="165"/>
      <c r="C124" s="166" t="s">
        <v>529</v>
      </c>
      <c r="D124" s="166" t="s">
        <v>151</v>
      </c>
      <c r="E124" s="167" t="s">
        <v>1124</v>
      </c>
      <c r="F124" s="168" t="s">
        <v>1125</v>
      </c>
      <c r="G124" s="169" t="s">
        <v>199</v>
      </c>
      <c r="H124" s="170">
        <v>30</v>
      </c>
      <c r="I124" s="171"/>
      <c r="J124" s="172">
        <f>ROUND(I124*H124,2)</f>
        <v>0</v>
      </c>
      <c r="K124" s="168" t="s">
        <v>3</v>
      </c>
      <c r="L124" s="40"/>
      <c r="M124" s="173" t="s">
        <v>3</v>
      </c>
      <c r="N124" s="174" t="s">
        <v>43</v>
      </c>
      <c r="O124" s="73"/>
      <c r="P124" s="175">
        <f>O124*H124</f>
        <v>0</v>
      </c>
      <c r="Q124" s="175">
        <v>0</v>
      </c>
      <c r="R124" s="175">
        <f>Q124*H124</f>
        <v>0</v>
      </c>
      <c r="S124" s="175">
        <v>0</v>
      </c>
      <c r="T124" s="176">
        <f>S124*H124</f>
        <v>0</v>
      </c>
      <c r="U124" s="39"/>
      <c r="V124" s="39"/>
      <c r="W124" s="39"/>
      <c r="X124" s="39"/>
      <c r="Y124" s="39"/>
      <c r="Z124" s="39"/>
      <c r="AA124" s="39"/>
      <c r="AB124" s="39"/>
      <c r="AC124" s="39"/>
      <c r="AD124" s="39"/>
      <c r="AE124" s="39"/>
      <c r="AR124" s="177" t="s">
        <v>156</v>
      </c>
      <c r="AT124" s="177" t="s">
        <v>151</v>
      </c>
      <c r="AU124" s="177" t="s">
        <v>80</v>
      </c>
      <c r="AY124" s="20" t="s">
        <v>148</v>
      </c>
      <c r="BE124" s="178">
        <f>IF(N124="základní",J124,0)</f>
        <v>0</v>
      </c>
      <c r="BF124" s="178">
        <f>IF(N124="snížená",J124,0)</f>
        <v>0</v>
      </c>
      <c r="BG124" s="178">
        <f>IF(N124="zákl. přenesená",J124,0)</f>
        <v>0</v>
      </c>
      <c r="BH124" s="178">
        <f>IF(N124="sníž. přenesená",J124,0)</f>
        <v>0</v>
      </c>
      <c r="BI124" s="178">
        <f>IF(N124="nulová",J124,0)</f>
        <v>0</v>
      </c>
      <c r="BJ124" s="20" t="s">
        <v>80</v>
      </c>
      <c r="BK124" s="178">
        <f>ROUND(I124*H124,2)</f>
        <v>0</v>
      </c>
      <c r="BL124" s="20" t="s">
        <v>156</v>
      </c>
      <c r="BM124" s="177" t="s">
        <v>702</v>
      </c>
    </row>
    <row r="125" s="2" customFormat="1" ht="16.5" customHeight="1">
      <c r="A125" s="39"/>
      <c r="B125" s="165"/>
      <c r="C125" s="166" t="s">
        <v>534</v>
      </c>
      <c r="D125" s="166" t="s">
        <v>151</v>
      </c>
      <c r="E125" s="167" t="s">
        <v>1126</v>
      </c>
      <c r="F125" s="168" t="s">
        <v>1127</v>
      </c>
      <c r="G125" s="169" t="s">
        <v>199</v>
      </c>
      <c r="H125" s="170">
        <v>5</v>
      </c>
      <c r="I125" s="171"/>
      <c r="J125" s="172">
        <f>ROUND(I125*H125,2)</f>
        <v>0</v>
      </c>
      <c r="K125" s="168" t="s">
        <v>3</v>
      </c>
      <c r="L125" s="40"/>
      <c r="M125" s="173" t="s">
        <v>3</v>
      </c>
      <c r="N125" s="174" t="s">
        <v>43</v>
      </c>
      <c r="O125" s="73"/>
      <c r="P125" s="175">
        <f>O125*H125</f>
        <v>0</v>
      </c>
      <c r="Q125" s="175">
        <v>0</v>
      </c>
      <c r="R125" s="175">
        <f>Q125*H125</f>
        <v>0</v>
      </c>
      <c r="S125" s="175">
        <v>0</v>
      </c>
      <c r="T125" s="176">
        <f>S125*H125</f>
        <v>0</v>
      </c>
      <c r="U125" s="39"/>
      <c r="V125" s="39"/>
      <c r="W125" s="39"/>
      <c r="X125" s="39"/>
      <c r="Y125" s="39"/>
      <c r="Z125" s="39"/>
      <c r="AA125" s="39"/>
      <c r="AB125" s="39"/>
      <c r="AC125" s="39"/>
      <c r="AD125" s="39"/>
      <c r="AE125" s="39"/>
      <c r="AR125" s="177" t="s">
        <v>156</v>
      </c>
      <c r="AT125" s="177" t="s">
        <v>151</v>
      </c>
      <c r="AU125" s="177" t="s">
        <v>80</v>
      </c>
      <c r="AY125" s="20" t="s">
        <v>148</v>
      </c>
      <c r="BE125" s="178">
        <f>IF(N125="základní",J125,0)</f>
        <v>0</v>
      </c>
      <c r="BF125" s="178">
        <f>IF(N125="snížená",J125,0)</f>
        <v>0</v>
      </c>
      <c r="BG125" s="178">
        <f>IF(N125="zákl. přenesená",J125,0)</f>
        <v>0</v>
      </c>
      <c r="BH125" s="178">
        <f>IF(N125="sníž. přenesená",J125,0)</f>
        <v>0</v>
      </c>
      <c r="BI125" s="178">
        <f>IF(N125="nulová",J125,0)</f>
        <v>0</v>
      </c>
      <c r="BJ125" s="20" t="s">
        <v>80</v>
      </c>
      <c r="BK125" s="178">
        <f>ROUND(I125*H125,2)</f>
        <v>0</v>
      </c>
      <c r="BL125" s="20" t="s">
        <v>156</v>
      </c>
      <c r="BM125" s="177" t="s">
        <v>712</v>
      </c>
    </row>
    <row r="126" s="2" customFormat="1" ht="16.5" customHeight="1">
      <c r="A126" s="39"/>
      <c r="B126" s="165"/>
      <c r="C126" s="166" t="s">
        <v>538</v>
      </c>
      <c r="D126" s="166" t="s">
        <v>151</v>
      </c>
      <c r="E126" s="167" t="s">
        <v>1128</v>
      </c>
      <c r="F126" s="168" t="s">
        <v>1129</v>
      </c>
      <c r="G126" s="169" t="s">
        <v>199</v>
      </c>
      <c r="H126" s="170">
        <v>35</v>
      </c>
      <c r="I126" s="171"/>
      <c r="J126" s="172">
        <f>ROUND(I126*H126,2)</f>
        <v>0</v>
      </c>
      <c r="K126" s="168" t="s">
        <v>3</v>
      </c>
      <c r="L126" s="40"/>
      <c r="M126" s="173" t="s">
        <v>3</v>
      </c>
      <c r="N126" s="174" t="s">
        <v>43</v>
      </c>
      <c r="O126" s="73"/>
      <c r="P126" s="175">
        <f>O126*H126</f>
        <v>0</v>
      </c>
      <c r="Q126" s="175">
        <v>0</v>
      </c>
      <c r="R126" s="175">
        <f>Q126*H126</f>
        <v>0</v>
      </c>
      <c r="S126" s="175">
        <v>0</v>
      </c>
      <c r="T126" s="176">
        <f>S126*H126</f>
        <v>0</v>
      </c>
      <c r="U126" s="39"/>
      <c r="V126" s="39"/>
      <c r="W126" s="39"/>
      <c r="X126" s="39"/>
      <c r="Y126" s="39"/>
      <c r="Z126" s="39"/>
      <c r="AA126" s="39"/>
      <c r="AB126" s="39"/>
      <c r="AC126" s="39"/>
      <c r="AD126" s="39"/>
      <c r="AE126" s="39"/>
      <c r="AR126" s="177" t="s">
        <v>156</v>
      </c>
      <c r="AT126" s="177" t="s">
        <v>151</v>
      </c>
      <c r="AU126" s="177" t="s">
        <v>80</v>
      </c>
      <c r="AY126" s="20" t="s">
        <v>148</v>
      </c>
      <c r="BE126" s="178">
        <f>IF(N126="základní",J126,0)</f>
        <v>0</v>
      </c>
      <c r="BF126" s="178">
        <f>IF(N126="snížená",J126,0)</f>
        <v>0</v>
      </c>
      <c r="BG126" s="178">
        <f>IF(N126="zákl. přenesená",J126,0)</f>
        <v>0</v>
      </c>
      <c r="BH126" s="178">
        <f>IF(N126="sníž. přenesená",J126,0)</f>
        <v>0</v>
      </c>
      <c r="BI126" s="178">
        <f>IF(N126="nulová",J126,0)</f>
        <v>0</v>
      </c>
      <c r="BJ126" s="20" t="s">
        <v>80</v>
      </c>
      <c r="BK126" s="178">
        <f>ROUND(I126*H126,2)</f>
        <v>0</v>
      </c>
      <c r="BL126" s="20" t="s">
        <v>156</v>
      </c>
      <c r="BM126" s="177" t="s">
        <v>723</v>
      </c>
    </row>
    <row r="127" s="2" customFormat="1" ht="16.5" customHeight="1">
      <c r="A127" s="39"/>
      <c r="B127" s="165"/>
      <c r="C127" s="166" t="s">
        <v>543</v>
      </c>
      <c r="D127" s="166" t="s">
        <v>151</v>
      </c>
      <c r="E127" s="167" t="s">
        <v>1130</v>
      </c>
      <c r="F127" s="168" t="s">
        <v>1131</v>
      </c>
      <c r="G127" s="169" t="s">
        <v>199</v>
      </c>
      <c r="H127" s="170">
        <v>5</v>
      </c>
      <c r="I127" s="171"/>
      <c r="J127" s="172">
        <f>ROUND(I127*H127,2)</f>
        <v>0</v>
      </c>
      <c r="K127" s="168" t="s">
        <v>3</v>
      </c>
      <c r="L127" s="40"/>
      <c r="M127" s="173" t="s">
        <v>3</v>
      </c>
      <c r="N127" s="174" t="s">
        <v>43</v>
      </c>
      <c r="O127" s="73"/>
      <c r="P127" s="175">
        <f>O127*H127</f>
        <v>0</v>
      </c>
      <c r="Q127" s="175">
        <v>0</v>
      </c>
      <c r="R127" s="175">
        <f>Q127*H127</f>
        <v>0</v>
      </c>
      <c r="S127" s="175">
        <v>0</v>
      </c>
      <c r="T127" s="176">
        <f>S127*H127</f>
        <v>0</v>
      </c>
      <c r="U127" s="39"/>
      <c r="V127" s="39"/>
      <c r="W127" s="39"/>
      <c r="X127" s="39"/>
      <c r="Y127" s="39"/>
      <c r="Z127" s="39"/>
      <c r="AA127" s="39"/>
      <c r="AB127" s="39"/>
      <c r="AC127" s="39"/>
      <c r="AD127" s="39"/>
      <c r="AE127" s="39"/>
      <c r="AR127" s="177" t="s">
        <v>156</v>
      </c>
      <c r="AT127" s="177" t="s">
        <v>151</v>
      </c>
      <c r="AU127" s="177" t="s">
        <v>80</v>
      </c>
      <c r="AY127" s="20" t="s">
        <v>148</v>
      </c>
      <c r="BE127" s="178">
        <f>IF(N127="základní",J127,0)</f>
        <v>0</v>
      </c>
      <c r="BF127" s="178">
        <f>IF(N127="snížená",J127,0)</f>
        <v>0</v>
      </c>
      <c r="BG127" s="178">
        <f>IF(N127="zákl. přenesená",J127,0)</f>
        <v>0</v>
      </c>
      <c r="BH127" s="178">
        <f>IF(N127="sníž. přenesená",J127,0)</f>
        <v>0</v>
      </c>
      <c r="BI127" s="178">
        <f>IF(N127="nulová",J127,0)</f>
        <v>0</v>
      </c>
      <c r="BJ127" s="20" t="s">
        <v>80</v>
      </c>
      <c r="BK127" s="178">
        <f>ROUND(I127*H127,2)</f>
        <v>0</v>
      </c>
      <c r="BL127" s="20" t="s">
        <v>156</v>
      </c>
      <c r="BM127" s="177" t="s">
        <v>733</v>
      </c>
    </row>
    <row r="128" s="2" customFormat="1" ht="16.5" customHeight="1">
      <c r="A128" s="39"/>
      <c r="B128" s="165"/>
      <c r="C128" s="166" t="s">
        <v>547</v>
      </c>
      <c r="D128" s="166" t="s">
        <v>151</v>
      </c>
      <c r="E128" s="167" t="s">
        <v>1132</v>
      </c>
      <c r="F128" s="168" t="s">
        <v>1133</v>
      </c>
      <c r="G128" s="169" t="s">
        <v>1091</v>
      </c>
      <c r="H128" s="170">
        <v>0.5</v>
      </c>
      <c r="I128" s="171"/>
      <c r="J128" s="172">
        <f>ROUND(I128*H128,2)</f>
        <v>0</v>
      </c>
      <c r="K128" s="168" t="s">
        <v>3</v>
      </c>
      <c r="L128" s="40"/>
      <c r="M128" s="173" t="s">
        <v>3</v>
      </c>
      <c r="N128" s="174" t="s">
        <v>43</v>
      </c>
      <c r="O128" s="73"/>
      <c r="P128" s="175">
        <f>O128*H128</f>
        <v>0</v>
      </c>
      <c r="Q128" s="175">
        <v>0</v>
      </c>
      <c r="R128" s="175">
        <f>Q128*H128</f>
        <v>0</v>
      </c>
      <c r="S128" s="175">
        <v>0</v>
      </c>
      <c r="T128" s="176">
        <f>S128*H128</f>
        <v>0</v>
      </c>
      <c r="U128" s="39"/>
      <c r="V128" s="39"/>
      <c r="W128" s="39"/>
      <c r="X128" s="39"/>
      <c r="Y128" s="39"/>
      <c r="Z128" s="39"/>
      <c r="AA128" s="39"/>
      <c r="AB128" s="39"/>
      <c r="AC128" s="39"/>
      <c r="AD128" s="39"/>
      <c r="AE128" s="39"/>
      <c r="AR128" s="177" t="s">
        <v>156</v>
      </c>
      <c r="AT128" s="177" t="s">
        <v>151</v>
      </c>
      <c r="AU128" s="177" t="s">
        <v>80</v>
      </c>
      <c r="AY128" s="20" t="s">
        <v>148</v>
      </c>
      <c r="BE128" s="178">
        <f>IF(N128="základní",J128,0)</f>
        <v>0</v>
      </c>
      <c r="BF128" s="178">
        <f>IF(N128="snížená",J128,0)</f>
        <v>0</v>
      </c>
      <c r="BG128" s="178">
        <f>IF(N128="zákl. přenesená",J128,0)</f>
        <v>0</v>
      </c>
      <c r="BH128" s="178">
        <f>IF(N128="sníž. přenesená",J128,0)</f>
        <v>0</v>
      </c>
      <c r="BI128" s="178">
        <f>IF(N128="nulová",J128,0)</f>
        <v>0</v>
      </c>
      <c r="BJ128" s="20" t="s">
        <v>80</v>
      </c>
      <c r="BK128" s="178">
        <f>ROUND(I128*H128,2)</f>
        <v>0</v>
      </c>
      <c r="BL128" s="20" t="s">
        <v>156</v>
      </c>
      <c r="BM128" s="177" t="s">
        <v>742</v>
      </c>
    </row>
    <row r="129" s="2" customFormat="1" ht="16.5" customHeight="1">
      <c r="A129" s="39"/>
      <c r="B129" s="165"/>
      <c r="C129" s="166" t="s">
        <v>551</v>
      </c>
      <c r="D129" s="166" t="s">
        <v>151</v>
      </c>
      <c r="E129" s="167" t="s">
        <v>1134</v>
      </c>
      <c r="F129" s="168" t="s">
        <v>1135</v>
      </c>
      <c r="G129" s="169" t="s">
        <v>1091</v>
      </c>
      <c r="H129" s="170">
        <v>0.5</v>
      </c>
      <c r="I129" s="171"/>
      <c r="J129" s="172">
        <f>ROUND(I129*H129,2)</f>
        <v>0</v>
      </c>
      <c r="K129" s="168" t="s">
        <v>3</v>
      </c>
      <c r="L129" s="40"/>
      <c r="M129" s="173" t="s">
        <v>3</v>
      </c>
      <c r="N129" s="174" t="s">
        <v>43</v>
      </c>
      <c r="O129" s="73"/>
      <c r="P129" s="175">
        <f>O129*H129</f>
        <v>0</v>
      </c>
      <c r="Q129" s="175">
        <v>0</v>
      </c>
      <c r="R129" s="175">
        <f>Q129*H129</f>
        <v>0</v>
      </c>
      <c r="S129" s="175">
        <v>0</v>
      </c>
      <c r="T129" s="176">
        <f>S129*H129</f>
        <v>0</v>
      </c>
      <c r="U129" s="39"/>
      <c r="V129" s="39"/>
      <c r="W129" s="39"/>
      <c r="X129" s="39"/>
      <c r="Y129" s="39"/>
      <c r="Z129" s="39"/>
      <c r="AA129" s="39"/>
      <c r="AB129" s="39"/>
      <c r="AC129" s="39"/>
      <c r="AD129" s="39"/>
      <c r="AE129" s="39"/>
      <c r="AR129" s="177" t="s">
        <v>156</v>
      </c>
      <c r="AT129" s="177" t="s">
        <v>151</v>
      </c>
      <c r="AU129" s="177" t="s">
        <v>80</v>
      </c>
      <c r="AY129" s="20" t="s">
        <v>148</v>
      </c>
      <c r="BE129" s="178">
        <f>IF(N129="základní",J129,0)</f>
        <v>0</v>
      </c>
      <c r="BF129" s="178">
        <f>IF(N129="snížená",J129,0)</f>
        <v>0</v>
      </c>
      <c r="BG129" s="178">
        <f>IF(N129="zákl. přenesená",J129,0)</f>
        <v>0</v>
      </c>
      <c r="BH129" s="178">
        <f>IF(N129="sníž. přenesená",J129,0)</f>
        <v>0</v>
      </c>
      <c r="BI129" s="178">
        <f>IF(N129="nulová",J129,0)</f>
        <v>0</v>
      </c>
      <c r="BJ129" s="20" t="s">
        <v>80</v>
      </c>
      <c r="BK129" s="178">
        <f>ROUND(I129*H129,2)</f>
        <v>0</v>
      </c>
      <c r="BL129" s="20" t="s">
        <v>156</v>
      </c>
      <c r="BM129" s="177" t="s">
        <v>754</v>
      </c>
    </row>
    <row r="130" s="2" customFormat="1" ht="16.5" customHeight="1">
      <c r="A130" s="39"/>
      <c r="B130" s="165"/>
      <c r="C130" s="166" t="s">
        <v>555</v>
      </c>
      <c r="D130" s="166" t="s">
        <v>151</v>
      </c>
      <c r="E130" s="167" t="s">
        <v>1136</v>
      </c>
      <c r="F130" s="168" t="s">
        <v>1137</v>
      </c>
      <c r="G130" s="169" t="s">
        <v>1091</v>
      </c>
      <c r="H130" s="170">
        <v>0.5</v>
      </c>
      <c r="I130" s="171"/>
      <c r="J130" s="172">
        <f>ROUND(I130*H130,2)</f>
        <v>0</v>
      </c>
      <c r="K130" s="168" t="s">
        <v>3</v>
      </c>
      <c r="L130" s="40"/>
      <c r="M130" s="173" t="s">
        <v>3</v>
      </c>
      <c r="N130" s="174" t="s">
        <v>43</v>
      </c>
      <c r="O130" s="73"/>
      <c r="P130" s="175">
        <f>O130*H130</f>
        <v>0</v>
      </c>
      <c r="Q130" s="175">
        <v>0</v>
      </c>
      <c r="R130" s="175">
        <f>Q130*H130</f>
        <v>0</v>
      </c>
      <c r="S130" s="175">
        <v>0</v>
      </c>
      <c r="T130" s="176">
        <f>S130*H130</f>
        <v>0</v>
      </c>
      <c r="U130" s="39"/>
      <c r="V130" s="39"/>
      <c r="W130" s="39"/>
      <c r="X130" s="39"/>
      <c r="Y130" s="39"/>
      <c r="Z130" s="39"/>
      <c r="AA130" s="39"/>
      <c r="AB130" s="39"/>
      <c r="AC130" s="39"/>
      <c r="AD130" s="39"/>
      <c r="AE130" s="39"/>
      <c r="AR130" s="177" t="s">
        <v>156</v>
      </c>
      <c r="AT130" s="177" t="s">
        <v>151</v>
      </c>
      <c r="AU130" s="177" t="s">
        <v>80</v>
      </c>
      <c r="AY130" s="20" t="s">
        <v>148</v>
      </c>
      <c r="BE130" s="178">
        <f>IF(N130="základní",J130,0)</f>
        <v>0</v>
      </c>
      <c r="BF130" s="178">
        <f>IF(N130="snížená",J130,0)</f>
        <v>0</v>
      </c>
      <c r="BG130" s="178">
        <f>IF(N130="zákl. přenesená",J130,0)</f>
        <v>0</v>
      </c>
      <c r="BH130" s="178">
        <f>IF(N130="sníž. přenesená",J130,0)</f>
        <v>0</v>
      </c>
      <c r="BI130" s="178">
        <f>IF(N130="nulová",J130,0)</f>
        <v>0</v>
      </c>
      <c r="BJ130" s="20" t="s">
        <v>80</v>
      </c>
      <c r="BK130" s="178">
        <f>ROUND(I130*H130,2)</f>
        <v>0</v>
      </c>
      <c r="BL130" s="20" t="s">
        <v>156</v>
      </c>
      <c r="BM130" s="177" t="s">
        <v>766</v>
      </c>
    </row>
    <row r="131" s="2" customFormat="1" ht="24.15" customHeight="1">
      <c r="A131" s="39"/>
      <c r="B131" s="165"/>
      <c r="C131" s="166" t="s">
        <v>560</v>
      </c>
      <c r="D131" s="166" t="s">
        <v>151</v>
      </c>
      <c r="E131" s="167" t="s">
        <v>1138</v>
      </c>
      <c r="F131" s="168" t="s">
        <v>1139</v>
      </c>
      <c r="G131" s="169" t="s">
        <v>989</v>
      </c>
      <c r="H131" s="170">
        <v>1</v>
      </c>
      <c r="I131" s="171"/>
      <c r="J131" s="172">
        <f>ROUND(I131*H131,2)</f>
        <v>0</v>
      </c>
      <c r="K131" s="168" t="s">
        <v>3</v>
      </c>
      <c r="L131" s="40"/>
      <c r="M131" s="173" t="s">
        <v>3</v>
      </c>
      <c r="N131" s="174" t="s">
        <v>43</v>
      </c>
      <c r="O131" s="73"/>
      <c r="P131" s="175">
        <f>O131*H131</f>
        <v>0</v>
      </c>
      <c r="Q131" s="175">
        <v>0</v>
      </c>
      <c r="R131" s="175">
        <f>Q131*H131</f>
        <v>0</v>
      </c>
      <c r="S131" s="175">
        <v>0</v>
      </c>
      <c r="T131" s="176">
        <f>S131*H131</f>
        <v>0</v>
      </c>
      <c r="U131" s="39"/>
      <c r="V131" s="39"/>
      <c r="W131" s="39"/>
      <c r="X131" s="39"/>
      <c r="Y131" s="39"/>
      <c r="Z131" s="39"/>
      <c r="AA131" s="39"/>
      <c r="AB131" s="39"/>
      <c r="AC131" s="39"/>
      <c r="AD131" s="39"/>
      <c r="AE131" s="39"/>
      <c r="AR131" s="177" t="s">
        <v>156</v>
      </c>
      <c r="AT131" s="177" t="s">
        <v>151</v>
      </c>
      <c r="AU131" s="177" t="s">
        <v>80</v>
      </c>
      <c r="AY131" s="20" t="s">
        <v>148</v>
      </c>
      <c r="BE131" s="178">
        <f>IF(N131="základní",J131,0)</f>
        <v>0</v>
      </c>
      <c r="BF131" s="178">
        <f>IF(N131="snížená",J131,0)</f>
        <v>0</v>
      </c>
      <c r="BG131" s="178">
        <f>IF(N131="zákl. přenesená",J131,0)</f>
        <v>0</v>
      </c>
      <c r="BH131" s="178">
        <f>IF(N131="sníž. přenesená",J131,0)</f>
        <v>0</v>
      </c>
      <c r="BI131" s="178">
        <f>IF(N131="nulová",J131,0)</f>
        <v>0</v>
      </c>
      <c r="BJ131" s="20" t="s">
        <v>80</v>
      </c>
      <c r="BK131" s="178">
        <f>ROUND(I131*H131,2)</f>
        <v>0</v>
      </c>
      <c r="BL131" s="20" t="s">
        <v>156</v>
      </c>
      <c r="BM131" s="177" t="s">
        <v>776</v>
      </c>
    </row>
    <row r="132" s="2" customFormat="1" ht="16.5" customHeight="1">
      <c r="A132" s="39"/>
      <c r="B132" s="165"/>
      <c r="C132" s="166" t="s">
        <v>564</v>
      </c>
      <c r="D132" s="166" t="s">
        <v>151</v>
      </c>
      <c r="E132" s="167" t="s">
        <v>1140</v>
      </c>
      <c r="F132" s="168" t="s">
        <v>1141</v>
      </c>
      <c r="G132" s="169" t="s">
        <v>1091</v>
      </c>
      <c r="H132" s="170">
        <v>8</v>
      </c>
      <c r="I132" s="171"/>
      <c r="J132" s="172">
        <f>ROUND(I132*H132,2)</f>
        <v>0</v>
      </c>
      <c r="K132" s="168" t="s">
        <v>3</v>
      </c>
      <c r="L132" s="40"/>
      <c r="M132" s="173" t="s">
        <v>3</v>
      </c>
      <c r="N132" s="174" t="s">
        <v>43</v>
      </c>
      <c r="O132" s="73"/>
      <c r="P132" s="175">
        <f>O132*H132</f>
        <v>0</v>
      </c>
      <c r="Q132" s="175">
        <v>0</v>
      </c>
      <c r="R132" s="175">
        <f>Q132*H132</f>
        <v>0</v>
      </c>
      <c r="S132" s="175">
        <v>0</v>
      </c>
      <c r="T132" s="176">
        <f>S132*H132</f>
        <v>0</v>
      </c>
      <c r="U132" s="39"/>
      <c r="V132" s="39"/>
      <c r="W132" s="39"/>
      <c r="X132" s="39"/>
      <c r="Y132" s="39"/>
      <c r="Z132" s="39"/>
      <c r="AA132" s="39"/>
      <c r="AB132" s="39"/>
      <c r="AC132" s="39"/>
      <c r="AD132" s="39"/>
      <c r="AE132" s="39"/>
      <c r="AR132" s="177" t="s">
        <v>156</v>
      </c>
      <c r="AT132" s="177" t="s">
        <v>151</v>
      </c>
      <c r="AU132" s="177" t="s">
        <v>80</v>
      </c>
      <c r="AY132" s="20" t="s">
        <v>148</v>
      </c>
      <c r="BE132" s="178">
        <f>IF(N132="základní",J132,0)</f>
        <v>0</v>
      </c>
      <c r="BF132" s="178">
        <f>IF(N132="snížená",J132,0)</f>
        <v>0</v>
      </c>
      <c r="BG132" s="178">
        <f>IF(N132="zákl. přenesená",J132,0)</f>
        <v>0</v>
      </c>
      <c r="BH132" s="178">
        <f>IF(N132="sníž. přenesená",J132,0)</f>
        <v>0</v>
      </c>
      <c r="BI132" s="178">
        <f>IF(N132="nulová",J132,0)</f>
        <v>0</v>
      </c>
      <c r="BJ132" s="20" t="s">
        <v>80</v>
      </c>
      <c r="BK132" s="178">
        <f>ROUND(I132*H132,2)</f>
        <v>0</v>
      </c>
      <c r="BL132" s="20" t="s">
        <v>156</v>
      </c>
      <c r="BM132" s="177" t="s">
        <v>787</v>
      </c>
    </row>
    <row r="133" s="2" customFormat="1" ht="16.5" customHeight="1">
      <c r="A133" s="39"/>
      <c r="B133" s="165"/>
      <c r="C133" s="166" t="s">
        <v>569</v>
      </c>
      <c r="D133" s="166" t="s">
        <v>151</v>
      </c>
      <c r="E133" s="167" t="s">
        <v>1142</v>
      </c>
      <c r="F133" s="168" t="s">
        <v>1143</v>
      </c>
      <c r="G133" s="169" t="s">
        <v>328</v>
      </c>
      <c r="H133" s="170">
        <v>1</v>
      </c>
      <c r="I133" s="171"/>
      <c r="J133" s="172">
        <f>ROUND(I133*H133,2)</f>
        <v>0</v>
      </c>
      <c r="K133" s="168" t="s">
        <v>3</v>
      </c>
      <c r="L133" s="40"/>
      <c r="M133" s="173" t="s">
        <v>3</v>
      </c>
      <c r="N133" s="174" t="s">
        <v>43</v>
      </c>
      <c r="O133" s="73"/>
      <c r="P133" s="175">
        <f>O133*H133</f>
        <v>0</v>
      </c>
      <c r="Q133" s="175">
        <v>0</v>
      </c>
      <c r="R133" s="175">
        <f>Q133*H133</f>
        <v>0</v>
      </c>
      <c r="S133" s="175">
        <v>0</v>
      </c>
      <c r="T133" s="176">
        <f>S133*H133</f>
        <v>0</v>
      </c>
      <c r="U133" s="39"/>
      <c r="V133" s="39"/>
      <c r="W133" s="39"/>
      <c r="X133" s="39"/>
      <c r="Y133" s="39"/>
      <c r="Z133" s="39"/>
      <c r="AA133" s="39"/>
      <c r="AB133" s="39"/>
      <c r="AC133" s="39"/>
      <c r="AD133" s="39"/>
      <c r="AE133" s="39"/>
      <c r="AR133" s="177" t="s">
        <v>156</v>
      </c>
      <c r="AT133" s="177" t="s">
        <v>151</v>
      </c>
      <c r="AU133" s="177" t="s">
        <v>80</v>
      </c>
      <c r="AY133" s="20" t="s">
        <v>148</v>
      </c>
      <c r="BE133" s="178">
        <f>IF(N133="základní",J133,0)</f>
        <v>0</v>
      </c>
      <c r="BF133" s="178">
        <f>IF(N133="snížená",J133,0)</f>
        <v>0</v>
      </c>
      <c r="BG133" s="178">
        <f>IF(N133="zákl. přenesená",J133,0)</f>
        <v>0</v>
      </c>
      <c r="BH133" s="178">
        <f>IF(N133="sníž. přenesená",J133,0)</f>
        <v>0</v>
      </c>
      <c r="BI133" s="178">
        <f>IF(N133="nulová",J133,0)</f>
        <v>0</v>
      </c>
      <c r="BJ133" s="20" t="s">
        <v>80</v>
      </c>
      <c r="BK133" s="178">
        <f>ROUND(I133*H133,2)</f>
        <v>0</v>
      </c>
      <c r="BL133" s="20" t="s">
        <v>156</v>
      </c>
      <c r="BM133" s="177" t="s">
        <v>799</v>
      </c>
    </row>
    <row r="134" s="2" customFormat="1" ht="16.5" customHeight="1">
      <c r="A134" s="39"/>
      <c r="B134" s="165"/>
      <c r="C134" s="166" t="s">
        <v>575</v>
      </c>
      <c r="D134" s="166" t="s">
        <v>151</v>
      </c>
      <c r="E134" s="167" t="s">
        <v>1144</v>
      </c>
      <c r="F134" s="168" t="s">
        <v>1145</v>
      </c>
      <c r="G134" s="169" t="s">
        <v>328</v>
      </c>
      <c r="H134" s="170">
        <v>1</v>
      </c>
      <c r="I134" s="171"/>
      <c r="J134" s="172">
        <f>ROUND(I134*H134,2)</f>
        <v>0</v>
      </c>
      <c r="K134" s="168" t="s">
        <v>3</v>
      </c>
      <c r="L134" s="40"/>
      <c r="M134" s="173" t="s">
        <v>3</v>
      </c>
      <c r="N134" s="174" t="s">
        <v>43</v>
      </c>
      <c r="O134" s="73"/>
      <c r="P134" s="175">
        <f>O134*H134</f>
        <v>0</v>
      </c>
      <c r="Q134" s="175">
        <v>0</v>
      </c>
      <c r="R134" s="175">
        <f>Q134*H134</f>
        <v>0</v>
      </c>
      <c r="S134" s="175">
        <v>0</v>
      </c>
      <c r="T134" s="176">
        <f>S134*H134</f>
        <v>0</v>
      </c>
      <c r="U134" s="39"/>
      <c r="V134" s="39"/>
      <c r="W134" s="39"/>
      <c r="X134" s="39"/>
      <c r="Y134" s="39"/>
      <c r="Z134" s="39"/>
      <c r="AA134" s="39"/>
      <c r="AB134" s="39"/>
      <c r="AC134" s="39"/>
      <c r="AD134" s="39"/>
      <c r="AE134" s="39"/>
      <c r="AR134" s="177" t="s">
        <v>156</v>
      </c>
      <c r="AT134" s="177" t="s">
        <v>151</v>
      </c>
      <c r="AU134" s="177" t="s">
        <v>80</v>
      </c>
      <c r="AY134" s="20" t="s">
        <v>148</v>
      </c>
      <c r="BE134" s="178">
        <f>IF(N134="základní",J134,0)</f>
        <v>0</v>
      </c>
      <c r="BF134" s="178">
        <f>IF(N134="snížená",J134,0)</f>
        <v>0</v>
      </c>
      <c r="BG134" s="178">
        <f>IF(N134="zákl. přenesená",J134,0)</f>
        <v>0</v>
      </c>
      <c r="BH134" s="178">
        <f>IF(N134="sníž. přenesená",J134,0)</f>
        <v>0</v>
      </c>
      <c r="BI134" s="178">
        <f>IF(N134="nulová",J134,0)</f>
        <v>0</v>
      </c>
      <c r="BJ134" s="20" t="s">
        <v>80</v>
      </c>
      <c r="BK134" s="178">
        <f>ROUND(I134*H134,2)</f>
        <v>0</v>
      </c>
      <c r="BL134" s="20" t="s">
        <v>156</v>
      </c>
      <c r="BM134" s="177" t="s">
        <v>916</v>
      </c>
    </row>
    <row r="135" s="2" customFormat="1" ht="16.5" customHeight="1">
      <c r="A135" s="39"/>
      <c r="B135" s="165"/>
      <c r="C135" s="166" t="s">
        <v>579</v>
      </c>
      <c r="D135" s="166" t="s">
        <v>151</v>
      </c>
      <c r="E135" s="167" t="s">
        <v>1146</v>
      </c>
      <c r="F135" s="168" t="s">
        <v>1147</v>
      </c>
      <c r="G135" s="169" t="s">
        <v>328</v>
      </c>
      <c r="H135" s="170">
        <v>1</v>
      </c>
      <c r="I135" s="171"/>
      <c r="J135" s="172">
        <f>ROUND(I135*H135,2)</f>
        <v>0</v>
      </c>
      <c r="K135" s="168" t="s">
        <v>3</v>
      </c>
      <c r="L135" s="40"/>
      <c r="M135" s="173" t="s">
        <v>3</v>
      </c>
      <c r="N135" s="174" t="s">
        <v>43</v>
      </c>
      <c r="O135" s="73"/>
      <c r="P135" s="175">
        <f>O135*H135</f>
        <v>0</v>
      </c>
      <c r="Q135" s="175">
        <v>0</v>
      </c>
      <c r="R135" s="175">
        <f>Q135*H135</f>
        <v>0</v>
      </c>
      <c r="S135" s="175">
        <v>0</v>
      </c>
      <c r="T135" s="176">
        <f>S135*H135</f>
        <v>0</v>
      </c>
      <c r="U135" s="39"/>
      <c r="V135" s="39"/>
      <c r="W135" s="39"/>
      <c r="X135" s="39"/>
      <c r="Y135" s="39"/>
      <c r="Z135" s="39"/>
      <c r="AA135" s="39"/>
      <c r="AB135" s="39"/>
      <c r="AC135" s="39"/>
      <c r="AD135" s="39"/>
      <c r="AE135" s="39"/>
      <c r="AR135" s="177" t="s">
        <v>156</v>
      </c>
      <c r="AT135" s="177" t="s">
        <v>151</v>
      </c>
      <c r="AU135" s="177" t="s">
        <v>80</v>
      </c>
      <c r="AY135" s="20" t="s">
        <v>148</v>
      </c>
      <c r="BE135" s="178">
        <f>IF(N135="základní",J135,0)</f>
        <v>0</v>
      </c>
      <c r="BF135" s="178">
        <f>IF(N135="snížená",J135,0)</f>
        <v>0</v>
      </c>
      <c r="BG135" s="178">
        <f>IF(N135="zákl. přenesená",J135,0)</f>
        <v>0</v>
      </c>
      <c r="BH135" s="178">
        <f>IF(N135="sníž. přenesená",J135,0)</f>
        <v>0</v>
      </c>
      <c r="BI135" s="178">
        <f>IF(N135="nulová",J135,0)</f>
        <v>0</v>
      </c>
      <c r="BJ135" s="20" t="s">
        <v>80</v>
      </c>
      <c r="BK135" s="178">
        <f>ROUND(I135*H135,2)</f>
        <v>0</v>
      </c>
      <c r="BL135" s="20" t="s">
        <v>156</v>
      </c>
      <c r="BM135" s="177" t="s">
        <v>919</v>
      </c>
    </row>
    <row r="136" s="2" customFormat="1" ht="16.5" customHeight="1">
      <c r="A136" s="39"/>
      <c r="B136" s="165"/>
      <c r="C136" s="166" t="s">
        <v>583</v>
      </c>
      <c r="D136" s="166" t="s">
        <v>151</v>
      </c>
      <c r="E136" s="167" t="s">
        <v>1148</v>
      </c>
      <c r="F136" s="168" t="s">
        <v>1149</v>
      </c>
      <c r="G136" s="169" t="s">
        <v>328</v>
      </c>
      <c r="H136" s="170">
        <v>1</v>
      </c>
      <c r="I136" s="171"/>
      <c r="J136" s="172">
        <f>ROUND(I136*H136,2)</f>
        <v>0</v>
      </c>
      <c r="K136" s="168" t="s">
        <v>3</v>
      </c>
      <c r="L136" s="40"/>
      <c r="M136" s="226" t="s">
        <v>3</v>
      </c>
      <c r="N136" s="227" t="s">
        <v>43</v>
      </c>
      <c r="O136" s="223"/>
      <c r="P136" s="228">
        <f>O136*H136</f>
        <v>0</v>
      </c>
      <c r="Q136" s="228">
        <v>0</v>
      </c>
      <c r="R136" s="228">
        <f>Q136*H136</f>
        <v>0</v>
      </c>
      <c r="S136" s="228">
        <v>0</v>
      </c>
      <c r="T136" s="229">
        <f>S136*H136</f>
        <v>0</v>
      </c>
      <c r="U136" s="39"/>
      <c r="V136" s="39"/>
      <c r="W136" s="39"/>
      <c r="X136" s="39"/>
      <c r="Y136" s="39"/>
      <c r="Z136" s="39"/>
      <c r="AA136" s="39"/>
      <c r="AB136" s="39"/>
      <c r="AC136" s="39"/>
      <c r="AD136" s="39"/>
      <c r="AE136" s="39"/>
      <c r="AR136" s="177" t="s">
        <v>156</v>
      </c>
      <c r="AT136" s="177" t="s">
        <v>151</v>
      </c>
      <c r="AU136" s="177" t="s">
        <v>80</v>
      </c>
      <c r="AY136" s="20" t="s">
        <v>148</v>
      </c>
      <c r="BE136" s="178">
        <f>IF(N136="základní",J136,0)</f>
        <v>0</v>
      </c>
      <c r="BF136" s="178">
        <f>IF(N136="snížená",J136,0)</f>
        <v>0</v>
      </c>
      <c r="BG136" s="178">
        <f>IF(N136="zákl. přenesená",J136,0)</f>
        <v>0</v>
      </c>
      <c r="BH136" s="178">
        <f>IF(N136="sníž. přenesená",J136,0)</f>
        <v>0</v>
      </c>
      <c r="BI136" s="178">
        <f>IF(N136="nulová",J136,0)</f>
        <v>0</v>
      </c>
      <c r="BJ136" s="20" t="s">
        <v>80</v>
      </c>
      <c r="BK136" s="178">
        <f>ROUND(I136*H136,2)</f>
        <v>0</v>
      </c>
      <c r="BL136" s="20" t="s">
        <v>156</v>
      </c>
      <c r="BM136" s="177" t="s">
        <v>922</v>
      </c>
    </row>
    <row r="137" s="2" customFormat="1" ht="6.96" customHeight="1">
      <c r="A137" s="39"/>
      <c r="B137" s="56"/>
      <c r="C137" s="57"/>
      <c r="D137" s="57"/>
      <c r="E137" s="57"/>
      <c r="F137" s="57"/>
      <c r="G137" s="57"/>
      <c r="H137" s="57"/>
      <c r="I137" s="57"/>
      <c r="J137" s="57"/>
      <c r="K137" s="57"/>
      <c r="L137" s="40"/>
      <c r="M137" s="39"/>
      <c r="O137" s="39"/>
      <c r="P137" s="39"/>
      <c r="Q137" s="39"/>
      <c r="R137" s="39"/>
      <c r="S137" s="39"/>
      <c r="T137" s="39"/>
      <c r="U137" s="39"/>
      <c r="V137" s="39"/>
      <c r="W137" s="39"/>
      <c r="X137" s="39"/>
      <c r="Y137" s="39"/>
      <c r="Z137" s="39"/>
      <c r="AA137" s="39"/>
      <c r="AB137" s="39"/>
      <c r="AC137" s="39"/>
      <c r="AD137" s="39"/>
      <c r="AE137" s="39"/>
    </row>
  </sheetData>
  <autoFilter ref="C82:K136"/>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9" t="s">
        <v>6</v>
      </c>
      <c r="M2" s="1"/>
      <c r="N2" s="1"/>
      <c r="O2" s="1"/>
      <c r="P2" s="1"/>
      <c r="Q2" s="1"/>
      <c r="R2" s="1"/>
      <c r="S2" s="1"/>
      <c r="T2" s="1"/>
      <c r="U2" s="1"/>
      <c r="V2" s="1"/>
      <c r="AT2" s="20" t="s">
        <v>97</v>
      </c>
    </row>
    <row r="3" s="1" customFormat="1" ht="6.96" customHeight="1">
      <c r="B3" s="21"/>
      <c r="C3" s="22"/>
      <c r="D3" s="22"/>
      <c r="E3" s="22"/>
      <c r="F3" s="22"/>
      <c r="G3" s="22"/>
      <c r="H3" s="22"/>
      <c r="I3" s="22"/>
      <c r="J3" s="22"/>
      <c r="K3" s="22"/>
      <c r="L3" s="23"/>
      <c r="AT3" s="20" t="s">
        <v>82</v>
      </c>
    </row>
    <row r="4" s="1" customFormat="1" ht="24.96" customHeight="1">
      <c r="B4" s="23"/>
      <c r="D4" s="24" t="s">
        <v>110</v>
      </c>
      <c r="L4" s="23"/>
      <c r="M4" s="115" t="s">
        <v>11</v>
      </c>
      <c r="AT4" s="20" t="s">
        <v>4</v>
      </c>
    </row>
    <row r="5" s="1" customFormat="1" ht="6.96" customHeight="1">
      <c r="B5" s="23"/>
      <c r="L5" s="23"/>
    </row>
    <row r="6" s="1" customFormat="1" ht="12" customHeight="1">
      <c r="B6" s="23"/>
      <c r="D6" s="33" t="s">
        <v>17</v>
      </c>
      <c r="L6" s="23"/>
    </row>
    <row r="7" s="1" customFormat="1" ht="16.5" customHeight="1">
      <c r="B7" s="23"/>
      <c r="E7" s="116" t="str">
        <f>'Rekapitulace stavby'!K6</f>
        <v>SUŠP Jihlava Rek. stravovacího provozu</v>
      </c>
      <c r="F7" s="33"/>
      <c r="G7" s="33"/>
      <c r="H7" s="33"/>
      <c r="L7" s="23"/>
    </row>
    <row r="8" s="2" customFormat="1" ht="12" customHeight="1">
      <c r="A8" s="39"/>
      <c r="B8" s="40"/>
      <c r="C8" s="39"/>
      <c r="D8" s="33" t="s">
        <v>111</v>
      </c>
      <c r="E8" s="39"/>
      <c r="F8" s="39"/>
      <c r="G8" s="39"/>
      <c r="H8" s="39"/>
      <c r="I8" s="39"/>
      <c r="J8" s="39"/>
      <c r="K8" s="39"/>
      <c r="L8" s="117"/>
      <c r="S8" s="39"/>
      <c r="T8" s="39"/>
      <c r="U8" s="39"/>
      <c r="V8" s="39"/>
      <c r="W8" s="39"/>
      <c r="X8" s="39"/>
      <c r="Y8" s="39"/>
      <c r="Z8" s="39"/>
      <c r="AA8" s="39"/>
      <c r="AB8" s="39"/>
      <c r="AC8" s="39"/>
      <c r="AD8" s="39"/>
      <c r="AE8" s="39"/>
    </row>
    <row r="9" s="2" customFormat="1" ht="16.5" customHeight="1">
      <c r="A9" s="39"/>
      <c r="B9" s="40"/>
      <c r="C9" s="39"/>
      <c r="D9" s="39"/>
      <c r="E9" s="63" t="s">
        <v>1150</v>
      </c>
      <c r="F9" s="39"/>
      <c r="G9" s="39"/>
      <c r="H9" s="39"/>
      <c r="I9" s="39"/>
      <c r="J9" s="39"/>
      <c r="K9" s="39"/>
      <c r="L9" s="117"/>
      <c r="S9" s="39"/>
      <c r="T9" s="39"/>
      <c r="U9" s="39"/>
      <c r="V9" s="39"/>
      <c r="W9" s="39"/>
      <c r="X9" s="39"/>
      <c r="Y9" s="39"/>
      <c r="Z9" s="39"/>
      <c r="AA9" s="39"/>
      <c r="AB9" s="39"/>
      <c r="AC9" s="39"/>
      <c r="AD9" s="39"/>
      <c r="AE9" s="39"/>
    </row>
    <row r="10" s="2" customFormat="1">
      <c r="A10" s="39"/>
      <c r="B10" s="40"/>
      <c r="C10" s="39"/>
      <c r="D10" s="39"/>
      <c r="E10" s="39"/>
      <c r="F10" s="39"/>
      <c r="G10" s="39"/>
      <c r="H10" s="39"/>
      <c r="I10" s="39"/>
      <c r="J10" s="39"/>
      <c r="K10" s="39"/>
      <c r="L10" s="117"/>
      <c r="S10" s="39"/>
      <c r="T10" s="39"/>
      <c r="U10" s="39"/>
      <c r="V10" s="39"/>
      <c r="W10" s="39"/>
      <c r="X10" s="39"/>
      <c r="Y10" s="39"/>
      <c r="Z10" s="39"/>
      <c r="AA10" s="39"/>
      <c r="AB10" s="39"/>
      <c r="AC10" s="39"/>
      <c r="AD10" s="39"/>
      <c r="AE10" s="39"/>
    </row>
    <row r="11" s="2" customFormat="1" ht="12" customHeight="1">
      <c r="A11" s="39"/>
      <c r="B11" s="40"/>
      <c r="C11" s="39"/>
      <c r="D11" s="33" t="s">
        <v>19</v>
      </c>
      <c r="E11" s="39"/>
      <c r="F11" s="28" t="s">
        <v>3</v>
      </c>
      <c r="G11" s="39"/>
      <c r="H11" s="39"/>
      <c r="I11" s="33" t="s">
        <v>20</v>
      </c>
      <c r="J11" s="28" t="s">
        <v>3</v>
      </c>
      <c r="K11" s="39"/>
      <c r="L11" s="117"/>
      <c r="S11" s="39"/>
      <c r="T11" s="39"/>
      <c r="U11" s="39"/>
      <c r="V11" s="39"/>
      <c r="W11" s="39"/>
      <c r="X11" s="39"/>
      <c r="Y11" s="39"/>
      <c r="Z11" s="39"/>
      <c r="AA11" s="39"/>
      <c r="AB11" s="39"/>
      <c r="AC11" s="39"/>
      <c r="AD11" s="39"/>
      <c r="AE11" s="39"/>
    </row>
    <row r="12" s="2" customFormat="1" ht="12" customHeight="1">
      <c r="A12" s="39"/>
      <c r="B12" s="40"/>
      <c r="C12" s="39"/>
      <c r="D12" s="33" t="s">
        <v>21</v>
      </c>
      <c r="E12" s="39"/>
      <c r="F12" s="28" t="s">
        <v>22</v>
      </c>
      <c r="G12" s="39"/>
      <c r="H12" s="39"/>
      <c r="I12" s="33" t="s">
        <v>23</v>
      </c>
      <c r="J12" s="65" t="str">
        <f>'Rekapitulace stavby'!AN8</f>
        <v>20. 1. 2025</v>
      </c>
      <c r="K12" s="39"/>
      <c r="L12" s="117"/>
      <c r="S12" s="39"/>
      <c r="T12" s="39"/>
      <c r="U12" s="39"/>
      <c r="V12" s="39"/>
      <c r="W12" s="39"/>
      <c r="X12" s="39"/>
      <c r="Y12" s="39"/>
      <c r="Z12" s="39"/>
      <c r="AA12" s="39"/>
      <c r="AB12" s="39"/>
      <c r="AC12" s="39"/>
      <c r="AD12" s="39"/>
      <c r="AE12" s="39"/>
    </row>
    <row r="13" s="2" customFormat="1" ht="10.8" customHeight="1">
      <c r="A13" s="39"/>
      <c r="B13" s="40"/>
      <c r="C13" s="39"/>
      <c r="D13" s="39"/>
      <c r="E13" s="39"/>
      <c r="F13" s="39"/>
      <c r="G13" s="39"/>
      <c r="H13" s="39"/>
      <c r="I13" s="39"/>
      <c r="J13" s="39"/>
      <c r="K13" s="39"/>
      <c r="L13" s="117"/>
      <c r="S13" s="39"/>
      <c r="T13" s="39"/>
      <c r="U13" s="39"/>
      <c r="V13" s="39"/>
      <c r="W13" s="39"/>
      <c r="X13" s="39"/>
      <c r="Y13" s="39"/>
      <c r="Z13" s="39"/>
      <c r="AA13" s="39"/>
      <c r="AB13" s="39"/>
      <c r="AC13" s="39"/>
      <c r="AD13" s="39"/>
      <c r="AE13" s="39"/>
    </row>
    <row r="14" s="2" customFormat="1" ht="12" customHeight="1">
      <c r="A14" s="39"/>
      <c r="B14" s="40"/>
      <c r="C14" s="39"/>
      <c r="D14" s="33" t="s">
        <v>25</v>
      </c>
      <c r="E14" s="39"/>
      <c r="F14" s="39"/>
      <c r="G14" s="39"/>
      <c r="H14" s="39"/>
      <c r="I14" s="33" t="s">
        <v>26</v>
      </c>
      <c r="J14" s="28" t="s">
        <v>3</v>
      </c>
      <c r="K14" s="39"/>
      <c r="L14" s="117"/>
      <c r="S14" s="39"/>
      <c r="T14" s="39"/>
      <c r="U14" s="39"/>
      <c r="V14" s="39"/>
      <c r="W14" s="39"/>
      <c r="X14" s="39"/>
      <c r="Y14" s="39"/>
      <c r="Z14" s="39"/>
      <c r="AA14" s="39"/>
      <c r="AB14" s="39"/>
      <c r="AC14" s="39"/>
      <c r="AD14" s="39"/>
      <c r="AE14" s="39"/>
    </row>
    <row r="15" s="2" customFormat="1" ht="18" customHeight="1">
      <c r="A15" s="39"/>
      <c r="B15" s="40"/>
      <c r="C15" s="39"/>
      <c r="D15" s="39"/>
      <c r="E15" s="28" t="s">
        <v>27</v>
      </c>
      <c r="F15" s="39"/>
      <c r="G15" s="39"/>
      <c r="H15" s="39"/>
      <c r="I15" s="33" t="s">
        <v>28</v>
      </c>
      <c r="J15" s="28" t="s">
        <v>3</v>
      </c>
      <c r="K15" s="39"/>
      <c r="L15" s="117"/>
      <c r="S15" s="39"/>
      <c r="T15" s="39"/>
      <c r="U15" s="39"/>
      <c r="V15" s="39"/>
      <c r="W15" s="39"/>
      <c r="X15" s="39"/>
      <c r="Y15" s="39"/>
      <c r="Z15" s="39"/>
      <c r="AA15" s="39"/>
      <c r="AB15" s="39"/>
      <c r="AC15" s="39"/>
      <c r="AD15" s="39"/>
      <c r="AE15" s="39"/>
    </row>
    <row r="16" s="2" customFormat="1" ht="6.96" customHeight="1">
      <c r="A16" s="39"/>
      <c r="B16" s="40"/>
      <c r="C16" s="39"/>
      <c r="D16" s="39"/>
      <c r="E16" s="39"/>
      <c r="F16" s="39"/>
      <c r="G16" s="39"/>
      <c r="H16" s="39"/>
      <c r="I16" s="39"/>
      <c r="J16" s="39"/>
      <c r="K16" s="39"/>
      <c r="L16" s="117"/>
      <c r="S16" s="39"/>
      <c r="T16" s="39"/>
      <c r="U16" s="39"/>
      <c r="V16" s="39"/>
      <c r="W16" s="39"/>
      <c r="X16" s="39"/>
      <c r="Y16" s="39"/>
      <c r="Z16" s="39"/>
      <c r="AA16" s="39"/>
      <c r="AB16" s="39"/>
      <c r="AC16" s="39"/>
      <c r="AD16" s="39"/>
      <c r="AE16" s="39"/>
    </row>
    <row r="17" s="2" customFormat="1" ht="12" customHeight="1">
      <c r="A17" s="39"/>
      <c r="B17" s="40"/>
      <c r="C17" s="39"/>
      <c r="D17" s="33" t="s">
        <v>29</v>
      </c>
      <c r="E17" s="39"/>
      <c r="F17" s="39"/>
      <c r="G17" s="39"/>
      <c r="H17" s="39"/>
      <c r="I17" s="33" t="s">
        <v>26</v>
      </c>
      <c r="J17" s="34" t="str">
        <f>'Rekapitulace stavby'!AN13</f>
        <v>Vyplň údaj</v>
      </c>
      <c r="K17" s="39"/>
      <c r="L17" s="117"/>
      <c r="S17" s="39"/>
      <c r="T17" s="39"/>
      <c r="U17" s="39"/>
      <c r="V17" s="39"/>
      <c r="W17" s="39"/>
      <c r="X17" s="39"/>
      <c r="Y17" s="39"/>
      <c r="Z17" s="39"/>
      <c r="AA17" s="39"/>
      <c r="AB17" s="39"/>
      <c r="AC17" s="39"/>
      <c r="AD17" s="39"/>
      <c r="AE17" s="39"/>
    </row>
    <row r="18" s="2" customFormat="1" ht="18" customHeight="1">
      <c r="A18" s="39"/>
      <c r="B18" s="40"/>
      <c r="C18" s="39"/>
      <c r="D18" s="39"/>
      <c r="E18" s="34" t="str">
        <f>'Rekapitulace stavby'!E14</f>
        <v>Vyplň údaj</v>
      </c>
      <c r="F18" s="28"/>
      <c r="G18" s="28"/>
      <c r="H18" s="28"/>
      <c r="I18" s="33" t="s">
        <v>28</v>
      </c>
      <c r="J18" s="34" t="str">
        <f>'Rekapitulace stavby'!AN14</f>
        <v>Vyplň údaj</v>
      </c>
      <c r="K18" s="39"/>
      <c r="L18" s="117"/>
      <c r="S18" s="39"/>
      <c r="T18" s="39"/>
      <c r="U18" s="39"/>
      <c r="V18" s="39"/>
      <c r="W18" s="39"/>
      <c r="X18" s="39"/>
      <c r="Y18" s="39"/>
      <c r="Z18" s="39"/>
      <c r="AA18" s="39"/>
      <c r="AB18" s="39"/>
      <c r="AC18" s="39"/>
      <c r="AD18" s="39"/>
      <c r="AE18" s="39"/>
    </row>
    <row r="19" s="2" customFormat="1" ht="6.96" customHeight="1">
      <c r="A19" s="39"/>
      <c r="B19" s="40"/>
      <c r="C19" s="39"/>
      <c r="D19" s="39"/>
      <c r="E19" s="39"/>
      <c r="F19" s="39"/>
      <c r="G19" s="39"/>
      <c r="H19" s="39"/>
      <c r="I19" s="39"/>
      <c r="J19" s="39"/>
      <c r="K19" s="39"/>
      <c r="L19" s="117"/>
      <c r="S19" s="39"/>
      <c r="T19" s="39"/>
      <c r="U19" s="39"/>
      <c r="V19" s="39"/>
      <c r="W19" s="39"/>
      <c r="X19" s="39"/>
      <c r="Y19" s="39"/>
      <c r="Z19" s="39"/>
      <c r="AA19" s="39"/>
      <c r="AB19" s="39"/>
      <c r="AC19" s="39"/>
      <c r="AD19" s="39"/>
      <c r="AE19" s="39"/>
    </row>
    <row r="20" s="2" customFormat="1" ht="12" customHeight="1">
      <c r="A20" s="39"/>
      <c r="B20" s="40"/>
      <c r="C20" s="39"/>
      <c r="D20" s="33" t="s">
        <v>31</v>
      </c>
      <c r="E20" s="39"/>
      <c r="F20" s="39"/>
      <c r="G20" s="39"/>
      <c r="H20" s="39"/>
      <c r="I20" s="33" t="s">
        <v>26</v>
      </c>
      <c r="J20" s="28" t="s">
        <v>32</v>
      </c>
      <c r="K20" s="39"/>
      <c r="L20" s="117"/>
      <c r="S20" s="39"/>
      <c r="T20" s="39"/>
      <c r="U20" s="39"/>
      <c r="V20" s="39"/>
      <c r="W20" s="39"/>
      <c r="X20" s="39"/>
      <c r="Y20" s="39"/>
      <c r="Z20" s="39"/>
      <c r="AA20" s="39"/>
      <c r="AB20" s="39"/>
      <c r="AC20" s="39"/>
      <c r="AD20" s="39"/>
      <c r="AE20" s="39"/>
    </row>
    <row r="21" s="2" customFormat="1" ht="18" customHeight="1">
      <c r="A21" s="39"/>
      <c r="B21" s="40"/>
      <c r="C21" s="39"/>
      <c r="D21" s="39"/>
      <c r="E21" s="28" t="s">
        <v>33</v>
      </c>
      <c r="F21" s="39"/>
      <c r="G21" s="39"/>
      <c r="H21" s="39"/>
      <c r="I21" s="33" t="s">
        <v>28</v>
      </c>
      <c r="J21" s="28" t="s">
        <v>34</v>
      </c>
      <c r="K21" s="39"/>
      <c r="L21" s="117"/>
      <c r="S21" s="39"/>
      <c r="T21" s="39"/>
      <c r="U21" s="39"/>
      <c r="V21" s="39"/>
      <c r="W21" s="39"/>
      <c r="X21" s="39"/>
      <c r="Y21" s="39"/>
      <c r="Z21" s="39"/>
      <c r="AA21" s="39"/>
      <c r="AB21" s="39"/>
      <c r="AC21" s="39"/>
      <c r="AD21" s="39"/>
      <c r="AE21" s="39"/>
    </row>
    <row r="22" s="2" customFormat="1" ht="6.96" customHeight="1">
      <c r="A22" s="39"/>
      <c r="B22" s="40"/>
      <c r="C22" s="39"/>
      <c r="D22" s="39"/>
      <c r="E22" s="39"/>
      <c r="F22" s="39"/>
      <c r="G22" s="39"/>
      <c r="H22" s="39"/>
      <c r="I22" s="39"/>
      <c r="J22" s="39"/>
      <c r="K22" s="39"/>
      <c r="L22" s="117"/>
      <c r="S22" s="39"/>
      <c r="T22" s="39"/>
      <c r="U22" s="39"/>
      <c r="V22" s="39"/>
      <c r="W22" s="39"/>
      <c r="X22" s="39"/>
      <c r="Y22" s="39"/>
      <c r="Z22" s="39"/>
      <c r="AA22" s="39"/>
      <c r="AB22" s="39"/>
      <c r="AC22" s="39"/>
      <c r="AD22" s="39"/>
      <c r="AE22" s="39"/>
    </row>
    <row r="23" s="2" customFormat="1" ht="12" customHeight="1">
      <c r="A23" s="39"/>
      <c r="B23" s="40"/>
      <c r="C23" s="39"/>
      <c r="D23" s="33" t="s">
        <v>36</v>
      </c>
      <c r="E23" s="39"/>
      <c r="F23" s="39"/>
      <c r="G23" s="39"/>
      <c r="H23" s="39"/>
      <c r="I23" s="33" t="s">
        <v>26</v>
      </c>
      <c r="J23" s="28" t="s">
        <v>32</v>
      </c>
      <c r="K23" s="39"/>
      <c r="L23" s="117"/>
      <c r="S23" s="39"/>
      <c r="T23" s="39"/>
      <c r="U23" s="39"/>
      <c r="V23" s="39"/>
      <c r="W23" s="39"/>
      <c r="X23" s="39"/>
      <c r="Y23" s="39"/>
      <c r="Z23" s="39"/>
      <c r="AA23" s="39"/>
      <c r="AB23" s="39"/>
      <c r="AC23" s="39"/>
      <c r="AD23" s="39"/>
      <c r="AE23" s="39"/>
    </row>
    <row r="24" s="2" customFormat="1" ht="18" customHeight="1">
      <c r="A24" s="39"/>
      <c r="B24" s="40"/>
      <c r="C24" s="39"/>
      <c r="D24" s="39"/>
      <c r="E24" s="28" t="s">
        <v>33</v>
      </c>
      <c r="F24" s="39"/>
      <c r="G24" s="39"/>
      <c r="H24" s="39"/>
      <c r="I24" s="33" t="s">
        <v>28</v>
      </c>
      <c r="J24" s="28" t="s">
        <v>34</v>
      </c>
      <c r="K24" s="39"/>
      <c r="L24" s="117"/>
      <c r="S24" s="39"/>
      <c r="T24" s="39"/>
      <c r="U24" s="39"/>
      <c r="V24" s="39"/>
      <c r="W24" s="39"/>
      <c r="X24" s="39"/>
      <c r="Y24" s="39"/>
      <c r="Z24" s="39"/>
      <c r="AA24" s="39"/>
      <c r="AB24" s="39"/>
      <c r="AC24" s="39"/>
      <c r="AD24" s="39"/>
      <c r="AE24" s="39"/>
    </row>
    <row r="25" s="2" customFormat="1" ht="6.96" customHeight="1">
      <c r="A25" s="39"/>
      <c r="B25" s="40"/>
      <c r="C25" s="39"/>
      <c r="D25" s="39"/>
      <c r="E25" s="39"/>
      <c r="F25" s="39"/>
      <c r="G25" s="39"/>
      <c r="H25" s="39"/>
      <c r="I25" s="39"/>
      <c r="J25" s="39"/>
      <c r="K25" s="39"/>
      <c r="L25" s="117"/>
      <c r="S25" s="39"/>
      <c r="T25" s="39"/>
      <c r="U25" s="39"/>
      <c r="V25" s="39"/>
      <c r="W25" s="39"/>
      <c r="X25" s="39"/>
      <c r="Y25" s="39"/>
      <c r="Z25" s="39"/>
      <c r="AA25" s="39"/>
      <c r="AB25" s="39"/>
      <c r="AC25" s="39"/>
      <c r="AD25" s="39"/>
      <c r="AE25" s="39"/>
    </row>
    <row r="26" s="2" customFormat="1" ht="12" customHeight="1">
      <c r="A26" s="39"/>
      <c r="B26" s="40"/>
      <c r="C26" s="39"/>
      <c r="D26" s="33" t="s">
        <v>37</v>
      </c>
      <c r="E26" s="39"/>
      <c r="F26" s="39"/>
      <c r="G26" s="39"/>
      <c r="H26" s="39"/>
      <c r="I26" s="39"/>
      <c r="J26" s="39"/>
      <c r="K26" s="39"/>
      <c r="L26" s="117"/>
      <c r="S26" s="39"/>
      <c r="T26" s="39"/>
      <c r="U26" s="39"/>
      <c r="V26" s="39"/>
      <c r="W26" s="39"/>
      <c r="X26" s="39"/>
      <c r="Y26" s="39"/>
      <c r="Z26" s="39"/>
      <c r="AA26" s="39"/>
      <c r="AB26" s="39"/>
      <c r="AC26" s="39"/>
      <c r="AD26" s="39"/>
      <c r="AE26" s="39"/>
    </row>
    <row r="27" s="8" customFormat="1" ht="16.5" customHeight="1">
      <c r="A27" s="118"/>
      <c r="B27" s="119"/>
      <c r="C27" s="118"/>
      <c r="D27" s="118"/>
      <c r="E27" s="37" t="s">
        <v>3</v>
      </c>
      <c r="F27" s="37"/>
      <c r="G27" s="37"/>
      <c r="H27" s="37"/>
      <c r="I27" s="118"/>
      <c r="J27" s="118"/>
      <c r="K27" s="118"/>
      <c r="L27" s="120"/>
      <c r="S27" s="118"/>
      <c r="T27" s="118"/>
      <c r="U27" s="118"/>
      <c r="V27" s="118"/>
      <c r="W27" s="118"/>
      <c r="X27" s="118"/>
      <c r="Y27" s="118"/>
      <c r="Z27" s="118"/>
      <c r="AA27" s="118"/>
      <c r="AB27" s="118"/>
      <c r="AC27" s="118"/>
      <c r="AD27" s="118"/>
      <c r="AE27" s="118"/>
    </row>
    <row r="28" s="2" customFormat="1" ht="6.96" customHeight="1">
      <c r="A28" s="39"/>
      <c r="B28" s="40"/>
      <c r="C28" s="39"/>
      <c r="D28" s="39"/>
      <c r="E28" s="39"/>
      <c r="F28" s="39"/>
      <c r="G28" s="39"/>
      <c r="H28" s="39"/>
      <c r="I28" s="39"/>
      <c r="J28" s="39"/>
      <c r="K28" s="39"/>
      <c r="L28" s="117"/>
      <c r="S28" s="39"/>
      <c r="T28" s="39"/>
      <c r="U28" s="39"/>
      <c r="V28" s="39"/>
      <c r="W28" s="39"/>
      <c r="X28" s="39"/>
      <c r="Y28" s="39"/>
      <c r="Z28" s="39"/>
      <c r="AA28" s="39"/>
      <c r="AB28" s="39"/>
      <c r="AC28" s="39"/>
      <c r="AD28" s="39"/>
      <c r="AE28" s="39"/>
    </row>
    <row r="29" s="2" customFormat="1" ht="6.96" customHeight="1">
      <c r="A29" s="39"/>
      <c r="B29" s="40"/>
      <c r="C29" s="39"/>
      <c r="D29" s="85"/>
      <c r="E29" s="85"/>
      <c r="F29" s="85"/>
      <c r="G29" s="85"/>
      <c r="H29" s="85"/>
      <c r="I29" s="85"/>
      <c r="J29" s="85"/>
      <c r="K29" s="85"/>
      <c r="L29" s="117"/>
      <c r="S29" s="39"/>
      <c r="T29" s="39"/>
      <c r="U29" s="39"/>
      <c r="V29" s="39"/>
      <c r="W29" s="39"/>
      <c r="X29" s="39"/>
      <c r="Y29" s="39"/>
      <c r="Z29" s="39"/>
      <c r="AA29" s="39"/>
      <c r="AB29" s="39"/>
      <c r="AC29" s="39"/>
      <c r="AD29" s="39"/>
      <c r="AE29" s="39"/>
    </row>
    <row r="30" s="2" customFormat="1" ht="25.44" customHeight="1">
      <c r="A30" s="39"/>
      <c r="B30" s="40"/>
      <c r="C30" s="39"/>
      <c r="D30" s="121" t="s">
        <v>38</v>
      </c>
      <c r="E30" s="39"/>
      <c r="F30" s="39"/>
      <c r="G30" s="39"/>
      <c r="H30" s="39"/>
      <c r="I30" s="39"/>
      <c r="J30" s="91">
        <f>ROUND(J95, 2)</f>
        <v>0</v>
      </c>
      <c r="K30" s="39"/>
      <c r="L30" s="117"/>
      <c r="S30" s="39"/>
      <c r="T30" s="39"/>
      <c r="U30" s="39"/>
      <c r="V30" s="39"/>
      <c r="W30" s="39"/>
      <c r="X30" s="39"/>
      <c r="Y30" s="39"/>
      <c r="Z30" s="39"/>
      <c r="AA30" s="39"/>
      <c r="AB30" s="39"/>
      <c r="AC30" s="39"/>
      <c r="AD30" s="39"/>
      <c r="AE30" s="39"/>
    </row>
    <row r="31" s="2" customFormat="1" ht="6.96" customHeight="1">
      <c r="A31" s="39"/>
      <c r="B31" s="40"/>
      <c r="C31" s="39"/>
      <c r="D31" s="85"/>
      <c r="E31" s="85"/>
      <c r="F31" s="85"/>
      <c r="G31" s="85"/>
      <c r="H31" s="85"/>
      <c r="I31" s="85"/>
      <c r="J31" s="85"/>
      <c r="K31" s="85"/>
      <c r="L31" s="117"/>
      <c r="S31" s="39"/>
      <c r="T31" s="39"/>
      <c r="U31" s="39"/>
      <c r="V31" s="39"/>
      <c r="W31" s="39"/>
      <c r="X31" s="39"/>
      <c r="Y31" s="39"/>
      <c r="Z31" s="39"/>
      <c r="AA31" s="39"/>
      <c r="AB31" s="39"/>
      <c r="AC31" s="39"/>
      <c r="AD31" s="39"/>
      <c r="AE31" s="39"/>
    </row>
    <row r="32" s="2" customFormat="1" ht="14.4" customHeight="1">
      <c r="A32" s="39"/>
      <c r="B32" s="40"/>
      <c r="C32" s="39"/>
      <c r="D32" s="39"/>
      <c r="E32" s="39"/>
      <c r="F32" s="44" t="s">
        <v>40</v>
      </c>
      <c r="G32" s="39"/>
      <c r="H32" s="39"/>
      <c r="I32" s="44" t="s">
        <v>39</v>
      </c>
      <c r="J32" s="44" t="s">
        <v>41</v>
      </c>
      <c r="K32" s="39"/>
      <c r="L32" s="117"/>
      <c r="S32" s="39"/>
      <c r="T32" s="39"/>
      <c r="U32" s="39"/>
      <c r="V32" s="39"/>
      <c r="W32" s="39"/>
      <c r="X32" s="39"/>
      <c r="Y32" s="39"/>
      <c r="Z32" s="39"/>
      <c r="AA32" s="39"/>
      <c r="AB32" s="39"/>
      <c r="AC32" s="39"/>
      <c r="AD32" s="39"/>
      <c r="AE32" s="39"/>
    </row>
    <row r="33" s="2" customFormat="1" ht="14.4" customHeight="1">
      <c r="A33" s="39"/>
      <c r="B33" s="40"/>
      <c r="C33" s="39"/>
      <c r="D33" s="122" t="s">
        <v>42</v>
      </c>
      <c r="E33" s="33" t="s">
        <v>43</v>
      </c>
      <c r="F33" s="123">
        <f>ROUND((SUM(BE95:BE250)),  2)</f>
        <v>0</v>
      </c>
      <c r="G33" s="39"/>
      <c r="H33" s="39"/>
      <c r="I33" s="124">
        <v>0.21</v>
      </c>
      <c r="J33" s="123">
        <f>ROUND(((SUM(BE95:BE250))*I33),  2)</f>
        <v>0</v>
      </c>
      <c r="K33" s="39"/>
      <c r="L33" s="117"/>
      <c r="S33" s="39"/>
      <c r="T33" s="39"/>
      <c r="U33" s="39"/>
      <c r="V33" s="39"/>
      <c r="W33" s="39"/>
      <c r="X33" s="39"/>
      <c r="Y33" s="39"/>
      <c r="Z33" s="39"/>
      <c r="AA33" s="39"/>
      <c r="AB33" s="39"/>
      <c r="AC33" s="39"/>
      <c r="AD33" s="39"/>
      <c r="AE33" s="39"/>
    </row>
    <row r="34" s="2" customFormat="1" ht="14.4" customHeight="1">
      <c r="A34" s="39"/>
      <c r="B34" s="40"/>
      <c r="C34" s="39"/>
      <c r="D34" s="39"/>
      <c r="E34" s="33" t="s">
        <v>44</v>
      </c>
      <c r="F34" s="123">
        <f>ROUND((SUM(BF95:BF250)),  2)</f>
        <v>0</v>
      </c>
      <c r="G34" s="39"/>
      <c r="H34" s="39"/>
      <c r="I34" s="124">
        <v>0.12</v>
      </c>
      <c r="J34" s="123">
        <f>ROUND(((SUM(BF95:BF250))*I34),  2)</f>
        <v>0</v>
      </c>
      <c r="K34" s="39"/>
      <c r="L34" s="117"/>
      <c r="S34" s="39"/>
      <c r="T34" s="39"/>
      <c r="U34" s="39"/>
      <c r="V34" s="39"/>
      <c r="W34" s="39"/>
      <c r="X34" s="39"/>
      <c r="Y34" s="39"/>
      <c r="Z34" s="39"/>
      <c r="AA34" s="39"/>
      <c r="AB34" s="39"/>
      <c r="AC34" s="39"/>
      <c r="AD34" s="39"/>
      <c r="AE34" s="39"/>
    </row>
    <row r="35" hidden="1" s="2" customFormat="1" ht="14.4" customHeight="1">
      <c r="A35" s="39"/>
      <c r="B35" s="40"/>
      <c r="C35" s="39"/>
      <c r="D35" s="39"/>
      <c r="E35" s="33" t="s">
        <v>45</v>
      </c>
      <c r="F35" s="123">
        <f>ROUND((SUM(BG95:BG250)),  2)</f>
        <v>0</v>
      </c>
      <c r="G35" s="39"/>
      <c r="H35" s="39"/>
      <c r="I35" s="124">
        <v>0.21</v>
      </c>
      <c r="J35" s="123">
        <f>0</f>
        <v>0</v>
      </c>
      <c r="K35" s="39"/>
      <c r="L35" s="117"/>
      <c r="S35" s="39"/>
      <c r="T35" s="39"/>
      <c r="U35" s="39"/>
      <c r="V35" s="39"/>
      <c r="W35" s="39"/>
      <c r="X35" s="39"/>
      <c r="Y35" s="39"/>
      <c r="Z35" s="39"/>
      <c r="AA35" s="39"/>
      <c r="AB35" s="39"/>
      <c r="AC35" s="39"/>
      <c r="AD35" s="39"/>
      <c r="AE35" s="39"/>
    </row>
    <row r="36" hidden="1" s="2" customFormat="1" ht="14.4" customHeight="1">
      <c r="A36" s="39"/>
      <c r="B36" s="40"/>
      <c r="C36" s="39"/>
      <c r="D36" s="39"/>
      <c r="E36" s="33" t="s">
        <v>46</v>
      </c>
      <c r="F36" s="123">
        <f>ROUND((SUM(BH95:BH250)),  2)</f>
        <v>0</v>
      </c>
      <c r="G36" s="39"/>
      <c r="H36" s="39"/>
      <c r="I36" s="124">
        <v>0.12</v>
      </c>
      <c r="J36" s="123">
        <f>0</f>
        <v>0</v>
      </c>
      <c r="K36" s="39"/>
      <c r="L36" s="117"/>
      <c r="S36" s="39"/>
      <c r="T36" s="39"/>
      <c r="U36" s="39"/>
      <c r="V36" s="39"/>
      <c r="W36" s="39"/>
      <c r="X36" s="39"/>
      <c r="Y36" s="39"/>
      <c r="Z36" s="39"/>
      <c r="AA36" s="39"/>
      <c r="AB36" s="39"/>
      <c r="AC36" s="39"/>
      <c r="AD36" s="39"/>
      <c r="AE36" s="39"/>
    </row>
    <row r="37" hidden="1" s="2" customFormat="1" ht="14.4" customHeight="1">
      <c r="A37" s="39"/>
      <c r="B37" s="40"/>
      <c r="C37" s="39"/>
      <c r="D37" s="39"/>
      <c r="E37" s="33" t="s">
        <v>47</v>
      </c>
      <c r="F37" s="123">
        <f>ROUND((SUM(BI95:BI250)),  2)</f>
        <v>0</v>
      </c>
      <c r="G37" s="39"/>
      <c r="H37" s="39"/>
      <c r="I37" s="124">
        <v>0</v>
      </c>
      <c r="J37" s="123">
        <f>0</f>
        <v>0</v>
      </c>
      <c r="K37" s="39"/>
      <c r="L37" s="117"/>
      <c r="S37" s="39"/>
      <c r="T37" s="39"/>
      <c r="U37" s="39"/>
      <c r="V37" s="39"/>
      <c r="W37" s="39"/>
      <c r="X37" s="39"/>
      <c r="Y37" s="39"/>
      <c r="Z37" s="39"/>
      <c r="AA37" s="39"/>
      <c r="AB37" s="39"/>
      <c r="AC37" s="39"/>
      <c r="AD37" s="39"/>
      <c r="AE37" s="39"/>
    </row>
    <row r="38" s="2" customFormat="1" ht="6.96" customHeight="1">
      <c r="A38" s="39"/>
      <c r="B38" s="40"/>
      <c r="C38" s="39"/>
      <c r="D38" s="39"/>
      <c r="E38" s="39"/>
      <c r="F38" s="39"/>
      <c r="G38" s="39"/>
      <c r="H38" s="39"/>
      <c r="I38" s="39"/>
      <c r="J38" s="39"/>
      <c r="K38" s="39"/>
      <c r="L38" s="117"/>
      <c r="S38" s="39"/>
      <c r="T38" s="39"/>
      <c r="U38" s="39"/>
      <c r="V38" s="39"/>
      <c r="W38" s="39"/>
      <c r="X38" s="39"/>
      <c r="Y38" s="39"/>
      <c r="Z38" s="39"/>
      <c r="AA38" s="39"/>
      <c r="AB38" s="39"/>
      <c r="AC38" s="39"/>
      <c r="AD38" s="39"/>
      <c r="AE38" s="39"/>
    </row>
    <row r="39" s="2" customFormat="1" ht="25.44" customHeight="1">
      <c r="A39" s="39"/>
      <c r="B39" s="40"/>
      <c r="C39" s="125"/>
      <c r="D39" s="126" t="s">
        <v>48</v>
      </c>
      <c r="E39" s="77"/>
      <c r="F39" s="77"/>
      <c r="G39" s="127" t="s">
        <v>49</v>
      </c>
      <c r="H39" s="128" t="s">
        <v>50</v>
      </c>
      <c r="I39" s="77"/>
      <c r="J39" s="129">
        <f>SUM(J30:J37)</f>
        <v>0</v>
      </c>
      <c r="K39" s="130"/>
      <c r="L39" s="117"/>
      <c r="S39" s="39"/>
      <c r="T39" s="39"/>
      <c r="U39" s="39"/>
      <c r="V39" s="39"/>
      <c r="W39" s="39"/>
      <c r="X39" s="39"/>
      <c r="Y39" s="39"/>
      <c r="Z39" s="39"/>
      <c r="AA39" s="39"/>
      <c r="AB39" s="39"/>
      <c r="AC39" s="39"/>
      <c r="AD39" s="39"/>
      <c r="AE39" s="39"/>
    </row>
    <row r="40" s="2" customFormat="1" ht="14.4" customHeight="1">
      <c r="A40" s="39"/>
      <c r="B40" s="56"/>
      <c r="C40" s="57"/>
      <c r="D40" s="57"/>
      <c r="E40" s="57"/>
      <c r="F40" s="57"/>
      <c r="G40" s="57"/>
      <c r="H40" s="57"/>
      <c r="I40" s="57"/>
      <c r="J40" s="57"/>
      <c r="K40" s="57"/>
      <c r="L40" s="117"/>
      <c r="S40" s="39"/>
      <c r="T40" s="39"/>
      <c r="U40" s="39"/>
      <c r="V40" s="39"/>
      <c r="W40" s="39"/>
      <c r="X40" s="39"/>
      <c r="Y40" s="39"/>
      <c r="Z40" s="39"/>
      <c r="AA40" s="39"/>
      <c r="AB40" s="39"/>
      <c r="AC40" s="39"/>
      <c r="AD40" s="39"/>
      <c r="AE40" s="39"/>
    </row>
    <row r="44" s="2" customFormat="1" ht="6.96" customHeight="1">
      <c r="A44" s="39"/>
      <c r="B44" s="58"/>
      <c r="C44" s="59"/>
      <c r="D44" s="59"/>
      <c r="E44" s="59"/>
      <c r="F44" s="59"/>
      <c r="G44" s="59"/>
      <c r="H44" s="59"/>
      <c r="I44" s="59"/>
      <c r="J44" s="59"/>
      <c r="K44" s="59"/>
      <c r="L44" s="117"/>
      <c r="S44" s="39"/>
      <c r="T44" s="39"/>
      <c r="U44" s="39"/>
      <c r="V44" s="39"/>
      <c r="W44" s="39"/>
      <c r="X44" s="39"/>
      <c r="Y44" s="39"/>
      <c r="Z44" s="39"/>
      <c r="AA44" s="39"/>
      <c r="AB44" s="39"/>
      <c r="AC44" s="39"/>
      <c r="AD44" s="39"/>
      <c r="AE44" s="39"/>
    </row>
    <row r="45" s="2" customFormat="1" ht="24.96" customHeight="1">
      <c r="A45" s="39"/>
      <c r="B45" s="40"/>
      <c r="C45" s="24" t="s">
        <v>113</v>
      </c>
      <c r="D45" s="39"/>
      <c r="E45" s="39"/>
      <c r="F45" s="39"/>
      <c r="G45" s="39"/>
      <c r="H45" s="39"/>
      <c r="I45" s="39"/>
      <c r="J45" s="39"/>
      <c r="K45" s="39"/>
      <c r="L45" s="117"/>
      <c r="S45" s="39"/>
      <c r="T45" s="39"/>
      <c r="U45" s="39"/>
      <c r="V45" s="39"/>
      <c r="W45" s="39"/>
      <c r="X45" s="39"/>
      <c r="Y45" s="39"/>
      <c r="Z45" s="39"/>
      <c r="AA45" s="39"/>
      <c r="AB45" s="39"/>
      <c r="AC45" s="39"/>
      <c r="AD45" s="39"/>
      <c r="AE45" s="39"/>
    </row>
    <row r="46" s="2" customFormat="1" ht="6.96" customHeight="1">
      <c r="A46" s="39"/>
      <c r="B46" s="40"/>
      <c r="C46" s="39"/>
      <c r="D46" s="39"/>
      <c r="E46" s="39"/>
      <c r="F46" s="39"/>
      <c r="G46" s="39"/>
      <c r="H46" s="39"/>
      <c r="I46" s="39"/>
      <c r="J46" s="39"/>
      <c r="K46" s="39"/>
      <c r="L46" s="117"/>
      <c r="S46" s="39"/>
      <c r="T46" s="39"/>
      <c r="U46" s="39"/>
      <c r="V46" s="39"/>
      <c r="W46" s="39"/>
      <c r="X46" s="39"/>
      <c r="Y46" s="39"/>
      <c r="Z46" s="39"/>
      <c r="AA46" s="39"/>
      <c r="AB46" s="39"/>
      <c r="AC46" s="39"/>
      <c r="AD46" s="39"/>
      <c r="AE46" s="39"/>
    </row>
    <row r="47" s="2" customFormat="1" ht="12" customHeight="1">
      <c r="A47" s="39"/>
      <c r="B47" s="40"/>
      <c r="C47" s="33" t="s">
        <v>17</v>
      </c>
      <c r="D47" s="39"/>
      <c r="E47" s="39"/>
      <c r="F47" s="39"/>
      <c r="G47" s="39"/>
      <c r="H47" s="39"/>
      <c r="I47" s="39"/>
      <c r="J47" s="39"/>
      <c r="K47" s="39"/>
      <c r="L47" s="117"/>
      <c r="S47" s="39"/>
      <c r="T47" s="39"/>
      <c r="U47" s="39"/>
      <c r="V47" s="39"/>
      <c r="W47" s="39"/>
      <c r="X47" s="39"/>
      <c r="Y47" s="39"/>
      <c r="Z47" s="39"/>
      <c r="AA47" s="39"/>
      <c r="AB47" s="39"/>
      <c r="AC47" s="39"/>
      <c r="AD47" s="39"/>
      <c r="AE47" s="39"/>
    </row>
    <row r="48" s="2" customFormat="1" ht="16.5" customHeight="1">
      <c r="A48" s="39"/>
      <c r="B48" s="40"/>
      <c r="C48" s="39"/>
      <c r="D48" s="39"/>
      <c r="E48" s="116" t="str">
        <f>E7</f>
        <v>SUŠP Jihlava Rek. stravovacího provozu</v>
      </c>
      <c r="F48" s="33"/>
      <c r="G48" s="33"/>
      <c r="H48" s="33"/>
      <c r="I48" s="39"/>
      <c r="J48" s="39"/>
      <c r="K48" s="39"/>
      <c r="L48" s="117"/>
      <c r="S48" s="39"/>
      <c r="T48" s="39"/>
      <c r="U48" s="39"/>
      <c r="V48" s="39"/>
      <c r="W48" s="39"/>
      <c r="X48" s="39"/>
      <c r="Y48" s="39"/>
      <c r="Z48" s="39"/>
      <c r="AA48" s="39"/>
      <c r="AB48" s="39"/>
      <c r="AC48" s="39"/>
      <c r="AD48" s="39"/>
      <c r="AE48" s="39"/>
    </row>
    <row r="49" s="2" customFormat="1" ht="12" customHeight="1">
      <c r="A49" s="39"/>
      <c r="B49" s="40"/>
      <c r="C49" s="33" t="s">
        <v>111</v>
      </c>
      <c r="D49" s="39"/>
      <c r="E49" s="39"/>
      <c r="F49" s="39"/>
      <c r="G49" s="39"/>
      <c r="H49" s="39"/>
      <c r="I49" s="39"/>
      <c r="J49" s="39"/>
      <c r="K49" s="39"/>
      <c r="L49" s="117"/>
      <c r="S49" s="39"/>
      <c r="T49" s="39"/>
      <c r="U49" s="39"/>
      <c r="V49" s="39"/>
      <c r="W49" s="39"/>
      <c r="X49" s="39"/>
      <c r="Y49" s="39"/>
      <c r="Z49" s="39"/>
      <c r="AA49" s="39"/>
      <c r="AB49" s="39"/>
      <c r="AC49" s="39"/>
      <c r="AD49" s="39"/>
      <c r="AE49" s="39"/>
    </row>
    <row r="50" s="2" customFormat="1" ht="16.5" customHeight="1">
      <c r="A50" s="39"/>
      <c r="B50" s="40"/>
      <c r="C50" s="39"/>
      <c r="D50" s="39"/>
      <c r="E50" s="63" t="str">
        <f>E9</f>
        <v>06 - Technologie</v>
      </c>
      <c r="F50" s="39"/>
      <c r="G50" s="39"/>
      <c r="H50" s="39"/>
      <c r="I50" s="39"/>
      <c r="J50" s="39"/>
      <c r="K50" s="39"/>
      <c r="L50" s="117"/>
      <c r="S50" s="39"/>
      <c r="T50" s="39"/>
      <c r="U50" s="39"/>
      <c r="V50" s="39"/>
      <c r="W50" s="39"/>
      <c r="X50" s="39"/>
      <c r="Y50" s="39"/>
      <c r="Z50" s="39"/>
      <c r="AA50" s="39"/>
      <c r="AB50" s="39"/>
      <c r="AC50" s="39"/>
      <c r="AD50" s="39"/>
      <c r="AE50" s="39"/>
    </row>
    <row r="51" s="2" customFormat="1" ht="6.96" customHeight="1">
      <c r="A51" s="39"/>
      <c r="B51" s="40"/>
      <c r="C51" s="39"/>
      <c r="D51" s="39"/>
      <c r="E51" s="39"/>
      <c r="F51" s="39"/>
      <c r="G51" s="39"/>
      <c r="H51" s="39"/>
      <c r="I51" s="39"/>
      <c r="J51" s="39"/>
      <c r="K51" s="39"/>
      <c r="L51" s="117"/>
      <c r="S51" s="39"/>
      <c r="T51" s="39"/>
      <c r="U51" s="39"/>
      <c r="V51" s="39"/>
      <c r="W51" s="39"/>
      <c r="X51" s="39"/>
      <c r="Y51" s="39"/>
      <c r="Z51" s="39"/>
      <c r="AA51" s="39"/>
      <c r="AB51" s="39"/>
      <c r="AC51" s="39"/>
      <c r="AD51" s="39"/>
      <c r="AE51" s="39"/>
    </row>
    <row r="52" s="2" customFormat="1" ht="12" customHeight="1">
      <c r="A52" s="39"/>
      <c r="B52" s="40"/>
      <c r="C52" s="33" t="s">
        <v>21</v>
      </c>
      <c r="D52" s="39"/>
      <c r="E52" s="39"/>
      <c r="F52" s="28" t="str">
        <f>F12</f>
        <v>Hálkova 2917/42</v>
      </c>
      <c r="G52" s="39"/>
      <c r="H52" s="39"/>
      <c r="I52" s="33" t="s">
        <v>23</v>
      </c>
      <c r="J52" s="65" t="str">
        <f>IF(J12="","",J12)</f>
        <v>20. 1. 2025</v>
      </c>
      <c r="K52" s="39"/>
      <c r="L52" s="117"/>
      <c r="S52" s="39"/>
      <c r="T52" s="39"/>
      <c r="U52" s="39"/>
      <c r="V52" s="39"/>
      <c r="W52" s="39"/>
      <c r="X52" s="39"/>
      <c r="Y52" s="39"/>
      <c r="Z52" s="39"/>
      <c r="AA52" s="39"/>
      <c r="AB52" s="39"/>
      <c r="AC52" s="39"/>
      <c r="AD52" s="39"/>
      <c r="AE52" s="39"/>
    </row>
    <row r="53" s="2" customFormat="1" ht="6.96" customHeight="1">
      <c r="A53" s="39"/>
      <c r="B53" s="40"/>
      <c r="C53" s="39"/>
      <c r="D53" s="39"/>
      <c r="E53" s="39"/>
      <c r="F53" s="39"/>
      <c r="G53" s="39"/>
      <c r="H53" s="39"/>
      <c r="I53" s="39"/>
      <c r="J53" s="39"/>
      <c r="K53" s="39"/>
      <c r="L53" s="117"/>
      <c r="S53" s="39"/>
      <c r="T53" s="39"/>
      <c r="U53" s="39"/>
      <c r="V53" s="39"/>
      <c r="W53" s="39"/>
      <c r="X53" s="39"/>
      <c r="Y53" s="39"/>
      <c r="Z53" s="39"/>
      <c r="AA53" s="39"/>
      <c r="AB53" s="39"/>
      <c r="AC53" s="39"/>
      <c r="AD53" s="39"/>
      <c r="AE53" s="39"/>
    </row>
    <row r="54" s="2" customFormat="1" ht="15.15" customHeight="1">
      <c r="A54" s="39"/>
      <c r="B54" s="40"/>
      <c r="C54" s="33" t="s">
        <v>25</v>
      </c>
      <c r="D54" s="39"/>
      <c r="E54" s="39"/>
      <c r="F54" s="28" t="str">
        <f>E15</f>
        <v>Kraj Vysočina, Žižkova 182/57, 586 01 Jihlava</v>
      </c>
      <c r="G54" s="39"/>
      <c r="H54" s="39"/>
      <c r="I54" s="33" t="s">
        <v>31</v>
      </c>
      <c r="J54" s="37" t="str">
        <f>E21</f>
        <v>Proiectura Dana s.r.o.</v>
      </c>
      <c r="K54" s="39"/>
      <c r="L54" s="117"/>
      <c r="S54" s="39"/>
      <c r="T54" s="39"/>
      <c r="U54" s="39"/>
      <c r="V54" s="39"/>
      <c r="W54" s="39"/>
      <c r="X54" s="39"/>
      <c r="Y54" s="39"/>
      <c r="Z54" s="39"/>
      <c r="AA54" s="39"/>
      <c r="AB54" s="39"/>
      <c r="AC54" s="39"/>
      <c r="AD54" s="39"/>
      <c r="AE54" s="39"/>
    </row>
    <row r="55" s="2" customFormat="1" ht="15.15" customHeight="1">
      <c r="A55" s="39"/>
      <c r="B55" s="40"/>
      <c r="C55" s="33" t="s">
        <v>29</v>
      </c>
      <c r="D55" s="39"/>
      <c r="E55" s="39"/>
      <c r="F55" s="28" t="str">
        <f>IF(E18="","",E18)</f>
        <v>Vyplň údaj</v>
      </c>
      <c r="G55" s="39"/>
      <c r="H55" s="39"/>
      <c r="I55" s="33" t="s">
        <v>36</v>
      </c>
      <c r="J55" s="37" t="str">
        <f>E24</f>
        <v>Proiectura Dana s.r.o.</v>
      </c>
      <c r="K55" s="39"/>
      <c r="L55" s="117"/>
      <c r="S55" s="39"/>
      <c r="T55" s="39"/>
      <c r="U55" s="39"/>
      <c r="V55" s="39"/>
      <c r="W55" s="39"/>
      <c r="X55" s="39"/>
      <c r="Y55" s="39"/>
      <c r="Z55" s="39"/>
      <c r="AA55" s="39"/>
      <c r="AB55" s="39"/>
      <c r="AC55" s="39"/>
      <c r="AD55" s="39"/>
      <c r="AE55" s="39"/>
    </row>
    <row r="56" s="2" customFormat="1" ht="10.32" customHeight="1">
      <c r="A56" s="39"/>
      <c r="B56" s="40"/>
      <c r="C56" s="39"/>
      <c r="D56" s="39"/>
      <c r="E56" s="39"/>
      <c r="F56" s="39"/>
      <c r="G56" s="39"/>
      <c r="H56" s="39"/>
      <c r="I56" s="39"/>
      <c r="J56" s="39"/>
      <c r="K56" s="39"/>
      <c r="L56" s="117"/>
      <c r="S56" s="39"/>
      <c r="T56" s="39"/>
      <c r="U56" s="39"/>
      <c r="V56" s="39"/>
      <c r="W56" s="39"/>
      <c r="X56" s="39"/>
      <c r="Y56" s="39"/>
      <c r="Z56" s="39"/>
      <c r="AA56" s="39"/>
      <c r="AB56" s="39"/>
      <c r="AC56" s="39"/>
      <c r="AD56" s="39"/>
      <c r="AE56" s="39"/>
    </row>
    <row r="57" s="2" customFormat="1" ht="29.28" customHeight="1">
      <c r="A57" s="39"/>
      <c r="B57" s="40"/>
      <c r="C57" s="131" t="s">
        <v>114</v>
      </c>
      <c r="D57" s="125"/>
      <c r="E57" s="125"/>
      <c r="F57" s="125"/>
      <c r="G57" s="125"/>
      <c r="H57" s="125"/>
      <c r="I57" s="125"/>
      <c r="J57" s="132" t="s">
        <v>115</v>
      </c>
      <c r="K57" s="125"/>
      <c r="L57" s="117"/>
      <c r="S57" s="39"/>
      <c r="T57" s="39"/>
      <c r="U57" s="39"/>
      <c r="V57" s="39"/>
      <c r="W57" s="39"/>
      <c r="X57" s="39"/>
      <c r="Y57" s="39"/>
      <c r="Z57" s="39"/>
      <c r="AA57" s="39"/>
      <c r="AB57" s="39"/>
      <c r="AC57" s="39"/>
      <c r="AD57" s="39"/>
      <c r="AE57" s="39"/>
    </row>
    <row r="58" s="2" customFormat="1" ht="10.32" customHeight="1">
      <c r="A58" s="39"/>
      <c r="B58" s="40"/>
      <c r="C58" s="39"/>
      <c r="D58" s="39"/>
      <c r="E58" s="39"/>
      <c r="F58" s="39"/>
      <c r="G58" s="39"/>
      <c r="H58" s="39"/>
      <c r="I58" s="39"/>
      <c r="J58" s="39"/>
      <c r="K58" s="39"/>
      <c r="L58" s="117"/>
      <c r="S58" s="39"/>
      <c r="T58" s="39"/>
      <c r="U58" s="39"/>
      <c r="V58" s="39"/>
      <c r="W58" s="39"/>
      <c r="X58" s="39"/>
      <c r="Y58" s="39"/>
      <c r="Z58" s="39"/>
      <c r="AA58" s="39"/>
      <c r="AB58" s="39"/>
      <c r="AC58" s="39"/>
      <c r="AD58" s="39"/>
      <c r="AE58" s="39"/>
    </row>
    <row r="59" s="2" customFormat="1" ht="22.8" customHeight="1">
      <c r="A59" s="39"/>
      <c r="B59" s="40"/>
      <c r="C59" s="133" t="s">
        <v>70</v>
      </c>
      <c r="D59" s="39"/>
      <c r="E59" s="39"/>
      <c r="F59" s="39"/>
      <c r="G59" s="39"/>
      <c r="H59" s="39"/>
      <c r="I59" s="39"/>
      <c r="J59" s="91">
        <f>J95</f>
        <v>0</v>
      </c>
      <c r="K59" s="39"/>
      <c r="L59" s="117"/>
      <c r="S59" s="39"/>
      <c r="T59" s="39"/>
      <c r="U59" s="39"/>
      <c r="V59" s="39"/>
      <c r="W59" s="39"/>
      <c r="X59" s="39"/>
      <c r="Y59" s="39"/>
      <c r="Z59" s="39"/>
      <c r="AA59" s="39"/>
      <c r="AB59" s="39"/>
      <c r="AC59" s="39"/>
      <c r="AD59" s="39"/>
      <c r="AE59" s="39"/>
      <c r="AU59" s="20" t="s">
        <v>116</v>
      </c>
    </row>
    <row r="60" s="9" customFormat="1" ht="24.96" customHeight="1">
      <c r="A60" s="9"/>
      <c r="B60" s="134"/>
      <c r="C60" s="9"/>
      <c r="D60" s="135" t="s">
        <v>1151</v>
      </c>
      <c r="E60" s="136"/>
      <c r="F60" s="136"/>
      <c r="G60" s="136"/>
      <c r="H60" s="136"/>
      <c r="I60" s="136"/>
      <c r="J60" s="137">
        <f>J96</f>
        <v>0</v>
      </c>
      <c r="K60" s="9"/>
      <c r="L60" s="134"/>
      <c r="S60" s="9"/>
      <c r="T60" s="9"/>
      <c r="U60" s="9"/>
      <c r="V60" s="9"/>
      <c r="W60" s="9"/>
      <c r="X60" s="9"/>
      <c r="Y60" s="9"/>
      <c r="Z60" s="9"/>
      <c r="AA60" s="9"/>
      <c r="AB60" s="9"/>
      <c r="AC60" s="9"/>
      <c r="AD60" s="9"/>
      <c r="AE60" s="9"/>
    </row>
    <row r="61" s="9" customFormat="1" ht="24.96" customHeight="1">
      <c r="A61" s="9"/>
      <c r="B61" s="134"/>
      <c r="C61" s="9"/>
      <c r="D61" s="135" t="s">
        <v>1152</v>
      </c>
      <c r="E61" s="136"/>
      <c r="F61" s="136"/>
      <c r="G61" s="136"/>
      <c r="H61" s="136"/>
      <c r="I61" s="136"/>
      <c r="J61" s="137">
        <f>J97</f>
        <v>0</v>
      </c>
      <c r="K61" s="9"/>
      <c r="L61" s="134"/>
      <c r="S61" s="9"/>
      <c r="T61" s="9"/>
      <c r="U61" s="9"/>
      <c r="V61" s="9"/>
      <c r="W61" s="9"/>
      <c r="X61" s="9"/>
      <c r="Y61" s="9"/>
      <c r="Z61" s="9"/>
      <c r="AA61" s="9"/>
      <c r="AB61" s="9"/>
      <c r="AC61" s="9"/>
      <c r="AD61" s="9"/>
      <c r="AE61" s="9"/>
    </row>
    <row r="62" s="9" customFormat="1" ht="24.96" customHeight="1">
      <c r="A62" s="9"/>
      <c r="B62" s="134"/>
      <c r="C62" s="9"/>
      <c r="D62" s="135" t="s">
        <v>1153</v>
      </c>
      <c r="E62" s="136"/>
      <c r="F62" s="136"/>
      <c r="G62" s="136"/>
      <c r="H62" s="136"/>
      <c r="I62" s="136"/>
      <c r="J62" s="137">
        <f>J99</f>
        <v>0</v>
      </c>
      <c r="K62" s="9"/>
      <c r="L62" s="134"/>
      <c r="S62" s="9"/>
      <c r="T62" s="9"/>
      <c r="U62" s="9"/>
      <c r="V62" s="9"/>
      <c r="W62" s="9"/>
      <c r="X62" s="9"/>
      <c r="Y62" s="9"/>
      <c r="Z62" s="9"/>
      <c r="AA62" s="9"/>
      <c r="AB62" s="9"/>
      <c r="AC62" s="9"/>
      <c r="AD62" s="9"/>
      <c r="AE62" s="9"/>
    </row>
    <row r="63" s="9" customFormat="1" ht="24.96" customHeight="1">
      <c r="A63" s="9"/>
      <c r="B63" s="134"/>
      <c r="C63" s="9"/>
      <c r="D63" s="135" t="s">
        <v>1154</v>
      </c>
      <c r="E63" s="136"/>
      <c r="F63" s="136"/>
      <c r="G63" s="136"/>
      <c r="H63" s="136"/>
      <c r="I63" s="136"/>
      <c r="J63" s="137">
        <f>J101</f>
        <v>0</v>
      </c>
      <c r="K63" s="9"/>
      <c r="L63" s="134"/>
      <c r="S63" s="9"/>
      <c r="T63" s="9"/>
      <c r="U63" s="9"/>
      <c r="V63" s="9"/>
      <c r="W63" s="9"/>
      <c r="X63" s="9"/>
      <c r="Y63" s="9"/>
      <c r="Z63" s="9"/>
      <c r="AA63" s="9"/>
      <c r="AB63" s="9"/>
      <c r="AC63" s="9"/>
      <c r="AD63" s="9"/>
      <c r="AE63" s="9"/>
    </row>
    <row r="64" s="9" customFormat="1" ht="24.96" customHeight="1">
      <c r="A64" s="9"/>
      <c r="B64" s="134"/>
      <c r="C64" s="9"/>
      <c r="D64" s="135" t="s">
        <v>1155</v>
      </c>
      <c r="E64" s="136"/>
      <c r="F64" s="136"/>
      <c r="G64" s="136"/>
      <c r="H64" s="136"/>
      <c r="I64" s="136"/>
      <c r="J64" s="137">
        <f>J110</f>
        <v>0</v>
      </c>
      <c r="K64" s="9"/>
      <c r="L64" s="134"/>
      <c r="S64" s="9"/>
      <c r="T64" s="9"/>
      <c r="U64" s="9"/>
      <c r="V64" s="9"/>
      <c r="W64" s="9"/>
      <c r="X64" s="9"/>
      <c r="Y64" s="9"/>
      <c r="Z64" s="9"/>
      <c r="AA64" s="9"/>
      <c r="AB64" s="9"/>
      <c r="AC64" s="9"/>
      <c r="AD64" s="9"/>
      <c r="AE64" s="9"/>
    </row>
    <row r="65" s="9" customFormat="1" ht="24.96" customHeight="1">
      <c r="A65" s="9"/>
      <c r="B65" s="134"/>
      <c r="C65" s="9"/>
      <c r="D65" s="135" t="s">
        <v>1156</v>
      </c>
      <c r="E65" s="136"/>
      <c r="F65" s="136"/>
      <c r="G65" s="136"/>
      <c r="H65" s="136"/>
      <c r="I65" s="136"/>
      <c r="J65" s="137">
        <f>J121</f>
        <v>0</v>
      </c>
      <c r="K65" s="9"/>
      <c r="L65" s="134"/>
      <c r="S65" s="9"/>
      <c r="T65" s="9"/>
      <c r="U65" s="9"/>
      <c r="V65" s="9"/>
      <c r="W65" s="9"/>
      <c r="X65" s="9"/>
      <c r="Y65" s="9"/>
      <c r="Z65" s="9"/>
      <c r="AA65" s="9"/>
      <c r="AB65" s="9"/>
      <c r="AC65" s="9"/>
      <c r="AD65" s="9"/>
      <c r="AE65" s="9"/>
    </row>
    <row r="66" s="9" customFormat="1" ht="24.96" customHeight="1">
      <c r="A66" s="9"/>
      <c r="B66" s="134"/>
      <c r="C66" s="9"/>
      <c r="D66" s="135" t="s">
        <v>1157</v>
      </c>
      <c r="E66" s="136"/>
      <c r="F66" s="136"/>
      <c r="G66" s="136"/>
      <c r="H66" s="136"/>
      <c r="I66" s="136"/>
      <c r="J66" s="137">
        <f>J124</f>
        <v>0</v>
      </c>
      <c r="K66" s="9"/>
      <c r="L66" s="134"/>
      <c r="S66" s="9"/>
      <c r="T66" s="9"/>
      <c r="U66" s="9"/>
      <c r="V66" s="9"/>
      <c r="W66" s="9"/>
      <c r="X66" s="9"/>
      <c r="Y66" s="9"/>
      <c r="Z66" s="9"/>
      <c r="AA66" s="9"/>
      <c r="AB66" s="9"/>
      <c r="AC66" s="9"/>
      <c r="AD66" s="9"/>
      <c r="AE66" s="9"/>
    </row>
    <row r="67" s="9" customFormat="1" ht="24.96" customHeight="1">
      <c r="A67" s="9"/>
      <c r="B67" s="134"/>
      <c r="C67" s="9"/>
      <c r="D67" s="135" t="s">
        <v>1158</v>
      </c>
      <c r="E67" s="136"/>
      <c r="F67" s="136"/>
      <c r="G67" s="136"/>
      <c r="H67" s="136"/>
      <c r="I67" s="136"/>
      <c r="J67" s="137">
        <f>J126</f>
        <v>0</v>
      </c>
      <c r="K67" s="9"/>
      <c r="L67" s="134"/>
      <c r="S67" s="9"/>
      <c r="T67" s="9"/>
      <c r="U67" s="9"/>
      <c r="V67" s="9"/>
      <c r="W67" s="9"/>
      <c r="X67" s="9"/>
      <c r="Y67" s="9"/>
      <c r="Z67" s="9"/>
      <c r="AA67" s="9"/>
      <c r="AB67" s="9"/>
      <c r="AC67" s="9"/>
      <c r="AD67" s="9"/>
      <c r="AE67" s="9"/>
    </row>
    <row r="68" s="9" customFormat="1" ht="24.96" customHeight="1">
      <c r="A68" s="9"/>
      <c r="B68" s="134"/>
      <c r="C68" s="9"/>
      <c r="D68" s="135" t="s">
        <v>1159</v>
      </c>
      <c r="E68" s="136"/>
      <c r="F68" s="136"/>
      <c r="G68" s="136"/>
      <c r="H68" s="136"/>
      <c r="I68" s="136"/>
      <c r="J68" s="137">
        <f>J132</f>
        <v>0</v>
      </c>
      <c r="K68" s="9"/>
      <c r="L68" s="134"/>
      <c r="S68" s="9"/>
      <c r="T68" s="9"/>
      <c r="U68" s="9"/>
      <c r="V68" s="9"/>
      <c r="W68" s="9"/>
      <c r="X68" s="9"/>
      <c r="Y68" s="9"/>
      <c r="Z68" s="9"/>
      <c r="AA68" s="9"/>
      <c r="AB68" s="9"/>
      <c r="AC68" s="9"/>
      <c r="AD68" s="9"/>
      <c r="AE68" s="9"/>
    </row>
    <row r="69" s="9" customFormat="1" ht="24.96" customHeight="1">
      <c r="A69" s="9"/>
      <c r="B69" s="134"/>
      <c r="C69" s="9"/>
      <c r="D69" s="135" t="s">
        <v>1160</v>
      </c>
      <c r="E69" s="136"/>
      <c r="F69" s="136"/>
      <c r="G69" s="136"/>
      <c r="H69" s="136"/>
      <c r="I69" s="136"/>
      <c r="J69" s="137">
        <f>J141</f>
        <v>0</v>
      </c>
      <c r="K69" s="9"/>
      <c r="L69" s="134"/>
      <c r="S69" s="9"/>
      <c r="T69" s="9"/>
      <c r="U69" s="9"/>
      <c r="V69" s="9"/>
      <c r="W69" s="9"/>
      <c r="X69" s="9"/>
      <c r="Y69" s="9"/>
      <c r="Z69" s="9"/>
      <c r="AA69" s="9"/>
      <c r="AB69" s="9"/>
      <c r="AC69" s="9"/>
      <c r="AD69" s="9"/>
      <c r="AE69" s="9"/>
    </row>
    <row r="70" s="9" customFormat="1" ht="24.96" customHeight="1">
      <c r="A70" s="9"/>
      <c r="B70" s="134"/>
      <c r="C70" s="9"/>
      <c r="D70" s="135" t="s">
        <v>1161</v>
      </c>
      <c r="E70" s="136"/>
      <c r="F70" s="136"/>
      <c r="G70" s="136"/>
      <c r="H70" s="136"/>
      <c r="I70" s="136"/>
      <c r="J70" s="137">
        <f>J192</f>
        <v>0</v>
      </c>
      <c r="K70" s="9"/>
      <c r="L70" s="134"/>
      <c r="S70" s="9"/>
      <c r="T70" s="9"/>
      <c r="U70" s="9"/>
      <c r="V70" s="9"/>
      <c r="W70" s="9"/>
      <c r="X70" s="9"/>
      <c r="Y70" s="9"/>
      <c r="Z70" s="9"/>
      <c r="AA70" s="9"/>
      <c r="AB70" s="9"/>
      <c r="AC70" s="9"/>
      <c r="AD70" s="9"/>
      <c r="AE70" s="9"/>
    </row>
    <row r="71" s="9" customFormat="1" ht="24.96" customHeight="1">
      <c r="A71" s="9"/>
      <c r="B71" s="134"/>
      <c r="C71" s="9"/>
      <c r="D71" s="135" t="s">
        <v>1162</v>
      </c>
      <c r="E71" s="136"/>
      <c r="F71" s="136"/>
      <c r="G71" s="136"/>
      <c r="H71" s="136"/>
      <c r="I71" s="136"/>
      <c r="J71" s="137">
        <f>J217</f>
        <v>0</v>
      </c>
      <c r="K71" s="9"/>
      <c r="L71" s="134"/>
      <c r="S71" s="9"/>
      <c r="T71" s="9"/>
      <c r="U71" s="9"/>
      <c r="V71" s="9"/>
      <c r="W71" s="9"/>
      <c r="X71" s="9"/>
      <c r="Y71" s="9"/>
      <c r="Z71" s="9"/>
      <c r="AA71" s="9"/>
      <c r="AB71" s="9"/>
      <c r="AC71" s="9"/>
      <c r="AD71" s="9"/>
      <c r="AE71" s="9"/>
    </row>
    <row r="72" s="9" customFormat="1" ht="24.96" customHeight="1">
      <c r="A72" s="9"/>
      <c r="B72" s="134"/>
      <c r="C72" s="9"/>
      <c r="D72" s="135" t="s">
        <v>1163</v>
      </c>
      <c r="E72" s="136"/>
      <c r="F72" s="136"/>
      <c r="G72" s="136"/>
      <c r="H72" s="136"/>
      <c r="I72" s="136"/>
      <c r="J72" s="137">
        <f>J235</f>
        <v>0</v>
      </c>
      <c r="K72" s="9"/>
      <c r="L72" s="134"/>
      <c r="S72" s="9"/>
      <c r="T72" s="9"/>
      <c r="U72" s="9"/>
      <c r="V72" s="9"/>
      <c r="W72" s="9"/>
      <c r="X72" s="9"/>
      <c r="Y72" s="9"/>
      <c r="Z72" s="9"/>
      <c r="AA72" s="9"/>
      <c r="AB72" s="9"/>
      <c r="AC72" s="9"/>
      <c r="AD72" s="9"/>
      <c r="AE72" s="9"/>
    </row>
    <row r="73" s="9" customFormat="1" ht="24.96" customHeight="1">
      <c r="A73" s="9"/>
      <c r="B73" s="134"/>
      <c r="C73" s="9"/>
      <c r="D73" s="135" t="s">
        <v>1164</v>
      </c>
      <c r="E73" s="136"/>
      <c r="F73" s="136"/>
      <c r="G73" s="136"/>
      <c r="H73" s="136"/>
      <c r="I73" s="136"/>
      <c r="J73" s="137">
        <f>J240</f>
        <v>0</v>
      </c>
      <c r="K73" s="9"/>
      <c r="L73" s="134"/>
      <c r="S73" s="9"/>
      <c r="T73" s="9"/>
      <c r="U73" s="9"/>
      <c r="V73" s="9"/>
      <c r="W73" s="9"/>
      <c r="X73" s="9"/>
      <c r="Y73" s="9"/>
      <c r="Z73" s="9"/>
      <c r="AA73" s="9"/>
      <c r="AB73" s="9"/>
      <c r="AC73" s="9"/>
      <c r="AD73" s="9"/>
      <c r="AE73" s="9"/>
    </row>
    <row r="74" s="9" customFormat="1" ht="24.96" customHeight="1">
      <c r="A74" s="9"/>
      <c r="B74" s="134"/>
      <c r="C74" s="9"/>
      <c r="D74" s="135" t="s">
        <v>1165</v>
      </c>
      <c r="E74" s="136"/>
      <c r="F74" s="136"/>
      <c r="G74" s="136"/>
      <c r="H74" s="136"/>
      <c r="I74" s="136"/>
      <c r="J74" s="137">
        <f>J246</f>
        <v>0</v>
      </c>
      <c r="K74" s="9"/>
      <c r="L74" s="134"/>
      <c r="S74" s="9"/>
      <c r="T74" s="9"/>
      <c r="U74" s="9"/>
      <c r="V74" s="9"/>
      <c r="W74" s="9"/>
      <c r="X74" s="9"/>
      <c r="Y74" s="9"/>
      <c r="Z74" s="9"/>
      <c r="AA74" s="9"/>
      <c r="AB74" s="9"/>
      <c r="AC74" s="9"/>
      <c r="AD74" s="9"/>
      <c r="AE74" s="9"/>
    </row>
    <row r="75" s="9" customFormat="1" ht="24.96" customHeight="1">
      <c r="A75" s="9"/>
      <c r="B75" s="134"/>
      <c r="C75" s="9"/>
      <c r="D75" s="135" t="s">
        <v>1166</v>
      </c>
      <c r="E75" s="136"/>
      <c r="F75" s="136"/>
      <c r="G75" s="136"/>
      <c r="H75" s="136"/>
      <c r="I75" s="136"/>
      <c r="J75" s="137">
        <f>J248</f>
        <v>0</v>
      </c>
      <c r="K75" s="9"/>
      <c r="L75" s="134"/>
      <c r="S75" s="9"/>
      <c r="T75" s="9"/>
      <c r="U75" s="9"/>
      <c r="V75" s="9"/>
      <c r="W75" s="9"/>
      <c r="X75" s="9"/>
      <c r="Y75" s="9"/>
      <c r="Z75" s="9"/>
      <c r="AA75" s="9"/>
      <c r="AB75" s="9"/>
      <c r="AC75" s="9"/>
      <c r="AD75" s="9"/>
      <c r="AE75" s="9"/>
    </row>
    <row r="76" s="2" customFormat="1" ht="21.84" customHeight="1">
      <c r="A76" s="39"/>
      <c r="B76" s="40"/>
      <c r="C76" s="39"/>
      <c r="D76" s="39"/>
      <c r="E76" s="39"/>
      <c r="F76" s="39"/>
      <c r="G76" s="39"/>
      <c r="H76" s="39"/>
      <c r="I76" s="39"/>
      <c r="J76" s="39"/>
      <c r="K76" s="39"/>
      <c r="L76" s="117"/>
      <c r="S76" s="39"/>
      <c r="T76" s="39"/>
      <c r="U76" s="39"/>
      <c r="V76" s="39"/>
      <c r="W76" s="39"/>
      <c r="X76" s="39"/>
      <c r="Y76" s="39"/>
      <c r="Z76" s="39"/>
      <c r="AA76" s="39"/>
      <c r="AB76" s="39"/>
      <c r="AC76" s="39"/>
      <c r="AD76" s="39"/>
      <c r="AE76" s="39"/>
    </row>
    <row r="77" s="2" customFormat="1" ht="6.96" customHeight="1">
      <c r="A77" s="39"/>
      <c r="B77" s="56"/>
      <c r="C77" s="57"/>
      <c r="D77" s="57"/>
      <c r="E77" s="57"/>
      <c r="F77" s="57"/>
      <c r="G77" s="57"/>
      <c r="H77" s="57"/>
      <c r="I77" s="57"/>
      <c r="J77" s="57"/>
      <c r="K77" s="57"/>
      <c r="L77" s="117"/>
      <c r="S77" s="39"/>
      <c r="T77" s="39"/>
      <c r="U77" s="39"/>
      <c r="V77" s="39"/>
      <c r="W77" s="39"/>
      <c r="X77" s="39"/>
      <c r="Y77" s="39"/>
      <c r="Z77" s="39"/>
      <c r="AA77" s="39"/>
      <c r="AB77" s="39"/>
      <c r="AC77" s="39"/>
      <c r="AD77" s="39"/>
      <c r="AE77" s="39"/>
    </row>
    <row r="81" s="2" customFormat="1" ht="6.96" customHeight="1">
      <c r="A81" s="39"/>
      <c r="B81" s="58"/>
      <c r="C81" s="59"/>
      <c r="D81" s="59"/>
      <c r="E81" s="59"/>
      <c r="F81" s="59"/>
      <c r="G81" s="59"/>
      <c r="H81" s="59"/>
      <c r="I81" s="59"/>
      <c r="J81" s="59"/>
      <c r="K81" s="59"/>
      <c r="L81" s="117"/>
      <c r="S81" s="39"/>
      <c r="T81" s="39"/>
      <c r="U81" s="39"/>
      <c r="V81" s="39"/>
      <c r="W81" s="39"/>
      <c r="X81" s="39"/>
      <c r="Y81" s="39"/>
      <c r="Z81" s="39"/>
      <c r="AA81" s="39"/>
      <c r="AB81" s="39"/>
      <c r="AC81" s="39"/>
      <c r="AD81" s="39"/>
      <c r="AE81" s="39"/>
    </row>
    <row r="82" s="2" customFormat="1" ht="24.96" customHeight="1">
      <c r="A82" s="39"/>
      <c r="B82" s="40"/>
      <c r="C82" s="24" t="s">
        <v>133</v>
      </c>
      <c r="D82" s="39"/>
      <c r="E82" s="39"/>
      <c r="F82" s="39"/>
      <c r="G82" s="39"/>
      <c r="H82" s="39"/>
      <c r="I82" s="39"/>
      <c r="J82" s="39"/>
      <c r="K82" s="39"/>
      <c r="L82" s="117"/>
      <c r="S82" s="39"/>
      <c r="T82" s="39"/>
      <c r="U82" s="39"/>
      <c r="V82" s="39"/>
      <c r="W82" s="39"/>
      <c r="X82" s="39"/>
      <c r="Y82" s="39"/>
      <c r="Z82" s="39"/>
      <c r="AA82" s="39"/>
      <c r="AB82" s="39"/>
      <c r="AC82" s="39"/>
      <c r="AD82" s="39"/>
      <c r="AE82" s="39"/>
    </row>
    <row r="83" s="2" customFormat="1" ht="6.96" customHeight="1">
      <c r="A83" s="39"/>
      <c r="B83" s="40"/>
      <c r="C83" s="39"/>
      <c r="D83" s="39"/>
      <c r="E83" s="39"/>
      <c r="F83" s="39"/>
      <c r="G83" s="39"/>
      <c r="H83" s="39"/>
      <c r="I83" s="39"/>
      <c r="J83" s="39"/>
      <c r="K83" s="39"/>
      <c r="L83" s="117"/>
      <c r="S83" s="39"/>
      <c r="T83" s="39"/>
      <c r="U83" s="39"/>
      <c r="V83" s="39"/>
      <c r="W83" s="39"/>
      <c r="X83" s="39"/>
      <c r="Y83" s="39"/>
      <c r="Z83" s="39"/>
      <c r="AA83" s="39"/>
      <c r="AB83" s="39"/>
      <c r="AC83" s="39"/>
      <c r="AD83" s="39"/>
      <c r="AE83" s="39"/>
    </row>
    <row r="84" s="2" customFormat="1" ht="12" customHeight="1">
      <c r="A84" s="39"/>
      <c r="B84" s="40"/>
      <c r="C84" s="33" t="s">
        <v>17</v>
      </c>
      <c r="D84" s="39"/>
      <c r="E84" s="39"/>
      <c r="F84" s="39"/>
      <c r="G84" s="39"/>
      <c r="H84" s="39"/>
      <c r="I84" s="39"/>
      <c r="J84" s="39"/>
      <c r="K84" s="39"/>
      <c r="L84" s="117"/>
      <c r="S84" s="39"/>
      <c r="T84" s="39"/>
      <c r="U84" s="39"/>
      <c r="V84" s="39"/>
      <c r="W84" s="39"/>
      <c r="X84" s="39"/>
      <c r="Y84" s="39"/>
      <c r="Z84" s="39"/>
      <c r="AA84" s="39"/>
      <c r="AB84" s="39"/>
      <c r="AC84" s="39"/>
      <c r="AD84" s="39"/>
      <c r="AE84" s="39"/>
    </row>
    <row r="85" s="2" customFormat="1" ht="16.5" customHeight="1">
      <c r="A85" s="39"/>
      <c r="B85" s="40"/>
      <c r="C85" s="39"/>
      <c r="D85" s="39"/>
      <c r="E85" s="116" t="str">
        <f>E7</f>
        <v>SUŠP Jihlava Rek. stravovacího provozu</v>
      </c>
      <c r="F85" s="33"/>
      <c r="G85" s="33"/>
      <c r="H85" s="33"/>
      <c r="I85" s="39"/>
      <c r="J85" s="39"/>
      <c r="K85" s="39"/>
      <c r="L85" s="117"/>
      <c r="S85" s="39"/>
      <c r="T85" s="39"/>
      <c r="U85" s="39"/>
      <c r="V85" s="39"/>
      <c r="W85" s="39"/>
      <c r="X85" s="39"/>
      <c r="Y85" s="39"/>
      <c r="Z85" s="39"/>
      <c r="AA85" s="39"/>
      <c r="AB85" s="39"/>
      <c r="AC85" s="39"/>
      <c r="AD85" s="39"/>
      <c r="AE85" s="39"/>
    </row>
    <row r="86" s="2" customFormat="1" ht="12" customHeight="1">
      <c r="A86" s="39"/>
      <c r="B86" s="40"/>
      <c r="C86" s="33" t="s">
        <v>111</v>
      </c>
      <c r="D86" s="39"/>
      <c r="E86" s="39"/>
      <c r="F86" s="39"/>
      <c r="G86" s="39"/>
      <c r="H86" s="39"/>
      <c r="I86" s="39"/>
      <c r="J86" s="39"/>
      <c r="K86" s="39"/>
      <c r="L86" s="117"/>
      <c r="S86" s="39"/>
      <c r="T86" s="39"/>
      <c r="U86" s="39"/>
      <c r="V86" s="39"/>
      <c r="W86" s="39"/>
      <c r="X86" s="39"/>
      <c r="Y86" s="39"/>
      <c r="Z86" s="39"/>
      <c r="AA86" s="39"/>
      <c r="AB86" s="39"/>
      <c r="AC86" s="39"/>
      <c r="AD86" s="39"/>
      <c r="AE86" s="39"/>
    </row>
    <row r="87" s="2" customFormat="1" ht="16.5" customHeight="1">
      <c r="A87" s="39"/>
      <c r="B87" s="40"/>
      <c r="C87" s="39"/>
      <c r="D87" s="39"/>
      <c r="E87" s="63" t="str">
        <f>E9</f>
        <v>06 - Technologie</v>
      </c>
      <c r="F87" s="39"/>
      <c r="G87" s="39"/>
      <c r="H87" s="39"/>
      <c r="I87" s="39"/>
      <c r="J87" s="39"/>
      <c r="K87" s="39"/>
      <c r="L87" s="117"/>
      <c r="S87" s="39"/>
      <c r="T87" s="39"/>
      <c r="U87" s="39"/>
      <c r="V87" s="39"/>
      <c r="W87" s="39"/>
      <c r="X87" s="39"/>
      <c r="Y87" s="39"/>
      <c r="Z87" s="39"/>
      <c r="AA87" s="39"/>
      <c r="AB87" s="39"/>
      <c r="AC87" s="39"/>
      <c r="AD87" s="39"/>
      <c r="AE87" s="39"/>
    </row>
    <row r="88" s="2" customFormat="1" ht="6.96" customHeight="1">
      <c r="A88" s="39"/>
      <c r="B88" s="40"/>
      <c r="C88" s="39"/>
      <c r="D88" s="39"/>
      <c r="E88" s="39"/>
      <c r="F88" s="39"/>
      <c r="G88" s="39"/>
      <c r="H88" s="39"/>
      <c r="I88" s="39"/>
      <c r="J88" s="39"/>
      <c r="K88" s="39"/>
      <c r="L88" s="117"/>
      <c r="S88" s="39"/>
      <c r="T88" s="39"/>
      <c r="U88" s="39"/>
      <c r="V88" s="39"/>
      <c r="W88" s="39"/>
      <c r="X88" s="39"/>
      <c r="Y88" s="39"/>
      <c r="Z88" s="39"/>
      <c r="AA88" s="39"/>
      <c r="AB88" s="39"/>
      <c r="AC88" s="39"/>
      <c r="AD88" s="39"/>
      <c r="AE88" s="39"/>
    </row>
    <row r="89" s="2" customFormat="1" ht="12" customHeight="1">
      <c r="A89" s="39"/>
      <c r="B89" s="40"/>
      <c r="C89" s="33" t="s">
        <v>21</v>
      </c>
      <c r="D89" s="39"/>
      <c r="E89" s="39"/>
      <c r="F89" s="28" t="str">
        <f>F12</f>
        <v>Hálkova 2917/42</v>
      </c>
      <c r="G89" s="39"/>
      <c r="H89" s="39"/>
      <c r="I89" s="33" t="s">
        <v>23</v>
      </c>
      <c r="J89" s="65" t="str">
        <f>IF(J12="","",J12)</f>
        <v>20. 1. 2025</v>
      </c>
      <c r="K89" s="39"/>
      <c r="L89" s="117"/>
      <c r="S89" s="39"/>
      <c r="T89" s="39"/>
      <c r="U89" s="39"/>
      <c r="V89" s="39"/>
      <c r="W89" s="39"/>
      <c r="X89" s="39"/>
      <c r="Y89" s="39"/>
      <c r="Z89" s="39"/>
      <c r="AA89" s="39"/>
      <c r="AB89" s="39"/>
      <c r="AC89" s="39"/>
      <c r="AD89" s="39"/>
      <c r="AE89" s="39"/>
    </row>
    <row r="90" s="2" customFormat="1" ht="6.96" customHeight="1">
      <c r="A90" s="39"/>
      <c r="B90" s="40"/>
      <c r="C90" s="39"/>
      <c r="D90" s="39"/>
      <c r="E90" s="39"/>
      <c r="F90" s="39"/>
      <c r="G90" s="39"/>
      <c r="H90" s="39"/>
      <c r="I90" s="39"/>
      <c r="J90" s="39"/>
      <c r="K90" s="39"/>
      <c r="L90" s="117"/>
      <c r="S90" s="39"/>
      <c r="T90" s="39"/>
      <c r="U90" s="39"/>
      <c r="V90" s="39"/>
      <c r="W90" s="39"/>
      <c r="X90" s="39"/>
      <c r="Y90" s="39"/>
      <c r="Z90" s="39"/>
      <c r="AA90" s="39"/>
      <c r="AB90" s="39"/>
      <c r="AC90" s="39"/>
      <c r="AD90" s="39"/>
      <c r="AE90" s="39"/>
    </row>
    <row r="91" s="2" customFormat="1" ht="15.15" customHeight="1">
      <c r="A91" s="39"/>
      <c r="B91" s="40"/>
      <c r="C91" s="33" t="s">
        <v>25</v>
      </c>
      <c r="D91" s="39"/>
      <c r="E91" s="39"/>
      <c r="F91" s="28" t="str">
        <f>E15</f>
        <v>Kraj Vysočina, Žižkova 182/57, 586 01 Jihlava</v>
      </c>
      <c r="G91" s="39"/>
      <c r="H91" s="39"/>
      <c r="I91" s="33" t="s">
        <v>31</v>
      </c>
      <c r="J91" s="37" t="str">
        <f>E21</f>
        <v>Proiectura Dana s.r.o.</v>
      </c>
      <c r="K91" s="39"/>
      <c r="L91" s="117"/>
      <c r="S91" s="39"/>
      <c r="T91" s="39"/>
      <c r="U91" s="39"/>
      <c r="V91" s="39"/>
      <c r="W91" s="39"/>
      <c r="X91" s="39"/>
      <c r="Y91" s="39"/>
      <c r="Z91" s="39"/>
      <c r="AA91" s="39"/>
      <c r="AB91" s="39"/>
      <c r="AC91" s="39"/>
      <c r="AD91" s="39"/>
      <c r="AE91" s="39"/>
    </row>
    <row r="92" s="2" customFormat="1" ht="15.15" customHeight="1">
      <c r="A92" s="39"/>
      <c r="B92" s="40"/>
      <c r="C92" s="33" t="s">
        <v>29</v>
      </c>
      <c r="D92" s="39"/>
      <c r="E92" s="39"/>
      <c r="F92" s="28" t="str">
        <f>IF(E18="","",E18)</f>
        <v>Vyplň údaj</v>
      </c>
      <c r="G92" s="39"/>
      <c r="H92" s="39"/>
      <c r="I92" s="33" t="s">
        <v>36</v>
      </c>
      <c r="J92" s="37" t="str">
        <f>E24</f>
        <v>Proiectura Dana s.r.o.</v>
      </c>
      <c r="K92" s="39"/>
      <c r="L92" s="117"/>
      <c r="S92" s="39"/>
      <c r="T92" s="39"/>
      <c r="U92" s="39"/>
      <c r="V92" s="39"/>
      <c r="W92" s="39"/>
      <c r="X92" s="39"/>
      <c r="Y92" s="39"/>
      <c r="Z92" s="39"/>
      <c r="AA92" s="39"/>
      <c r="AB92" s="39"/>
      <c r="AC92" s="39"/>
      <c r="AD92" s="39"/>
      <c r="AE92" s="39"/>
    </row>
    <row r="93" s="2" customFormat="1" ht="10.32" customHeight="1">
      <c r="A93" s="39"/>
      <c r="B93" s="40"/>
      <c r="C93" s="39"/>
      <c r="D93" s="39"/>
      <c r="E93" s="39"/>
      <c r="F93" s="39"/>
      <c r="G93" s="39"/>
      <c r="H93" s="39"/>
      <c r="I93" s="39"/>
      <c r="J93" s="39"/>
      <c r="K93" s="39"/>
      <c r="L93" s="117"/>
      <c r="S93" s="39"/>
      <c r="T93" s="39"/>
      <c r="U93" s="39"/>
      <c r="V93" s="39"/>
      <c r="W93" s="39"/>
      <c r="X93" s="39"/>
      <c r="Y93" s="39"/>
      <c r="Z93" s="39"/>
      <c r="AA93" s="39"/>
      <c r="AB93" s="39"/>
      <c r="AC93" s="39"/>
      <c r="AD93" s="39"/>
      <c r="AE93" s="39"/>
    </row>
    <row r="94" s="11" customFormat="1" ht="29.28" customHeight="1">
      <c r="A94" s="142"/>
      <c r="B94" s="143"/>
      <c r="C94" s="144" t="s">
        <v>134</v>
      </c>
      <c r="D94" s="145" t="s">
        <v>57</v>
      </c>
      <c r="E94" s="145" t="s">
        <v>53</v>
      </c>
      <c r="F94" s="145" t="s">
        <v>54</v>
      </c>
      <c r="G94" s="145" t="s">
        <v>135</v>
      </c>
      <c r="H94" s="145" t="s">
        <v>136</v>
      </c>
      <c r="I94" s="145" t="s">
        <v>137</v>
      </c>
      <c r="J94" s="145" t="s">
        <v>115</v>
      </c>
      <c r="K94" s="146" t="s">
        <v>138</v>
      </c>
      <c r="L94" s="147"/>
      <c r="M94" s="81" t="s">
        <v>3</v>
      </c>
      <c r="N94" s="82" t="s">
        <v>42</v>
      </c>
      <c r="O94" s="82" t="s">
        <v>139</v>
      </c>
      <c r="P94" s="82" t="s">
        <v>140</v>
      </c>
      <c r="Q94" s="82" t="s">
        <v>141</v>
      </c>
      <c r="R94" s="82" t="s">
        <v>142</v>
      </c>
      <c r="S94" s="82" t="s">
        <v>143</v>
      </c>
      <c r="T94" s="83" t="s">
        <v>144</v>
      </c>
      <c r="U94" s="142"/>
      <c r="V94" s="142"/>
      <c r="W94" s="142"/>
      <c r="X94" s="142"/>
      <c r="Y94" s="142"/>
      <c r="Z94" s="142"/>
      <c r="AA94" s="142"/>
      <c r="AB94" s="142"/>
      <c r="AC94" s="142"/>
      <c r="AD94" s="142"/>
      <c r="AE94" s="142"/>
    </row>
    <row r="95" s="2" customFormat="1" ht="22.8" customHeight="1">
      <c r="A95" s="39"/>
      <c r="B95" s="40"/>
      <c r="C95" s="88" t="s">
        <v>145</v>
      </c>
      <c r="D95" s="39"/>
      <c r="E95" s="39"/>
      <c r="F95" s="39"/>
      <c r="G95" s="39"/>
      <c r="H95" s="39"/>
      <c r="I95" s="39"/>
      <c r="J95" s="148">
        <f>BK95</f>
        <v>0</v>
      </c>
      <c r="K95" s="39"/>
      <c r="L95" s="40"/>
      <c r="M95" s="84"/>
      <c r="N95" s="69"/>
      <c r="O95" s="85"/>
      <c r="P95" s="149">
        <f>P96+P97+P99+P101+P110+P121+P124+P126+P132+P141+P192+P217+P235+P240+P246+P248</f>
        <v>0</v>
      </c>
      <c r="Q95" s="85"/>
      <c r="R95" s="149">
        <f>R96+R97+R99+R101+R110+R121+R124+R126+R132+R141+R192+R217+R235+R240+R246+R248</f>
        <v>0</v>
      </c>
      <c r="S95" s="85"/>
      <c r="T95" s="150">
        <f>T96+T97+T99+T101+T110+T121+T124+T126+T132+T141+T192+T217+T235+T240+T246+T248</f>
        <v>0</v>
      </c>
      <c r="U95" s="39"/>
      <c r="V95" s="39"/>
      <c r="W95" s="39"/>
      <c r="X95" s="39"/>
      <c r="Y95" s="39"/>
      <c r="Z95" s="39"/>
      <c r="AA95" s="39"/>
      <c r="AB95" s="39"/>
      <c r="AC95" s="39"/>
      <c r="AD95" s="39"/>
      <c r="AE95" s="39"/>
      <c r="AT95" s="20" t="s">
        <v>71</v>
      </c>
      <c r="AU95" s="20" t="s">
        <v>116</v>
      </c>
      <c r="BK95" s="151">
        <f>BK96+BK97+BK99+BK101+BK110+BK121+BK124+BK126+BK132+BK141+BK192+BK217+BK235+BK240+BK246+BK248</f>
        <v>0</v>
      </c>
    </row>
    <row r="96" s="12" customFormat="1" ht="25.92" customHeight="1">
      <c r="A96" s="12"/>
      <c r="B96" s="152"/>
      <c r="C96" s="12"/>
      <c r="D96" s="153" t="s">
        <v>71</v>
      </c>
      <c r="E96" s="154" t="s">
        <v>1002</v>
      </c>
      <c r="F96" s="154" t="s">
        <v>1167</v>
      </c>
      <c r="G96" s="12"/>
      <c r="H96" s="12"/>
      <c r="I96" s="155"/>
      <c r="J96" s="156">
        <f>BK96</f>
        <v>0</v>
      </c>
      <c r="K96" s="12"/>
      <c r="L96" s="152"/>
      <c r="M96" s="157"/>
      <c r="N96" s="158"/>
      <c r="O96" s="158"/>
      <c r="P96" s="159">
        <v>0</v>
      </c>
      <c r="Q96" s="158"/>
      <c r="R96" s="159">
        <v>0</v>
      </c>
      <c r="S96" s="158"/>
      <c r="T96" s="160">
        <v>0</v>
      </c>
      <c r="U96" s="12"/>
      <c r="V96" s="12"/>
      <c r="W96" s="12"/>
      <c r="X96" s="12"/>
      <c r="Y96" s="12"/>
      <c r="Z96" s="12"/>
      <c r="AA96" s="12"/>
      <c r="AB96" s="12"/>
      <c r="AC96" s="12"/>
      <c r="AD96" s="12"/>
      <c r="AE96" s="12"/>
      <c r="AR96" s="153" t="s">
        <v>80</v>
      </c>
      <c r="AT96" s="161" t="s">
        <v>71</v>
      </c>
      <c r="AU96" s="161" t="s">
        <v>72</v>
      </c>
      <c r="AY96" s="153" t="s">
        <v>148</v>
      </c>
      <c r="BK96" s="162">
        <v>0</v>
      </c>
    </row>
    <row r="97" s="12" customFormat="1" ht="25.92" customHeight="1">
      <c r="A97" s="12"/>
      <c r="B97" s="152"/>
      <c r="C97" s="12"/>
      <c r="D97" s="153" t="s">
        <v>71</v>
      </c>
      <c r="E97" s="154" t="s">
        <v>1096</v>
      </c>
      <c r="F97" s="154" t="s">
        <v>1168</v>
      </c>
      <c r="G97" s="12"/>
      <c r="H97" s="12"/>
      <c r="I97" s="155"/>
      <c r="J97" s="156">
        <f>BK97</f>
        <v>0</v>
      </c>
      <c r="K97" s="12"/>
      <c r="L97" s="152"/>
      <c r="M97" s="157"/>
      <c r="N97" s="158"/>
      <c r="O97" s="158"/>
      <c r="P97" s="159">
        <f>P98</f>
        <v>0</v>
      </c>
      <c r="Q97" s="158"/>
      <c r="R97" s="159">
        <f>R98</f>
        <v>0</v>
      </c>
      <c r="S97" s="158"/>
      <c r="T97" s="160">
        <f>T98</f>
        <v>0</v>
      </c>
      <c r="U97" s="12"/>
      <c r="V97" s="12"/>
      <c r="W97" s="12"/>
      <c r="X97" s="12"/>
      <c r="Y97" s="12"/>
      <c r="Z97" s="12"/>
      <c r="AA97" s="12"/>
      <c r="AB97" s="12"/>
      <c r="AC97" s="12"/>
      <c r="AD97" s="12"/>
      <c r="AE97" s="12"/>
      <c r="AR97" s="153" t="s">
        <v>80</v>
      </c>
      <c r="AT97" s="161" t="s">
        <v>71</v>
      </c>
      <c r="AU97" s="161" t="s">
        <v>72</v>
      </c>
      <c r="AY97" s="153" t="s">
        <v>148</v>
      </c>
      <c r="BK97" s="162">
        <f>BK98</f>
        <v>0</v>
      </c>
    </row>
    <row r="98" s="2" customFormat="1" ht="37.8" customHeight="1">
      <c r="A98" s="39"/>
      <c r="B98" s="165"/>
      <c r="C98" s="166" t="s">
        <v>80</v>
      </c>
      <c r="D98" s="166" t="s">
        <v>151</v>
      </c>
      <c r="E98" s="167" t="s">
        <v>1169</v>
      </c>
      <c r="F98" s="168" t="s">
        <v>1170</v>
      </c>
      <c r="G98" s="169" t="s">
        <v>989</v>
      </c>
      <c r="H98" s="170">
        <v>1</v>
      </c>
      <c r="I98" s="171"/>
      <c r="J98" s="172">
        <f>ROUND(I98*H98,2)</f>
        <v>0</v>
      </c>
      <c r="K98" s="168" t="s">
        <v>3</v>
      </c>
      <c r="L98" s="40"/>
      <c r="M98" s="173" t="s">
        <v>3</v>
      </c>
      <c r="N98" s="174" t="s">
        <v>43</v>
      </c>
      <c r="O98" s="73"/>
      <c r="P98" s="175">
        <f>O98*H98</f>
        <v>0</v>
      </c>
      <c r="Q98" s="175">
        <v>0</v>
      </c>
      <c r="R98" s="175">
        <f>Q98*H98</f>
        <v>0</v>
      </c>
      <c r="S98" s="175">
        <v>0</v>
      </c>
      <c r="T98" s="176">
        <f>S98*H98</f>
        <v>0</v>
      </c>
      <c r="U98" s="39"/>
      <c r="V98" s="39"/>
      <c r="W98" s="39"/>
      <c r="X98" s="39"/>
      <c r="Y98" s="39"/>
      <c r="Z98" s="39"/>
      <c r="AA98" s="39"/>
      <c r="AB98" s="39"/>
      <c r="AC98" s="39"/>
      <c r="AD98" s="39"/>
      <c r="AE98" s="39"/>
      <c r="AR98" s="177" t="s">
        <v>156</v>
      </c>
      <c r="AT98" s="177" t="s">
        <v>151</v>
      </c>
      <c r="AU98" s="177" t="s">
        <v>80</v>
      </c>
      <c r="AY98" s="20" t="s">
        <v>148</v>
      </c>
      <c r="BE98" s="178">
        <f>IF(N98="základní",J98,0)</f>
        <v>0</v>
      </c>
      <c r="BF98" s="178">
        <f>IF(N98="snížená",J98,0)</f>
        <v>0</v>
      </c>
      <c r="BG98" s="178">
        <f>IF(N98="zákl. přenesená",J98,0)</f>
        <v>0</v>
      </c>
      <c r="BH98" s="178">
        <f>IF(N98="sníž. přenesená",J98,0)</f>
        <v>0</v>
      </c>
      <c r="BI98" s="178">
        <f>IF(N98="nulová",J98,0)</f>
        <v>0</v>
      </c>
      <c r="BJ98" s="20" t="s">
        <v>80</v>
      </c>
      <c r="BK98" s="178">
        <f>ROUND(I98*H98,2)</f>
        <v>0</v>
      </c>
      <c r="BL98" s="20" t="s">
        <v>156</v>
      </c>
      <c r="BM98" s="177" t="s">
        <v>82</v>
      </c>
    </row>
    <row r="99" s="12" customFormat="1" ht="25.92" customHeight="1">
      <c r="A99" s="12"/>
      <c r="B99" s="152"/>
      <c r="C99" s="12"/>
      <c r="D99" s="153" t="s">
        <v>71</v>
      </c>
      <c r="E99" s="154" t="s">
        <v>1104</v>
      </c>
      <c r="F99" s="154" t="s">
        <v>1171</v>
      </c>
      <c r="G99" s="12"/>
      <c r="H99" s="12"/>
      <c r="I99" s="155"/>
      <c r="J99" s="156">
        <f>BK99</f>
        <v>0</v>
      </c>
      <c r="K99" s="12"/>
      <c r="L99" s="152"/>
      <c r="M99" s="157"/>
      <c r="N99" s="158"/>
      <c r="O99" s="158"/>
      <c r="P99" s="159">
        <f>P100</f>
        <v>0</v>
      </c>
      <c r="Q99" s="158"/>
      <c r="R99" s="159">
        <f>R100</f>
        <v>0</v>
      </c>
      <c r="S99" s="158"/>
      <c r="T99" s="160">
        <f>T100</f>
        <v>0</v>
      </c>
      <c r="U99" s="12"/>
      <c r="V99" s="12"/>
      <c r="W99" s="12"/>
      <c r="X99" s="12"/>
      <c r="Y99" s="12"/>
      <c r="Z99" s="12"/>
      <c r="AA99" s="12"/>
      <c r="AB99" s="12"/>
      <c r="AC99" s="12"/>
      <c r="AD99" s="12"/>
      <c r="AE99" s="12"/>
      <c r="AR99" s="153" t="s">
        <v>80</v>
      </c>
      <c r="AT99" s="161" t="s">
        <v>71</v>
      </c>
      <c r="AU99" s="161" t="s">
        <v>72</v>
      </c>
      <c r="AY99" s="153" t="s">
        <v>148</v>
      </c>
      <c r="BK99" s="162">
        <f>BK100</f>
        <v>0</v>
      </c>
    </row>
    <row r="100" s="2" customFormat="1" ht="37.8" customHeight="1">
      <c r="A100" s="39"/>
      <c r="B100" s="165"/>
      <c r="C100" s="166" t="s">
        <v>82</v>
      </c>
      <c r="D100" s="166" t="s">
        <v>151</v>
      </c>
      <c r="E100" s="167" t="s">
        <v>1172</v>
      </c>
      <c r="F100" s="168" t="s">
        <v>1173</v>
      </c>
      <c r="G100" s="169" t="s">
        <v>989</v>
      </c>
      <c r="H100" s="170">
        <v>1</v>
      </c>
      <c r="I100" s="171"/>
      <c r="J100" s="172">
        <f>ROUND(I100*H100,2)</f>
        <v>0</v>
      </c>
      <c r="K100" s="168" t="s">
        <v>3</v>
      </c>
      <c r="L100" s="40"/>
      <c r="M100" s="173" t="s">
        <v>3</v>
      </c>
      <c r="N100" s="174" t="s">
        <v>43</v>
      </c>
      <c r="O100" s="73"/>
      <c r="P100" s="175">
        <f>O100*H100</f>
        <v>0</v>
      </c>
      <c r="Q100" s="175">
        <v>0</v>
      </c>
      <c r="R100" s="175">
        <f>Q100*H100</f>
        <v>0</v>
      </c>
      <c r="S100" s="175">
        <v>0</v>
      </c>
      <c r="T100" s="176">
        <f>S100*H100</f>
        <v>0</v>
      </c>
      <c r="U100" s="39"/>
      <c r="V100" s="39"/>
      <c r="W100" s="39"/>
      <c r="X100" s="39"/>
      <c r="Y100" s="39"/>
      <c r="Z100" s="39"/>
      <c r="AA100" s="39"/>
      <c r="AB100" s="39"/>
      <c r="AC100" s="39"/>
      <c r="AD100" s="39"/>
      <c r="AE100" s="39"/>
      <c r="AR100" s="177" t="s">
        <v>156</v>
      </c>
      <c r="AT100" s="177" t="s">
        <v>151</v>
      </c>
      <c r="AU100" s="177" t="s">
        <v>80</v>
      </c>
      <c r="AY100" s="20" t="s">
        <v>148</v>
      </c>
      <c r="BE100" s="178">
        <f>IF(N100="základní",J100,0)</f>
        <v>0</v>
      </c>
      <c r="BF100" s="178">
        <f>IF(N100="snížená",J100,0)</f>
        <v>0</v>
      </c>
      <c r="BG100" s="178">
        <f>IF(N100="zákl. přenesená",J100,0)</f>
        <v>0</v>
      </c>
      <c r="BH100" s="178">
        <f>IF(N100="sníž. přenesená",J100,0)</f>
        <v>0</v>
      </c>
      <c r="BI100" s="178">
        <f>IF(N100="nulová",J100,0)</f>
        <v>0</v>
      </c>
      <c r="BJ100" s="20" t="s">
        <v>80</v>
      </c>
      <c r="BK100" s="178">
        <f>ROUND(I100*H100,2)</f>
        <v>0</v>
      </c>
      <c r="BL100" s="20" t="s">
        <v>156</v>
      </c>
      <c r="BM100" s="177" t="s">
        <v>156</v>
      </c>
    </row>
    <row r="101" s="12" customFormat="1" ht="25.92" customHeight="1">
      <c r="A101" s="12"/>
      <c r="B101" s="152"/>
      <c r="C101" s="12"/>
      <c r="D101" s="153" t="s">
        <v>71</v>
      </c>
      <c r="E101" s="154" t="s">
        <v>1110</v>
      </c>
      <c r="F101" s="154" t="s">
        <v>1174</v>
      </c>
      <c r="G101" s="12"/>
      <c r="H101" s="12"/>
      <c r="I101" s="155"/>
      <c r="J101" s="156">
        <f>BK101</f>
        <v>0</v>
      </c>
      <c r="K101" s="12"/>
      <c r="L101" s="152"/>
      <c r="M101" s="157"/>
      <c r="N101" s="158"/>
      <c r="O101" s="158"/>
      <c r="P101" s="159">
        <f>SUM(P102:P109)</f>
        <v>0</v>
      </c>
      <c r="Q101" s="158"/>
      <c r="R101" s="159">
        <f>SUM(R102:R109)</f>
        <v>0</v>
      </c>
      <c r="S101" s="158"/>
      <c r="T101" s="160">
        <f>SUM(T102:T109)</f>
        <v>0</v>
      </c>
      <c r="U101" s="12"/>
      <c r="V101" s="12"/>
      <c r="W101" s="12"/>
      <c r="X101" s="12"/>
      <c r="Y101" s="12"/>
      <c r="Z101" s="12"/>
      <c r="AA101" s="12"/>
      <c r="AB101" s="12"/>
      <c r="AC101" s="12"/>
      <c r="AD101" s="12"/>
      <c r="AE101" s="12"/>
      <c r="AR101" s="153" t="s">
        <v>80</v>
      </c>
      <c r="AT101" s="161" t="s">
        <v>71</v>
      </c>
      <c r="AU101" s="161" t="s">
        <v>72</v>
      </c>
      <c r="AY101" s="153" t="s">
        <v>148</v>
      </c>
      <c r="BK101" s="162">
        <f>SUM(BK102:BK109)</f>
        <v>0</v>
      </c>
    </row>
    <row r="102" s="2" customFormat="1" ht="16.5" customHeight="1">
      <c r="A102" s="39"/>
      <c r="B102" s="165"/>
      <c r="C102" s="166" t="s">
        <v>172</v>
      </c>
      <c r="D102" s="166" t="s">
        <v>151</v>
      </c>
      <c r="E102" s="167" t="s">
        <v>1175</v>
      </c>
      <c r="F102" s="168" t="s">
        <v>1176</v>
      </c>
      <c r="G102" s="169" t="s">
        <v>989</v>
      </c>
      <c r="H102" s="170">
        <v>1</v>
      </c>
      <c r="I102" s="171"/>
      <c r="J102" s="172">
        <f>ROUND(I102*H102,2)</f>
        <v>0</v>
      </c>
      <c r="K102" s="168" t="s">
        <v>3</v>
      </c>
      <c r="L102" s="40"/>
      <c r="M102" s="173" t="s">
        <v>3</v>
      </c>
      <c r="N102" s="174" t="s">
        <v>43</v>
      </c>
      <c r="O102" s="73"/>
      <c r="P102" s="175">
        <f>O102*H102</f>
        <v>0</v>
      </c>
      <c r="Q102" s="175">
        <v>0</v>
      </c>
      <c r="R102" s="175">
        <f>Q102*H102</f>
        <v>0</v>
      </c>
      <c r="S102" s="175">
        <v>0</v>
      </c>
      <c r="T102" s="176">
        <f>S102*H102</f>
        <v>0</v>
      </c>
      <c r="U102" s="39"/>
      <c r="V102" s="39"/>
      <c r="W102" s="39"/>
      <c r="X102" s="39"/>
      <c r="Y102" s="39"/>
      <c r="Z102" s="39"/>
      <c r="AA102" s="39"/>
      <c r="AB102" s="39"/>
      <c r="AC102" s="39"/>
      <c r="AD102" s="39"/>
      <c r="AE102" s="39"/>
      <c r="AR102" s="177" t="s">
        <v>156</v>
      </c>
      <c r="AT102" s="177" t="s">
        <v>151</v>
      </c>
      <c r="AU102" s="177" t="s">
        <v>80</v>
      </c>
      <c r="AY102" s="20" t="s">
        <v>148</v>
      </c>
      <c r="BE102" s="178">
        <f>IF(N102="základní",J102,0)</f>
        <v>0</v>
      </c>
      <c r="BF102" s="178">
        <f>IF(N102="snížená",J102,0)</f>
        <v>0</v>
      </c>
      <c r="BG102" s="178">
        <f>IF(N102="zákl. přenesená",J102,0)</f>
        <v>0</v>
      </c>
      <c r="BH102" s="178">
        <f>IF(N102="sníž. přenesená",J102,0)</f>
        <v>0</v>
      </c>
      <c r="BI102" s="178">
        <f>IF(N102="nulová",J102,0)</f>
        <v>0</v>
      </c>
      <c r="BJ102" s="20" t="s">
        <v>80</v>
      </c>
      <c r="BK102" s="178">
        <f>ROUND(I102*H102,2)</f>
        <v>0</v>
      </c>
      <c r="BL102" s="20" t="s">
        <v>156</v>
      </c>
      <c r="BM102" s="177" t="s">
        <v>149</v>
      </c>
    </row>
    <row r="103" s="2" customFormat="1" ht="16.5" customHeight="1">
      <c r="A103" s="39"/>
      <c r="B103" s="165"/>
      <c r="C103" s="166" t="s">
        <v>156</v>
      </c>
      <c r="D103" s="166" t="s">
        <v>151</v>
      </c>
      <c r="E103" s="167" t="s">
        <v>1177</v>
      </c>
      <c r="F103" s="168" t="s">
        <v>1176</v>
      </c>
      <c r="G103" s="169" t="s">
        <v>989</v>
      </c>
      <c r="H103" s="170">
        <v>1</v>
      </c>
      <c r="I103" s="171"/>
      <c r="J103" s="172">
        <f>ROUND(I103*H103,2)</f>
        <v>0</v>
      </c>
      <c r="K103" s="168" t="s">
        <v>3</v>
      </c>
      <c r="L103" s="40"/>
      <c r="M103" s="173" t="s">
        <v>3</v>
      </c>
      <c r="N103" s="174" t="s">
        <v>43</v>
      </c>
      <c r="O103" s="73"/>
      <c r="P103" s="175">
        <f>O103*H103</f>
        <v>0</v>
      </c>
      <c r="Q103" s="175">
        <v>0</v>
      </c>
      <c r="R103" s="175">
        <f>Q103*H103</f>
        <v>0</v>
      </c>
      <c r="S103" s="175">
        <v>0</v>
      </c>
      <c r="T103" s="176">
        <f>S103*H103</f>
        <v>0</v>
      </c>
      <c r="U103" s="39"/>
      <c r="V103" s="39"/>
      <c r="W103" s="39"/>
      <c r="X103" s="39"/>
      <c r="Y103" s="39"/>
      <c r="Z103" s="39"/>
      <c r="AA103" s="39"/>
      <c r="AB103" s="39"/>
      <c r="AC103" s="39"/>
      <c r="AD103" s="39"/>
      <c r="AE103" s="39"/>
      <c r="AR103" s="177" t="s">
        <v>156</v>
      </c>
      <c r="AT103" s="177" t="s">
        <v>151</v>
      </c>
      <c r="AU103" s="177" t="s">
        <v>80</v>
      </c>
      <c r="AY103" s="20" t="s">
        <v>148</v>
      </c>
      <c r="BE103" s="178">
        <f>IF(N103="základní",J103,0)</f>
        <v>0</v>
      </c>
      <c r="BF103" s="178">
        <f>IF(N103="snížená",J103,0)</f>
        <v>0</v>
      </c>
      <c r="BG103" s="178">
        <f>IF(N103="zákl. přenesená",J103,0)</f>
        <v>0</v>
      </c>
      <c r="BH103" s="178">
        <f>IF(N103="sníž. přenesená",J103,0)</f>
        <v>0</v>
      </c>
      <c r="BI103" s="178">
        <f>IF(N103="nulová",J103,0)</f>
        <v>0</v>
      </c>
      <c r="BJ103" s="20" t="s">
        <v>80</v>
      </c>
      <c r="BK103" s="178">
        <f>ROUND(I103*H103,2)</f>
        <v>0</v>
      </c>
      <c r="BL103" s="20" t="s">
        <v>156</v>
      </c>
      <c r="BM103" s="177" t="s">
        <v>202</v>
      </c>
    </row>
    <row r="104" s="2" customFormat="1" ht="16.5" customHeight="1">
      <c r="A104" s="39"/>
      <c r="B104" s="165"/>
      <c r="C104" s="166" t="s">
        <v>183</v>
      </c>
      <c r="D104" s="166" t="s">
        <v>151</v>
      </c>
      <c r="E104" s="167" t="s">
        <v>1178</v>
      </c>
      <c r="F104" s="168" t="s">
        <v>1179</v>
      </c>
      <c r="G104" s="169" t="s">
        <v>989</v>
      </c>
      <c r="H104" s="170">
        <v>1</v>
      </c>
      <c r="I104" s="171"/>
      <c r="J104" s="172">
        <f>ROUND(I104*H104,2)</f>
        <v>0</v>
      </c>
      <c r="K104" s="168" t="s">
        <v>3</v>
      </c>
      <c r="L104" s="40"/>
      <c r="M104" s="173" t="s">
        <v>3</v>
      </c>
      <c r="N104" s="174" t="s">
        <v>43</v>
      </c>
      <c r="O104" s="73"/>
      <c r="P104" s="175">
        <f>O104*H104</f>
        <v>0</v>
      </c>
      <c r="Q104" s="175">
        <v>0</v>
      </c>
      <c r="R104" s="175">
        <f>Q104*H104</f>
        <v>0</v>
      </c>
      <c r="S104" s="175">
        <v>0</v>
      </c>
      <c r="T104" s="176">
        <f>S104*H104</f>
        <v>0</v>
      </c>
      <c r="U104" s="39"/>
      <c r="V104" s="39"/>
      <c r="W104" s="39"/>
      <c r="X104" s="39"/>
      <c r="Y104" s="39"/>
      <c r="Z104" s="39"/>
      <c r="AA104" s="39"/>
      <c r="AB104" s="39"/>
      <c r="AC104" s="39"/>
      <c r="AD104" s="39"/>
      <c r="AE104" s="39"/>
      <c r="AR104" s="177" t="s">
        <v>156</v>
      </c>
      <c r="AT104" s="177" t="s">
        <v>151</v>
      </c>
      <c r="AU104" s="177" t="s">
        <v>80</v>
      </c>
      <c r="AY104" s="20" t="s">
        <v>148</v>
      </c>
      <c r="BE104" s="178">
        <f>IF(N104="základní",J104,0)</f>
        <v>0</v>
      </c>
      <c r="BF104" s="178">
        <f>IF(N104="snížená",J104,0)</f>
        <v>0</v>
      </c>
      <c r="BG104" s="178">
        <f>IF(N104="zákl. přenesená",J104,0)</f>
        <v>0</v>
      </c>
      <c r="BH104" s="178">
        <f>IF(N104="sníž. přenesená",J104,0)</f>
        <v>0</v>
      </c>
      <c r="BI104" s="178">
        <f>IF(N104="nulová",J104,0)</f>
        <v>0</v>
      </c>
      <c r="BJ104" s="20" t="s">
        <v>80</v>
      </c>
      <c r="BK104" s="178">
        <f>ROUND(I104*H104,2)</f>
        <v>0</v>
      </c>
      <c r="BL104" s="20" t="s">
        <v>156</v>
      </c>
      <c r="BM104" s="177" t="s">
        <v>107</v>
      </c>
    </row>
    <row r="105" s="2" customFormat="1" ht="37.8" customHeight="1">
      <c r="A105" s="39"/>
      <c r="B105" s="165"/>
      <c r="C105" s="166" t="s">
        <v>149</v>
      </c>
      <c r="D105" s="166" t="s">
        <v>151</v>
      </c>
      <c r="E105" s="167" t="s">
        <v>1180</v>
      </c>
      <c r="F105" s="168" t="s">
        <v>1181</v>
      </c>
      <c r="G105" s="169" t="s">
        <v>989</v>
      </c>
      <c r="H105" s="170">
        <v>1</v>
      </c>
      <c r="I105" s="171"/>
      <c r="J105" s="172">
        <f>ROUND(I105*H105,2)</f>
        <v>0</v>
      </c>
      <c r="K105" s="168" t="s">
        <v>3</v>
      </c>
      <c r="L105" s="40"/>
      <c r="M105" s="173" t="s">
        <v>3</v>
      </c>
      <c r="N105" s="174" t="s">
        <v>43</v>
      </c>
      <c r="O105" s="73"/>
      <c r="P105" s="175">
        <f>O105*H105</f>
        <v>0</v>
      </c>
      <c r="Q105" s="175">
        <v>0</v>
      </c>
      <c r="R105" s="175">
        <f>Q105*H105</f>
        <v>0</v>
      </c>
      <c r="S105" s="175">
        <v>0</v>
      </c>
      <c r="T105" s="176">
        <f>S105*H105</f>
        <v>0</v>
      </c>
      <c r="U105" s="39"/>
      <c r="V105" s="39"/>
      <c r="W105" s="39"/>
      <c r="X105" s="39"/>
      <c r="Y105" s="39"/>
      <c r="Z105" s="39"/>
      <c r="AA105" s="39"/>
      <c r="AB105" s="39"/>
      <c r="AC105" s="39"/>
      <c r="AD105" s="39"/>
      <c r="AE105" s="39"/>
      <c r="AR105" s="177" t="s">
        <v>156</v>
      </c>
      <c r="AT105" s="177" t="s">
        <v>151</v>
      </c>
      <c r="AU105" s="177" t="s">
        <v>80</v>
      </c>
      <c r="AY105" s="20" t="s">
        <v>148</v>
      </c>
      <c r="BE105" s="178">
        <f>IF(N105="základní",J105,0)</f>
        <v>0</v>
      </c>
      <c r="BF105" s="178">
        <f>IF(N105="snížená",J105,0)</f>
        <v>0</v>
      </c>
      <c r="BG105" s="178">
        <f>IF(N105="zákl. přenesená",J105,0)</f>
        <v>0</v>
      </c>
      <c r="BH105" s="178">
        <f>IF(N105="sníž. přenesená",J105,0)</f>
        <v>0</v>
      </c>
      <c r="BI105" s="178">
        <f>IF(N105="nulová",J105,0)</f>
        <v>0</v>
      </c>
      <c r="BJ105" s="20" t="s">
        <v>80</v>
      </c>
      <c r="BK105" s="178">
        <f>ROUND(I105*H105,2)</f>
        <v>0</v>
      </c>
      <c r="BL105" s="20" t="s">
        <v>156</v>
      </c>
      <c r="BM105" s="177" t="s">
        <v>9</v>
      </c>
    </row>
    <row r="106" s="2" customFormat="1" ht="16.5" customHeight="1">
      <c r="A106" s="39"/>
      <c r="B106" s="165"/>
      <c r="C106" s="166" t="s">
        <v>196</v>
      </c>
      <c r="D106" s="166" t="s">
        <v>151</v>
      </c>
      <c r="E106" s="167" t="s">
        <v>1182</v>
      </c>
      <c r="F106" s="168" t="s">
        <v>1183</v>
      </c>
      <c r="G106" s="169" t="s">
        <v>989</v>
      </c>
      <c r="H106" s="170">
        <v>1</v>
      </c>
      <c r="I106" s="171"/>
      <c r="J106" s="172">
        <f>ROUND(I106*H106,2)</f>
        <v>0</v>
      </c>
      <c r="K106" s="168" t="s">
        <v>3</v>
      </c>
      <c r="L106" s="40"/>
      <c r="M106" s="173" t="s">
        <v>3</v>
      </c>
      <c r="N106" s="174" t="s">
        <v>43</v>
      </c>
      <c r="O106" s="73"/>
      <c r="P106" s="175">
        <f>O106*H106</f>
        <v>0</v>
      </c>
      <c r="Q106" s="175">
        <v>0</v>
      </c>
      <c r="R106" s="175">
        <f>Q106*H106</f>
        <v>0</v>
      </c>
      <c r="S106" s="175">
        <v>0</v>
      </c>
      <c r="T106" s="176">
        <f>S106*H106</f>
        <v>0</v>
      </c>
      <c r="U106" s="39"/>
      <c r="V106" s="39"/>
      <c r="W106" s="39"/>
      <c r="X106" s="39"/>
      <c r="Y106" s="39"/>
      <c r="Z106" s="39"/>
      <c r="AA106" s="39"/>
      <c r="AB106" s="39"/>
      <c r="AC106" s="39"/>
      <c r="AD106" s="39"/>
      <c r="AE106" s="39"/>
      <c r="AR106" s="177" t="s">
        <v>156</v>
      </c>
      <c r="AT106" s="177" t="s">
        <v>151</v>
      </c>
      <c r="AU106" s="177" t="s">
        <v>80</v>
      </c>
      <c r="AY106" s="20" t="s">
        <v>148</v>
      </c>
      <c r="BE106" s="178">
        <f>IF(N106="základní",J106,0)</f>
        <v>0</v>
      </c>
      <c r="BF106" s="178">
        <f>IF(N106="snížená",J106,0)</f>
        <v>0</v>
      </c>
      <c r="BG106" s="178">
        <f>IF(N106="zákl. přenesená",J106,0)</f>
        <v>0</v>
      </c>
      <c r="BH106" s="178">
        <f>IF(N106="sníž. přenesená",J106,0)</f>
        <v>0</v>
      </c>
      <c r="BI106" s="178">
        <f>IF(N106="nulová",J106,0)</f>
        <v>0</v>
      </c>
      <c r="BJ106" s="20" t="s">
        <v>80</v>
      </c>
      <c r="BK106" s="178">
        <f>ROUND(I106*H106,2)</f>
        <v>0</v>
      </c>
      <c r="BL106" s="20" t="s">
        <v>156</v>
      </c>
      <c r="BM106" s="177" t="s">
        <v>233</v>
      </c>
    </row>
    <row r="107" s="2" customFormat="1" ht="37.8" customHeight="1">
      <c r="A107" s="39"/>
      <c r="B107" s="165"/>
      <c r="C107" s="166" t="s">
        <v>202</v>
      </c>
      <c r="D107" s="166" t="s">
        <v>151</v>
      </c>
      <c r="E107" s="167" t="s">
        <v>1184</v>
      </c>
      <c r="F107" s="168" t="s">
        <v>1185</v>
      </c>
      <c r="G107" s="169" t="s">
        <v>989</v>
      </c>
      <c r="H107" s="170">
        <v>1</v>
      </c>
      <c r="I107" s="171"/>
      <c r="J107" s="172">
        <f>ROUND(I107*H107,2)</f>
        <v>0</v>
      </c>
      <c r="K107" s="168" t="s">
        <v>3</v>
      </c>
      <c r="L107" s="40"/>
      <c r="M107" s="173" t="s">
        <v>3</v>
      </c>
      <c r="N107" s="174" t="s">
        <v>43</v>
      </c>
      <c r="O107" s="73"/>
      <c r="P107" s="175">
        <f>O107*H107</f>
        <v>0</v>
      </c>
      <c r="Q107" s="175">
        <v>0</v>
      </c>
      <c r="R107" s="175">
        <f>Q107*H107</f>
        <v>0</v>
      </c>
      <c r="S107" s="175">
        <v>0</v>
      </c>
      <c r="T107" s="176">
        <f>S107*H107</f>
        <v>0</v>
      </c>
      <c r="U107" s="39"/>
      <c r="V107" s="39"/>
      <c r="W107" s="39"/>
      <c r="X107" s="39"/>
      <c r="Y107" s="39"/>
      <c r="Z107" s="39"/>
      <c r="AA107" s="39"/>
      <c r="AB107" s="39"/>
      <c r="AC107" s="39"/>
      <c r="AD107" s="39"/>
      <c r="AE107" s="39"/>
      <c r="AR107" s="177" t="s">
        <v>156</v>
      </c>
      <c r="AT107" s="177" t="s">
        <v>151</v>
      </c>
      <c r="AU107" s="177" t="s">
        <v>80</v>
      </c>
      <c r="AY107" s="20" t="s">
        <v>148</v>
      </c>
      <c r="BE107" s="178">
        <f>IF(N107="základní",J107,0)</f>
        <v>0</v>
      </c>
      <c r="BF107" s="178">
        <f>IF(N107="snížená",J107,0)</f>
        <v>0</v>
      </c>
      <c r="BG107" s="178">
        <f>IF(N107="zákl. přenesená",J107,0)</f>
        <v>0</v>
      </c>
      <c r="BH107" s="178">
        <f>IF(N107="sníž. přenesená",J107,0)</f>
        <v>0</v>
      </c>
      <c r="BI107" s="178">
        <f>IF(N107="nulová",J107,0)</f>
        <v>0</v>
      </c>
      <c r="BJ107" s="20" t="s">
        <v>80</v>
      </c>
      <c r="BK107" s="178">
        <f>ROUND(I107*H107,2)</f>
        <v>0</v>
      </c>
      <c r="BL107" s="20" t="s">
        <v>156</v>
      </c>
      <c r="BM107" s="177" t="s">
        <v>249</v>
      </c>
    </row>
    <row r="108" s="2" customFormat="1" ht="24.15" customHeight="1">
      <c r="A108" s="39"/>
      <c r="B108" s="165"/>
      <c r="C108" s="166" t="s">
        <v>160</v>
      </c>
      <c r="D108" s="166" t="s">
        <v>151</v>
      </c>
      <c r="E108" s="167" t="s">
        <v>1186</v>
      </c>
      <c r="F108" s="168" t="s">
        <v>1187</v>
      </c>
      <c r="G108" s="169" t="s">
        <v>989</v>
      </c>
      <c r="H108" s="170">
        <v>1</v>
      </c>
      <c r="I108" s="171"/>
      <c r="J108" s="172">
        <f>ROUND(I108*H108,2)</f>
        <v>0</v>
      </c>
      <c r="K108" s="168" t="s">
        <v>3</v>
      </c>
      <c r="L108" s="40"/>
      <c r="M108" s="173" t="s">
        <v>3</v>
      </c>
      <c r="N108" s="174" t="s">
        <v>43</v>
      </c>
      <c r="O108" s="73"/>
      <c r="P108" s="175">
        <f>O108*H108</f>
        <v>0</v>
      </c>
      <c r="Q108" s="175">
        <v>0</v>
      </c>
      <c r="R108" s="175">
        <f>Q108*H108</f>
        <v>0</v>
      </c>
      <c r="S108" s="175">
        <v>0</v>
      </c>
      <c r="T108" s="176">
        <f>S108*H108</f>
        <v>0</v>
      </c>
      <c r="U108" s="39"/>
      <c r="V108" s="39"/>
      <c r="W108" s="39"/>
      <c r="X108" s="39"/>
      <c r="Y108" s="39"/>
      <c r="Z108" s="39"/>
      <c r="AA108" s="39"/>
      <c r="AB108" s="39"/>
      <c r="AC108" s="39"/>
      <c r="AD108" s="39"/>
      <c r="AE108" s="39"/>
      <c r="AR108" s="177" t="s">
        <v>156</v>
      </c>
      <c r="AT108" s="177" t="s">
        <v>151</v>
      </c>
      <c r="AU108" s="177" t="s">
        <v>80</v>
      </c>
      <c r="AY108" s="20" t="s">
        <v>148</v>
      </c>
      <c r="BE108" s="178">
        <f>IF(N108="základní",J108,0)</f>
        <v>0</v>
      </c>
      <c r="BF108" s="178">
        <f>IF(N108="snížená",J108,0)</f>
        <v>0</v>
      </c>
      <c r="BG108" s="178">
        <f>IF(N108="zákl. přenesená",J108,0)</f>
        <v>0</v>
      </c>
      <c r="BH108" s="178">
        <f>IF(N108="sníž. přenesená",J108,0)</f>
        <v>0</v>
      </c>
      <c r="BI108" s="178">
        <f>IF(N108="nulová",J108,0)</f>
        <v>0</v>
      </c>
      <c r="BJ108" s="20" t="s">
        <v>80</v>
      </c>
      <c r="BK108" s="178">
        <f>ROUND(I108*H108,2)</f>
        <v>0</v>
      </c>
      <c r="BL108" s="20" t="s">
        <v>156</v>
      </c>
      <c r="BM108" s="177" t="s">
        <v>264</v>
      </c>
    </row>
    <row r="109" s="2" customFormat="1" ht="76.35" customHeight="1">
      <c r="A109" s="39"/>
      <c r="B109" s="165"/>
      <c r="C109" s="166" t="s">
        <v>107</v>
      </c>
      <c r="D109" s="166" t="s">
        <v>151</v>
      </c>
      <c r="E109" s="167" t="s">
        <v>1188</v>
      </c>
      <c r="F109" s="168" t="s">
        <v>1189</v>
      </c>
      <c r="G109" s="169" t="s">
        <v>989</v>
      </c>
      <c r="H109" s="170">
        <v>1</v>
      </c>
      <c r="I109" s="171"/>
      <c r="J109" s="172">
        <f>ROUND(I109*H109,2)</f>
        <v>0</v>
      </c>
      <c r="K109" s="168" t="s">
        <v>3</v>
      </c>
      <c r="L109" s="40"/>
      <c r="M109" s="173" t="s">
        <v>3</v>
      </c>
      <c r="N109" s="174" t="s">
        <v>43</v>
      </c>
      <c r="O109" s="73"/>
      <c r="P109" s="175">
        <f>O109*H109</f>
        <v>0</v>
      </c>
      <c r="Q109" s="175">
        <v>0</v>
      </c>
      <c r="R109" s="175">
        <f>Q109*H109</f>
        <v>0</v>
      </c>
      <c r="S109" s="175">
        <v>0</v>
      </c>
      <c r="T109" s="176">
        <f>S109*H109</f>
        <v>0</v>
      </c>
      <c r="U109" s="39"/>
      <c r="V109" s="39"/>
      <c r="W109" s="39"/>
      <c r="X109" s="39"/>
      <c r="Y109" s="39"/>
      <c r="Z109" s="39"/>
      <c r="AA109" s="39"/>
      <c r="AB109" s="39"/>
      <c r="AC109" s="39"/>
      <c r="AD109" s="39"/>
      <c r="AE109" s="39"/>
      <c r="AR109" s="177" t="s">
        <v>156</v>
      </c>
      <c r="AT109" s="177" t="s">
        <v>151</v>
      </c>
      <c r="AU109" s="177" t="s">
        <v>80</v>
      </c>
      <c r="AY109" s="20" t="s">
        <v>148</v>
      </c>
      <c r="BE109" s="178">
        <f>IF(N109="základní",J109,0)</f>
        <v>0</v>
      </c>
      <c r="BF109" s="178">
        <f>IF(N109="snížená",J109,0)</f>
        <v>0</v>
      </c>
      <c r="BG109" s="178">
        <f>IF(N109="zákl. přenesená",J109,0)</f>
        <v>0</v>
      </c>
      <c r="BH109" s="178">
        <f>IF(N109="sníž. přenesená",J109,0)</f>
        <v>0</v>
      </c>
      <c r="BI109" s="178">
        <f>IF(N109="nulová",J109,0)</f>
        <v>0</v>
      </c>
      <c r="BJ109" s="20" t="s">
        <v>80</v>
      </c>
      <c r="BK109" s="178">
        <f>ROUND(I109*H109,2)</f>
        <v>0</v>
      </c>
      <c r="BL109" s="20" t="s">
        <v>156</v>
      </c>
      <c r="BM109" s="177" t="s">
        <v>275</v>
      </c>
    </row>
    <row r="110" s="12" customFormat="1" ht="25.92" customHeight="1">
      <c r="A110" s="12"/>
      <c r="B110" s="152"/>
      <c r="C110" s="12"/>
      <c r="D110" s="153" t="s">
        <v>71</v>
      </c>
      <c r="E110" s="154" t="s">
        <v>1190</v>
      </c>
      <c r="F110" s="154" t="s">
        <v>1191</v>
      </c>
      <c r="G110" s="12"/>
      <c r="H110" s="12"/>
      <c r="I110" s="155"/>
      <c r="J110" s="156">
        <f>BK110</f>
        <v>0</v>
      </c>
      <c r="K110" s="12"/>
      <c r="L110" s="152"/>
      <c r="M110" s="157"/>
      <c r="N110" s="158"/>
      <c r="O110" s="158"/>
      <c r="P110" s="159">
        <f>SUM(P111:P120)</f>
        <v>0</v>
      </c>
      <c r="Q110" s="158"/>
      <c r="R110" s="159">
        <f>SUM(R111:R120)</f>
        <v>0</v>
      </c>
      <c r="S110" s="158"/>
      <c r="T110" s="160">
        <f>SUM(T111:T120)</f>
        <v>0</v>
      </c>
      <c r="U110" s="12"/>
      <c r="V110" s="12"/>
      <c r="W110" s="12"/>
      <c r="X110" s="12"/>
      <c r="Y110" s="12"/>
      <c r="Z110" s="12"/>
      <c r="AA110" s="12"/>
      <c r="AB110" s="12"/>
      <c r="AC110" s="12"/>
      <c r="AD110" s="12"/>
      <c r="AE110" s="12"/>
      <c r="AR110" s="153" t="s">
        <v>80</v>
      </c>
      <c r="AT110" s="161" t="s">
        <v>71</v>
      </c>
      <c r="AU110" s="161" t="s">
        <v>72</v>
      </c>
      <c r="AY110" s="153" t="s">
        <v>148</v>
      </c>
      <c r="BK110" s="162">
        <f>SUM(BK111:BK120)</f>
        <v>0</v>
      </c>
    </row>
    <row r="111" s="2" customFormat="1" ht="78" customHeight="1">
      <c r="A111" s="39"/>
      <c r="B111" s="165"/>
      <c r="C111" s="166" t="s">
        <v>218</v>
      </c>
      <c r="D111" s="166" t="s">
        <v>151</v>
      </c>
      <c r="E111" s="167" t="s">
        <v>1192</v>
      </c>
      <c r="F111" s="168" t="s">
        <v>1193</v>
      </c>
      <c r="G111" s="169" t="s">
        <v>989</v>
      </c>
      <c r="H111" s="170">
        <v>1</v>
      </c>
      <c r="I111" s="171"/>
      <c r="J111" s="172">
        <f>ROUND(I111*H111,2)</f>
        <v>0</v>
      </c>
      <c r="K111" s="168" t="s">
        <v>3</v>
      </c>
      <c r="L111" s="40"/>
      <c r="M111" s="173" t="s">
        <v>3</v>
      </c>
      <c r="N111" s="174" t="s">
        <v>43</v>
      </c>
      <c r="O111" s="73"/>
      <c r="P111" s="175">
        <f>O111*H111</f>
        <v>0</v>
      </c>
      <c r="Q111" s="175">
        <v>0</v>
      </c>
      <c r="R111" s="175">
        <f>Q111*H111</f>
        <v>0</v>
      </c>
      <c r="S111" s="175">
        <v>0</v>
      </c>
      <c r="T111" s="176">
        <f>S111*H111</f>
        <v>0</v>
      </c>
      <c r="U111" s="39"/>
      <c r="V111" s="39"/>
      <c r="W111" s="39"/>
      <c r="X111" s="39"/>
      <c r="Y111" s="39"/>
      <c r="Z111" s="39"/>
      <c r="AA111" s="39"/>
      <c r="AB111" s="39"/>
      <c r="AC111" s="39"/>
      <c r="AD111" s="39"/>
      <c r="AE111" s="39"/>
      <c r="AR111" s="177" t="s">
        <v>156</v>
      </c>
      <c r="AT111" s="177" t="s">
        <v>151</v>
      </c>
      <c r="AU111" s="177" t="s">
        <v>80</v>
      </c>
      <c r="AY111" s="20" t="s">
        <v>148</v>
      </c>
      <c r="BE111" s="178">
        <f>IF(N111="základní",J111,0)</f>
        <v>0</v>
      </c>
      <c r="BF111" s="178">
        <f>IF(N111="snížená",J111,0)</f>
        <v>0</v>
      </c>
      <c r="BG111" s="178">
        <f>IF(N111="zákl. přenesená",J111,0)</f>
        <v>0</v>
      </c>
      <c r="BH111" s="178">
        <f>IF(N111="sníž. přenesená",J111,0)</f>
        <v>0</v>
      </c>
      <c r="BI111" s="178">
        <f>IF(N111="nulová",J111,0)</f>
        <v>0</v>
      </c>
      <c r="BJ111" s="20" t="s">
        <v>80</v>
      </c>
      <c r="BK111" s="178">
        <f>ROUND(I111*H111,2)</f>
        <v>0</v>
      </c>
      <c r="BL111" s="20" t="s">
        <v>156</v>
      </c>
      <c r="BM111" s="177" t="s">
        <v>284</v>
      </c>
    </row>
    <row r="112" s="2" customFormat="1" ht="37.8" customHeight="1">
      <c r="A112" s="39"/>
      <c r="B112" s="165"/>
      <c r="C112" s="166" t="s">
        <v>9</v>
      </c>
      <c r="D112" s="166" t="s">
        <v>151</v>
      </c>
      <c r="E112" s="167" t="s">
        <v>1194</v>
      </c>
      <c r="F112" s="168" t="s">
        <v>1195</v>
      </c>
      <c r="G112" s="169" t="s">
        <v>989</v>
      </c>
      <c r="H112" s="170">
        <v>1</v>
      </c>
      <c r="I112" s="171"/>
      <c r="J112" s="172">
        <f>ROUND(I112*H112,2)</f>
        <v>0</v>
      </c>
      <c r="K112" s="168" t="s">
        <v>3</v>
      </c>
      <c r="L112" s="40"/>
      <c r="M112" s="173" t="s">
        <v>3</v>
      </c>
      <c r="N112" s="174" t="s">
        <v>43</v>
      </c>
      <c r="O112" s="73"/>
      <c r="P112" s="175">
        <f>O112*H112</f>
        <v>0</v>
      </c>
      <c r="Q112" s="175">
        <v>0</v>
      </c>
      <c r="R112" s="175">
        <f>Q112*H112</f>
        <v>0</v>
      </c>
      <c r="S112" s="175">
        <v>0</v>
      </c>
      <c r="T112" s="176">
        <f>S112*H112</f>
        <v>0</v>
      </c>
      <c r="U112" s="39"/>
      <c r="V112" s="39"/>
      <c r="W112" s="39"/>
      <c r="X112" s="39"/>
      <c r="Y112" s="39"/>
      <c r="Z112" s="39"/>
      <c r="AA112" s="39"/>
      <c r="AB112" s="39"/>
      <c r="AC112" s="39"/>
      <c r="AD112" s="39"/>
      <c r="AE112" s="39"/>
      <c r="AR112" s="177" t="s">
        <v>156</v>
      </c>
      <c r="AT112" s="177" t="s">
        <v>151</v>
      </c>
      <c r="AU112" s="177" t="s">
        <v>80</v>
      </c>
      <c r="AY112" s="20" t="s">
        <v>148</v>
      </c>
      <c r="BE112" s="178">
        <f>IF(N112="základní",J112,0)</f>
        <v>0</v>
      </c>
      <c r="BF112" s="178">
        <f>IF(N112="snížená",J112,0)</f>
        <v>0</v>
      </c>
      <c r="BG112" s="178">
        <f>IF(N112="zákl. přenesená",J112,0)</f>
        <v>0</v>
      </c>
      <c r="BH112" s="178">
        <f>IF(N112="sníž. přenesená",J112,0)</f>
        <v>0</v>
      </c>
      <c r="BI112" s="178">
        <f>IF(N112="nulová",J112,0)</f>
        <v>0</v>
      </c>
      <c r="BJ112" s="20" t="s">
        <v>80</v>
      </c>
      <c r="BK112" s="178">
        <f>ROUND(I112*H112,2)</f>
        <v>0</v>
      </c>
      <c r="BL112" s="20" t="s">
        <v>156</v>
      </c>
      <c r="BM112" s="177" t="s">
        <v>296</v>
      </c>
    </row>
    <row r="113" s="2" customFormat="1" ht="16.5" customHeight="1">
      <c r="A113" s="39"/>
      <c r="B113" s="165"/>
      <c r="C113" s="166" t="s">
        <v>227</v>
      </c>
      <c r="D113" s="166" t="s">
        <v>151</v>
      </c>
      <c r="E113" s="167" t="s">
        <v>1196</v>
      </c>
      <c r="F113" s="168" t="s">
        <v>1197</v>
      </c>
      <c r="G113" s="169" t="s">
        <v>989</v>
      </c>
      <c r="H113" s="170">
        <v>1</v>
      </c>
      <c r="I113" s="171"/>
      <c r="J113" s="172">
        <f>ROUND(I113*H113,2)</f>
        <v>0</v>
      </c>
      <c r="K113" s="168" t="s">
        <v>3</v>
      </c>
      <c r="L113" s="40"/>
      <c r="M113" s="173" t="s">
        <v>3</v>
      </c>
      <c r="N113" s="174" t="s">
        <v>43</v>
      </c>
      <c r="O113" s="73"/>
      <c r="P113" s="175">
        <f>O113*H113</f>
        <v>0</v>
      </c>
      <c r="Q113" s="175">
        <v>0</v>
      </c>
      <c r="R113" s="175">
        <f>Q113*H113</f>
        <v>0</v>
      </c>
      <c r="S113" s="175">
        <v>0</v>
      </c>
      <c r="T113" s="176">
        <f>S113*H113</f>
        <v>0</v>
      </c>
      <c r="U113" s="39"/>
      <c r="V113" s="39"/>
      <c r="W113" s="39"/>
      <c r="X113" s="39"/>
      <c r="Y113" s="39"/>
      <c r="Z113" s="39"/>
      <c r="AA113" s="39"/>
      <c r="AB113" s="39"/>
      <c r="AC113" s="39"/>
      <c r="AD113" s="39"/>
      <c r="AE113" s="39"/>
      <c r="AR113" s="177" t="s">
        <v>156</v>
      </c>
      <c r="AT113" s="177" t="s">
        <v>151</v>
      </c>
      <c r="AU113" s="177" t="s">
        <v>80</v>
      </c>
      <c r="AY113" s="20" t="s">
        <v>148</v>
      </c>
      <c r="BE113" s="178">
        <f>IF(N113="základní",J113,0)</f>
        <v>0</v>
      </c>
      <c r="BF113" s="178">
        <f>IF(N113="snížená",J113,0)</f>
        <v>0</v>
      </c>
      <c r="BG113" s="178">
        <f>IF(N113="zákl. přenesená",J113,0)</f>
        <v>0</v>
      </c>
      <c r="BH113" s="178">
        <f>IF(N113="sníž. přenesená",J113,0)</f>
        <v>0</v>
      </c>
      <c r="BI113" s="178">
        <f>IF(N113="nulová",J113,0)</f>
        <v>0</v>
      </c>
      <c r="BJ113" s="20" t="s">
        <v>80</v>
      </c>
      <c r="BK113" s="178">
        <f>ROUND(I113*H113,2)</f>
        <v>0</v>
      </c>
      <c r="BL113" s="20" t="s">
        <v>156</v>
      </c>
      <c r="BM113" s="177" t="s">
        <v>310</v>
      </c>
    </row>
    <row r="114" s="2" customFormat="1" ht="37.8" customHeight="1">
      <c r="A114" s="39"/>
      <c r="B114" s="165"/>
      <c r="C114" s="166" t="s">
        <v>233</v>
      </c>
      <c r="D114" s="166" t="s">
        <v>151</v>
      </c>
      <c r="E114" s="167" t="s">
        <v>1180</v>
      </c>
      <c r="F114" s="168" t="s">
        <v>1181</v>
      </c>
      <c r="G114" s="169" t="s">
        <v>989</v>
      </c>
      <c r="H114" s="170">
        <v>1</v>
      </c>
      <c r="I114" s="171"/>
      <c r="J114" s="172">
        <f>ROUND(I114*H114,2)</f>
        <v>0</v>
      </c>
      <c r="K114" s="168" t="s">
        <v>3</v>
      </c>
      <c r="L114" s="40"/>
      <c r="M114" s="173" t="s">
        <v>3</v>
      </c>
      <c r="N114" s="174" t="s">
        <v>43</v>
      </c>
      <c r="O114" s="73"/>
      <c r="P114" s="175">
        <f>O114*H114</f>
        <v>0</v>
      </c>
      <c r="Q114" s="175">
        <v>0</v>
      </c>
      <c r="R114" s="175">
        <f>Q114*H114</f>
        <v>0</v>
      </c>
      <c r="S114" s="175">
        <v>0</v>
      </c>
      <c r="T114" s="176">
        <f>S114*H114</f>
        <v>0</v>
      </c>
      <c r="U114" s="39"/>
      <c r="V114" s="39"/>
      <c r="W114" s="39"/>
      <c r="X114" s="39"/>
      <c r="Y114" s="39"/>
      <c r="Z114" s="39"/>
      <c r="AA114" s="39"/>
      <c r="AB114" s="39"/>
      <c r="AC114" s="39"/>
      <c r="AD114" s="39"/>
      <c r="AE114" s="39"/>
      <c r="AR114" s="177" t="s">
        <v>156</v>
      </c>
      <c r="AT114" s="177" t="s">
        <v>151</v>
      </c>
      <c r="AU114" s="177" t="s">
        <v>80</v>
      </c>
      <c r="AY114" s="20" t="s">
        <v>148</v>
      </c>
      <c r="BE114" s="178">
        <f>IF(N114="základní",J114,0)</f>
        <v>0</v>
      </c>
      <c r="BF114" s="178">
        <f>IF(N114="snížená",J114,0)</f>
        <v>0</v>
      </c>
      <c r="BG114" s="178">
        <f>IF(N114="zákl. přenesená",J114,0)</f>
        <v>0</v>
      </c>
      <c r="BH114" s="178">
        <f>IF(N114="sníž. přenesená",J114,0)</f>
        <v>0</v>
      </c>
      <c r="BI114" s="178">
        <f>IF(N114="nulová",J114,0)</f>
        <v>0</v>
      </c>
      <c r="BJ114" s="20" t="s">
        <v>80</v>
      </c>
      <c r="BK114" s="178">
        <f>ROUND(I114*H114,2)</f>
        <v>0</v>
      </c>
      <c r="BL114" s="20" t="s">
        <v>156</v>
      </c>
      <c r="BM114" s="177" t="s">
        <v>325</v>
      </c>
    </row>
    <row r="115" s="2" customFormat="1" ht="37.8" customHeight="1">
      <c r="A115" s="39"/>
      <c r="B115" s="165"/>
      <c r="C115" s="166" t="s">
        <v>239</v>
      </c>
      <c r="D115" s="166" t="s">
        <v>151</v>
      </c>
      <c r="E115" s="167" t="s">
        <v>1184</v>
      </c>
      <c r="F115" s="168" t="s">
        <v>1185</v>
      </c>
      <c r="G115" s="169" t="s">
        <v>989</v>
      </c>
      <c r="H115" s="170">
        <v>1</v>
      </c>
      <c r="I115" s="171"/>
      <c r="J115" s="172">
        <f>ROUND(I115*H115,2)</f>
        <v>0</v>
      </c>
      <c r="K115" s="168" t="s">
        <v>3</v>
      </c>
      <c r="L115" s="40"/>
      <c r="M115" s="173" t="s">
        <v>3</v>
      </c>
      <c r="N115" s="174" t="s">
        <v>43</v>
      </c>
      <c r="O115" s="73"/>
      <c r="P115" s="175">
        <f>O115*H115</f>
        <v>0</v>
      </c>
      <c r="Q115" s="175">
        <v>0</v>
      </c>
      <c r="R115" s="175">
        <f>Q115*H115</f>
        <v>0</v>
      </c>
      <c r="S115" s="175">
        <v>0</v>
      </c>
      <c r="T115" s="176">
        <f>S115*H115</f>
        <v>0</v>
      </c>
      <c r="U115" s="39"/>
      <c r="V115" s="39"/>
      <c r="W115" s="39"/>
      <c r="X115" s="39"/>
      <c r="Y115" s="39"/>
      <c r="Z115" s="39"/>
      <c r="AA115" s="39"/>
      <c r="AB115" s="39"/>
      <c r="AC115" s="39"/>
      <c r="AD115" s="39"/>
      <c r="AE115" s="39"/>
      <c r="AR115" s="177" t="s">
        <v>156</v>
      </c>
      <c r="AT115" s="177" t="s">
        <v>151</v>
      </c>
      <c r="AU115" s="177" t="s">
        <v>80</v>
      </c>
      <c r="AY115" s="20" t="s">
        <v>148</v>
      </c>
      <c r="BE115" s="178">
        <f>IF(N115="základní",J115,0)</f>
        <v>0</v>
      </c>
      <c r="BF115" s="178">
        <f>IF(N115="snížená",J115,0)</f>
        <v>0</v>
      </c>
      <c r="BG115" s="178">
        <f>IF(N115="zákl. přenesená",J115,0)</f>
        <v>0</v>
      </c>
      <c r="BH115" s="178">
        <f>IF(N115="sníž. přenesená",J115,0)</f>
        <v>0</v>
      </c>
      <c r="BI115" s="178">
        <f>IF(N115="nulová",J115,0)</f>
        <v>0</v>
      </c>
      <c r="BJ115" s="20" t="s">
        <v>80</v>
      </c>
      <c r="BK115" s="178">
        <f>ROUND(I115*H115,2)</f>
        <v>0</v>
      </c>
      <c r="BL115" s="20" t="s">
        <v>156</v>
      </c>
      <c r="BM115" s="177" t="s">
        <v>336</v>
      </c>
    </row>
    <row r="116" s="2" customFormat="1" ht="24.15" customHeight="1">
      <c r="A116" s="39"/>
      <c r="B116" s="165"/>
      <c r="C116" s="166" t="s">
        <v>249</v>
      </c>
      <c r="D116" s="166" t="s">
        <v>151</v>
      </c>
      <c r="E116" s="167" t="s">
        <v>1186</v>
      </c>
      <c r="F116" s="168" t="s">
        <v>1187</v>
      </c>
      <c r="G116" s="169" t="s">
        <v>989</v>
      </c>
      <c r="H116" s="170">
        <v>1</v>
      </c>
      <c r="I116" s="171"/>
      <c r="J116" s="172">
        <f>ROUND(I116*H116,2)</f>
        <v>0</v>
      </c>
      <c r="K116" s="168" t="s">
        <v>3</v>
      </c>
      <c r="L116" s="40"/>
      <c r="M116" s="173" t="s">
        <v>3</v>
      </c>
      <c r="N116" s="174" t="s">
        <v>43</v>
      </c>
      <c r="O116" s="73"/>
      <c r="P116" s="175">
        <f>O116*H116</f>
        <v>0</v>
      </c>
      <c r="Q116" s="175">
        <v>0</v>
      </c>
      <c r="R116" s="175">
        <f>Q116*H116</f>
        <v>0</v>
      </c>
      <c r="S116" s="175">
        <v>0</v>
      </c>
      <c r="T116" s="176">
        <f>S116*H116</f>
        <v>0</v>
      </c>
      <c r="U116" s="39"/>
      <c r="V116" s="39"/>
      <c r="W116" s="39"/>
      <c r="X116" s="39"/>
      <c r="Y116" s="39"/>
      <c r="Z116" s="39"/>
      <c r="AA116" s="39"/>
      <c r="AB116" s="39"/>
      <c r="AC116" s="39"/>
      <c r="AD116" s="39"/>
      <c r="AE116" s="39"/>
      <c r="AR116" s="177" t="s">
        <v>156</v>
      </c>
      <c r="AT116" s="177" t="s">
        <v>151</v>
      </c>
      <c r="AU116" s="177" t="s">
        <v>80</v>
      </c>
      <c r="AY116" s="20" t="s">
        <v>148</v>
      </c>
      <c r="BE116" s="178">
        <f>IF(N116="základní",J116,0)</f>
        <v>0</v>
      </c>
      <c r="BF116" s="178">
        <f>IF(N116="snížená",J116,0)</f>
        <v>0</v>
      </c>
      <c r="BG116" s="178">
        <f>IF(N116="zákl. přenesená",J116,0)</f>
        <v>0</v>
      </c>
      <c r="BH116" s="178">
        <f>IF(N116="sníž. přenesená",J116,0)</f>
        <v>0</v>
      </c>
      <c r="BI116" s="178">
        <f>IF(N116="nulová",J116,0)</f>
        <v>0</v>
      </c>
      <c r="BJ116" s="20" t="s">
        <v>80</v>
      </c>
      <c r="BK116" s="178">
        <f>ROUND(I116*H116,2)</f>
        <v>0</v>
      </c>
      <c r="BL116" s="20" t="s">
        <v>156</v>
      </c>
      <c r="BM116" s="177" t="s">
        <v>351</v>
      </c>
    </row>
    <row r="117" s="2" customFormat="1" ht="16.5" customHeight="1">
      <c r="A117" s="39"/>
      <c r="B117" s="165"/>
      <c r="C117" s="166" t="s">
        <v>257</v>
      </c>
      <c r="D117" s="166" t="s">
        <v>151</v>
      </c>
      <c r="E117" s="167" t="s">
        <v>1198</v>
      </c>
      <c r="F117" s="168" t="s">
        <v>1199</v>
      </c>
      <c r="G117" s="169" t="s">
        <v>989</v>
      </c>
      <c r="H117" s="170">
        <v>2</v>
      </c>
      <c r="I117" s="171"/>
      <c r="J117" s="172">
        <f>ROUND(I117*H117,2)</f>
        <v>0</v>
      </c>
      <c r="K117" s="168" t="s">
        <v>3</v>
      </c>
      <c r="L117" s="40"/>
      <c r="M117" s="173" t="s">
        <v>3</v>
      </c>
      <c r="N117" s="174" t="s">
        <v>43</v>
      </c>
      <c r="O117" s="73"/>
      <c r="P117" s="175">
        <f>O117*H117</f>
        <v>0</v>
      </c>
      <c r="Q117" s="175">
        <v>0</v>
      </c>
      <c r="R117" s="175">
        <f>Q117*H117</f>
        <v>0</v>
      </c>
      <c r="S117" s="175">
        <v>0</v>
      </c>
      <c r="T117" s="176">
        <f>S117*H117</f>
        <v>0</v>
      </c>
      <c r="U117" s="39"/>
      <c r="V117" s="39"/>
      <c r="W117" s="39"/>
      <c r="X117" s="39"/>
      <c r="Y117" s="39"/>
      <c r="Z117" s="39"/>
      <c r="AA117" s="39"/>
      <c r="AB117" s="39"/>
      <c r="AC117" s="39"/>
      <c r="AD117" s="39"/>
      <c r="AE117" s="39"/>
      <c r="AR117" s="177" t="s">
        <v>156</v>
      </c>
      <c r="AT117" s="177" t="s">
        <v>151</v>
      </c>
      <c r="AU117" s="177" t="s">
        <v>80</v>
      </c>
      <c r="AY117" s="20" t="s">
        <v>148</v>
      </c>
      <c r="BE117" s="178">
        <f>IF(N117="základní",J117,0)</f>
        <v>0</v>
      </c>
      <c r="BF117" s="178">
        <f>IF(N117="snížená",J117,0)</f>
        <v>0</v>
      </c>
      <c r="BG117" s="178">
        <f>IF(N117="zákl. přenesená",J117,0)</f>
        <v>0</v>
      </c>
      <c r="BH117" s="178">
        <f>IF(N117="sníž. přenesená",J117,0)</f>
        <v>0</v>
      </c>
      <c r="BI117" s="178">
        <f>IF(N117="nulová",J117,0)</f>
        <v>0</v>
      </c>
      <c r="BJ117" s="20" t="s">
        <v>80</v>
      </c>
      <c r="BK117" s="178">
        <f>ROUND(I117*H117,2)</f>
        <v>0</v>
      </c>
      <c r="BL117" s="20" t="s">
        <v>156</v>
      </c>
      <c r="BM117" s="177" t="s">
        <v>512</v>
      </c>
    </row>
    <row r="118" s="2" customFormat="1" ht="49.05" customHeight="1">
      <c r="A118" s="39"/>
      <c r="B118" s="165"/>
      <c r="C118" s="166" t="s">
        <v>264</v>
      </c>
      <c r="D118" s="166" t="s">
        <v>151</v>
      </c>
      <c r="E118" s="167" t="s">
        <v>1200</v>
      </c>
      <c r="F118" s="168" t="s">
        <v>1201</v>
      </c>
      <c r="G118" s="169" t="s">
        <v>989</v>
      </c>
      <c r="H118" s="170">
        <v>1</v>
      </c>
      <c r="I118" s="171"/>
      <c r="J118" s="172">
        <f>ROUND(I118*H118,2)</f>
        <v>0</v>
      </c>
      <c r="K118" s="168" t="s">
        <v>3</v>
      </c>
      <c r="L118" s="40"/>
      <c r="M118" s="173" t="s">
        <v>3</v>
      </c>
      <c r="N118" s="174" t="s">
        <v>43</v>
      </c>
      <c r="O118" s="73"/>
      <c r="P118" s="175">
        <f>O118*H118</f>
        <v>0</v>
      </c>
      <c r="Q118" s="175">
        <v>0</v>
      </c>
      <c r="R118" s="175">
        <f>Q118*H118</f>
        <v>0</v>
      </c>
      <c r="S118" s="175">
        <v>0</v>
      </c>
      <c r="T118" s="176">
        <f>S118*H118</f>
        <v>0</v>
      </c>
      <c r="U118" s="39"/>
      <c r="V118" s="39"/>
      <c r="W118" s="39"/>
      <c r="X118" s="39"/>
      <c r="Y118" s="39"/>
      <c r="Z118" s="39"/>
      <c r="AA118" s="39"/>
      <c r="AB118" s="39"/>
      <c r="AC118" s="39"/>
      <c r="AD118" s="39"/>
      <c r="AE118" s="39"/>
      <c r="AR118" s="177" t="s">
        <v>156</v>
      </c>
      <c r="AT118" s="177" t="s">
        <v>151</v>
      </c>
      <c r="AU118" s="177" t="s">
        <v>80</v>
      </c>
      <c r="AY118" s="20" t="s">
        <v>148</v>
      </c>
      <c r="BE118" s="178">
        <f>IF(N118="základní",J118,0)</f>
        <v>0</v>
      </c>
      <c r="BF118" s="178">
        <f>IF(N118="snížená",J118,0)</f>
        <v>0</v>
      </c>
      <c r="BG118" s="178">
        <f>IF(N118="zákl. přenesená",J118,0)</f>
        <v>0</v>
      </c>
      <c r="BH118" s="178">
        <f>IF(N118="sníž. přenesená",J118,0)</f>
        <v>0</v>
      </c>
      <c r="BI118" s="178">
        <f>IF(N118="nulová",J118,0)</f>
        <v>0</v>
      </c>
      <c r="BJ118" s="20" t="s">
        <v>80</v>
      </c>
      <c r="BK118" s="178">
        <f>ROUND(I118*H118,2)</f>
        <v>0</v>
      </c>
      <c r="BL118" s="20" t="s">
        <v>156</v>
      </c>
      <c r="BM118" s="177" t="s">
        <v>522</v>
      </c>
    </row>
    <row r="119" s="2" customFormat="1" ht="37.8" customHeight="1">
      <c r="A119" s="39"/>
      <c r="B119" s="165"/>
      <c r="C119" s="166" t="s">
        <v>270</v>
      </c>
      <c r="D119" s="166" t="s">
        <v>151</v>
      </c>
      <c r="E119" s="167" t="s">
        <v>1202</v>
      </c>
      <c r="F119" s="168" t="s">
        <v>1203</v>
      </c>
      <c r="G119" s="169" t="s">
        <v>989</v>
      </c>
      <c r="H119" s="170">
        <v>1</v>
      </c>
      <c r="I119" s="171"/>
      <c r="J119" s="172">
        <f>ROUND(I119*H119,2)</f>
        <v>0</v>
      </c>
      <c r="K119" s="168" t="s">
        <v>3</v>
      </c>
      <c r="L119" s="40"/>
      <c r="M119" s="173" t="s">
        <v>3</v>
      </c>
      <c r="N119" s="174" t="s">
        <v>43</v>
      </c>
      <c r="O119" s="73"/>
      <c r="P119" s="175">
        <f>O119*H119</f>
        <v>0</v>
      </c>
      <c r="Q119" s="175">
        <v>0</v>
      </c>
      <c r="R119" s="175">
        <f>Q119*H119</f>
        <v>0</v>
      </c>
      <c r="S119" s="175">
        <v>0</v>
      </c>
      <c r="T119" s="176">
        <f>S119*H119</f>
        <v>0</v>
      </c>
      <c r="U119" s="39"/>
      <c r="V119" s="39"/>
      <c r="W119" s="39"/>
      <c r="X119" s="39"/>
      <c r="Y119" s="39"/>
      <c r="Z119" s="39"/>
      <c r="AA119" s="39"/>
      <c r="AB119" s="39"/>
      <c r="AC119" s="39"/>
      <c r="AD119" s="39"/>
      <c r="AE119" s="39"/>
      <c r="AR119" s="177" t="s">
        <v>156</v>
      </c>
      <c r="AT119" s="177" t="s">
        <v>151</v>
      </c>
      <c r="AU119" s="177" t="s">
        <v>80</v>
      </c>
      <c r="AY119" s="20" t="s">
        <v>148</v>
      </c>
      <c r="BE119" s="178">
        <f>IF(N119="základní",J119,0)</f>
        <v>0</v>
      </c>
      <c r="BF119" s="178">
        <f>IF(N119="snížená",J119,0)</f>
        <v>0</v>
      </c>
      <c r="BG119" s="178">
        <f>IF(N119="zákl. přenesená",J119,0)</f>
        <v>0</v>
      </c>
      <c r="BH119" s="178">
        <f>IF(N119="sníž. přenesená",J119,0)</f>
        <v>0</v>
      </c>
      <c r="BI119" s="178">
        <f>IF(N119="nulová",J119,0)</f>
        <v>0</v>
      </c>
      <c r="BJ119" s="20" t="s">
        <v>80</v>
      </c>
      <c r="BK119" s="178">
        <f>ROUND(I119*H119,2)</f>
        <v>0</v>
      </c>
      <c r="BL119" s="20" t="s">
        <v>156</v>
      </c>
      <c r="BM119" s="177" t="s">
        <v>534</v>
      </c>
    </row>
    <row r="120" s="2" customFormat="1" ht="21.75" customHeight="1">
      <c r="A120" s="39"/>
      <c r="B120" s="165"/>
      <c r="C120" s="166" t="s">
        <v>275</v>
      </c>
      <c r="D120" s="166" t="s">
        <v>151</v>
      </c>
      <c r="E120" s="167" t="s">
        <v>1204</v>
      </c>
      <c r="F120" s="168" t="s">
        <v>1205</v>
      </c>
      <c r="G120" s="169" t="s">
        <v>989</v>
      </c>
      <c r="H120" s="170">
        <v>1</v>
      </c>
      <c r="I120" s="171"/>
      <c r="J120" s="172">
        <f>ROUND(I120*H120,2)</f>
        <v>0</v>
      </c>
      <c r="K120" s="168" t="s">
        <v>3</v>
      </c>
      <c r="L120" s="40"/>
      <c r="M120" s="173" t="s">
        <v>3</v>
      </c>
      <c r="N120" s="174" t="s">
        <v>43</v>
      </c>
      <c r="O120" s="73"/>
      <c r="P120" s="175">
        <f>O120*H120</f>
        <v>0</v>
      </c>
      <c r="Q120" s="175">
        <v>0</v>
      </c>
      <c r="R120" s="175">
        <f>Q120*H120</f>
        <v>0</v>
      </c>
      <c r="S120" s="175">
        <v>0</v>
      </c>
      <c r="T120" s="176">
        <f>S120*H120</f>
        <v>0</v>
      </c>
      <c r="U120" s="39"/>
      <c r="V120" s="39"/>
      <c r="W120" s="39"/>
      <c r="X120" s="39"/>
      <c r="Y120" s="39"/>
      <c r="Z120" s="39"/>
      <c r="AA120" s="39"/>
      <c r="AB120" s="39"/>
      <c r="AC120" s="39"/>
      <c r="AD120" s="39"/>
      <c r="AE120" s="39"/>
      <c r="AR120" s="177" t="s">
        <v>156</v>
      </c>
      <c r="AT120" s="177" t="s">
        <v>151</v>
      </c>
      <c r="AU120" s="177" t="s">
        <v>80</v>
      </c>
      <c r="AY120" s="20" t="s">
        <v>148</v>
      </c>
      <c r="BE120" s="178">
        <f>IF(N120="základní",J120,0)</f>
        <v>0</v>
      </c>
      <c r="BF120" s="178">
        <f>IF(N120="snížená",J120,0)</f>
        <v>0</v>
      </c>
      <c r="BG120" s="178">
        <f>IF(N120="zákl. přenesená",J120,0)</f>
        <v>0</v>
      </c>
      <c r="BH120" s="178">
        <f>IF(N120="sníž. přenesená",J120,0)</f>
        <v>0</v>
      </c>
      <c r="BI120" s="178">
        <f>IF(N120="nulová",J120,0)</f>
        <v>0</v>
      </c>
      <c r="BJ120" s="20" t="s">
        <v>80</v>
      </c>
      <c r="BK120" s="178">
        <f>ROUND(I120*H120,2)</f>
        <v>0</v>
      </c>
      <c r="BL120" s="20" t="s">
        <v>156</v>
      </c>
      <c r="BM120" s="177" t="s">
        <v>543</v>
      </c>
    </row>
    <row r="121" s="12" customFormat="1" ht="25.92" customHeight="1">
      <c r="A121" s="12"/>
      <c r="B121" s="152"/>
      <c r="C121" s="12"/>
      <c r="D121" s="153" t="s">
        <v>71</v>
      </c>
      <c r="E121" s="154" t="s">
        <v>1206</v>
      </c>
      <c r="F121" s="154" t="s">
        <v>1207</v>
      </c>
      <c r="G121" s="12"/>
      <c r="H121" s="12"/>
      <c r="I121" s="155"/>
      <c r="J121" s="156">
        <f>BK121</f>
        <v>0</v>
      </c>
      <c r="K121" s="12"/>
      <c r="L121" s="152"/>
      <c r="M121" s="157"/>
      <c r="N121" s="158"/>
      <c r="O121" s="158"/>
      <c r="P121" s="159">
        <f>SUM(P122:P123)</f>
        <v>0</v>
      </c>
      <c r="Q121" s="158"/>
      <c r="R121" s="159">
        <f>SUM(R122:R123)</f>
        <v>0</v>
      </c>
      <c r="S121" s="158"/>
      <c r="T121" s="160">
        <f>SUM(T122:T123)</f>
        <v>0</v>
      </c>
      <c r="U121" s="12"/>
      <c r="V121" s="12"/>
      <c r="W121" s="12"/>
      <c r="X121" s="12"/>
      <c r="Y121" s="12"/>
      <c r="Z121" s="12"/>
      <c r="AA121" s="12"/>
      <c r="AB121" s="12"/>
      <c r="AC121" s="12"/>
      <c r="AD121" s="12"/>
      <c r="AE121" s="12"/>
      <c r="AR121" s="153" t="s">
        <v>80</v>
      </c>
      <c r="AT121" s="161" t="s">
        <v>71</v>
      </c>
      <c r="AU121" s="161" t="s">
        <v>72</v>
      </c>
      <c r="AY121" s="153" t="s">
        <v>148</v>
      </c>
      <c r="BK121" s="162">
        <f>SUM(BK122:BK123)</f>
        <v>0</v>
      </c>
    </row>
    <row r="122" s="2" customFormat="1" ht="16.5" customHeight="1">
      <c r="A122" s="39"/>
      <c r="B122" s="165"/>
      <c r="C122" s="166" t="s">
        <v>8</v>
      </c>
      <c r="D122" s="166" t="s">
        <v>151</v>
      </c>
      <c r="E122" s="167" t="s">
        <v>1208</v>
      </c>
      <c r="F122" s="168" t="s">
        <v>1176</v>
      </c>
      <c r="G122" s="169" t="s">
        <v>989</v>
      </c>
      <c r="H122" s="170">
        <v>6</v>
      </c>
      <c r="I122" s="171"/>
      <c r="J122" s="172">
        <f>ROUND(I122*H122,2)</f>
        <v>0</v>
      </c>
      <c r="K122" s="168" t="s">
        <v>3</v>
      </c>
      <c r="L122" s="40"/>
      <c r="M122" s="173" t="s">
        <v>3</v>
      </c>
      <c r="N122" s="174" t="s">
        <v>43</v>
      </c>
      <c r="O122" s="73"/>
      <c r="P122" s="175">
        <f>O122*H122</f>
        <v>0</v>
      </c>
      <c r="Q122" s="175">
        <v>0</v>
      </c>
      <c r="R122" s="175">
        <f>Q122*H122</f>
        <v>0</v>
      </c>
      <c r="S122" s="175">
        <v>0</v>
      </c>
      <c r="T122" s="176">
        <f>S122*H122</f>
        <v>0</v>
      </c>
      <c r="U122" s="39"/>
      <c r="V122" s="39"/>
      <c r="W122" s="39"/>
      <c r="X122" s="39"/>
      <c r="Y122" s="39"/>
      <c r="Z122" s="39"/>
      <c r="AA122" s="39"/>
      <c r="AB122" s="39"/>
      <c r="AC122" s="39"/>
      <c r="AD122" s="39"/>
      <c r="AE122" s="39"/>
      <c r="AR122" s="177" t="s">
        <v>156</v>
      </c>
      <c r="AT122" s="177" t="s">
        <v>151</v>
      </c>
      <c r="AU122" s="177" t="s">
        <v>80</v>
      </c>
      <c r="AY122" s="20" t="s">
        <v>148</v>
      </c>
      <c r="BE122" s="178">
        <f>IF(N122="základní",J122,0)</f>
        <v>0</v>
      </c>
      <c r="BF122" s="178">
        <f>IF(N122="snížená",J122,0)</f>
        <v>0</v>
      </c>
      <c r="BG122" s="178">
        <f>IF(N122="zákl. přenesená",J122,0)</f>
        <v>0</v>
      </c>
      <c r="BH122" s="178">
        <f>IF(N122="sníž. přenesená",J122,0)</f>
        <v>0</v>
      </c>
      <c r="BI122" s="178">
        <f>IF(N122="nulová",J122,0)</f>
        <v>0</v>
      </c>
      <c r="BJ122" s="20" t="s">
        <v>80</v>
      </c>
      <c r="BK122" s="178">
        <f>ROUND(I122*H122,2)</f>
        <v>0</v>
      </c>
      <c r="BL122" s="20" t="s">
        <v>156</v>
      </c>
      <c r="BM122" s="177" t="s">
        <v>551</v>
      </c>
    </row>
    <row r="123" s="2" customFormat="1" ht="16.5" customHeight="1">
      <c r="A123" s="39"/>
      <c r="B123" s="165"/>
      <c r="C123" s="166" t="s">
        <v>284</v>
      </c>
      <c r="D123" s="166" t="s">
        <v>151</v>
      </c>
      <c r="E123" s="167" t="s">
        <v>1209</v>
      </c>
      <c r="F123" s="168" t="s">
        <v>1210</v>
      </c>
      <c r="G123" s="169" t="s">
        <v>989</v>
      </c>
      <c r="H123" s="170">
        <v>1</v>
      </c>
      <c r="I123" s="171"/>
      <c r="J123" s="172">
        <f>ROUND(I123*H123,2)</f>
        <v>0</v>
      </c>
      <c r="K123" s="168" t="s">
        <v>3</v>
      </c>
      <c r="L123" s="40"/>
      <c r="M123" s="173" t="s">
        <v>3</v>
      </c>
      <c r="N123" s="174" t="s">
        <v>43</v>
      </c>
      <c r="O123" s="73"/>
      <c r="P123" s="175">
        <f>O123*H123</f>
        <v>0</v>
      </c>
      <c r="Q123" s="175">
        <v>0</v>
      </c>
      <c r="R123" s="175">
        <f>Q123*H123</f>
        <v>0</v>
      </c>
      <c r="S123" s="175">
        <v>0</v>
      </c>
      <c r="T123" s="176">
        <f>S123*H123</f>
        <v>0</v>
      </c>
      <c r="U123" s="39"/>
      <c r="V123" s="39"/>
      <c r="W123" s="39"/>
      <c r="X123" s="39"/>
      <c r="Y123" s="39"/>
      <c r="Z123" s="39"/>
      <c r="AA123" s="39"/>
      <c r="AB123" s="39"/>
      <c r="AC123" s="39"/>
      <c r="AD123" s="39"/>
      <c r="AE123" s="39"/>
      <c r="AR123" s="177" t="s">
        <v>156</v>
      </c>
      <c r="AT123" s="177" t="s">
        <v>151</v>
      </c>
      <c r="AU123" s="177" t="s">
        <v>80</v>
      </c>
      <c r="AY123" s="20" t="s">
        <v>148</v>
      </c>
      <c r="BE123" s="178">
        <f>IF(N123="základní",J123,0)</f>
        <v>0</v>
      </c>
      <c r="BF123" s="178">
        <f>IF(N123="snížená",J123,0)</f>
        <v>0</v>
      </c>
      <c r="BG123" s="178">
        <f>IF(N123="zákl. přenesená",J123,0)</f>
        <v>0</v>
      </c>
      <c r="BH123" s="178">
        <f>IF(N123="sníž. přenesená",J123,0)</f>
        <v>0</v>
      </c>
      <c r="BI123" s="178">
        <f>IF(N123="nulová",J123,0)</f>
        <v>0</v>
      </c>
      <c r="BJ123" s="20" t="s">
        <v>80</v>
      </c>
      <c r="BK123" s="178">
        <f>ROUND(I123*H123,2)</f>
        <v>0</v>
      </c>
      <c r="BL123" s="20" t="s">
        <v>156</v>
      </c>
      <c r="BM123" s="177" t="s">
        <v>560</v>
      </c>
    </row>
    <row r="124" s="12" customFormat="1" ht="25.92" customHeight="1">
      <c r="A124" s="12"/>
      <c r="B124" s="152"/>
      <c r="C124" s="12"/>
      <c r="D124" s="153" t="s">
        <v>71</v>
      </c>
      <c r="E124" s="154" t="s">
        <v>1211</v>
      </c>
      <c r="F124" s="154" t="s">
        <v>1212</v>
      </c>
      <c r="G124" s="12"/>
      <c r="H124" s="12"/>
      <c r="I124" s="155"/>
      <c r="J124" s="156">
        <f>BK124</f>
        <v>0</v>
      </c>
      <c r="K124" s="12"/>
      <c r="L124" s="152"/>
      <c r="M124" s="157"/>
      <c r="N124" s="158"/>
      <c r="O124" s="158"/>
      <c r="P124" s="159">
        <f>P125</f>
        <v>0</v>
      </c>
      <c r="Q124" s="158"/>
      <c r="R124" s="159">
        <f>R125</f>
        <v>0</v>
      </c>
      <c r="S124" s="158"/>
      <c r="T124" s="160">
        <f>T125</f>
        <v>0</v>
      </c>
      <c r="U124" s="12"/>
      <c r="V124" s="12"/>
      <c r="W124" s="12"/>
      <c r="X124" s="12"/>
      <c r="Y124" s="12"/>
      <c r="Z124" s="12"/>
      <c r="AA124" s="12"/>
      <c r="AB124" s="12"/>
      <c r="AC124" s="12"/>
      <c r="AD124" s="12"/>
      <c r="AE124" s="12"/>
      <c r="AR124" s="153" t="s">
        <v>80</v>
      </c>
      <c r="AT124" s="161" t="s">
        <v>71</v>
      </c>
      <c r="AU124" s="161" t="s">
        <v>72</v>
      </c>
      <c r="AY124" s="153" t="s">
        <v>148</v>
      </c>
      <c r="BK124" s="162">
        <f>BK125</f>
        <v>0</v>
      </c>
    </row>
    <row r="125" s="2" customFormat="1" ht="16.5" customHeight="1">
      <c r="A125" s="39"/>
      <c r="B125" s="165"/>
      <c r="C125" s="166" t="s">
        <v>289</v>
      </c>
      <c r="D125" s="166" t="s">
        <v>151</v>
      </c>
      <c r="E125" s="167" t="s">
        <v>1208</v>
      </c>
      <c r="F125" s="168" t="s">
        <v>1176</v>
      </c>
      <c r="G125" s="169" t="s">
        <v>989</v>
      </c>
      <c r="H125" s="170">
        <v>2</v>
      </c>
      <c r="I125" s="171"/>
      <c r="J125" s="172">
        <f>ROUND(I125*H125,2)</f>
        <v>0</v>
      </c>
      <c r="K125" s="168" t="s">
        <v>3</v>
      </c>
      <c r="L125" s="40"/>
      <c r="M125" s="173" t="s">
        <v>3</v>
      </c>
      <c r="N125" s="174" t="s">
        <v>43</v>
      </c>
      <c r="O125" s="73"/>
      <c r="P125" s="175">
        <f>O125*H125</f>
        <v>0</v>
      </c>
      <c r="Q125" s="175">
        <v>0</v>
      </c>
      <c r="R125" s="175">
        <f>Q125*H125</f>
        <v>0</v>
      </c>
      <c r="S125" s="175">
        <v>0</v>
      </c>
      <c r="T125" s="176">
        <f>S125*H125</f>
        <v>0</v>
      </c>
      <c r="U125" s="39"/>
      <c r="V125" s="39"/>
      <c r="W125" s="39"/>
      <c r="X125" s="39"/>
      <c r="Y125" s="39"/>
      <c r="Z125" s="39"/>
      <c r="AA125" s="39"/>
      <c r="AB125" s="39"/>
      <c r="AC125" s="39"/>
      <c r="AD125" s="39"/>
      <c r="AE125" s="39"/>
      <c r="AR125" s="177" t="s">
        <v>156</v>
      </c>
      <c r="AT125" s="177" t="s">
        <v>151</v>
      </c>
      <c r="AU125" s="177" t="s">
        <v>80</v>
      </c>
      <c r="AY125" s="20" t="s">
        <v>148</v>
      </c>
      <c r="BE125" s="178">
        <f>IF(N125="základní",J125,0)</f>
        <v>0</v>
      </c>
      <c r="BF125" s="178">
        <f>IF(N125="snížená",J125,0)</f>
        <v>0</v>
      </c>
      <c r="BG125" s="178">
        <f>IF(N125="zákl. přenesená",J125,0)</f>
        <v>0</v>
      </c>
      <c r="BH125" s="178">
        <f>IF(N125="sníž. přenesená",J125,0)</f>
        <v>0</v>
      </c>
      <c r="BI125" s="178">
        <f>IF(N125="nulová",J125,0)</f>
        <v>0</v>
      </c>
      <c r="BJ125" s="20" t="s">
        <v>80</v>
      </c>
      <c r="BK125" s="178">
        <f>ROUND(I125*H125,2)</f>
        <v>0</v>
      </c>
      <c r="BL125" s="20" t="s">
        <v>156</v>
      </c>
      <c r="BM125" s="177" t="s">
        <v>569</v>
      </c>
    </row>
    <row r="126" s="12" customFormat="1" ht="25.92" customHeight="1">
      <c r="A126" s="12"/>
      <c r="B126" s="152"/>
      <c r="C126" s="12"/>
      <c r="D126" s="153" t="s">
        <v>71</v>
      </c>
      <c r="E126" s="154" t="s">
        <v>1213</v>
      </c>
      <c r="F126" s="154" t="s">
        <v>1214</v>
      </c>
      <c r="G126" s="12"/>
      <c r="H126" s="12"/>
      <c r="I126" s="155"/>
      <c r="J126" s="156">
        <f>BK126</f>
        <v>0</v>
      </c>
      <c r="K126" s="12"/>
      <c r="L126" s="152"/>
      <c r="M126" s="157"/>
      <c r="N126" s="158"/>
      <c r="O126" s="158"/>
      <c r="P126" s="159">
        <f>SUM(P127:P131)</f>
        <v>0</v>
      </c>
      <c r="Q126" s="158"/>
      <c r="R126" s="159">
        <f>SUM(R127:R131)</f>
        <v>0</v>
      </c>
      <c r="S126" s="158"/>
      <c r="T126" s="160">
        <f>SUM(T127:T131)</f>
        <v>0</v>
      </c>
      <c r="U126" s="12"/>
      <c r="V126" s="12"/>
      <c r="W126" s="12"/>
      <c r="X126" s="12"/>
      <c r="Y126" s="12"/>
      <c r="Z126" s="12"/>
      <c r="AA126" s="12"/>
      <c r="AB126" s="12"/>
      <c r="AC126" s="12"/>
      <c r="AD126" s="12"/>
      <c r="AE126" s="12"/>
      <c r="AR126" s="153" t="s">
        <v>80</v>
      </c>
      <c r="AT126" s="161" t="s">
        <v>71</v>
      </c>
      <c r="AU126" s="161" t="s">
        <v>72</v>
      </c>
      <c r="AY126" s="153" t="s">
        <v>148</v>
      </c>
      <c r="BK126" s="162">
        <f>SUM(BK127:BK131)</f>
        <v>0</v>
      </c>
    </row>
    <row r="127" s="2" customFormat="1" ht="78" customHeight="1">
      <c r="A127" s="39"/>
      <c r="B127" s="165"/>
      <c r="C127" s="166" t="s">
        <v>296</v>
      </c>
      <c r="D127" s="166" t="s">
        <v>151</v>
      </c>
      <c r="E127" s="167" t="s">
        <v>1192</v>
      </c>
      <c r="F127" s="168" t="s">
        <v>1193</v>
      </c>
      <c r="G127" s="169" t="s">
        <v>989</v>
      </c>
      <c r="H127" s="170">
        <v>2</v>
      </c>
      <c r="I127" s="171"/>
      <c r="J127" s="172">
        <f>ROUND(I127*H127,2)</f>
        <v>0</v>
      </c>
      <c r="K127" s="168" t="s">
        <v>3</v>
      </c>
      <c r="L127" s="40"/>
      <c r="M127" s="173" t="s">
        <v>3</v>
      </c>
      <c r="N127" s="174" t="s">
        <v>43</v>
      </c>
      <c r="O127" s="73"/>
      <c r="P127" s="175">
        <f>O127*H127</f>
        <v>0</v>
      </c>
      <c r="Q127" s="175">
        <v>0</v>
      </c>
      <c r="R127" s="175">
        <f>Q127*H127</f>
        <v>0</v>
      </c>
      <c r="S127" s="175">
        <v>0</v>
      </c>
      <c r="T127" s="176">
        <f>S127*H127</f>
        <v>0</v>
      </c>
      <c r="U127" s="39"/>
      <c r="V127" s="39"/>
      <c r="W127" s="39"/>
      <c r="X127" s="39"/>
      <c r="Y127" s="39"/>
      <c r="Z127" s="39"/>
      <c r="AA127" s="39"/>
      <c r="AB127" s="39"/>
      <c r="AC127" s="39"/>
      <c r="AD127" s="39"/>
      <c r="AE127" s="39"/>
      <c r="AR127" s="177" t="s">
        <v>156</v>
      </c>
      <c r="AT127" s="177" t="s">
        <v>151</v>
      </c>
      <c r="AU127" s="177" t="s">
        <v>80</v>
      </c>
      <c r="AY127" s="20" t="s">
        <v>148</v>
      </c>
      <c r="BE127" s="178">
        <f>IF(N127="základní",J127,0)</f>
        <v>0</v>
      </c>
      <c r="BF127" s="178">
        <f>IF(N127="snížená",J127,0)</f>
        <v>0</v>
      </c>
      <c r="BG127" s="178">
        <f>IF(N127="zákl. přenesená",J127,0)</f>
        <v>0</v>
      </c>
      <c r="BH127" s="178">
        <f>IF(N127="sníž. přenesená",J127,0)</f>
        <v>0</v>
      </c>
      <c r="BI127" s="178">
        <f>IF(N127="nulová",J127,0)</f>
        <v>0</v>
      </c>
      <c r="BJ127" s="20" t="s">
        <v>80</v>
      </c>
      <c r="BK127" s="178">
        <f>ROUND(I127*H127,2)</f>
        <v>0</v>
      </c>
      <c r="BL127" s="20" t="s">
        <v>156</v>
      </c>
      <c r="BM127" s="177" t="s">
        <v>579</v>
      </c>
    </row>
    <row r="128" s="2" customFormat="1" ht="78" customHeight="1">
      <c r="A128" s="39"/>
      <c r="B128" s="165"/>
      <c r="C128" s="166" t="s">
        <v>302</v>
      </c>
      <c r="D128" s="166" t="s">
        <v>151</v>
      </c>
      <c r="E128" s="167" t="s">
        <v>1215</v>
      </c>
      <c r="F128" s="168" t="s">
        <v>1216</v>
      </c>
      <c r="G128" s="169" t="s">
        <v>989</v>
      </c>
      <c r="H128" s="170">
        <v>3</v>
      </c>
      <c r="I128" s="171"/>
      <c r="J128" s="172">
        <f>ROUND(I128*H128,2)</f>
        <v>0</v>
      </c>
      <c r="K128" s="168" t="s">
        <v>3</v>
      </c>
      <c r="L128" s="40"/>
      <c r="M128" s="173" t="s">
        <v>3</v>
      </c>
      <c r="N128" s="174" t="s">
        <v>43</v>
      </c>
      <c r="O128" s="73"/>
      <c r="P128" s="175">
        <f>O128*H128</f>
        <v>0</v>
      </c>
      <c r="Q128" s="175">
        <v>0</v>
      </c>
      <c r="R128" s="175">
        <f>Q128*H128</f>
        <v>0</v>
      </c>
      <c r="S128" s="175">
        <v>0</v>
      </c>
      <c r="T128" s="176">
        <f>S128*H128</f>
        <v>0</v>
      </c>
      <c r="U128" s="39"/>
      <c r="V128" s="39"/>
      <c r="W128" s="39"/>
      <c r="X128" s="39"/>
      <c r="Y128" s="39"/>
      <c r="Z128" s="39"/>
      <c r="AA128" s="39"/>
      <c r="AB128" s="39"/>
      <c r="AC128" s="39"/>
      <c r="AD128" s="39"/>
      <c r="AE128" s="39"/>
      <c r="AR128" s="177" t="s">
        <v>156</v>
      </c>
      <c r="AT128" s="177" t="s">
        <v>151</v>
      </c>
      <c r="AU128" s="177" t="s">
        <v>80</v>
      </c>
      <c r="AY128" s="20" t="s">
        <v>148</v>
      </c>
      <c r="BE128" s="178">
        <f>IF(N128="základní",J128,0)</f>
        <v>0</v>
      </c>
      <c r="BF128" s="178">
        <f>IF(N128="snížená",J128,0)</f>
        <v>0</v>
      </c>
      <c r="BG128" s="178">
        <f>IF(N128="zákl. přenesená",J128,0)</f>
        <v>0</v>
      </c>
      <c r="BH128" s="178">
        <f>IF(N128="sníž. přenesená",J128,0)</f>
        <v>0</v>
      </c>
      <c r="BI128" s="178">
        <f>IF(N128="nulová",J128,0)</f>
        <v>0</v>
      </c>
      <c r="BJ128" s="20" t="s">
        <v>80</v>
      </c>
      <c r="BK128" s="178">
        <f>ROUND(I128*H128,2)</f>
        <v>0</v>
      </c>
      <c r="BL128" s="20" t="s">
        <v>156</v>
      </c>
      <c r="BM128" s="177" t="s">
        <v>588</v>
      </c>
    </row>
    <row r="129" s="2" customFormat="1" ht="33" customHeight="1">
      <c r="A129" s="39"/>
      <c r="B129" s="165"/>
      <c r="C129" s="166" t="s">
        <v>310</v>
      </c>
      <c r="D129" s="166" t="s">
        <v>151</v>
      </c>
      <c r="E129" s="167" t="s">
        <v>1217</v>
      </c>
      <c r="F129" s="168" t="s">
        <v>1218</v>
      </c>
      <c r="G129" s="169" t="s">
        <v>989</v>
      </c>
      <c r="H129" s="170">
        <v>1</v>
      </c>
      <c r="I129" s="171"/>
      <c r="J129" s="172">
        <f>ROUND(I129*H129,2)</f>
        <v>0</v>
      </c>
      <c r="K129" s="168" t="s">
        <v>3</v>
      </c>
      <c r="L129" s="40"/>
      <c r="M129" s="173" t="s">
        <v>3</v>
      </c>
      <c r="N129" s="174" t="s">
        <v>43</v>
      </c>
      <c r="O129" s="73"/>
      <c r="P129" s="175">
        <f>O129*H129</f>
        <v>0</v>
      </c>
      <c r="Q129" s="175">
        <v>0</v>
      </c>
      <c r="R129" s="175">
        <f>Q129*H129</f>
        <v>0</v>
      </c>
      <c r="S129" s="175">
        <v>0</v>
      </c>
      <c r="T129" s="176">
        <f>S129*H129</f>
        <v>0</v>
      </c>
      <c r="U129" s="39"/>
      <c r="V129" s="39"/>
      <c r="W129" s="39"/>
      <c r="X129" s="39"/>
      <c r="Y129" s="39"/>
      <c r="Z129" s="39"/>
      <c r="AA129" s="39"/>
      <c r="AB129" s="39"/>
      <c r="AC129" s="39"/>
      <c r="AD129" s="39"/>
      <c r="AE129" s="39"/>
      <c r="AR129" s="177" t="s">
        <v>156</v>
      </c>
      <c r="AT129" s="177" t="s">
        <v>151</v>
      </c>
      <c r="AU129" s="177" t="s">
        <v>80</v>
      </c>
      <c r="AY129" s="20" t="s">
        <v>148</v>
      </c>
      <c r="BE129" s="178">
        <f>IF(N129="základní",J129,0)</f>
        <v>0</v>
      </c>
      <c r="BF129" s="178">
        <f>IF(N129="snížená",J129,0)</f>
        <v>0</v>
      </c>
      <c r="BG129" s="178">
        <f>IF(N129="zákl. přenesená",J129,0)</f>
        <v>0</v>
      </c>
      <c r="BH129" s="178">
        <f>IF(N129="sníž. přenesená",J129,0)</f>
        <v>0</v>
      </c>
      <c r="BI129" s="178">
        <f>IF(N129="nulová",J129,0)</f>
        <v>0</v>
      </c>
      <c r="BJ129" s="20" t="s">
        <v>80</v>
      </c>
      <c r="BK129" s="178">
        <f>ROUND(I129*H129,2)</f>
        <v>0</v>
      </c>
      <c r="BL129" s="20" t="s">
        <v>156</v>
      </c>
      <c r="BM129" s="177" t="s">
        <v>596</v>
      </c>
    </row>
    <row r="130" s="2" customFormat="1" ht="101.25" customHeight="1">
      <c r="A130" s="39"/>
      <c r="B130" s="165"/>
      <c r="C130" s="166" t="s">
        <v>316</v>
      </c>
      <c r="D130" s="166" t="s">
        <v>151</v>
      </c>
      <c r="E130" s="167" t="s">
        <v>1219</v>
      </c>
      <c r="F130" s="168" t="s">
        <v>1220</v>
      </c>
      <c r="G130" s="169" t="s">
        <v>989</v>
      </c>
      <c r="H130" s="170">
        <v>1</v>
      </c>
      <c r="I130" s="171"/>
      <c r="J130" s="172">
        <f>ROUND(I130*H130,2)</f>
        <v>0</v>
      </c>
      <c r="K130" s="168" t="s">
        <v>3</v>
      </c>
      <c r="L130" s="40"/>
      <c r="M130" s="173" t="s">
        <v>3</v>
      </c>
      <c r="N130" s="174" t="s">
        <v>43</v>
      </c>
      <c r="O130" s="73"/>
      <c r="P130" s="175">
        <f>O130*H130</f>
        <v>0</v>
      </c>
      <c r="Q130" s="175">
        <v>0</v>
      </c>
      <c r="R130" s="175">
        <f>Q130*H130</f>
        <v>0</v>
      </c>
      <c r="S130" s="175">
        <v>0</v>
      </c>
      <c r="T130" s="176">
        <f>S130*H130</f>
        <v>0</v>
      </c>
      <c r="U130" s="39"/>
      <c r="V130" s="39"/>
      <c r="W130" s="39"/>
      <c r="X130" s="39"/>
      <c r="Y130" s="39"/>
      <c r="Z130" s="39"/>
      <c r="AA130" s="39"/>
      <c r="AB130" s="39"/>
      <c r="AC130" s="39"/>
      <c r="AD130" s="39"/>
      <c r="AE130" s="39"/>
      <c r="AR130" s="177" t="s">
        <v>156</v>
      </c>
      <c r="AT130" s="177" t="s">
        <v>151</v>
      </c>
      <c r="AU130" s="177" t="s">
        <v>80</v>
      </c>
      <c r="AY130" s="20" t="s">
        <v>148</v>
      </c>
      <c r="BE130" s="178">
        <f>IF(N130="základní",J130,0)</f>
        <v>0</v>
      </c>
      <c r="BF130" s="178">
        <f>IF(N130="snížená",J130,0)</f>
        <v>0</v>
      </c>
      <c r="BG130" s="178">
        <f>IF(N130="zákl. přenesená",J130,0)</f>
        <v>0</v>
      </c>
      <c r="BH130" s="178">
        <f>IF(N130="sníž. přenesená",J130,0)</f>
        <v>0</v>
      </c>
      <c r="BI130" s="178">
        <f>IF(N130="nulová",J130,0)</f>
        <v>0</v>
      </c>
      <c r="BJ130" s="20" t="s">
        <v>80</v>
      </c>
      <c r="BK130" s="178">
        <f>ROUND(I130*H130,2)</f>
        <v>0</v>
      </c>
      <c r="BL130" s="20" t="s">
        <v>156</v>
      </c>
      <c r="BM130" s="177" t="s">
        <v>605</v>
      </c>
    </row>
    <row r="131" s="2" customFormat="1" ht="16.5" customHeight="1">
      <c r="A131" s="39"/>
      <c r="B131" s="165"/>
      <c r="C131" s="166" t="s">
        <v>325</v>
      </c>
      <c r="D131" s="166" t="s">
        <v>151</v>
      </c>
      <c r="E131" s="167" t="s">
        <v>1221</v>
      </c>
      <c r="F131" s="168" t="s">
        <v>1222</v>
      </c>
      <c r="G131" s="169" t="s">
        <v>989</v>
      </c>
      <c r="H131" s="170">
        <v>4</v>
      </c>
      <c r="I131" s="171"/>
      <c r="J131" s="172">
        <f>ROUND(I131*H131,2)</f>
        <v>0</v>
      </c>
      <c r="K131" s="168" t="s">
        <v>3</v>
      </c>
      <c r="L131" s="40"/>
      <c r="M131" s="173" t="s">
        <v>3</v>
      </c>
      <c r="N131" s="174" t="s">
        <v>43</v>
      </c>
      <c r="O131" s="73"/>
      <c r="P131" s="175">
        <f>O131*H131</f>
        <v>0</v>
      </c>
      <c r="Q131" s="175">
        <v>0</v>
      </c>
      <c r="R131" s="175">
        <f>Q131*H131</f>
        <v>0</v>
      </c>
      <c r="S131" s="175">
        <v>0</v>
      </c>
      <c r="T131" s="176">
        <f>S131*H131</f>
        <v>0</v>
      </c>
      <c r="U131" s="39"/>
      <c r="V131" s="39"/>
      <c r="W131" s="39"/>
      <c r="X131" s="39"/>
      <c r="Y131" s="39"/>
      <c r="Z131" s="39"/>
      <c r="AA131" s="39"/>
      <c r="AB131" s="39"/>
      <c r="AC131" s="39"/>
      <c r="AD131" s="39"/>
      <c r="AE131" s="39"/>
      <c r="AR131" s="177" t="s">
        <v>156</v>
      </c>
      <c r="AT131" s="177" t="s">
        <v>151</v>
      </c>
      <c r="AU131" s="177" t="s">
        <v>80</v>
      </c>
      <c r="AY131" s="20" t="s">
        <v>148</v>
      </c>
      <c r="BE131" s="178">
        <f>IF(N131="základní",J131,0)</f>
        <v>0</v>
      </c>
      <c r="BF131" s="178">
        <f>IF(N131="snížená",J131,0)</f>
        <v>0</v>
      </c>
      <c r="BG131" s="178">
        <f>IF(N131="zákl. přenesená",J131,0)</f>
        <v>0</v>
      </c>
      <c r="BH131" s="178">
        <f>IF(N131="sníž. přenesená",J131,0)</f>
        <v>0</v>
      </c>
      <c r="BI131" s="178">
        <f>IF(N131="nulová",J131,0)</f>
        <v>0</v>
      </c>
      <c r="BJ131" s="20" t="s">
        <v>80</v>
      </c>
      <c r="BK131" s="178">
        <f>ROUND(I131*H131,2)</f>
        <v>0</v>
      </c>
      <c r="BL131" s="20" t="s">
        <v>156</v>
      </c>
      <c r="BM131" s="177" t="s">
        <v>614</v>
      </c>
    </row>
    <row r="132" s="12" customFormat="1" ht="25.92" customHeight="1">
      <c r="A132" s="12"/>
      <c r="B132" s="152"/>
      <c r="C132" s="12"/>
      <c r="D132" s="153" t="s">
        <v>71</v>
      </c>
      <c r="E132" s="154" t="s">
        <v>1223</v>
      </c>
      <c r="F132" s="154" t="s">
        <v>1224</v>
      </c>
      <c r="G132" s="12"/>
      <c r="H132" s="12"/>
      <c r="I132" s="155"/>
      <c r="J132" s="156">
        <f>BK132</f>
        <v>0</v>
      </c>
      <c r="K132" s="12"/>
      <c r="L132" s="152"/>
      <c r="M132" s="157"/>
      <c r="N132" s="158"/>
      <c r="O132" s="158"/>
      <c r="P132" s="159">
        <f>SUM(P133:P140)</f>
        <v>0</v>
      </c>
      <c r="Q132" s="158"/>
      <c r="R132" s="159">
        <f>SUM(R133:R140)</f>
        <v>0</v>
      </c>
      <c r="S132" s="158"/>
      <c r="T132" s="160">
        <f>SUM(T133:T140)</f>
        <v>0</v>
      </c>
      <c r="U132" s="12"/>
      <c r="V132" s="12"/>
      <c r="W132" s="12"/>
      <c r="X132" s="12"/>
      <c r="Y132" s="12"/>
      <c r="Z132" s="12"/>
      <c r="AA132" s="12"/>
      <c r="AB132" s="12"/>
      <c r="AC132" s="12"/>
      <c r="AD132" s="12"/>
      <c r="AE132" s="12"/>
      <c r="AR132" s="153" t="s">
        <v>80</v>
      </c>
      <c r="AT132" s="161" t="s">
        <v>71</v>
      </c>
      <c r="AU132" s="161" t="s">
        <v>72</v>
      </c>
      <c r="AY132" s="153" t="s">
        <v>148</v>
      </c>
      <c r="BK132" s="162">
        <f>SUM(BK133:BK140)</f>
        <v>0</v>
      </c>
    </row>
    <row r="133" s="2" customFormat="1" ht="37.8" customHeight="1">
      <c r="A133" s="39"/>
      <c r="B133" s="165"/>
      <c r="C133" s="166" t="s">
        <v>330</v>
      </c>
      <c r="D133" s="166" t="s">
        <v>151</v>
      </c>
      <c r="E133" s="167" t="s">
        <v>1225</v>
      </c>
      <c r="F133" s="168" t="s">
        <v>1226</v>
      </c>
      <c r="G133" s="169" t="s">
        <v>989</v>
      </c>
      <c r="H133" s="170">
        <v>3</v>
      </c>
      <c r="I133" s="171"/>
      <c r="J133" s="172">
        <f>ROUND(I133*H133,2)</f>
        <v>0</v>
      </c>
      <c r="K133" s="168" t="s">
        <v>3</v>
      </c>
      <c r="L133" s="40"/>
      <c r="M133" s="173" t="s">
        <v>3</v>
      </c>
      <c r="N133" s="174" t="s">
        <v>43</v>
      </c>
      <c r="O133" s="73"/>
      <c r="P133" s="175">
        <f>O133*H133</f>
        <v>0</v>
      </c>
      <c r="Q133" s="175">
        <v>0</v>
      </c>
      <c r="R133" s="175">
        <f>Q133*H133</f>
        <v>0</v>
      </c>
      <c r="S133" s="175">
        <v>0</v>
      </c>
      <c r="T133" s="176">
        <f>S133*H133</f>
        <v>0</v>
      </c>
      <c r="U133" s="39"/>
      <c r="V133" s="39"/>
      <c r="W133" s="39"/>
      <c r="X133" s="39"/>
      <c r="Y133" s="39"/>
      <c r="Z133" s="39"/>
      <c r="AA133" s="39"/>
      <c r="AB133" s="39"/>
      <c r="AC133" s="39"/>
      <c r="AD133" s="39"/>
      <c r="AE133" s="39"/>
      <c r="AR133" s="177" t="s">
        <v>156</v>
      </c>
      <c r="AT133" s="177" t="s">
        <v>151</v>
      </c>
      <c r="AU133" s="177" t="s">
        <v>80</v>
      </c>
      <c r="AY133" s="20" t="s">
        <v>148</v>
      </c>
      <c r="BE133" s="178">
        <f>IF(N133="základní",J133,0)</f>
        <v>0</v>
      </c>
      <c r="BF133" s="178">
        <f>IF(N133="snížená",J133,0)</f>
        <v>0</v>
      </c>
      <c r="BG133" s="178">
        <f>IF(N133="zákl. přenesená",J133,0)</f>
        <v>0</v>
      </c>
      <c r="BH133" s="178">
        <f>IF(N133="sníž. přenesená",J133,0)</f>
        <v>0</v>
      </c>
      <c r="BI133" s="178">
        <f>IF(N133="nulová",J133,0)</f>
        <v>0</v>
      </c>
      <c r="BJ133" s="20" t="s">
        <v>80</v>
      </c>
      <c r="BK133" s="178">
        <f>ROUND(I133*H133,2)</f>
        <v>0</v>
      </c>
      <c r="BL133" s="20" t="s">
        <v>156</v>
      </c>
      <c r="BM133" s="177" t="s">
        <v>623</v>
      </c>
    </row>
    <row r="134" s="2" customFormat="1" ht="16.5" customHeight="1">
      <c r="A134" s="39"/>
      <c r="B134" s="165"/>
      <c r="C134" s="166" t="s">
        <v>336</v>
      </c>
      <c r="D134" s="166" t="s">
        <v>151</v>
      </c>
      <c r="E134" s="167" t="s">
        <v>1227</v>
      </c>
      <c r="F134" s="168" t="s">
        <v>1222</v>
      </c>
      <c r="G134" s="169" t="s">
        <v>989</v>
      </c>
      <c r="H134" s="170">
        <v>1</v>
      </c>
      <c r="I134" s="171"/>
      <c r="J134" s="172">
        <f>ROUND(I134*H134,2)</f>
        <v>0</v>
      </c>
      <c r="K134" s="168" t="s">
        <v>3</v>
      </c>
      <c r="L134" s="40"/>
      <c r="M134" s="173" t="s">
        <v>3</v>
      </c>
      <c r="N134" s="174" t="s">
        <v>43</v>
      </c>
      <c r="O134" s="73"/>
      <c r="P134" s="175">
        <f>O134*H134</f>
        <v>0</v>
      </c>
      <c r="Q134" s="175">
        <v>0</v>
      </c>
      <c r="R134" s="175">
        <f>Q134*H134</f>
        <v>0</v>
      </c>
      <c r="S134" s="175">
        <v>0</v>
      </c>
      <c r="T134" s="176">
        <f>S134*H134</f>
        <v>0</v>
      </c>
      <c r="U134" s="39"/>
      <c r="V134" s="39"/>
      <c r="W134" s="39"/>
      <c r="X134" s="39"/>
      <c r="Y134" s="39"/>
      <c r="Z134" s="39"/>
      <c r="AA134" s="39"/>
      <c r="AB134" s="39"/>
      <c r="AC134" s="39"/>
      <c r="AD134" s="39"/>
      <c r="AE134" s="39"/>
      <c r="AR134" s="177" t="s">
        <v>156</v>
      </c>
      <c r="AT134" s="177" t="s">
        <v>151</v>
      </c>
      <c r="AU134" s="177" t="s">
        <v>80</v>
      </c>
      <c r="AY134" s="20" t="s">
        <v>148</v>
      </c>
      <c r="BE134" s="178">
        <f>IF(N134="základní",J134,0)</f>
        <v>0</v>
      </c>
      <c r="BF134" s="178">
        <f>IF(N134="snížená",J134,0)</f>
        <v>0</v>
      </c>
      <c r="BG134" s="178">
        <f>IF(N134="zákl. přenesená",J134,0)</f>
        <v>0</v>
      </c>
      <c r="BH134" s="178">
        <f>IF(N134="sníž. přenesená",J134,0)</f>
        <v>0</v>
      </c>
      <c r="BI134" s="178">
        <f>IF(N134="nulová",J134,0)</f>
        <v>0</v>
      </c>
      <c r="BJ134" s="20" t="s">
        <v>80</v>
      </c>
      <c r="BK134" s="178">
        <f>ROUND(I134*H134,2)</f>
        <v>0</v>
      </c>
      <c r="BL134" s="20" t="s">
        <v>156</v>
      </c>
      <c r="BM134" s="177" t="s">
        <v>632</v>
      </c>
    </row>
    <row r="135" s="2" customFormat="1" ht="194.4" customHeight="1">
      <c r="A135" s="39"/>
      <c r="B135" s="165"/>
      <c r="C135" s="166" t="s">
        <v>344</v>
      </c>
      <c r="D135" s="166" t="s">
        <v>151</v>
      </c>
      <c r="E135" s="167" t="s">
        <v>1228</v>
      </c>
      <c r="F135" s="168" t="s">
        <v>1229</v>
      </c>
      <c r="G135" s="169" t="s">
        <v>989</v>
      </c>
      <c r="H135" s="170">
        <v>1</v>
      </c>
      <c r="I135" s="171"/>
      <c r="J135" s="172">
        <f>ROUND(I135*H135,2)</f>
        <v>0</v>
      </c>
      <c r="K135" s="168" t="s">
        <v>3</v>
      </c>
      <c r="L135" s="40"/>
      <c r="M135" s="173" t="s">
        <v>3</v>
      </c>
      <c r="N135" s="174" t="s">
        <v>43</v>
      </c>
      <c r="O135" s="73"/>
      <c r="P135" s="175">
        <f>O135*H135</f>
        <v>0</v>
      </c>
      <c r="Q135" s="175">
        <v>0</v>
      </c>
      <c r="R135" s="175">
        <f>Q135*H135</f>
        <v>0</v>
      </c>
      <c r="S135" s="175">
        <v>0</v>
      </c>
      <c r="T135" s="176">
        <f>S135*H135</f>
        <v>0</v>
      </c>
      <c r="U135" s="39"/>
      <c r="V135" s="39"/>
      <c r="W135" s="39"/>
      <c r="X135" s="39"/>
      <c r="Y135" s="39"/>
      <c r="Z135" s="39"/>
      <c r="AA135" s="39"/>
      <c r="AB135" s="39"/>
      <c r="AC135" s="39"/>
      <c r="AD135" s="39"/>
      <c r="AE135" s="39"/>
      <c r="AR135" s="177" t="s">
        <v>156</v>
      </c>
      <c r="AT135" s="177" t="s">
        <v>151</v>
      </c>
      <c r="AU135" s="177" t="s">
        <v>80</v>
      </c>
      <c r="AY135" s="20" t="s">
        <v>148</v>
      </c>
      <c r="BE135" s="178">
        <f>IF(N135="základní",J135,0)</f>
        <v>0</v>
      </c>
      <c r="BF135" s="178">
        <f>IF(N135="snížená",J135,0)</f>
        <v>0</v>
      </c>
      <c r="BG135" s="178">
        <f>IF(N135="zákl. přenesená",J135,0)</f>
        <v>0</v>
      </c>
      <c r="BH135" s="178">
        <f>IF(N135="sníž. přenesená",J135,0)</f>
        <v>0</v>
      </c>
      <c r="BI135" s="178">
        <f>IF(N135="nulová",J135,0)</f>
        <v>0</v>
      </c>
      <c r="BJ135" s="20" t="s">
        <v>80</v>
      </c>
      <c r="BK135" s="178">
        <f>ROUND(I135*H135,2)</f>
        <v>0</v>
      </c>
      <c r="BL135" s="20" t="s">
        <v>156</v>
      </c>
      <c r="BM135" s="177" t="s">
        <v>641</v>
      </c>
    </row>
    <row r="136" s="2" customFormat="1" ht="33" customHeight="1">
      <c r="A136" s="39"/>
      <c r="B136" s="165"/>
      <c r="C136" s="166" t="s">
        <v>351</v>
      </c>
      <c r="D136" s="166" t="s">
        <v>151</v>
      </c>
      <c r="E136" s="167" t="s">
        <v>1230</v>
      </c>
      <c r="F136" s="168" t="s">
        <v>1231</v>
      </c>
      <c r="G136" s="169" t="s">
        <v>989</v>
      </c>
      <c r="H136" s="170">
        <v>1</v>
      </c>
      <c r="I136" s="171"/>
      <c r="J136" s="172">
        <f>ROUND(I136*H136,2)</f>
        <v>0</v>
      </c>
      <c r="K136" s="168" t="s">
        <v>3</v>
      </c>
      <c r="L136" s="40"/>
      <c r="M136" s="173" t="s">
        <v>3</v>
      </c>
      <c r="N136" s="174" t="s">
        <v>43</v>
      </c>
      <c r="O136" s="73"/>
      <c r="P136" s="175">
        <f>O136*H136</f>
        <v>0</v>
      </c>
      <c r="Q136" s="175">
        <v>0</v>
      </c>
      <c r="R136" s="175">
        <f>Q136*H136</f>
        <v>0</v>
      </c>
      <c r="S136" s="175">
        <v>0</v>
      </c>
      <c r="T136" s="176">
        <f>S136*H136</f>
        <v>0</v>
      </c>
      <c r="U136" s="39"/>
      <c r="V136" s="39"/>
      <c r="W136" s="39"/>
      <c r="X136" s="39"/>
      <c r="Y136" s="39"/>
      <c r="Z136" s="39"/>
      <c r="AA136" s="39"/>
      <c r="AB136" s="39"/>
      <c r="AC136" s="39"/>
      <c r="AD136" s="39"/>
      <c r="AE136" s="39"/>
      <c r="AR136" s="177" t="s">
        <v>156</v>
      </c>
      <c r="AT136" s="177" t="s">
        <v>151</v>
      </c>
      <c r="AU136" s="177" t="s">
        <v>80</v>
      </c>
      <c r="AY136" s="20" t="s">
        <v>148</v>
      </c>
      <c r="BE136" s="178">
        <f>IF(N136="základní",J136,0)</f>
        <v>0</v>
      </c>
      <c r="BF136" s="178">
        <f>IF(N136="snížená",J136,0)</f>
        <v>0</v>
      </c>
      <c r="BG136" s="178">
        <f>IF(N136="zákl. přenesená",J136,0)</f>
        <v>0</v>
      </c>
      <c r="BH136" s="178">
        <f>IF(N136="sníž. přenesená",J136,0)</f>
        <v>0</v>
      </c>
      <c r="BI136" s="178">
        <f>IF(N136="nulová",J136,0)</f>
        <v>0</v>
      </c>
      <c r="BJ136" s="20" t="s">
        <v>80</v>
      </c>
      <c r="BK136" s="178">
        <f>ROUND(I136*H136,2)</f>
        <v>0</v>
      </c>
      <c r="BL136" s="20" t="s">
        <v>156</v>
      </c>
      <c r="BM136" s="177" t="s">
        <v>652</v>
      </c>
    </row>
    <row r="137" s="2" customFormat="1" ht="16.5" customHeight="1">
      <c r="A137" s="39"/>
      <c r="B137" s="165"/>
      <c r="C137" s="166" t="s">
        <v>359</v>
      </c>
      <c r="D137" s="166" t="s">
        <v>151</v>
      </c>
      <c r="E137" s="167" t="s">
        <v>1196</v>
      </c>
      <c r="F137" s="168" t="s">
        <v>1197</v>
      </c>
      <c r="G137" s="169" t="s">
        <v>989</v>
      </c>
      <c r="H137" s="170">
        <v>1</v>
      </c>
      <c r="I137" s="171"/>
      <c r="J137" s="172">
        <f>ROUND(I137*H137,2)</f>
        <v>0</v>
      </c>
      <c r="K137" s="168" t="s">
        <v>3</v>
      </c>
      <c r="L137" s="40"/>
      <c r="M137" s="173" t="s">
        <v>3</v>
      </c>
      <c r="N137" s="174" t="s">
        <v>43</v>
      </c>
      <c r="O137" s="73"/>
      <c r="P137" s="175">
        <f>O137*H137</f>
        <v>0</v>
      </c>
      <c r="Q137" s="175">
        <v>0</v>
      </c>
      <c r="R137" s="175">
        <f>Q137*H137</f>
        <v>0</v>
      </c>
      <c r="S137" s="175">
        <v>0</v>
      </c>
      <c r="T137" s="176">
        <f>S137*H137</f>
        <v>0</v>
      </c>
      <c r="U137" s="39"/>
      <c r="V137" s="39"/>
      <c r="W137" s="39"/>
      <c r="X137" s="39"/>
      <c r="Y137" s="39"/>
      <c r="Z137" s="39"/>
      <c r="AA137" s="39"/>
      <c r="AB137" s="39"/>
      <c r="AC137" s="39"/>
      <c r="AD137" s="39"/>
      <c r="AE137" s="39"/>
      <c r="AR137" s="177" t="s">
        <v>156</v>
      </c>
      <c r="AT137" s="177" t="s">
        <v>151</v>
      </c>
      <c r="AU137" s="177" t="s">
        <v>80</v>
      </c>
      <c r="AY137" s="20" t="s">
        <v>148</v>
      </c>
      <c r="BE137" s="178">
        <f>IF(N137="základní",J137,0)</f>
        <v>0</v>
      </c>
      <c r="BF137" s="178">
        <f>IF(N137="snížená",J137,0)</f>
        <v>0</v>
      </c>
      <c r="BG137" s="178">
        <f>IF(N137="zákl. přenesená",J137,0)</f>
        <v>0</v>
      </c>
      <c r="BH137" s="178">
        <f>IF(N137="sníž. přenesená",J137,0)</f>
        <v>0</v>
      </c>
      <c r="BI137" s="178">
        <f>IF(N137="nulová",J137,0)</f>
        <v>0</v>
      </c>
      <c r="BJ137" s="20" t="s">
        <v>80</v>
      </c>
      <c r="BK137" s="178">
        <f>ROUND(I137*H137,2)</f>
        <v>0</v>
      </c>
      <c r="BL137" s="20" t="s">
        <v>156</v>
      </c>
      <c r="BM137" s="177" t="s">
        <v>661</v>
      </c>
    </row>
    <row r="138" s="2" customFormat="1" ht="37.8" customHeight="1">
      <c r="A138" s="39"/>
      <c r="B138" s="165"/>
      <c r="C138" s="166" t="s">
        <v>512</v>
      </c>
      <c r="D138" s="166" t="s">
        <v>151</v>
      </c>
      <c r="E138" s="167" t="s">
        <v>1180</v>
      </c>
      <c r="F138" s="168" t="s">
        <v>1181</v>
      </c>
      <c r="G138" s="169" t="s">
        <v>989</v>
      </c>
      <c r="H138" s="170">
        <v>1</v>
      </c>
      <c r="I138" s="171"/>
      <c r="J138" s="172">
        <f>ROUND(I138*H138,2)</f>
        <v>0</v>
      </c>
      <c r="K138" s="168" t="s">
        <v>3</v>
      </c>
      <c r="L138" s="40"/>
      <c r="M138" s="173" t="s">
        <v>3</v>
      </c>
      <c r="N138" s="174" t="s">
        <v>43</v>
      </c>
      <c r="O138" s="73"/>
      <c r="P138" s="175">
        <f>O138*H138</f>
        <v>0</v>
      </c>
      <c r="Q138" s="175">
        <v>0</v>
      </c>
      <c r="R138" s="175">
        <f>Q138*H138</f>
        <v>0</v>
      </c>
      <c r="S138" s="175">
        <v>0</v>
      </c>
      <c r="T138" s="176">
        <f>S138*H138</f>
        <v>0</v>
      </c>
      <c r="U138" s="39"/>
      <c r="V138" s="39"/>
      <c r="W138" s="39"/>
      <c r="X138" s="39"/>
      <c r="Y138" s="39"/>
      <c r="Z138" s="39"/>
      <c r="AA138" s="39"/>
      <c r="AB138" s="39"/>
      <c r="AC138" s="39"/>
      <c r="AD138" s="39"/>
      <c r="AE138" s="39"/>
      <c r="AR138" s="177" t="s">
        <v>156</v>
      </c>
      <c r="AT138" s="177" t="s">
        <v>151</v>
      </c>
      <c r="AU138" s="177" t="s">
        <v>80</v>
      </c>
      <c r="AY138" s="20" t="s">
        <v>148</v>
      </c>
      <c r="BE138" s="178">
        <f>IF(N138="základní",J138,0)</f>
        <v>0</v>
      </c>
      <c r="BF138" s="178">
        <f>IF(N138="snížená",J138,0)</f>
        <v>0</v>
      </c>
      <c r="BG138" s="178">
        <f>IF(N138="zákl. přenesená",J138,0)</f>
        <v>0</v>
      </c>
      <c r="BH138" s="178">
        <f>IF(N138="sníž. přenesená",J138,0)</f>
        <v>0</v>
      </c>
      <c r="BI138" s="178">
        <f>IF(N138="nulová",J138,0)</f>
        <v>0</v>
      </c>
      <c r="BJ138" s="20" t="s">
        <v>80</v>
      </c>
      <c r="BK138" s="178">
        <f>ROUND(I138*H138,2)</f>
        <v>0</v>
      </c>
      <c r="BL138" s="20" t="s">
        <v>156</v>
      </c>
      <c r="BM138" s="177" t="s">
        <v>672</v>
      </c>
    </row>
    <row r="139" s="2" customFormat="1" ht="37.8" customHeight="1">
      <c r="A139" s="39"/>
      <c r="B139" s="165"/>
      <c r="C139" s="166" t="s">
        <v>517</v>
      </c>
      <c r="D139" s="166" t="s">
        <v>151</v>
      </c>
      <c r="E139" s="167" t="s">
        <v>1184</v>
      </c>
      <c r="F139" s="168" t="s">
        <v>1185</v>
      </c>
      <c r="G139" s="169" t="s">
        <v>989</v>
      </c>
      <c r="H139" s="170">
        <v>1</v>
      </c>
      <c r="I139" s="171"/>
      <c r="J139" s="172">
        <f>ROUND(I139*H139,2)</f>
        <v>0</v>
      </c>
      <c r="K139" s="168" t="s">
        <v>3</v>
      </c>
      <c r="L139" s="40"/>
      <c r="M139" s="173" t="s">
        <v>3</v>
      </c>
      <c r="N139" s="174" t="s">
        <v>43</v>
      </c>
      <c r="O139" s="73"/>
      <c r="P139" s="175">
        <f>O139*H139</f>
        <v>0</v>
      </c>
      <c r="Q139" s="175">
        <v>0</v>
      </c>
      <c r="R139" s="175">
        <f>Q139*H139</f>
        <v>0</v>
      </c>
      <c r="S139" s="175">
        <v>0</v>
      </c>
      <c r="T139" s="176">
        <f>S139*H139</f>
        <v>0</v>
      </c>
      <c r="U139" s="39"/>
      <c r="V139" s="39"/>
      <c r="W139" s="39"/>
      <c r="X139" s="39"/>
      <c r="Y139" s="39"/>
      <c r="Z139" s="39"/>
      <c r="AA139" s="39"/>
      <c r="AB139" s="39"/>
      <c r="AC139" s="39"/>
      <c r="AD139" s="39"/>
      <c r="AE139" s="39"/>
      <c r="AR139" s="177" t="s">
        <v>156</v>
      </c>
      <c r="AT139" s="177" t="s">
        <v>151</v>
      </c>
      <c r="AU139" s="177" t="s">
        <v>80</v>
      </c>
      <c r="AY139" s="20" t="s">
        <v>148</v>
      </c>
      <c r="BE139" s="178">
        <f>IF(N139="základní",J139,0)</f>
        <v>0</v>
      </c>
      <c r="BF139" s="178">
        <f>IF(N139="snížená",J139,0)</f>
        <v>0</v>
      </c>
      <c r="BG139" s="178">
        <f>IF(N139="zákl. přenesená",J139,0)</f>
        <v>0</v>
      </c>
      <c r="BH139" s="178">
        <f>IF(N139="sníž. přenesená",J139,0)</f>
        <v>0</v>
      </c>
      <c r="BI139" s="178">
        <f>IF(N139="nulová",J139,0)</f>
        <v>0</v>
      </c>
      <c r="BJ139" s="20" t="s">
        <v>80</v>
      </c>
      <c r="BK139" s="178">
        <f>ROUND(I139*H139,2)</f>
        <v>0</v>
      </c>
      <c r="BL139" s="20" t="s">
        <v>156</v>
      </c>
      <c r="BM139" s="177" t="s">
        <v>682</v>
      </c>
    </row>
    <row r="140" s="2" customFormat="1" ht="24.15" customHeight="1">
      <c r="A140" s="39"/>
      <c r="B140" s="165"/>
      <c r="C140" s="166" t="s">
        <v>522</v>
      </c>
      <c r="D140" s="166" t="s">
        <v>151</v>
      </c>
      <c r="E140" s="167" t="s">
        <v>1186</v>
      </c>
      <c r="F140" s="168" t="s">
        <v>1187</v>
      </c>
      <c r="G140" s="169" t="s">
        <v>989</v>
      </c>
      <c r="H140" s="170">
        <v>1</v>
      </c>
      <c r="I140" s="171"/>
      <c r="J140" s="172">
        <f>ROUND(I140*H140,2)</f>
        <v>0</v>
      </c>
      <c r="K140" s="168" t="s">
        <v>3</v>
      </c>
      <c r="L140" s="40"/>
      <c r="M140" s="173" t="s">
        <v>3</v>
      </c>
      <c r="N140" s="174" t="s">
        <v>43</v>
      </c>
      <c r="O140" s="73"/>
      <c r="P140" s="175">
        <f>O140*H140</f>
        <v>0</v>
      </c>
      <c r="Q140" s="175">
        <v>0</v>
      </c>
      <c r="R140" s="175">
        <f>Q140*H140</f>
        <v>0</v>
      </c>
      <c r="S140" s="175">
        <v>0</v>
      </c>
      <c r="T140" s="176">
        <f>S140*H140</f>
        <v>0</v>
      </c>
      <c r="U140" s="39"/>
      <c r="V140" s="39"/>
      <c r="W140" s="39"/>
      <c r="X140" s="39"/>
      <c r="Y140" s="39"/>
      <c r="Z140" s="39"/>
      <c r="AA140" s="39"/>
      <c r="AB140" s="39"/>
      <c r="AC140" s="39"/>
      <c r="AD140" s="39"/>
      <c r="AE140" s="39"/>
      <c r="AR140" s="177" t="s">
        <v>156</v>
      </c>
      <c r="AT140" s="177" t="s">
        <v>151</v>
      </c>
      <c r="AU140" s="177" t="s">
        <v>80</v>
      </c>
      <c r="AY140" s="20" t="s">
        <v>148</v>
      </c>
      <c r="BE140" s="178">
        <f>IF(N140="základní",J140,0)</f>
        <v>0</v>
      </c>
      <c r="BF140" s="178">
        <f>IF(N140="snížená",J140,0)</f>
        <v>0</v>
      </c>
      <c r="BG140" s="178">
        <f>IF(N140="zákl. přenesená",J140,0)</f>
        <v>0</v>
      </c>
      <c r="BH140" s="178">
        <f>IF(N140="sníž. přenesená",J140,0)</f>
        <v>0</v>
      </c>
      <c r="BI140" s="178">
        <f>IF(N140="nulová",J140,0)</f>
        <v>0</v>
      </c>
      <c r="BJ140" s="20" t="s">
        <v>80</v>
      </c>
      <c r="BK140" s="178">
        <f>ROUND(I140*H140,2)</f>
        <v>0</v>
      </c>
      <c r="BL140" s="20" t="s">
        <v>156</v>
      </c>
      <c r="BM140" s="177" t="s">
        <v>692</v>
      </c>
    </row>
    <row r="141" s="12" customFormat="1" ht="25.92" customHeight="1">
      <c r="A141" s="12"/>
      <c r="B141" s="152"/>
      <c r="C141" s="12"/>
      <c r="D141" s="153" t="s">
        <v>71</v>
      </c>
      <c r="E141" s="154" t="s">
        <v>1232</v>
      </c>
      <c r="F141" s="154" t="s">
        <v>1233</v>
      </c>
      <c r="G141" s="12"/>
      <c r="H141" s="12"/>
      <c r="I141" s="155"/>
      <c r="J141" s="156">
        <f>BK141</f>
        <v>0</v>
      </c>
      <c r="K141" s="12"/>
      <c r="L141" s="152"/>
      <c r="M141" s="157"/>
      <c r="N141" s="158"/>
      <c r="O141" s="158"/>
      <c r="P141" s="159">
        <f>SUM(P142:P191)</f>
        <v>0</v>
      </c>
      <c r="Q141" s="158"/>
      <c r="R141" s="159">
        <f>SUM(R142:R191)</f>
        <v>0</v>
      </c>
      <c r="S141" s="158"/>
      <c r="T141" s="160">
        <f>SUM(T142:T191)</f>
        <v>0</v>
      </c>
      <c r="U141" s="12"/>
      <c r="V141" s="12"/>
      <c r="W141" s="12"/>
      <c r="X141" s="12"/>
      <c r="Y141" s="12"/>
      <c r="Z141" s="12"/>
      <c r="AA141" s="12"/>
      <c r="AB141" s="12"/>
      <c r="AC141" s="12"/>
      <c r="AD141" s="12"/>
      <c r="AE141" s="12"/>
      <c r="AR141" s="153" t="s">
        <v>80</v>
      </c>
      <c r="AT141" s="161" t="s">
        <v>71</v>
      </c>
      <c r="AU141" s="161" t="s">
        <v>72</v>
      </c>
      <c r="AY141" s="153" t="s">
        <v>148</v>
      </c>
      <c r="BK141" s="162">
        <f>SUM(BK142:BK191)</f>
        <v>0</v>
      </c>
    </row>
    <row r="142" s="2" customFormat="1" ht="37.8" customHeight="1">
      <c r="A142" s="39"/>
      <c r="B142" s="165"/>
      <c r="C142" s="166" t="s">
        <v>529</v>
      </c>
      <c r="D142" s="166" t="s">
        <v>151</v>
      </c>
      <c r="E142" s="167" t="s">
        <v>1225</v>
      </c>
      <c r="F142" s="168" t="s">
        <v>1226</v>
      </c>
      <c r="G142" s="169" t="s">
        <v>989</v>
      </c>
      <c r="H142" s="170">
        <v>2</v>
      </c>
      <c r="I142" s="171"/>
      <c r="J142" s="172">
        <f>ROUND(I142*H142,2)</f>
        <v>0</v>
      </c>
      <c r="K142" s="168" t="s">
        <v>3</v>
      </c>
      <c r="L142" s="40"/>
      <c r="M142" s="173" t="s">
        <v>3</v>
      </c>
      <c r="N142" s="174" t="s">
        <v>43</v>
      </c>
      <c r="O142" s="73"/>
      <c r="P142" s="175">
        <f>O142*H142</f>
        <v>0</v>
      </c>
      <c r="Q142" s="175">
        <v>0</v>
      </c>
      <c r="R142" s="175">
        <f>Q142*H142</f>
        <v>0</v>
      </c>
      <c r="S142" s="175">
        <v>0</v>
      </c>
      <c r="T142" s="176">
        <f>S142*H142</f>
        <v>0</v>
      </c>
      <c r="U142" s="39"/>
      <c r="V142" s="39"/>
      <c r="W142" s="39"/>
      <c r="X142" s="39"/>
      <c r="Y142" s="39"/>
      <c r="Z142" s="39"/>
      <c r="AA142" s="39"/>
      <c r="AB142" s="39"/>
      <c r="AC142" s="39"/>
      <c r="AD142" s="39"/>
      <c r="AE142" s="39"/>
      <c r="AR142" s="177" t="s">
        <v>156</v>
      </c>
      <c r="AT142" s="177" t="s">
        <v>151</v>
      </c>
      <c r="AU142" s="177" t="s">
        <v>80</v>
      </c>
      <c r="AY142" s="20" t="s">
        <v>148</v>
      </c>
      <c r="BE142" s="178">
        <f>IF(N142="základní",J142,0)</f>
        <v>0</v>
      </c>
      <c r="BF142" s="178">
        <f>IF(N142="snížená",J142,0)</f>
        <v>0</v>
      </c>
      <c r="BG142" s="178">
        <f>IF(N142="zákl. přenesená",J142,0)</f>
        <v>0</v>
      </c>
      <c r="BH142" s="178">
        <f>IF(N142="sníž. přenesená",J142,0)</f>
        <v>0</v>
      </c>
      <c r="BI142" s="178">
        <f>IF(N142="nulová",J142,0)</f>
        <v>0</v>
      </c>
      <c r="BJ142" s="20" t="s">
        <v>80</v>
      </c>
      <c r="BK142" s="178">
        <f>ROUND(I142*H142,2)</f>
        <v>0</v>
      </c>
      <c r="BL142" s="20" t="s">
        <v>156</v>
      </c>
      <c r="BM142" s="177" t="s">
        <v>702</v>
      </c>
    </row>
    <row r="143" s="2" customFormat="1" ht="16.5" customHeight="1">
      <c r="A143" s="39"/>
      <c r="B143" s="165"/>
      <c r="C143" s="166" t="s">
        <v>534</v>
      </c>
      <c r="D143" s="166" t="s">
        <v>151</v>
      </c>
      <c r="E143" s="167" t="s">
        <v>1234</v>
      </c>
      <c r="F143" s="168" t="s">
        <v>1222</v>
      </c>
      <c r="G143" s="169" t="s">
        <v>3</v>
      </c>
      <c r="H143" s="170">
        <v>1</v>
      </c>
      <c r="I143" s="171"/>
      <c r="J143" s="172">
        <f>ROUND(I143*H143,2)</f>
        <v>0</v>
      </c>
      <c r="K143" s="168" t="s">
        <v>3</v>
      </c>
      <c r="L143" s="40"/>
      <c r="M143" s="173" t="s">
        <v>3</v>
      </c>
      <c r="N143" s="174" t="s">
        <v>43</v>
      </c>
      <c r="O143" s="73"/>
      <c r="P143" s="175">
        <f>O143*H143</f>
        <v>0</v>
      </c>
      <c r="Q143" s="175">
        <v>0</v>
      </c>
      <c r="R143" s="175">
        <f>Q143*H143</f>
        <v>0</v>
      </c>
      <c r="S143" s="175">
        <v>0</v>
      </c>
      <c r="T143" s="176">
        <f>S143*H143</f>
        <v>0</v>
      </c>
      <c r="U143" s="39"/>
      <c r="V143" s="39"/>
      <c r="W143" s="39"/>
      <c r="X143" s="39"/>
      <c r="Y143" s="39"/>
      <c r="Z143" s="39"/>
      <c r="AA143" s="39"/>
      <c r="AB143" s="39"/>
      <c r="AC143" s="39"/>
      <c r="AD143" s="39"/>
      <c r="AE143" s="39"/>
      <c r="AR143" s="177" t="s">
        <v>156</v>
      </c>
      <c r="AT143" s="177" t="s">
        <v>151</v>
      </c>
      <c r="AU143" s="177" t="s">
        <v>80</v>
      </c>
      <c r="AY143" s="20" t="s">
        <v>148</v>
      </c>
      <c r="BE143" s="178">
        <f>IF(N143="základní",J143,0)</f>
        <v>0</v>
      </c>
      <c r="BF143" s="178">
        <f>IF(N143="snížená",J143,0)</f>
        <v>0</v>
      </c>
      <c r="BG143" s="178">
        <f>IF(N143="zákl. přenesená",J143,0)</f>
        <v>0</v>
      </c>
      <c r="BH143" s="178">
        <f>IF(N143="sníž. přenesená",J143,0)</f>
        <v>0</v>
      </c>
      <c r="BI143" s="178">
        <f>IF(N143="nulová",J143,0)</f>
        <v>0</v>
      </c>
      <c r="BJ143" s="20" t="s">
        <v>80</v>
      </c>
      <c r="BK143" s="178">
        <f>ROUND(I143*H143,2)</f>
        <v>0</v>
      </c>
      <c r="BL143" s="20" t="s">
        <v>156</v>
      </c>
      <c r="BM143" s="177" t="s">
        <v>712</v>
      </c>
    </row>
    <row r="144" s="2" customFormat="1" ht="33" customHeight="1">
      <c r="A144" s="39"/>
      <c r="B144" s="165"/>
      <c r="C144" s="166" t="s">
        <v>538</v>
      </c>
      <c r="D144" s="166" t="s">
        <v>151</v>
      </c>
      <c r="E144" s="167" t="s">
        <v>1217</v>
      </c>
      <c r="F144" s="168" t="s">
        <v>1218</v>
      </c>
      <c r="G144" s="169" t="s">
        <v>989</v>
      </c>
      <c r="H144" s="170">
        <v>1</v>
      </c>
      <c r="I144" s="171"/>
      <c r="J144" s="172">
        <f>ROUND(I144*H144,2)</f>
        <v>0</v>
      </c>
      <c r="K144" s="168" t="s">
        <v>3</v>
      </c>
      <c r="L144" s="40"/>
      <c r="M144" s="173" t="s">
        <v>3</v>
      </c>
      <c r="N144" s="174" t="s">
        <v>43</v>
      </c>
      <c r="O144" s="73"/>
      <c r="P144" s="175">
        <f>O144*H144</f>
        <v>0</v>
      </c>
      <c r="Q144" s="175">
        <v>0</v>
      </c>
      <c r="R144" s="175">
        <f>Q144*H144</f>
        <v>0</v>
      </c>
      <c r="S144" s="175">
        <v>0</v>
      </c>
      <c r="T144" s="176">
        <f>S144*H144</f>
        <v>0</v>
      </c>
      <c r="U144" s="39"/>
      <c r="V144" s="39"/>
      <c r="W144" s="39"/>
      <c r="X144" s="39"/>
      <c r="Y144" s="39"/>
      <c r="Z144" s="39"/>
      <c r="AA144" s="39"/>
      <c r="AB144" s="39"/>
      <c r="AC144" s="39"/>
      <c r="AD144" s="39"/>
      <c r="AE144" s="39"/>
      <c r="AR144" s="177" t="s">
        <v>156</v>
      </c>
      <c r="AT144" s="177" t="s">
        <v>151</v>
      </c>
      <c r="AU144" s="177" t="s">
        <v>80</v>
      </c>
      <c r="AY144" s="20" t="s">
        <v>148</v>
      </c>
      <c r="BE144" s="178">
        <f>IF(N144="základní",J144,0)</f>
        <v>0</v>
      </c>
      <c r="BF144" s="178">
        <f>IF(N144="snížená",J144,0)</f>
        <v>0</v>
      </c>
      <c r="BG144" s="178">
        <f>IF(N144="zákl. přenesená",J144,0)</f>
        <v>0</v>
      </c>
      <c r="BH144" s="178">
        <f>IF(N144="sníž. přenesená",J144,0)</f>
        <v>0</v>
      </c>
      <c r="BI144" s="178">
        <f>IF(N144="nulová",J144,0)</f>
        <v>0</v>
      </c>
      <c r="BJ144" s="20" t="s">
        <v>80</v>
      </c>
      <c r="BK144" s="178">
        <f>ROUND(I144*H144,2)</f>
        <v>0</v>
      </c>
      <c r="BL144" s="20" t="s">
        <v>156</v>
      </c>
      <c r="BM144" s="177" t="s">
        <v>723</v>
      </c>
    </row>
    <row r="145" s="2" customFormat="1" ht="62.7" customHeight="1">
      <c r="A145" s="39"/>
      <c r="B145" s="165"/>
      <c r="C145" s="166" t="s">
        <v>543</v>
      </c>
      <c r="D145" s="166" t="s">
        <v>151</v>
      </c>
      <c r="E145" s="167" t="s">
        <v>1235</v>
      </c>
      <c r="F145" s="168" t="s">
        <v>1236</v>
      </c>
      <c r="G145" s="169" t="s">
        <v>989</v>
      </c>
      <c r="H145" s="170">
        <v>1</v>
      </c>
      <c r="I145" s="171"/>
      <c r="J145" s="172">
        <f>ROUND(I145*H145,2)</f>
        <v>0</v>
      </c>
      <c r="K145" s="168" t="s">
        <v>3</v>
      </c>
      <c r="L145" s="40"/>
      <c r="M145" s="173" t="s">
        <v>3</v>
      </c>
      <c r="N145" s="174" t="s">
        <v>43</v>
      </c>
      <c r="O145" s="73"/>
      <c r="P145" s="175">
        <f>O145*H145</f>
        <v>0</v>
      </c>
      <c r="Q145" s="175">
        <v>0</v>
      </c>
      <c r="R145" s="175">
        <f>Q145*H145</f>
        <v>0</v>
      </c>
      <c r="S145" s="175">
        <v>0</v>
      </c>
      <c r="T145" s="176">
        <f>S145*H145</f>
        <v>0</v>
      </c>
      <c r="U145" s="39"/>
      <c r="V145" s="39"/>
      <c r="W145" s="39"/>
      <c r="X145" s="39"/>
      <c r="Y145" s="39"/>
      <c r="Z145" s="39"/>
      <c r="AA145" s="39"/>
      <c r="AB145" s="39"/>
      <c r="AC145" s="39"/>
      <c r="AD145" s="39"/>
      <c r="AE145" s="39"/>
      <c r="AR145" s="177" t="s">
        <v>156</v>
      </c>
      <c r="AT145" s="177" t="s">
        <v>151</v>
      </c>
      <c r="AU145" s="177" t="s">
        <v>80</v>
      </c>
      <c r="AY145" s="20" t="s">
        <v>148</v>
      </c>
      <c r="BE145" s="178">
        <f>IF(N145="základní",J145,0)</f>
        <v>0</v>
      </c>
      <c r="BF145" s="178">
        <f>IF(N145="snížená",J145,0)</f>
        <v>0</v>
      </c>
      <c r="BG145" s="178">
        <f>IF(N145="zákl. přenesená",J145,0)</f>
        <v>0</v>
      </c>
      <c r="BH145" s="178">
        <f>IF(N145="sníž. přenesená",J145,0)</f>
        <v>0</v>
      </c>
      <c r="BI145" s="178">
        <f>IF(N145="nulová",J145,0)</f>
        <v>0</v>
      </c>
      <c r="BJ145" s="20" t="s">
        <v>80</v>
      </c>
      <c r="BK145" s="178">
        <f>ROUND(I145*H145,2)</f>
        <v>0</v>
      </c>
      <c r="BL145" s="20" t="s">
        <v>156</v>
      </c>
      <c r="BM145" s="177" t="s">
        <v>733</v>
      </c>
    </row>
    <row r="146" s="2" customFormat="1" ht="37.8" customHeight="1">
      <c r="A146" s="39"/>
      <c r="B146" s="165"/>
      <c r="C146" s="166" t="s">
        <v>547</v>
      </c>
      <c r="D146" s="166" t="s">
        <v>151</v>
      </c>
      <c r="E146" s="167" t="s">
        <v>1237</v>
      </c>
      <c r="F146" s="168" t="s">
        <v>1238</v>
      </c>
      <c r="G146" s="169" t="s">
        <v>989</v>
      </c>
      <c r="H146" s="170">
        <v>1</v>
      </c>
      <c r="I146" s="171"/>
      <c r="J146" s="172">
        <f>ROUND(I146*H146,2)</f>
        <v>0</v>
      </c>
      <c r="K146" s="168" t="s">
        <v>3</v>
      </c>
      <c r="L146" s="40"/>
      <c r="M146" s="173" t="s">
        <v>3</v>
      </c>
      <c r="N146" s="174" t="s">
        <v>43</v>
      </c>
      <c r="O146" s="73"/>
      <c r="P146" s="175">
        <f>O146*H146</f>
        <v>0</v>
      </c>
      <c r="Q146" s="175">
        <v>0</v>
      </c>
      <c r="R146" s="175">
        <f>Q146*H146</f>
        <v>0</v>
      </c>
      <c r="S146" s="175">
        <v>0</v>
      </c>
      <c r="T146" s="176">
        <f>S146*H146</f>
        <v>0</v>
      </c>
      <c r="U146" s="39"/>
      <c r="V146" s="39"/>
      <c r="W146" s="39"/>
      <c r="X146" s="39"/>
      <c r="Y146" s="39"/>
      <c r="Z146" s="39"/>
      <c r="AA146" s="39"/>
      <c r="AB146" s="39"/>
      <c r="AC146" s="39"/>
      <c r="AD146" s="39"/>
      <c r="AE146" s="39"/>
      <c r="AR146" s="177" t="s">
        <v>156</v>
      </c>
      <c r="AT146" s="177" t="s">
        <v>151</v>
      </c>
      <c r="AU146" s="177" t="s">
        <v>80</v>
      </c>
      <c r="AY146" s="20" t="s">
        <v>148</v>
      </c>
      <c r="BE146" s="178">
        <f>IF(N146="základní",J146,0)</f>
        <v>0</v>
      </c>
      <c r="BF146" s="178">
        <f>IF(N146="snížená",J146,0)</f>
        <v>0</v>
      </c>
      <c r="BG146" s="178">
        <f>IF(N146="zákl. přenesená",J146,0)</f>
        <v>0</v>
      </c>
      <c r="BH146" s="178">
        <f>IF(N146="sníž. přenesená",J146,0)</f>
        <v>0</v>
      </c>
      <c r="BI146" s="178">
        <f>IF(N146="nulová",J146,0)</f>
        <v>0</v>
      </c>
      <c r="BJ146" s="20" t="s">
        <v>80</v>
      </c>
      <c r="BK146" s="178">
        <f>ROUND(I146*H146,2)</f>
        <v>0</v>
      </c>
      <c r="BL146" s="20" t="s">
        <v>156</v>
      </c>
      <c r="BM146" s="177" t="s">
        <v>742</v>
      </c>
    </row>
    <row r="147" s="2" customFormat="1" ht="37.8" customHeight="1">
      <c r="A147" s="39"/>
      <c r="B147" s="165"/>
      <c r="C147" s="166" t="s">
        <v>551</v>
      </c>
      <c r="D147" s="166" t="s">
        <v>151</v>
      </c>
      <c r="E147" s="167" t="s">
        <v>1239</v>
      </c>
      <c r="F147" s="168" t="s">
        <v>1240</v>
      </c>
      <c r="G147" s="169" t="s">
        <v>989</v>
      </c>
      <c r="H147" s="170">
        <v>1</v>
      </c>
      <c r="I147" s="171"/>
      <c r="J147" s="172">
        <f>ROUND(I147*H147,2)</f>
        <v>0</v>
      </c>
      <c r="K147" s="168" t="s">
        <v>3</v>
      </c>
      <c r="L147" s="40"/>
      <c r="M147" s="173" t="s">
        <v>3</v>
      </c>
      <c r="N147" s="174" t="s">
        <v>43</v>
      </c>
      <c r="O147" s="73"/>
      <c r="P147" s="175">
        <f>O147*H147</f>
        <v>0</v>
      </c>
      <c r="Q147" s="175">
        <v>0</v>
      </c>
      <c r="R147" s="175">
        <f>Q147*H147</f>
        <v>0</v>
      </c>
      <c r="S147" s="175">
        <v>0</v>
      </c>
      <c r="T147" s="176">
        <f>S147*H147</f>
        <v>0</v>
      </c>
      <c r="U147" s="39"/>
      <c r="V147" s="39"/>
      <c r="W147" s="39"/>
      <c r="X147" s="39"/>
      <c r="Y147" s="39"/>
      <c r="Z147" s="39"/>
      <c r="AA147" s="39"/>
      <c r="AB147" s="39"/>
      <c r="AC147" s="39"/>
      <c r="AD147" s="39"/>
      <c r="AE147" s="39"/>
      <c r="AR147" s="177" t="s">
        <v>156</v>
      </c>
      <c r="AT147" s="177" t="s">
        <v>151</v>
      </c>
      <c r="AU147" s="177" t="s">
        <v>80</v>
      </c>
      <c r="AY147" s="20" t="s">
        <v>148</v>
      </c>
      <c r="BE147" s="178">
        <f>IF(N147="základní",J147,0)</f>
        <v>0</v>
      </c>
      <c r="BF147" s="178">
        <f>IF(N147="snížená",J147,0)</f>
        <v>0</v>
      </c>
      <c r="BG147" s="178">
        <f>IF(N147="zákl. přenesená",J147,0)</f>
        <v>0</v>
      </c>
      <c r="BH147" s="178">
        <f>IF(N147="sníž. přenesená",J147,0)</f>
        <v>0</v>
      </c>
      <c r="BI147" s="178">
        <f>IF(N147="nulová",J147,0)</f>
        <v>0</v>
      </c>
      <c r="BJ147" s="20" t="s">
        <v>80</v>
      </c>
      <c r="BK147" s="178">
        <f>ROUND(I147*H147,2)</f>
        <v>0</v>
      </c>
      <c r="BL147" s="20" t="s">
        <v>156</v>
      </c>
      <c r="BM147" s="177" t="s">
        <v>754</v>
      </c>
    </row>
    <row r="148" s="2" customFormat="1" ht="16.5" customHeight="1">
      <c r="A148" s="39"/>
      <c r="B148" s="165"/>
      <c r="C148" s="166" t="s">
        <v>555</v>
      </c>
      <c r="D148" s="166" t="s">
        <v>151</v>
      </c>
      <c r="E148" s="167" t="s">
        <v>1196</v>
      </c>
      <c r="F148" s="168" t="s">
        <v>1197</v>
      </c>
      <c r="G148" s="169" t="s">
        <v>989</v>
      </c>
      <c r="H148" s="170">
        <v>2</v>
      </c>
      <c r="I148" s="171"/>
      <c r="J148" s="172">
        <f>ROUND(I148*H148,2)</f>
        <v>0</v>
      </c>
      <c r="K148" s="168" t="s">
        <v>3</v>
      </c>
      <c r="L148" s="40"/>
      <c r="M148" s="173" t="s">
        <v>3</v>
      </c>
      <c r="N148" s="174" t="s">
        <v>43</v>
      </c>
      <c r="O148" s="73"/>
      <c r="P148" s="175">
        <f>O148*H148</f>
        <v>0</v>
      </c>
      <c r="Q148" s="175">
        <v>0</v>
      </c>
      <c r="R148" s="175">
        <f>Q148*H148</f>
        <v>0</v>
      </c>
      <c r="S148" s="175">
        <v>0</v>
      </c>
      <c r="T148" s="176">
        <f>S148*H148</f>
        <v>0</v>
      </c>
      <c r="U148" s="39"/>
      <c r="V148" s="39"/>
      <c r="W148" s="39"/>
      <c r="X148" s="39"/>
      <c r="Y148" s="39"/>
      <c r="Z148" s="39"/>
      <c r="AA148" s="39"/>
      <c r="AB148" s="39"/>
      <c r="AC148" s="39"/>
      <c r="AD148" s="39"/>
      <c r="AE148" s="39"/>
      <c r="AR148" s="177" t="s">
        <v>156</v>
      </c>
      <c r="AT148" s="177" t="s">
        <v>151</v>
      </c>
      <c r="AU148" s="177" t="s">
        <v>80</v>
      </c>
      <c r="AY148" s="20" t="s">
        <v>148</v>
      </c>
      <c r="BE148" s="178">
        <f>IF(N148="základní",J148,0)</f>
        <v>0</v>
      </c>
      <c r="BF148" s="178">
        <f>IF(N148="snížená",J148,0)</f>
        <v>0</v>
      </c>
      <c r="BG148" s="178">
        <f>IF(N148="zákl. přenesená",J148,0)</f>
        <v>0</v>
      </c>
      <c r="BH148" s="178">
        <f>IF(N148="sníž. přenesená",J148,0)</f>
        <v>0</v>
      </c>
      <c r="BI148" s="178">
        <f>IF(N148="nulová",J148,0)</f>
        <v>0</v>
      </c>
      <c r="BJ148" s="20" t="s">
        <v>80</v>
      </c>
      <c r="BK148" s="178">
        <f>ROUND(I148*H148,2)</f>
        <v>0</v>
      </c>
      <c r="BL148" s="20" t="s">
        <v>156</v>
      </c>
      <c r="BM148" s="177" t="s">
        <v>766</v>
      </c>
    </row>
    <row r="149" s="2" customFormat="1" ht="37.8" customHeight="1">
      <c r="A149" s="39"/>
      <c r="B149" s="165"/>
      <c r="C149" s="166" t="s">
        <v>560</v>
      </c>
      <c r="D149" s="166" t="s">
        <v>151</v>
      </c>
      <c r="E149" s="167" t="s">
        <v>1180</v>
      </c>
      <c r="F149" s="168" t="s">
        <v>1181</v>
      </c>
      <c r="G149" s="169" t="s">
        <v>989</v>
      </c>
      <c r="H149" s="170">
        <v>1</v>
      </c>
      <c r="I149" s="171"/>
      <c r="J149" s="172">
        <f>ROUND(I149*H149,2)</f>
        <v>0</v>
      </c>
      <c r="K149" s="168" t="s">
        <v>3</v>
      </c>
      <c r="L149" s="40"/>
      <c r="M149" s="173" t="s">
        <v>3</v>
      </c>
      <c r="N149" s="174" t="s">
        <v>43</v>
      </c>
      <c r="O149" s="73"/>
      <c r="P149" s="175">
        <f>O149*H149</f>
        <v>0</v>
      </c>
      <c r="Q149" s="175">
        <v>0</v>
      </c>
      <c r="R149" s="175">
        <f>Q149*H149</f>
        <v>0</v>
      </c>
      <c r="S149" s="175">
        <v>0</v>
      </c>
      <c r="T149" s="176">
        <f>S149*H149</f>
        <v>0</v>
      </c>
      <c r="U149" s="39"/>
      <c r="V149" s="39"/>
      <c r="W149" s="39"/>
      <c r="X149" s="39"/>
      <c r="Y149" s="39"/>
      <c r="Z149" s="39"/>
      <c r="AA149" s="39"/>
      <c r="AB149" s="39"/>
      <c r="AC149" s="39"/>
      <c r="AD149" s="39"/>
      <c r="AE149" s="39"/>
      <c r="AR149" s="177" t="s">
        <v>156</v>
      </c>
      <c r="AT149" s="177" t="s">
        <v>151</v>
      </c>
      <c r="AU149" s="177" t="s">
        <v>80</v>
      </c>
      <c r="AY149" s="20" t="s">
        <v>148</v>
      </c>
      <c r="BE149" s="178">
        <f>IF(N149="základní",J149,0)</f>
        <v>0</v>
      </c>
      <c r="BF149" s="178">
        <f>IF(N149="snížená",J149,0)</f>
        <v>0</v>
      </c>
      <c r="BG149" s="178">
        <f>IF(N149="zákl. přenesená",J149,0)</f>
        <v>0</v>
      </c>
      <c r="BH149" s="178">
        <f>IF(N149="sníž. přenesená",J149,0)</f>
        <v>0</v>
      </c>
      <c r="BI149" s="178">
        <f>IF(N149="nulová",J149,0)</f>
        <v>0</v>
      </c>
      <c r="BJ149" s="20" t="s">
        <v>80</v>
      </c>
      <c r="BK149" s="178">
        <f>ROUND(I149*H149,2)</f>
        <v>0</v>
      </c>
      <c r="BL149" s="20" t="s">
        <v>156</v>
      </c>
      <c r="BM149" s="177" t="s">
        <v>776</v>
      </c>
    </row>
    <row r="150" s="2" customFormat="1" ht="37.8" customHeight="1">
      <c r="A150" s="39"/>
      <c r="B150" s="165"/>
      <c r="C150" s="166" t="s">
        <v>564</v>
      </c>
      <c r="D150" s="166" t="s">
        <v>151</v>
      </c>
      <c r="E150" s="167" t="s">
        <v>1184</v>
      </c>
      <c r="F150" s="168" t="s">
        <v>1185</v>
      </c>
      <c r="G150" s="169" t="s">
        <v>989</v>
      </c>
      <c r="H150" s="170">
        <v>1</v>
      </c>
      <c r="I150" s="171"/>
      <c r="J150" s="172">
        <f>ROUND(I150*H150,2)</f>
        <v>0</v>
      </c>
      <c r="K150" s="168" t="s">
        <v>3</v>
      </c>
      <c r="L150" s="40"/>
      <c r="M150" s="173" t="s">
        <v>3</v>
      </c>
      <c r="N150" s="174" t="s">
        <v>43</v>
      </c>
      <c r="O150" s="73"/>
      <c r="P150" s="175">
        <f>O150*H150</f>
        <v>0</v>
      </c>
      <c r="Q150" s="175">
        <v>0</v>
      </c>
      <c r="R150" s="175">
        <f>Q150*H150</f>
        <v>0</v>
      </c>
      <c r="S150" s="175">
        <v>0</v>
      </c>
      <c r="T150" s="176">
        <f>S150*H150</f>
        <v>0</v>
      </c>
      <c r="U150" s="39"/>
      <c r="V150" s="39"/>
      <c r="W150" s="39"/>
      <c r="X150" s="39"/>
      <c r="Y150" s="39"/>
      <c r="Z150" s="39"/>
      <c r="AA150" s="39"/>
      <c r="AB150" s="39"/>
      <c r="AC150" s="39"/>
      <c r="AD150" s="39"/>
      <c r="AE150" s="39"/>
      <c r="AR150" s="177" t="s">
        <v>156</v>
      </c>
      <c r="AT150" s="177" t="s">
        <v>151</v>
      </c>
      <c r="AU150" s="177" t="s">
        <v>80</v>
      </c>
      <c r="AY150" s="20" t="s">
        <v>148</v>
      </c>
      <c r="BE150" s="178">
        <f>IF(N150="základní",J150,0)</f>
        <v>0</v>
      </c>
      <c r="BF150" s="178">
        <f>IF(N150="snížená",J150,0)</f>
        <v>0</v>
      </c>
      <c r="BG150" s="178">
        <f>IF(N150="zákl. přenesená",J150,0)</f>
        <v>0</v>
      </c>
      <c r="BH150" s="178">
        <f>IF(N150="sníž. přenesená",J150,0)</f>
        <v>0</v>
      </c>
      <c r="BI150" s="178">
        <f>IF(N150="nulová",J150,0)</f>
        <v>0</v>
      </c>
      <c r="BJ150" s="20" t="s">
        <v>80</v>
      </c>
      <c r="BK150" s="178">
        <f>ROUND(I150*H150,2)</f>
        <v>0</v>
      </c>
      <c r="BL150" s="20" t="s">
        <v>156</v>
      </c>
      <c r="BM150" s="177" t="s">
        <v>787</v>
      </c>
    </row>
    <row r="151" s="2" customFormat="1" ht="24.15" customHeight="1">
      <c r="A151" s="39"/>
      <c r="B151" s="165"/>
      <c r="C151" s="166" t="s">
        <v>569</v>
      </c>
      <c r="D151" s="166" t="s">
        <v>151</v>
      </c>
      <c r="E151" s="167" t="s">
        <v>1186</v>
      </c>
      <c r="F151" s="168" t="s">
        <v>1187</v>
      </c>
      <c r="G151" s="169" t="s">
        <v>989</v>
      </c>
      <c r="H151" s="170">
        <v>1</v>
      </c>
      <c r="I151" s="171"/>
      <c r="J151" s="172">
        <f>ROUND(I151*H151,2)</f>
        <v>0</v>
      </c>
      <c r="K151" s="168" t="s">
        <v>3</v>
      </c>
      <c r="L151" s="40"/>
      <c r="M151" s="173" t="s">
        <v>3</v>
      </c>
      <c r="N151" s="174" t="s">
        <v>43</v>
      </c>
      <c r="O151" s="73"/>
      <c r="P151" s="175">
        <f>O151*H151</f>
        <v>0</v>
      </c>
      <c r="Q151" s="175">
        <v>0</v>
      </c>
      <c r="R151" s="175">
        <f>Q151*H151</f>
        <v>0</v>
      </c>
      <c r="S151" s="175">
        <v>0</v>
      </c>
      <c r="T151" s="176">
        <f>S151*H151</f>
        <v>0</v>
      </c>
      <c r="U151" s="39"/>
      <c r="V151" s="39"/>
      <c r="W151" s="39"/>
      <c r="X151" s="39"/>
      <c r="Y151" s="39"/>
      <c r="Z151" s="39"/>
      <c r="AA151" s="39"/>
      <c r="AB151" s="39"/>
      <c r="AC151" s="39"/>
      <c r="AD151" s="39"/>
      <c r="AE151" s="39"/>
      <c r="AR151" s="177" t="s">
        <v>156</v>
      </c>
      <c r="AT151" s="177" t="s">
        <v>151</v>
      </c>
      <c r="AU151" s="177" t="s">
        <v>80</v>
      </c>
      <c r="AY151" s="20" t="s">
        <v>148</v>
      </c>
      <c r="BE151" s="178">
        <f>IF(N151="základní",J151,0)</f>
        <v>0</v>
      </c>
      <c r="BF151" s="178">
        <f>IF(N151="snížená",J151,0)</f>
        <v>0</v>
      </c>
      <c r="BG151" s="178">
        <f>IF(N151="zákl. přenesená",J151,0)</f>
        <v>0</v>
      </c>
      <c r="BH151" s="178">
        <f>IF(N151="sníž. přenesená",J151,0)</f>
        <v>0</v>
      </c>
      <c r="BI151" s="178">
        <f>IF(N151="nulová",J151,0)</f>
        <v>0</v>
      </c>
      <c r="BJ151" s="20" t="s">
        <v>80</v>
      </c>
      <c r="BK151" s="178">
        <f>ROUND(I151*H151,2)</f>
        <v>0</v>
      </c>
      <c r="BL151" s="20" t="s">
        <v>156</v>
      </c>
      <c r="BM151" s="177" t="s">
        <v>799</v>
      </c>
    </row>
    <row r="152" s="2" customFormat="1" ht="16.5" customHeight="1">
      <c r="A152" s="39"/>
      <c r="B152" s="165"/>
      <c r="C152" s="166" t="s">
        <v>575</v>
      </c>
      <c r="D152" s="166" t="s">
        <v>151</v>
      </c>
      <c r="E152" s="167" t="s">
        <v>1241</v>
      </c>
      <c r="F152" s="168" t="s">
        <v>1242</v>
      </c>
      <c r="G152" s="169" t="s">
        <v>989</v>
      </c>
      <c r="H152" s="170">
        <v>3</v>
      </c>
      <c r="I152" s="171"/>
      <c r="J152" s="172">
        <f>ROUND(I152*H152,2)</f>
        <v>0</v>
      </c>
      <c r="K152" s="168" t="s">
        <v>3</v>
      </c>
      <c r="L152" s="40"/>
      <c r="M152" s="173" t="s">
        <v>3</v>
      </c>
      <c r="N152" s="174" t="s">
        <v>43</v>
      </c>
      <c r="O152" s="73"/>
      <c r="P152" s="175">
        <f>O152*H152</f>
        <v>0</v>
      </c>
      <c r="Q152" s="175">
        <v>0</v>
      </c>
      <c r="R152" s="175">
        <f>Q152*H152</f>
        <v>0</v>
      </c>
      <c r="S152" s="175">
        <v>0</v>
      </c>
      <c r="T152" s="176">
        <f>S152*H152</f>
        <v>0</v>
      </c>
      <c r="U152" s="39"/>
      <c r="V152" s="39"/>
      <c r="W152" s="39"/>
      <c r="X152" s="39"/>
      <c r="Y152" s="39"/>
      <c r="Z152" s="39"/>
      <c r="AA152" s="39"/>
      <c r="AB152" s="39"/>
      <c r="AC152" s="39"/>
      <c r="AD152" s="39"/>
      <c r="AE152" s="39"/>
      <c r="AR152" s="177" t="s">
        <v>156</v>
      </c>
      <c r="AT152" s="177" t="s">
        <v>151</v>
      </c>
      <c r="AU152" s="177" t="s">
        <v>80</v>
      </c>
      <c r="AY152" s="20" t="s">
        <v>148</v>
      </c>
      <c r="BE152" s="178">
        <f>IF(N152="základní",J152,0)</f>
        <v>0</v>
      </c>
      <c r="BF152" s="178">
        <f>IF(N152="snížená",J152,0)</f>
        <v>0</v>
      </c>
      <c r="BG152" s="178">
        <f>IF(N152="zákl. přenesená",J152,0)</f>
        <v>0</v>
      </c>
      <c r="BH152" s="178">
        <f>IF(N152="sníž. přenesená",J152,0)</f>
        <v>0</v>
      </c>
      <c r="BI152" s="178">
        <f>IF(N152="nulová",J152,0)</f>
        <v>0</v>
      </c>
      <c r="BJ152" s="20" t="s">
        <v>80</v>
      </c>
      <c r="BK152" s="178">
        <f>ROUND(I152*H152,2)</f>
        <v>0</v>
      </c>
      <c r="BL152" s="20" t="s">
        <v>156</v>
      </c>
      <c r="BM152" s="177" t="s">
        <v>916</v>
      </c>
    </row>
    <row r="153" s="2" customFormat="1" ht="49.05" customHeight="1">
      <c r="A153" s="39"/>
      <c r="B153" s="165"/>
      <c r="C153" s="166" t="s">
        <v>579</v>
      </c>
      <c r="D153" s="166" t="s">
        <v>151</v>
      </c>
      <c r="E153" s="167" t="s">
        <v>1200</v>
      </c>
      <c r="F153" s="168" t="s">
        <v>1201</v>
      </c>
      <c r="G153" s="169" t="s">
        <v>989</v>
      </c>
      <c r="H153" s="170">
        <v>4</v>
      </c>
      <c r="I153" s="171"/>
      <c r="J153" s="172">
        <f>ROUND(I153*H153,2)</f>
        <v>0</v>
      </c>
      <c r="K153" s="168" t="s">
        <v>3</v>
      </c>
      <c r="L153" s="40"/>
      <c r="M153" s="173" t="s">
        <v>3</v>
      </c>
      <c r="N153" s="174" t="s">
        <v>43</v>
      </c>
      <c r="O153" s="73"/>
      <c r="P153" s="175">
        <f>O153*H153</f>
        <v>0</v>
      </c>
      <c r="Q153" s="175">
        <v>0</v>
      </c>
      <c r="R153" s="175">
        <f>Q153*H153</f>
        <v>0</v>
      </c>
      <c r="S153" s="175">
        <v>0</v>
      </c>
      <c r="T153" s="176">
        <f>S153*H153</f>
        <v>0</v>
      </c>
      <c r="U153" s="39"/>
      <c r="V153" s="39"/>
      <c r="W153" s="39"/>
      <c r="X153" s="39"/>
      <c r="Y153" s="39"/>
      <c r="Z153" s="39"/>
      <c r="AA153" s="39"/>
      <c r="AB153" s="39"/>
      <c r="AC153" s="39"/>
      <c r="AD153" s="39"/>
      <c r="AE153" s="39"/>
      <c r="AR153" s="177" t="s">
        <v>156</v>
      </c>
      <c r="AT153" s="177" t="s">
        <v>151</v>
      </c>
      <c r="AU153" s="177" t="s">
        <v>80</v>
      </c>
      <c r="AY153" s="20" t="s">
        <v>148</v>
      </c>
      <c r="BE153" s="178">
        <f>IF(N153="základní",J153,0)</f>
        <v>0</v>
      </c>
      <c r="BF153" s="178">
        <f>IF(N153="snížená",J153,0)</f>
        <v>0</v>
      </c>
      <c r="BG153" s="178">
        <f>IF(N153="zákl. přenesená",J153,0)</f>
        <v>0</v>
      </c>
      <c r="BH153" s="178">
        <f>IF(N153="sníž. přenesená",J153,0)</f>
        <v>0</v>
      </c>
      <c r="BI153" s="178">
        <f>IF(N153="nulová",J153,0)</f>
        <v>0</v>
      </c>
      <c r="BJ153" s="20" t="s">
        <v>80</v>
      </c>
      <c r="BK153" s="178">
        <f>ROUND(I153*H153,2)</f>
        <v>0</v>
      </c>
      <c r="BL153" s="20" t="s">
        <v>156</v>
      </c>
      <c r="BM153" s="177" t="s">
        <v>919</v>
      </c>
    </row>
    <row r="154" s="2" customFormat="1" ht="49.05" customHeight="1">
      <c r="A154" s="39"/>
      <c r="B154" s="165"/>
      <c r="C154" s="166" t="s">
        <v>583</v>
      </c>
      <c r="D154" s="166" t="s">
        <v>151</v>
      </c>
      <c r="E154" s="167" t="s">
        <v>1243</v>
      </c>
      <c r="F154" s="168" t="s">
        <v>1244</v>
      </c>
      <c r="G154" s="169" t="s">
        <v>989</v>
      </c>
      <c r="H154" s="170">
        <v>3</v>
      </c>
      <c r="I154" s="171"/>
      <c r="J154" s="172">
        <f>ROUND(I154*H154,2)</f>
        <v>0</v>
      </c>
      <c r="K154" s="168" t="s">
        <v>3</v>
      </c>
      <c r="L154" s="40"/>
      <c r="M154" s="173" t="s">
        <v>3</v>
      </c>
      <c r="N154" s="174" t="s">
        <v>43</v>
      </c>
      <c r="O154" s="73"/>
      <c r="P154" s="175">
        <f>O154*H154</f>
        <v>0</v>
      </c>
      <c r="Q154" s="175">
        <v>0</v>
      </c>
      <c r="R154" s="175">
        <f>Q154*H154</f>
        <v>0</v>
      </c>
      <c r="S154" s="175">
        <v>0</v>
      </c>
      <c r="T154" s="176">
        <f>S154*H154</f>
        <v>0</v>
      </c>
      <c r="U154" s="39"/>
      <c r="V154" s="39"/>
      <c r="W154" s="39"/>
      <c r="X154" s="39"/>
      <c r="Y154" s="39"/>
      <c r="Z154" s="39"/>
      <c r="AA154" s="39"/>
      <c r="AB154" s="39"/>
      <c r="AC154" s="39"/>
      <c r="AD154" s="39"/>
      <c r="AE154" s="39"/>
      <c r="AR154" s="177" t="s">
        <v>156</v>
      </c>
      <c r="AT154" s="177" t="s">
        <v>151</v>
      </c>
      <c r="AU154" s="177" t="s">
        <v>80</v>
      </c>
      <c r="AY154" s="20" t="s">
        <v>148</v>
      </c>
      <c r="BE154" s="178">
        <f>IF(N154="základní",J154,0)</f>
        <v>0</v>
      </c>
      <c r="BF154" s="178">
        <f>IF(N154="snížená",J154,0)</f>
        <v>0</v>
      </c>
      <c r="BG154" s="178">
        <f>IF(N154="zákl. přenesená",J154,0)</f>
        <v>0</v>
      </c>
      <c r="BH154" s="178">
        <f>IF(N154="sníž. přenesená",J154,0)</f>
        <v>0</v>
      </c>
      <c r="BI154" s="178">
        <f>IF(N154="nulová",J154,0)</f>
        <v>0</v>
      </c>
      <c r="BJ154" s="20" t="s">
        <v>80</v>
      </c>
      <c r="BK154" s="178">
        <f>ROUND(I154*H154,2)</f>
        <v>0</v>
      </c>
      <c r="BL154" s="20" t="s">
        <v>156</v>
      </c>
      <c r="BM154" s="177" t="s">
        <v>922</v>
      </c>
    </row>
    <row r="155" s="2" customFormat="1" ht="44.25" customHeight="1">
      <c r="A155" s="39"/>
      <c r="B155" s="165"/>
      <c r="C155" s="166" t="s">
        <v>588</v>
      </c>
      <c r="D155" s="166" t="s">
        <v>151</v>
      </c>
      <c r="E155" s="167" t="s">
        <v>1245</v>
      </c>
      <c r="F155" s="168" t="s">
        <v>1246</v>
      </c>
      <c r="G155" s="169" t="s">
        <v>989</v>
      </c>
      <c r="H155" s="170">
        <v>1</v>
      </c>
      <c r="I155" s="171"/>
      <c r="J155" s="172">
        <f>ROUND(I155*H155,2)</f>
        <v>0</v>
      </c>
      <c r="K155" s="168" t="s">
        <v>3</v>
      </c>
      <c r="L155" s="40"/>
      <c r="M155" s="173" t="s">
        <v>3</v>
      </c>
      <c r="N155" s="174" t="s">
        <v>43</v>
      </c>
      <c r="O155" s="73"/>
      <c r="P155" s="175">
        <f>O155*H155</f>
        <v>0</v>
      </c>
      <c r="Q155" s="175">
        <v>0</v>
      </c>
      <c r="R155" s="175">
        <f>Q155*H155</f>
        <v>0</v>
      </c>
      <c r="S155" s="175">
        <v>0</v>
      </c>
      <c r="T155" s="176">
        <f>S155*H155</f>
        <v>0</v>
      </c>
      <c r="U155" s="39"/>
      <c r="V155" s="39"/>
      <c r="W155" s="39"/>
      <c r="X155" s="39"/>
      <c r="Y155" s="39"/>
      <c r="Z155" s="39"/>
      <c r="AA155" s="39"/>
      <c r="AB155" s="39"/>
      <c r="AC155" s="39"/>
      <c r="AD155" s="39"/>
      <c r="AE155" s="39"/>
      <c r="AR155" s="177" t="s">
        <v>156</v>
      </c>
      <c r="AT155" s="177" t="s">
        <v>151</v>
      </c>
      <c r="AU155" s="177" t="s">
        <v>80</v>
      </c>
      <c r="AY155" s="20" t="s">
        <v>148</v>
      </c>
      <c r="BE155" s="178">
        <f>IF(N155="základní",J155,0)</f>
        <v>0</v>
      </c>
      <c r="BF155" s="178">
        <f>IF(N155="snížená",J155,0)</f>
        <v>0</v>
      </c>
      <c r="BG155" s="178">
        <f>IF(N155="zákl. přenesená",J155,0)</f>
        <v>0</v>
      </c>
      <c r="BH155" s="178">
        <f>IF(N155="sníž. přenesená",J155,0)</f>
        <v>0</v>
      </c>
      <c r="BI155" s="178">
        <f>IF(N155="nulová",J155,0)</f>
        <v>0</v>
      </c>
      <c r="BJ155" s="20" t="s">
        <v>80</v>
      </c>
      <c r="BK155" s="178">
        <f>ROUND(I155*H155,2)</f>
        <v>0</v>
      </c>
      <c r="BL155" s="20" t="s">
        <v>156</v>
      </c>
      <c r="BM155" s="177" t="s">
        <v>925</v>
      </c>
    </row>
    <row r="156" s="2" customFormat="1" ht="284.4" customHeight="1">
      <c r="A156" s="39"/>
      <c r="B156" s="165"/>
      <c r="C156" s="166" t="s">
        <v>592</v>
      </c>
      <c r="D156" s="166" t="s">
        <v>151</v>
      </c>
      <c r="E156" s="167" t="s">
        <v>1247</v>
      </c>
      <c r="F156" s="168" t="s">
        <v>1248</v>
      </c>
      <c r="G156" s="169" t="s">
        <v>989</v>
      </c>
      <c r="H156" s="170">
        <v>1</v>
      </c>
      <c r="I156" s="171"/>
      <c r="J156" s="172">
        <f>ROUND(I156*H156,2)</f>
        <v>0</v>
      </c>
      <c r="K156" s="168" t="s">
        <v>3</v>
      </c>
      <c r="L156" s="40"/>
      <c r="M156" s="173" t="s">
        <v>3</v>
      </c>
      <c r="N156" s="174" t="s">
        <v>43</v>
      </c>
      <c r="O156" s="73"/>
      <c r="P156" s="175">
        <f>O156*H156</f>
        <v>0</v>
      </c>
      <c r="Q156" s="175">
        <v>0</v>
      </c>
      <c r="R156" s="175">
        <f>Q156*H156</f>
        <v>0</v>
      </c>
      <c r="S156" s="175">
        <v>0</v>
      </c>
      <c r="T156" s="176">
        <f>S156*H156</f>
        <v>0</v>
      </c>
      <c r="U156" s="39"/>
      <c r="V156" s="39"/>
      <c r="W156" s="39"/>
      <c r="X156" s="39"/>
      <c r="Y156" s="39"/>
      <c r="Z156" s="39"/>
      <c r="AA156" s="39"/>
      <c r="AB156" s="39"/>
      <c r="AC156" s="39"/>
      <c r="AD156" s="39"/>
      <c r="AE156" s="39"/>
      <c r="AR156" s="177" t="s">
        <v>156</v>
      </c>
      <c r="AT156" s="177" t="s">
        <v>151</v>
      </c>
      <c r="AU156" s="177" t="s">
        <v>80</v>
      </c>
      <c r="AY156" s="20" t="s">
        <v>148</v>
      </c>
      <c r="BE156" s="178">
        <f>IF(N156="základní",J156,0)</f>
        <v>0</v>
      </c>
      <c r="BF156" s="178">
        <f>IF(N156="snížená",J156,0)</f>
        <v>0</v>
      </c>
      <c r="BG156" s="178">
        <f>IF(N156="zákl. přenesená",J156,0)</f>
        <v>0</v>
      </c>
      <c r="BH156" s="178">
        <f>IF(N156="sníž. přenesená",J156,0)</f>
        <v>0</v>
      </c>
      <c r="BI156" s="178">
        <f>IF(N156="nulová",J156,0)</f>
        <v>0</v>
      </c>
      <c r="BJ156" s="20" t="s">
        <v>80</v>
      </c>
      <c r="BK156" s="178">
        <f>ROUND(I156*H156,2)</f>
        <v>0</v>
      </c>
      <c r="BL156" s="20" t="s">
        <v>156</v>
      </c>
      <c r="BM156" s="177" t="s">
        <v>928</v>
      </c>
    </row>
    <row r="157" s="2" customFormat="1" ht="16.5" customHeight="1">
      <c r="A157" s="39"/>
      <c r="B157" s="165"/>
      <c r="C157" s="166" t="s">
        <v>596</v>
      </c>
      <c r="D157" s="166" t="s">
        <v>151</v>
      </c>
      <c r="E157" s="167" t="s">
        <v>1249</v>
      </c>
      <c r="F157" s="168" t="s">
        <v>1250</v>
      </c>
      <c r="G157" s="169" t="s">
        <v>3</v>
      </c>
      <c r="H157" s="170">
        <v>6</v>
      </c>
      <c r="I157" s="171"/>
      <c r="J157" s="172">
        <f>ROUND(I157*H157,2)</f>
        <v>0</v>
      </c>
      <c r="K157" s="168" t="s">
        <v>3</v>
      </c>
      <c r="L157" s="40"/>
      <c r="M157" s="173" t="s">
        <v>3</v>
      </c>
      <c r="N157" s="174" t="s">
        <v>43</v>
      </c>
      <c r="O157" s="73"/>
      <c r="P157" s="175">
        <f>O157*H157</f>
        <v>0</v>
      </c>
      <c r="Q157" s="175">
        <v>0</v>
      </c>
      <c r="R157" s="175">
        <f>Q157*H157</f>
        <v>0</v>
      </c>
      <c r="S157" s="175">
        <v>0</v>
      </c>
      <c r="T157" s="176">
        <f>S157*H157</f>
        <v>0</v>
      </c>
      <c r="U157" s="39"/>
      <c r="V157" s="39"/>
      <c r="W157" s="39"/>
      <c r="X157" s="39"/>
      <c r="Y157" s="39"/>
      <c r="Z157" s="39"/>
      <c r="AA157" s="39"/>
      <c r="AB157" s="39"/>
      <c r="AC157" s="39"/>
      <c r="AD157" s="39"/>
      <c r="AE157" s="39"/>
      <c r="AR157" s="177" t="s">
        <v>156</v>
      </c>
      <c r="AT157" s="177" t="s">
        <v>151</v>
      </c>
      <c r="AU157" s="177" t="s">
        <v>80</v>
      </c>
      <c r="AY157" s="20" t="s">
        <v>148</v>
      </c>
      <c r="BE157" s="178">
        <f>IF(N157="základní",J157,0)</f>
        <v>0</v>
      </c>
      <c r="BF157" s="178">
        <f>IF(N157="snížená",J157,0)</f>
        <v>0</v>
      </c>
      <c r="BG157" s="178">
        <f>IF(N157="zákl. přenesená",J157,0)</f>
        <v>0</v>
      </c>
      <c r="BH157" s="178">
        <f>IF(N157="sníž. přenesená",J157,0)</f>
        <v>0</v>
      </c>
      <c r="BI157" s="178">
        <f>IF(N157="nulová",J157,0)</f>
        <v>0</v>
      </c>
      <c r="BJ157" s="20" t="s">
        <v>80</v>
      </c>
      <c r="BK157" s="178">
        <f>ROUND(I157*H157,2)</f>
        <v>0</v>
      </c>
      <c r="BL157" s="20" t="s">
        <v>156</v>
      </c>
      <c r="BM157" s="177" t="s">
        <v>931</v>
      </c>
    </row>
    <row r="158" s="2" customFormat="1" ht="16.5" customHeight="1">
      <c r="A158" s="39"/>
      <c r="B158" s="165"/>
      <c r="C158" s="166" t="s">
        <v>600</v>
      </c>
      <c r="D158" s="166" t="s">
        <v>151</v>
      </c>
      <c r="E158" s="167" t="s">
        <v>1251</v>
      </c>
      <c r="F158" s="168" t="s">
        <v>1252</v>
      </c>
      <c r="G158" s="169" t="s">
        <v>3</v>
      </c>
      <c r="H158" s="170">
        <v>3</v>
      </c>
      <c r="I158" s="171"/>
      <c r="J158" s="172">
        <f>ROUND(I158*H158,2)</f>
        <v>0</v>
      </c>
      <c r="K158" s="168" t="s">
        <v>3</v>
      </c>
      <c r="L158" s="40"/>
      <c r="M158" s="173" t="s">
        <v>3</v>
      </c>
      <c r="N158" s="174" t="s">
        <v>43</v>
      </c>
      <c r="O158" s="73"/>
      <c r="P158" s="175">
        <f>O158*H158</f>
        <v>0</v>
      </c>
      <c r="Q158" s="175">
        <v>0</v>
      </c>
      <c r="R158" s="175">
        <f>Q158*H158</f>
        <v>0</v>
      </c>
      <c r="S158" s="175">
        <v>0</v>
      </c>
      <c r="T158" s="176">
        <f>S158*H158</f>
        <v>0</v>
      </c>
      <c r="U158" s="39"/>
      <c r="V158" s="39"/>
      <c r="W158" s="39"/>
      <c r="X158" s="39"/>
      <c r="Y158" s="39"/>
      <c r="Z158" s="39"/>
      <c r="AA158" s="39"/>
      <c r="AB158" s="39"/>
      <c r="AC158" s="39"/>
      <c r="AD158" s="39"/>
      <c r="AE158" s="39"/>
      <c r="AR158" s="177" t="s">
        <v>156</v>
      </c>
      <c r="AT158" s="177" t="s">
        <v>151</v>
      </c>
      <c r="AU158" s="177" t="s">
        <v>80</v>
      </c>
      <c r="AY158" s="20" t="s">
        <v>148</v>
      </c>
      <c r="BE158" s="178">
        <f>IF(N158="základní",J158,0)</f>
        <v>0</v>
      </c>
      <c r="BF158" s="178">
        <f>IF(N158="snížená",J158,0)</f>
        <v>0</v>
      </c>
      <c r="BG158" s="178">
        <f>IF(N158="zákl. přenesená",J158,0)</f>
        <v>0</v>
      </c>
      <c r="BH158" s="178">
        <f>IF(N158="sníž. přenesená",J158,0)</f>
        <v>0</v>
      </c>
      <c r="BI158" s="178">
        <f>IF(N158="nulová",J158,0)</f>
        <v>0</v>
      </c>
      <c r="BJ158" s="20" t="s">
        <v>80</v>
      </c>
      <c r="BK158" s="178">
        <f>ROUND(I158*H158,2)</f>
        <v>0</v>
      </c>
      <c r="BL158" s="20" t="s">
        <v>156</v>
      </c>
      <c r="BM158" s="177" t="s">
        <v>934</v>
      </c>
    </row>
    <row r="159" s="2" customFormat="1" ht="16.5" customHeight="1">
      <c r="A159" s="39"/>
      <c r="B159" s="165"/>
      <c r="C159" s="166" t="s">
        <v>605</v>
      </c>
      <c r="D159" s="166" t="s">
        <v>151</v>
      </c>
      <c r="E159" s="167" t="s">
        <v>1253</v>
      </c>
      <c r="F159" s="168" t="s">
        <v>1254</v>
      </c>
      <c r="G159" s="169" t="s">
        <v>3</v>
      </c>
      <c r="H159" s="170">
        <v>2</v>
      </c>
      <c r="I159" s="171"/>
      <c r="J159" s="172">
        <f>ROUND(I159*H159,2)</f>
        <v>0</v>
      </c>
      <c r="K159" s="168" t="s">
        <v>3</v>
      </c>
      <c r="L159" s="40"/>
      <c r="M159" s="173" t="s">
        <v>3</v>
      </c>
      <c r="N159" s="174" t="s">
        <v>43</v>
      </c>
      <c r="O159" s="73"/>
      <c r="P159" s="175">
        <f>O159*H159</f>
        <v>0</v>
      </c>
      <c r="Q159" s="175">
        <v>0</v>
      </c>
      <c r="R159" s="175">
        <f>Q159*H159</f>
        <v>0</v>
      </c>
      <c r="S159" s="175">
        <v>0</v>
      </c>
      <c r="T159" s="176">
        <f>S159*H159</f>
        <v>0</v>
      </c>
      <c r="U159" s="39"/>
      <c r="V159" s="39"/>
      <c r="W159" s="39"/>
      <c r="X159" s="39"/>
      <c r="Y159" s="39"/>
      <c r="Z159" s="39"/>
      <c r="AA159" s="39"/>
      <c r="AB159" s="39"/>
      <c r="AC159" s="39"/>
      <c r="AD159" s="39"/>
      <c r="AE159" s="39"/>
      <c r="AR159" s="177" t="s">
        <v>156</v>
      </c>
      <c r="AT159" s="177" t="s">
        <v>151</v>
      </c>
      <c r="AU159" s="177" t="s">
        <v>80</v>
      </c>
      <c r="AY159" s="20" t="s">
        <v>148</v>
      </c>
      <c r="BE159" s="178">
        <f>IF(N159="základní",J159,0)</f>
        <v>0</v>
      </c>
      <c r="BF159" s="178">
        <f>IF(N159="snížená",J159,0)</f>
        <v>0</v>
      </c>
      <c r="BG159" s="178">
        <f>IF(N159="zákl. přenesená",J159,0)</f>
        <v>0</v>
      </c>
      <c r="BH159" s="178">
        <f>IF(N159="sníž. přenesená",J159,0)</f>
        <v>0</v>
      </c>
      <c r="BI159" s="178">
        <f>IF(N159="nulová",J159,0)</f>
        <v>0</v>
      </c>
      <c r="BJ159" s="20" t="s">
        <v>80</v>
      </c>
      <c r="BK159" s="178">
        <f>ROUND(I159*H159,2)</f>
        <v>0</v>
      </c>
      <c r="BL159" s="20" t="s">
        <v>156</v>
      </c>
      <c r="BM159" s="177" t="s">
        <v>937</v>
      </c>
    </row>
    <row r="160" s="2" customFormat="1" ht="16.5" customHeight="1">
      <c r="A160" s="39"/>
      <c r="B160" s="165"/>
      <c r="C160" s="166" t="s">
        <v>609</v>
      </c>
      <c r="D160" s="166" t="s">
        <v>151</v>
      </c>
      <c r="E160" s="167" t="s">
        <v>1255</v>
      </c>
      <c r="F160" s="168" t="s">
        <v>1256</v>
      </c>
      <c r="G160" s="169" t="s">
        <v>3</v>
      </c>
      <c r="H160" s="170">
        <v>4</v>
      </c>
      <c r="I160" s="171"/>
      <c r="J160" s="172">
        <f>ROUND(I160*H160,2)</f>
        <v>0</v>
      </c>
      <c r="K160" s="168" t="s">
        <v>3</v>
      </c>
      <c r="L160" s="40"/>
      <c r="M160" s="173" t="s">
        <v>3</v>
      </c>
      <c r="N160" s="174" t="s">
        <v>43</v>
      </c>
      <c r="O160" s="73"/>
      <c r="P160" s="175">
        <f>O160*H160</f>
        <v>0</v>
      </c>
      <c r="Q160" s="175">
        <v>0</v>
      </c>
      <c r="R160" s="175">
        <f>Q160*H160</f>
        <v>0</v>
      </c>
      <c r="S160" s="175">
        <v>0</v>
      </c>
      <c r="T160" s="176">
        <f>S160*H160</f>
        <v>0</v>
      </c>
      <c r="U160" s="39"/>
      <c r="V160" s="39"/>
      <c r="W160" s="39"/>
      <c r="X160" s="39"/>
      <c r="Y160" s="39"/>
      <c r="Z160" s="39"/>
      <c r="AA160" s="39"/>
      <c r="AB160" s="39"/>
      <c r="AC160" s="39"/>
      <c r="AD160" s="39"/>
      <c r="AE160" s="39"/>
      <c r="AR160" s="177" t="s">
        <v>156</v>
      </c>
      <c r="AT160" s="177" t="s">
        <v>151</v>
      </c>
      <c r="AU160" s="177" t="s">
        <v>80</v>
      </c>
      <c r="AY160" s="20" t="s">
        <v>148</v>
      </c>
      <c r="BE160" s="178">
        <f>IF(N160="základní",J160,0)</f>
        <v>0</v>
      </c>
      <c r="BF160" s="178">
        <f>IF(N160="snížená",J160,0)</f>
        <v>0</v>
      </c>
      <c r="BG160" s="178">
        <f>IF(N160="zákl. přenesená",J160,0)</f>
        <v>0</v>
      </c>
      <c r="BH160" s="178">
        <f>IF(N160="sníž. přenesená",J160,0)</f>
        <v>0</v>
      </c>
      <c r="BI160" s="178">
        <f>IF(N160="nulová",J160,0)</f>
        <v>0</v>
      </c>
      <c r="BJ160" s="20" t="s">
        <v>80</v>
      </c>
      <c r="BK160" s="178">
        <f>ROUND(I160*H160,2)</f>
        <v>0</v>
      </c>
      <c r="BL160" s="20" t="s">
        <v>156</v>
      </c>
      <c r="BM160" s="177" t="s">
        <v>940</v>
      </c>
    </row>
    <row r="161" s="2" customFormat="1" ht="16.5" customHeight="1">
      <c r="A161" s="39"/>
      <c r="B161" s="165"/>
      <c r="C161" s="166" t="s">
        <v>614</v>
      </c>
      <c r="D161" s="166" t="s">
        <v>151</v>
      </c>
      <c r="E161" s="167" t="s">
        <v>1257</v>
      </c>
      <c r="F161" s="168" t="s">
        <v>1258</v>
      </c>
      <c r="G161" s="169" t="s">
        <v>3</v>
      </c>
      <c r="H161" s="170">
        <v>6</v>
      </c>
      <c r="I161" s="171"/>
      <c r="J161" s="172">
        <f>ROUND(I161*H161,2)</f>
        <v>0</v>
      </c>
      <c r="K161" s="168" t="s">
        <v>3</v>
      </c>
      <c r="L161" s="40"/>
      <c r="M161" s="173" t="s">
        <v>3</v>
      </c>
      <c r="N161" s="174" t="s">
        <v>43</v>
      </c>
      <c r="O161" s="73"/>
      <c r="P161" s="175">
        <f>O161*H161</f>
        <v>0</v>
      </c>
      <c r="Q161" s="175">
        <v>0</v>
      </c>
      <c r="R161" s="175">
        <f>Q161*H161</f>
        <v>0</v>
      </c>
      <c r="S161" s="175">
        <v>0</v>
      </c>
      <c r="T161" s="176">
        <f>S161*H161</f>
        <v>0</v>
      </c>
      <c r="U161" s="39"/>
      <c r="V161" s="39"/>
      <c r="W161" s="39"/>
      <c r="X161" s="39"/>
      <c r="Y161" s="39"/>
      <c r="Z161" s="39"/>
      <c r="AA161" s="39"/>
      <c r="AB161" s="39"/>
      <c r="AC161" s="39"/>
      <c r="AD161" s="39"/>
      <c r="AE161" s="39"/>
      <c r="AR161" s="177" t="s">
        <v>156</v>
      </c>
      <c r="AT161" s="177" t="s">
        <v>151</v>
      </c>
      <c r="AU161" s="177" t="s">
        <v>80</v>
      </c>
      <c r="AY161" s="20" t="s">
        <v>148</v>
      </c>
      <c r="BE161" s="178">
        <f>IF(N161="základní",J161,0)</f>
        <v>0</v>
      </c>
      <c r="BF161" s="178">
        <f>IF(N161="snížená",J161,0)</f>
        <v>0</v>
      </c>
      <c r="BG161" s="178">
        <f>IF(N161="zákl. přenesená",J161,0)</f>
        <v>0</v>
      </c>
      <c r="BH161" s="178">
        <f>IF(N161="sníž. přenesená",J161,0)</f>
        <v>0</v>
      </c>
      <c r="BI161" s="178">
        <f>IF(N161="nulová",J161,0)</f>
        <v>0</v>
      </c>
      <c r="BJ161" s="20" t="s">
        <v>80</v>
      </c>
      <c r="BK161" s="178">
        <f>ROUND(I161*H161,2)</f>
        <v>0</v>
      </c>
      <c r="BL161" s="20" t="s">
        <v>156</v>
      </c>
      <c r="BM161" s="177" t="s">
        <v>943</v>
      </c>
    </row>
    <row r="162" s="2" customFormat="1" ht="16.5" customHeight="1">
      <c r="A162" s="39"/>
      <c r="B162" s="165"/>
      <c r="C162" s="166" t="s">
        <v>618</v>
      </c>
      <c r="D162" s="166" t="s">
        <v>151</v>
      </c>
      <c r="E162" s="167" t="s">
        <v>1259</v>
      </c>
      <c r="F162" s="168" t="s">
        <v>1260</v>
      </c>
      <c r="G162" s="169" t="s">
        <v>3</v>
      </c>
      <c r="H162" s="170">
        <v>10</v>
      </c>
      <c r="I162" s="171"/>
      <c r="J162" s="172">
        <f>ROUND(I162*H162,2)</f>
        <v>0</v>
      </c>
      <c r="K162" s="168" t="s">
        <v>3</v>
      </c>
      <c r="L162" s="40"/>
      <c r="M162" s="173" t="s">
        <v>3</v>
      </c>
      <c r="N162" s="174" t="s">
        <v>43</v>
      </c>
      <c r="O162" s="73"/>
      <c r="P162" s="175">
        <f>O162*H162</f>
        <v>0</v>
      </c>
      <c r="Q162" s="175">
        <v>0</v>
      </c>
      <c r="R162" s="175">
        <f>Q162*H162</f>
        <v>0</v>
      </c>
      <c r="S162" s="175">
        <v>0</v>
      </c>
      <c r="T162" s="176">
        <f>S162*H162</f>
        <v>0</v>
      </c>
      <c r="U162" s="39"/>
      <c r="V162" s="39"/>
      <c r="W162" s="39"/>
      <c r="X162" s="39"/>
      <c r="Y162" s="39"/>
      <c r="Z162" s="39"/>
      <c r="AA162" s="39"/>
      <c r="AB162" s="39"/>
      <c r="AC162" s="39"/>
      <c r="AD162" s="39"/>
      <c r="AE162" s="39"/>
      <c r="AR162" s="177" t="s">
        <v>156</v>
      </c>
      <c r="AT162" s="177" t="s">
        <v>151</v>
      </c>
      <c r="AU162" s="177" t="s">
        <v>80</v>
      </c>
      <c r="AY162" s="20" t="s">
        <v>148</v>
      </c>
      <c r="BE162" s="178">
        <f>IF(N162="základní",J162,0)</f>
        <v>0</v>
      </c>
      <c r="BF162" s="178">
        <f>IF(N162="snížená",J162,0)</f>
        <v>0</v>
      </c>
      <c r="BG162" s="178">
        <f>IF(N162="zákl. přenesená",J162,0)</f>
        <v>0</v>
      </c>
      <c r="BH162" s="178">
        <f>IF(N162="sníž. přenesená",J162,0)</f>
        <v>0</v>
      </c>
      <c r="BI162" s="178">
        <f>IF(N162="nulová",J162,0)</f>
        <v>0</v>
      </c>
      <c r="BJ162" s="20" t="s">
        <v>80</v>
      </c>
      <c r="BK162" s="178">
        <f>ROUND(I162*H162,2)</f>
        <v>0</v>
      </c>
      <c r="BL162" s="20" t="s">
        <v>156</v>
      </c>
      <c r="BM162" s="177" t="s">
        <v>946</v>
      </c>
    </row>
    <row r="163" s="2" customFormat="1" ht="16.5" customHeight="1">
      <c r="A163" s="39"/>
      <c r="B163" s="165"/>
      <c r="C163" s="166" t="s">
        <v>623</v>
      </c>
      <c r="D163" s="166" t="s">
        <v>151</v>
      </c>
      <c r="E163" s="167" t="s">
        <v>1261</v>
      </c>
      <c r="F163" s="168" t="s">
        <v>1262</v>
      </c>
      <c r="G163" s="169" t="s">
        <v>3</v>
      </c>
      <c r="H163" s="170">
        <v>1</v>
      </c>
      <c r="I163" s="171"/>
      <c r="J163" s="172">
        <f>ROUND(I163*H163,2)</f>
        <v>0</v>
      </c>
      <c r="K163" s="168" t="s">
        <v>3</v>
      </c>
      <c r="L163" s="40"/>
      <c r="M163" s="173" t="s">
        <v>3</v>
      </c>
      <c r="N163" s="174" t="s">
        <v>43</v>
      </c>
      <c r="O163" s="73"/>
      <c r="P163" s="175">
        <f>O163*H163</f>
        <v>0</v>
      </c>
      <c r="Q163" s="175">
        <v>0</v>
      </c>
      <c r="R163" s="175">
        <f>Q163*H163</f>
        <v>0</v>
      </c>
      <c r="S163" s="175">
        <v>0</v>
      </c>
      <c r="T163" s="176">
        <f>S163*H163</f>
        <v>0</v>
      </c>
      <c r="U163" s="39"/>
      <c r="V163" s="39"/>
      <c r="W163" s="39"/>
      <c r="X163" s="39"/>
      <c r="Y163" s="39"/>
      <c r="Z163" s="39"/>
      <c r="AA163" s="39"/>
      <c r="AB163" s="39"/>
      <c r="AC163" s="39"/>
      <c r="AD163" s="39"/>
      <c r="AE163" s="39"/>
      <c r="AR163" s="177" t="s">
        <v>156</v>
      </c>
      <c r="AT163" s="177" t="s">
        <v>151</v>
      </c>
      <c r="AU163" s="177" t="s">
        <v>80</v>
      </c>
      <c r="AY163" s="20" t="s">
        <v>148</v>
      </c>
      <c r="BE163" s="178">
        <f>IF(N163="základní",J163,0)</f>
        <v>0</v>
      </c>
      <c r="BF163" s="178">
        <f>IF(N163="snížená",J163,0)</f>
        <v>0</v>
      </c>
      <c r="BG163" s="178">
        <f>IF(N163="zákl. přenesená",J163,0)</f>
        <v>0</v>
      </c>
      <c r="BH163" s="178">
        <f>IF(N163="sníž. přenesená",J163,0)</f>
        <v>0</v>
      </c>
      <c r="BI163" s="178">
        <f>IF(N163="nulová",J163,0)</f>
        <v>0</v>
      </c>
      <c r="BJ163" s="20" t="s">
        <v>80</v>
      </c>
      <c r="BK163" s="178">
        <f>ROUND(I163*H163,2)</f>
        <v>0</v>
      </c>
      <c r="BL163" s="20" t="s">
        <v>156</v>
      </c>
      <c r="BM163" s="177" t="s">
        <v>949</v>
      </c>
    </row>
    <row r="164" s="2" customFormat="1" ht="78" customHeight="1">
      <c r="A164" s="39"/>
      <c r="B164" s="165"/>
      <c r="C164" s="166" t="s">
        <v>627</v>
      </c>
      <c r="D164" s="166" t="s">
        <v>151</v>
      </c>
      <c r="E164" s="167" t="s">
        <v>1192</v>
      </c>
      <c r="F164" s="168" t="s">
        <v>1193</v>
      </c>
      <c r="G164" s="169" t="s">
        <v>989</v>
      </c>
      <c r="H164" s="170">
        <v>1</v>
      </c>
      <c r="I164" s="171"/>
      <c r="J164" s="172">
        <f>ROUND(I164*H164,2)</f>
        <v>0</v>
      </c>
      <c r="K164" s="168" t="s">
        <v>3</v>
      </c>
      <c r="L164" s="40"/>
      <c r="M164" s="173" t="s">
        <v>3</v>
      </c>
      <c r="N164" s="174" t="s">
        <v>43</v>
      </c>
      <c r="O164" s="73"/>
      <c r="P164" s="175">
        <f>O164*H164</f>
        <v>0</v>
      </c>
      <c r="Q164" s="175">
        <v>0</v>
      </c>
      <c r="R164" s="175">
        <f>Q164*H164</f>
        <v>0</v>
      </c>
      <c r="S164" s="175">
        <v>0</v>
      </c>
      <c r="T164" s="176">
        <f>S164*H164</f>
        <v>0</v>
      </c>
      <c r="U164" s="39"/>
      <c r="V164" s="39"/>
      <c r="W164" s="39"/>
      <c r="X164" s="39"/>
      <c r="Y164" s="39"/>
      <c r="Z164" s="39"/>
      <c r="AA164" s="39"/>
      <c r="AB164" s="39"/>
      <c r="AC164" s="39"/>
      <c r="AD164" s="39"/>
      <c r="AE164" s="39"/>
      <c r="AR164" s="177" t="s">
        <v>156</v>
      </c>
      <c r="AT164" s="177" t="s">
        <v>151</v>
      </c>
      <c r="AU164" s="177" t="s">
        <v>80</v>
      </c>
      <c r="AY164" s="20" t="s">
        <v>148</v>
      </c>
      <c r="BE164" s="178">
        <f>IF(N164="základní",J164,0)</f>
        <v>0</v>
      </c>
      <c r="BF164" s="178">
        <f>IF(N164="snížená",J164,0)</f>
        <v>0</v>
      </c>
      <c r="BG164" s="178">
        <f>IF(N164="zákl. přenesená",J164,0)</f>
        <v>0</v>
      </c>
      <c r="BH164" s="178">
        <f>IF(N164="sníž. přenesená",J164,0)</f>
        <v>0</v>
      </c>
      <c r="BI164" s="178">
        <f>IF(N164="nulová",J164,0)</f>
        <v>0</v>
      </c>
      <c r="BJ164" s="20" t="s">
        <v>80</v>
      </c>
      <c r="BK164" s="178">
        <f>ROUND(I164*H164,2)</f>
        <v>0</v>
      </c>
      <c r="BL164" s="20" t="s">
        <v>156</v>
      </c>
      <c r="BM164" s="177" t="s">
        <v>952</v>
      </c>
    </row>
    <row r="165" s="2" customFormat="1" ht="37.8" customHeight="1">
      <c r="A165" s="39"/>
      <c r="B165" s="165"/>
      <c r="C165" s="166" t="s">
        <v>632</v>
      </c>
      <c r="D165" s="166" t="s">
        <v>151</v>
      </c>
      <c r="E165" s="167" t="s">
        <v>1263</v>
      </c>
      <c r="F165" s="168" t="s">
        <v>1240</v>
      </c>
      <c r="G165" s="169" t="s">
        <v>3</v>
      </c>
      <c r="H165" s="170">
        <v>1</v>
      </c>
      <c r="I165" s="171"/>
      <c r="J165" s="172">
        <f>ROUND(I165*H165,2)</f>
        <v>0</v>
      </c>
      <c r="K165" s="168" t="s">
        <v>3</v>
      </c>
      <c r="L165" s="40"/>
      <c r="M165" s="173" t="s">
        <v>3</v>
      </c>
      <c r="N165" s="174" t="s">
        <v>43</v>
      </c>
      <c r="O165" s="73"/>
      <c r="P165" s="175">
        <f>O165*H165</f>
        <v>0</v>
      </c>
      <c r="Q165" s="175">
        <v>0</v>
      </c>
      <c r="R165" s="175">
        <f>Q165*H165</f>
        <v>0</v>
      </c>
      <c r="S165" s="175">
        <v>0</v>
      </c>
      <c r="T165" s="176">
        <f>S165*H165</f>
        <v>0</v>
      </c>
      <c r="U165" s="39"/>
      <c r="V165" s="39"/>
      <c r="W165" s="39"/>
      <c r="X165" s="39"/>
      <c r="Y165" s="39"/>
      <c r="Z165" s="39"/>
      <c r="AA165" s="39"/>
      <c r="AB165" s="39"/>
      <c r="AC165" s="39"/>
      <c r="AD165" s="39"/>
      <c r="AE165" s="39"/>
      <c r="AR165" s="177" t="s">
        <v>156</v>
      </c>
      <c r="AT165" s="177" t="s">
        <v>151</v>
      </c>
      <c r="AU165" s="177" t="s">
        <v>80</v>
      </c>
      <c r="AY165" s="20" t="s">
        <v>148</v>
      </c>
      <c r="BE165" s="178">
        <f>IF(N165="základní",J165,0)</f>
        <v>0</v>
      </c>
      <c r="BF165" s="178">
        <f>IF(N165="snížená",J165,0)</f>
        <v>0</v>
      </c>
      <c r="BG165" s="178">
        <f>IF(N165="zákl. přenesená",J165,0)</f>
        <v>0</v>
      </c>
      <c r="BH165" s="178">
        <f>IF(N165="sníž. přenesená",J165,0)</f>
        <v>0</v>
      </c>
      <c r="BI165" s="178">
        <f>IF(N165="nulová",J165,0)</f>
        <v>0</v>
      </c>
      <c r="BJ165" s="20" t="s">
        <v>80</v>
      </c>
      <c r="BK165" s="178">
        <f>ROUND(I165*H165,2)</f>
        <v>0</v>
      </c>
      <c r="BL165" s="20" t="s">
        <v>156</v>
      </c>
      <c r="BM165" s="177" t="s">
        <v>957</v>
      </c>
    </row>
    <row r="166" s="2" customFormat="1" ht="16.5" customHeight="1">
      <c r="A166" s="39"/>
      <c r="B166" s="165"/>
      <c r="C166" s="166" t="s">
        <v>637</v>
      </c>
      <c r="D166" s="166" t="s">
        <v>151</v>
      </c>
      <c r="E166" s="167" t="s">
        <v>1196</v>
      </c>
      <c r="F166" s="168" t="s">
        <v>1197</v>
      </c>
      <c r="G166" s="169" t="s">
        <v>989</v>
      </c>
      <c r="H166" s="170">
        <v>2</v>
      </c>
      <c r="I166" s="171"/>
      <c r="J166" s="172">
        <f>ROUND(I166*H166,2)</f>
        <v>0</v>
      </c>
      <c r="K166" s="168" t="s">
        <v>3</v>
      </c>
      <c r="L166" s="40"/>
      <c r="M166" s="173" t="s">
        <v>3</v>
      </c>
      <c r="N166" s="174" t="s">
        <v>43</v>
      </c>
      <c r="O166" s="73"/>
      <c r="P166" s="175">
        <f>O166*H166</f>
        <v>0</v>
      </c>
      <c r="Q166" s="175">
        <v>0</v>
      </c>
      <c r="R166" s="175">
        <f>Q166*H166</f>
        <v>0</v>
      </c>
      <c r="S166" s="175">
        <v>0</v>
      </c>
      <c r="T166" s="176">
        <f>S166*H166</f>
        <v>0</v>
      </c>
      <c r="U166" s="39"/>
      <c r="V166" s="39"/>
      <c r="W166" s="39"/>
      <c r="X166" s="39"/>
      <c r="Y166" s="39"/>
      <c r="Z166" s="39"/>
      <c r="AA166" s="39"/>
      <c r="AB166" s="39"/>
      <c r="AC166" s="39"/>
      <c r="AD166" s="39"/>
      <c r="AE166" s="39"/>
      <c r="AR166" s="177" t="s">
        <v>156</v>
      </c>
      <c r="AT166" s="177" t="s">
        <v>151</v>
      </c>
      <c r="AU166" s="177" t="s">
        <v>80</v>
      </c>
      <c r="AY166" s="20" t="s">
        <v>148</v>
      </c>
      <c r="BE166" s="178">
        <f>IF(N166="základní",J166,0)</f>
        <v>0</v>
      </c>
      <c r="BF166" s="178">
        <f>IF(N166="snížená",J166,0)</f>
        <v>0</v>
      </c>
      <c r="BG166" s="178">
        <f>IF(N166="zákl. přenesená",J166,0)</f>
        <v>0</v>
      </c>
      <c r="BH166" s="178">
        <f>IF(N166="sníž. přenesená",J166,0)</f>
        <v>0</v>
      </c>
      <c r="BI166" s="178">
        <f>IF(N166="nulová",J166,0)</f>
        <v>0</v>
      </c>
      <c r="BJ166" s="20" t="s">
        <v>80</v>
      </c>
      <c r="BK166" s="178">
        <f>ROUND(I166*H166,2)</f>
        <v>0</v>
      </c>
      <c r="BL166" s="20" t="s">
        <v>156</v>
      </c>
      <c r="BM166" s="177" t="s">
        <v>960</v>
      </c>
    </row>
    <row r="167" s="2" customFormat="1" ht="37.8" customHeight="1">
      <c r="A167" s="39"/>
      <c r="B167" s="165"/>
      <c r="C167" s="166" t="s">
        <v>641</v>
      </c>
      <c r="D167" s="166" t="s">
        <v>151</v>
      </c>
      <c r="E167" s="167" t="s">
        <v>1180</v>
      </c>
      <c r="F167" s="168" t="s">
        <v>1181</v>
      </c>
      <c r="G167" s="169" t="s">
        <v>989</v>
      </c>
      <c r="H167" s="170">
        <v>1</v>
      </c>
      <c r="I167" s="171"/>
      <c r="J167" s="172">
        <f>ROUND(I167*H167,2)</f>
        <v>0</v>
      </c>
      <c r="K167" s="168" t="s">
        <v>3</v>
      </c>
      <c r="L167" s="40"/>
      <c r="M167" s="173" t="s">
        <v>3</v>
      </c>
      <c r="N167" s="174" t="s">
        <v>43</v>
      </c>
      <c r="O167" s="73"/>
      <c r="P167" s="175">
        <f>O167*H167</f>
        <v>0</v>
      </c>
      <c r="Q167" s="175">
        <v>0</v>
      </c>
      <c r="R167" s="175">
        <f>Q167*H167</f>
        <v>0</v>
      </c>
      <c r="S167" s="175">
        <v>0</v>
      </c>
      <c r="T167" s="176">
        <f>S167*H167</f>
        <v>0</v>
      </c>
      <c r="U167" s="39"/>
      <c r="V167" s="39"/>
      <c r="W167" s="39"/>
      <c r="X167" s="39"/>
      <c r="Y167" s="39"/>
      <c r="Z167" s="39"/>
      <c r="AA167" s="39"/>
      <c r="AB167" s="39"/>
      <c r="AC167" s="39"/>
      <c r="AD167" s="39"/>
      <c r="AE167" s="39"/>
      <c r="AR167" s="177" t="s">
        <v>156</v>
      </c>
      <c r="AT167" s="177" t="s">
        <v>151</v>
      </c>
      <c r="AU167" s="177" t="s">
        <v>80</v>
      </c>
      <c r="AY167" s="20" t="s">
        <v>148</v>
      </c>
      <c r="BE167" s="178">
        <f>IF(N167="základní",J167,0)</f>
        <v>0</v>
      </c>
      <c r="BF167" s="178">
        <f>IF(N167="snížená",J167,0)</f>
        <v>0</v>
      </c>
      <c r="BG167" s="178">
        <f>IF(N167="zákl. přenesená",J167,0)</f>
        <v>0</v>
      </c>
      <c r="BH167" s="178">
        <f>IF(N167="sníž. přenesená",J167,0)</f>
        <v>0</v>
      </c>
      <c r="BI167" s="178">
        <f>IF(N167="nulová",J167,0)</f>
        <v>0</v>
      </c>
      <c r="BJ167" s="20" t="s">
        <v>80</v>
      </c>
      <c r="BK167" s="178">
        <f>ROUND(I167*H167,2)</f>
        <v>0</v>
      </c>
      <c r="BL167" s="20" t="s">
        <v>156</v>
      </c>
      <c r="BM167" s="177" t="s">
        <v>963</v>
      </c>
    </row>
    <row r="168" s="2" customFormat="1" ht="37.8" customHeight="1">
      <c r="A168" s="39"/>
      <c r="B168" s="165"/>
      <c r="C168" s="166" t="s">
        <v>648</v>
      </c>
      <c r="D168" s="166" t="s">
        <v>151</v>
      </c>
      <c r="E168" s="167" t="s">
        <v>1184</v>
      </c>
      <c r="F168" s="168" t="s">
        <v>1185</v>
      </c>
      <c r="G168" s="169" t="s">
        <v>989</v>
      </c>
      <c r="H168" s="170">
        <v>1</v>
      </c>
      <c r="I168" s="171"/>
      <c r="J168" s="172">
        <f>ROUND(I168*H168,2)</f>
        <v>0</v>
      </c>
      <c r="K168" s="168" t="s">
        <v>3</v>
      </c>
      <c r="L168" s="40"/>
      <c r="M168" s="173" t="s">
        <v>3</v>
      </c>
      <c r="N168" s="174" t="s">
        <v>43</v>
      </c>
      <c r="O168" s="73"/>
      <c r="P168" s="175">
        <f>O168*H168</f>
        <v>0</v>
      </c>
      <c r="Q168" s="175">
        <v>0</v>
      </c>
      <c r="R168" s="175">
        <f>Q168*H168</f>
        <v>0</v>
      </c>
      <c r="S168" s="175">
        <v>0</v>
      </c>
      <c r="T168" s="176">
        <f>S168*H168</f>
        <v>0</v>
      </c>
      <c r="U168" s="39"/>
      <c r="V168" s="39"/>
      <c r="W168" s="39"/>
      <c r="X168" s="39"/>
      <c r="Y168" s="39"/>
      <c r="Z168" s="39"/>
      <c r="AA168" s="39"/>
      <c r="AB168" s="39"/>
      <c r="AC168" s="39"/>
      <c r="AD168" s="39"/>
      <c r="AE168" s="39"/>
      <c r="AR168" s="177" t="s">
        <v>156</v>
      </c>
      <c r="AT168" s="177" t="s">
        <v>151</v>
      </c>
      <c r="AU168" s="177" t="s">
        <v>80</v>
      </c>
      <c r="AY168" s="20" t="s">
        <v>148</v>
      </c>
      <c r="BE168" s="178">
        <f>IF(N168="základní",J168,0)</f>
        <v>0</v>
      </c>
      <c r="BF168" s="178">
        <f>IF(N168="snížená",J168,0)</f>
        <v>0</v>
      </c>
      <c r="BG168" s="178">
        <f>IF(N168="zákl. přenesená",J168,0)</f>
        <v>0</v>
      </c>
      <c r="BH168" s="178">
        <f>IF(N168="sníž. přenesená",J168,0)</f>
        <v>0</v>
      </c>
      <c r="BI168" s="178">
        <f>IF(N168="nulová",J168,0)</f>
        <v>0</v>
      </c>
      <c r="BJ168" s="20" t="s">
        <v>80</v>
      </c>
      <c r="BK168" s="178">
        <f>ROUND(I168*H168,2)</f>
        <v>0</v>
      </c>
      <c r="BL168" s="20" t="s">
        <v>156</v>
      </c>
      <c r="BM168" s="177" t="s">
        <v>966</v>
      </c>
    </row>
    <row r="169" s="2" customFormat="1" ht="24.15" customHeight="1">
      <c r="A169" s="39"/>
      <c r="B169" s="165"/>
      <c r="C169" s="166" t="s">
        <v>652</v>
      </c>
      <c r="D169" s="166" t="s">
        <v>151</v>
      </c>
      <c r="E169" s="167" t="s">
        <v>1186</v>
      </c>
      <c r="F169" s="168" t="s">
        <v>1187</v>
      </c>
      <c r="G169" s="169" t="s">
        <v>989</v>
      </c>
      <c r="H169" s="170">
        <v>1</v>
      </c>
      <c r="I169" s="171"/>
      <c r="J169" s="172">
        <f>ROUND(I169*H169,2)</f>
        <v>0</v>
      </c>
      <c r="K169" s="168" t="s">
        <v>3</v>
      </c>
      <c r="L169" s="40"/>
      <c r="M169" s="173" t="s">
        <v>3</v>
      </c>
      <c r="N169" s="174" t="s">
        <v>43</v>
      </c>
      <c r="O169" s="73"/>
      <c r="P169" s="175">
        <f>O169*H169</f>
        <v>0</v>
      </c>
      <c r="Q169" s="175">
        <v>0</v>
      </c>
      <c r="R169" s="175">
        <f>Q169*H169</f>
        <v>0</v>
      </c>
      <c r="S169" s="175">
        <v>0</v>
      </c>
      <c r="T169" s="176">
        <f>S169*H169</f>
        <v>0</v>
      </c>
      <c r="U169" s="39"/>
      <c r="V169" s="39"/>
      <c r="W169" s="39"/>
      <c r="X169" s="39"/>
      <c r="Y169" s="39"/>
      <c r="Z169" s="39"/>
      <c r="AA169" s="39"/>
      <c r="AB169" s="39"/>
      <c r="AC169" s="39"/>
      <c r="AD169" s="39"/>
      <c r="AE169" s="39"/>
      <c r="AR169" s="177" t="s">
        <v>156</v>
      </c>
      <c r="AT169" s="177" t="s">
        <v>151</v>
      </c>
      <c r="AU169" s="177" t="s">
        <v>80</v>
      </c>
      <c r="AY169" s="20" t="s">
        <v>148</v>
      </c>
      <c r="BE169" s="178">
        <f>IF(N169="základní",J169,0)</f>
        <v>0</v>
      </c>
      <c r="BF169" s="178">
        <f>IF(N169="snížená",J169,0)</f>
        <v>0</v>
      </c>
      <c r="BG169" s="178">
        <f>IF(N169="zákl. přenesená",J169,0)</f>
        <v>0</v>
      </c>
      <c r="BH169" s="178">
        <f>IF(N169="sníž. přenesená",J169,0)</f>
        <v>0</v>
      </c>
      <c r="BI169" s="178">
        <f>IF(N169="nulová",J169,0)</f>
        <v>0</v>
      </c>
      <c r="BJ169" s="20" t="s">
        <v>80</v>
      </c>
      <c r="BK169" s="178">
        <f>ROUND(I169*H169,2)</f>
        <v>0</v>
      </c>
      <c r="BL169" s="20" t="s">
        <v>156</v>
      </c>
      <c r="BM169" s="177" t="s">
        <v>969</v>
      </c>
    </row>
    <row r="170" s="2" customFormat="1" ht="55.5" customHeight="1">
      <c r="A170" s="39"/>
      <c r="B170" s="165"/>
      <c r="C170" s="166" t="s">
        <v>657</v>
      </c>
      <c r="D170" s="166" t="s">
        <v>151</v>
      </c>
      <c r="E170" s="167" t="s">
        <v>1264</v>
      </c>
      <c r="F170" s="168" t="s">
        <v>1265</v>
      </c>
      <c r="G170" s="169" t="s">
        <v>989</v>
      </c>
      <c r="H170" s="170">
        <v>1</v>
      </c>
      <c r="I170" s="171"/>
      <c r="J170" s="172">
        <f>ROUND(I170*H170,2)</f>
        <v>0</v>
      </c>
      <c r="K170" s="168" t="s">
        <v>3</v>
      </c>
      <c r="L170" s="40"/>
      <c r="M170" s="173" t="s">
        <v>3</v>
      </c>
      <c r="N170" s="174" t="s">
        <v>43</v>
      </c>
      <c r="O170" s="73"/>
      <c r="P170" s="175">
        <f>O170*H170</f>
        <v>0</v>
      </c>
      <c r="Q170" s="175">
        <v>0</v>
      </c>
      <c r="R170" s="175">
        <f>Q170*H170</f>
        <v>0</v>
      </c>
      <c r="S170" s="175">
        <v>0</v>
      </c>
      <c r="T170" s="176">
        <f>S170*H170</f>
        <v>0</v>
      </c>
      <c r="U170" s="39"/>
      <c r="V170" s="39"/>
      <c r="W170" s="39"/>
      <c r="X170" s="39"/>
      <c r="Y170" s="39"/>
      <c r="Z170" s="39"/>
      <c r="AA170" s="39"/>
      <c r="AB170" s="39"/>
      <c r="AC170" s="39"/>
      <c r="AD170" s="39"/>
      <c r="AE170" s="39"/>
      <c r="AR170" s="177" t="s">
        <v>156</v>
      </c>
      <c r="AT170" s="177" t="s">
        <v>151</v>
      </c>
      <c r="AU170" s="177" t="s">
        <v>80</v>
      </c>
      <c r="AY170" s="20" t="s">
        <v>148</v>
      </c>
      <c r="BE170" s="178">
        <f>IF(N170="základní",J170,0)</f>
        <v>0</v>
      </c>
      <c r="BF170" s="178">
        <f>IF(N170="snížená",J170,0)</f>
        <v>0</v>
      </c>
      <c r="BG170" s="178">
        <f>IF(N170="zákl. přenesená",J170,0)</f>
        <v>0</v>
      </c>
      <c r="BH170" s="178">
        <f>IF(N170="sníž. přenesená",J170,0)</f>
        <v>0</v>
      </c>
      <c r="BI170" s="178">
        <f>IF(N170="nulová",J170,0)</f>
        <v>0</v>
      </c>
      <c r="BJ170" s="20" t="s">
        <v>80</v>
      </c>
      <c r="BK170" s="178">
        <f>ROUND(I170*H170,2)</f>
        <v>0</v>
      </c>
      <c r="BL170" s="20" t="s">
        <v>156</v>
      </c>
      <c r="BM170" s="177" t="s">
        <v>972</v>
      </c>
    </row>
    <row r="171" s="2" customFormat="1" ht="44.25" customHeight="1">
      <c r="A171" s="39"/>
      <c r="B171" s="165"/>
      <c r="C171" s="166" t="s">
        <v>661</v>
      </c>
      <c r="D171" s="166" t="s">
        <v>151</v>
      </c>
      <c r="E171" s="167" t="s">
        <v>1266</v>
      </c>
      <c r="F171" s="168" t="s">
        <v>1267</v>
      </c>
      <c r="G171" s="169" t="s">
        <v>989</v>
      </c>
      <c r="H171" s="170">
        <v>1</v>
      </c>
      <c r="I171" s="171"/>
      <c r="J171" s="172">
        <f>ROUND(I171*H171,2)</f>
        <v>0</v>
      </c>
      <c r="K171" s="168" t="s">
        <v>3</v>
      </c>
      <c r="L171" s="40"/>
      <c r="M171" s="173" t="s">
        <v>3</v>
      </c>
      <c r="N171" s="174" t="s">
        <v>43</v>
      </c>
      <c r="O171" s="73"/>
      <c r="P171" s="175">
        <f>O171*H171</f>
        <v>0</v>
      </c>
      <c r="Q171" s="175">
        <v>0</v>
      </c>
      <c r="R171" s="175">
        <f>Q171*H171</f>
        <v>0</v>
      </c>
      <c r="S171" s="175">
        <v>0</v>
      </c>
      <c r="T171" s="176">
        <f>S171*H171</f>
        <v>0</v>
      </c>
      <c r="U171" s="39"/>
      <c r="V171" s="39"/>
      <c r="W171" s="39"/>
      <c r="X171" s="39"/>
      <c r="Y171" s="39"/>
      <c r="Z171" s="39"/>
      <c r="AA171" s="39"/>
      <c r="AB171" s="39"/>
      <c r="AC171" s="39"/>
      <c r="AD171" s="39"/>
      <c r="AE171" s="39"/>
      <c r="AR171" s="177" t="s">
        <v>156</v>
      </c>
      <c r="AT171" s="177" t="s">
        <v>151</v>
      </c>
      <c r="AU171" s="177" t="s">
        <v>80</v>
      </c>
      <c r="AY171" s="20" t="s">
        <v>148</v>
      </c>
      <c r="BE171" s="178">
        <f>IF(N171="základní",J171,0)</f>
        <v>0</v>
      </c>
      <c r="BF171" s="178">
        <f>IF(N171="snížená",J171,0)</f>
        <v>0</v>
      </c>
      <c r="BG171" s="178">
        <f>IF(N171="zákl. přenesená",J171,0)</f>
        <v>0</v>
      </c>
      <c r="BH171" s="178">
        <f>IF(N171="sníž. přenesená",J171,0)</f>
        <v>0</v>
      </c>
      <c r="BI171" s="178">
        <f>IF(N171="nulová",J171,0)</f>
        <v>0</v>
      </c>
      <c r="BJ171" s="20" t="s">
        <v>80</v>
      </c>
      <c r="BK171" s="178">
        <f>ROUND(I171*H171,2)</f>
        <v>0</v>
      </c>
      <c r="BL171" s="20" t="s">
        <v>156</v>
      </c>
      <c r="BM171" s="177" t="s">
        <v>975</v>
      </c>
    </row>
    <row r="172" s="2" customFormat="1" ht="24.15" customHeight="1">
      <c r="A172" s="39"/>
      <c r="B172" s="165"/>
      <c r="C172" s="166" t="s">
        <v>666</v>
      </c>
      <c r="D172" s="166" t="s">
        <v>151</v>
      </c>
      <c r="E172" s="167" t="s">
        <v>1268</v>
      </c>
      <c r="F172" s="168" t="s">
        <v>1269</v>
      </c>
      <c r="G172" s="169" t="s">
        <v>989</v>
      </c>
      <c r="H172" s="170">
        <v>1</v>
      </c>
      <c r="I172" s="171"/>
      <c r="J172" s="172">
        <f>ROUND(I172*H172,2)</f>
        <v>0</v>
      </c>
      <c r="K172" s="168" t="s">
        <v>3</v>
      </c>
      <c r="L172" s="40"/>
      <c r="M172" s="173" t="s">
        <v>3</v>
      </c>
      <c r="N172" s="174" t="s">
        <v>43</v>
      </c>
      <c r="O172" s="73"/>
      <c r="P172" s="175">
        <f>O172*H172</f>
        <v>0</v>
      </c>
      <c r="Q172" s="175">
        <v>0</v>
      </c>
      <c r="R172" s="175">
        <f>Q172*H172</f>
        <v>0</v>
      </c>
      <c r="S172" s="175">
        <v>0</v>
      </c>
      <c r="T172" s="176">
        <f>S172*H172</f>
        <v>0</v>
      </c>
      <c r="U172" s="39"/>
      <c r="V172" s="39"/>
      <c r="W172" s="39"/>
      <c r="X172" s="39"/>
      <c r="Y172" s="39"/>
      <c r="Z172" s="39"/>
      <c r="AA172" s="39"/>
      <c r="AB172" s="39"/>
      <c r="AC172" s="39"/>
      <c r="AD172" s="39"/>
      <c r="AE172" s="39"/>
      <c r="AR172" s="177" t="s">
        <v>156</v>
      </c>
      <c r="AT172" s="177" t="s">
        <v>151</v>
      </c>
      <c r="AU172" s="177" t="s">
        <v>80</v>
      </c>
      <c r="AY172" s="20" t="s">
        <v>148</v>
      </c>
      <c r="BE172" s="178">
        <f>IF(N172="základní",J172,0)</f>
        <v>0</v>
      </c>
      <c r="BF172" s="178">
        <f>IF(N172="snížená",J172,0)</f>
        <v>0</v>
      </c>
      <c r="BG172" s="178">
        <f>IF(N172="zákl. přenesená",J172,0)</f>
        <v>0</v>
      </c>
      <c r="BH172" s="178">
        <f>IF(N172="sníž. přenesená",J172,0)</f>
        <v>0</v>
      </c>
      <c r="BI172" s="178">
        <f>IF(N172="nulová",J172,0)</f>
        <v>0</v>
      </c>
      <c r="BJ172" s="20" t="s">
        <v>80</v>
      </c>
      <c r="BK172" s="178">
        <f>ROUND(I172*H172,2)</f>
        <v>0</v>
      </c>
      <c r="BL172" s="20" t="s">
        <v>156</v>
      </c>
      <c r="BM172" s="177" t="s">
        <v>977</v>
      </c>
    </row>
    <row r="173" s="2" customFormat="1" ht="16.5" customHeight="1">
      <c r="A173" s="39"/>
      <c r="B173" s="165"/>
      <c r="C173" s="166" t="s">
        <v>672</v>
      </c>
      <c r="D173" s="166" t="s">
        <v>151</v>
      </c>
      <c r="E173" s="167" t="s">
        <v>1270</v>
      </c>
      <c r="F173" s="168" t="s">
        <v>1271</v>
      </c>
      <c r="G173" s="169" t="s">
        <v>989</v>
      </c>
      <c r="H173" s="170">
        <v>1</v>
      </c>
      <c r="I173" s="171"/>
      <c r="J173" s="172">
        <f>ROUND(I173*H173,2)</f>
        <v>0</v>
      </c>
      <c r="K173" s="168" t="s">
        <v>3</v>
      </c>
      <c r="L173" s="40"/>
      <c r="M173" s="173" t="s">
        <v>3</v>
      </c>
      <c r="N173" s="174" t="s">
        <v>43</v>
      </c>
      <c r="O173" s="73"/>
      <c r="P173" s="175">
        <f>O173*H173</f>
        <v>0</v>
      </c>
      <c r="Q173" s="175">
        <v>0</v>
      </c>
      <c r="R173" s="175">
        <f>Q173*H173</f>
        <v>0</v>
      </c>
      <c r="S173" s="175">
        <v>0</v>
      </c>
      <c r="T173" s="176">
        <f>S173*H173</f>
        <v>0</v>
      </c>
      <c r="U173" s="39"/>
      <c r="V173" s="39"/>
      <c r="W173" s="39"/>
      <c r="X173" s="39"/>
      <c r="Y173" s="39"/>
      <c r="Z173" s="39"/>
      <c r="AA173" s="39"/>
      <c r="AB173" s="39"/>
      <c r="AC173" s="39"/>
      <c r="AD173" s="39"/>
      <c r="AE173" s="39"/>
      <c r="AR173" s="177" t="s">
        <v>156</v>
      </c>
      <c r="AT173" s="177" t="s">
        <v>151</v>
      </c>
      <c r="AU173" s="177" t="s">
        <v>80</v>
      </c>
      <c r="AY173" s="20" t="s">
        <v>148</v>
      </c>
      <c r="BE173" s="178">
        <f>IF(N173="základní",J173,0)</f>
        <v>0</v>
      </c>
      <c r="BF173" s="178">
        <f>IF(N173="snížená",J173,0)</f>
        <v>0</v>
      </c>
      <c r="BG173" s="178">
        <f>IF(N173="zákl. přenesená",J173,0)</f>
        <v>0</v>
      </c>
      <c r="BH173" s="178">
        <f>IF(N173="sníž. přenesená",J173,0)</f>
        <v>0</v>
      </c>
      <c r="BI173" s="178">
        <f>IF(N173="nulová",J173,0)</f>
        <v>0</v>
      </c>
      <c r="BJ173" s="20" t="s">
        <v>80</v>
      </c>
      <c r="BK173" s="178">
        <f>ROUND(I173*H173,2)</f>
        <v>0</v>
      </c>
      <c r="BL173" s="20" t="s">
        <v>156</v>
      </c>
      <c r="BM173" s="177" t="s">
        <v>1272</v>
      </c>
    </row>
    <row r="174" s="2" customFormat="1" ht="16.5" customHeight="1">
      <c r="A174" s="39"/>
      <c r="B174" s="165"/>
      <c r="C174" s="166" t="s">
        <v>677</v>
      </c>
      <c r="D174" s="166" t="s">
        <v>151</v>
      </c>
      <c r="E174" s="167" t="s">
        <v>1273</v>
      </c>
      <c r="F174" s="168" t="s">
        <v>1274</v>
      </c>
      <c r="G174" s="169" t="s">
        <v>989</v>
      </c>
      <c r="H174" s="170">
        <v>1</v>
      </c>
      <c r="I174" s="171"/>
      <c r="J174" s="172">
        <f>ROUND(I174*H174,2)</f>
        <v>0</v>
      </c>
      <c r="K174" s="168" t="s">
        <v>3</v>
      </c>
      <c r="L174" s="40"/>
      <c r="M174" s="173" t="s">
        <v>3</v>
      </c>
      <c r="N174" s="174" t="s">
        <v>43</v>
      </c>
      <c r="O174" s="73"/>
      <c r="P174" s="175">
        <f>O174*H174</f>
        <v>0</v>
      </c>
      <c r="Q174" s="175">
        <v>0</v>
      </c>
      <c r="R174" s="175">
        <f>Q174*H174</f>
        <v>0</v>
      </c>
      <c r="S174" s="175">
        <v>0</v>
      </c>
      <c r="T174" s="176">
        <f>S174*H174</f>
        <v>0</v>
      </c>
      <c r="U174" s="39"/>
      <c r="V174" s="39"/>
      <c r="W174" s="39"/>
      <c r="X174" s="39"/>
      <c r="Y174" s="39"/>
      <c r="Z174" s="39"/>
      <c r="AA174" s="39"/>
      <c r="AB174" s="39"/>
      <c r="AC174" s="39"/>
      <c r="AD174" s="39"/>
      <c r="AE174" s="39"/>
      <c r="AR174" s="177" t="s">
        <v>156</v>
      </c>
      <c r="AT174" s="177" t="s">
        <v>151</v>
      </c>
      <c r="AU174" s="177" t="s">
        <v>80</v>
      </c>
      <c r="AY174" s="20" t="s">
        <v>148</v>
      </c>
      <c r="BE174" s="178">
        <f>IF(N174="základní",J174,0)</f>
        <v>0</v>
      </c>
      <c r="BF174" s="178">
        <f>IF(N174="snížená",J174,0)</f>
        <v>0</v>
      </c>
      <c r="BG174" s="178">
        <f>IF(N174="zákl. přenesená",J174,0)</f>
        <v>0</v>
      </c>
      <c r="BH174" s="178">
        <f>IF(N174="sníž. přenesená",J174,0)</f>
        <v>0</v>
      </c>
      <c r="BI174" s="178">
        <f>IF(N174="nulová",J174,0)</f>
        <v>0</v>
      </c>
      <c r="BJ174" s="20" t="s">
        <v>80</v>
      </c>
      <c r="BK174" s="178">
        <f>ROUND(I174*H174,2)</f>
        <v>0</v>
      </c>
      <c r="BL174" s="20" t="s">
        <v>156</v>
      </c>
      <c r="BM174" s="177" t="s">
        <v>1275</v>
      </c>
    </row>
    <row r="175" s="2" customFormat="1" ht="16.5" customHeight="1">
      <c r="A175" s="39"/>
      <c r="B175" s="165"/>
      <c r="C175" s="166" t="s">
        <v>682</v>
      </c>
      <c r="D175" s="166" t="s">
        <v>151</v>
      </c>
      <c r="E175" s="167" t="s">
        <v>1276</v>
      </c>
      <c r="F175" s="168" t="s">
        <v>1277</v>
      </c>
      <c r="G175" s="169" t="s">
        <v>989</v>
      </c>
      <c r="H175" s="170">
        <v>1</v>
      </c>
      <c r="I175" s="171"/>
      <c r="J175" s="172">
        <f>ROUND(I175*H175,2)</f>
        <v>0</v>
      </c>
      <c r="K175" s="168" t="s">
        <v>3</v>
      </c>
      <c r="L175" s="40"/>
      <c r="M175" s="173" t="s">
        <v>3</v>
      </c>
      <c r="N175" s="174" t="s">
        <v>43</v>
      </c>
      <c r="O175" s="73"/>
      <c r="P175" s="175">
        <f>O175*H175</f>
        <v>0</v>
      </c>
      <c r="Q175" s="175">
        <v>0</v>
      </c>
      <c r="R175" s="175">
        <f>Q175*H175</f>
        <v>0</v>
      </c>
      <c r="S175" s="175">
        <v>0</v>
      </c>
      <c r="T175" s="176">
        <f>S175*H175</f>
        <v>0</v>
      </c>
      <c r="U175" s="39"/>
      <c r="V175" s="39"/>
      <c r="W175" s="39"/>
      <c r="X175" s="39"/>
      <c r="Y175" s="39"/>
      <c r="Z175" s="39"/>
      <c r="AA175" s="39"/>
      <c r="AB175" s="39"/>
      <c r="AC175" s="39"/>
      <c r="AD175" s="39"/>
      <c r="AE175" s="39"/>
      <c r="AR175" s="177" t="s">
        <v>156</v>
      </c>
      <c r="AT175" s="177" t="s">
        <v>151</v>
      </c>
      <c r="AU175" s="177" t="s">
        <v>80</v>
      </c>
      <c r="AY175" s="20" t="s">
        <v>148</v>
      </c>
      <c r="BE175" s="178">
        <f>IF(N175="základní",J175,0)</f>
        <v>0</v>
      </c>
      <c r="BF175" s="178">
        <f>IF(N175="snížená",J175,0)</f>
        <v>0</v>
      </c>
      <c r="BG175" s="178">
        <f>IF(N175="zákl. přenesená",J175,0)</f>
        <v>0</v>
      </c>
      <c r="BH175" s="178">
        <f>IF(N175="sníž. přenesená",J175,0)</f>
        <v>0</v>
      </c>
      <c r="BI175" s="178">
        <f>IF(N175="nulová",J175,0)</f>
        <v>0</v>
      </c>
      <c r="BJ175" s="20" t="s">
        <v>80</v>
      </c>
      <c r="BK175" s="178">
        <f>ROUND(I175*H175,2)</f>
        <v>0</v>
      </c>
      <c r="BL175" s="20" t="s">
        <v>156</v>
      </c>
      <c r="BM175" s="177" t="s">
        <v>1278</v>
      </c>
    </row>
    <row r="176" s="2" customFormat="1" ht="16.5" customHeight="1">
      <c r="A176" s="39"/>
      <c r="B176" s="165"/>
      <c r="C176" s="166" t="s">
        <v>687</v>
      </c>
      <c r="D176" s="166" t="s">
        <v>151</v>
      </c>
      <c r="E176" s="167" t="s">
        <v>1279</v>
      </c>
      <c r="F176" s="168" t="s">
        <v>1280</v>
      </c>
      <c r="G176" s="169" t="s">
        <v>989</v>
      </c>
      <c r="H176" s="170">
        <v>1</v>
      </c>
      <c r="I176" s="171"/>
      <c r="J176" s="172">
        <f>ROUND(I176*H176,2)</f>
        <v>0</v>
      </c>
      <c r="K176" s="168" t="s">
        <v>3</v>
      </c>
      <c r="L176" s="40"/>
      <c r="M176" s="173" t="s">
        <v>3</v>
      </c>
      <c r="N176" s="174" t="s">
        <v>43</v>
      </c>
      <c r="O176" s="73"/>
      <c r="P176" s="175">
        <f>O176*H176</f>
        <v>0</v>
      </c>
      <c r="Q176" s="175">
        <v>0</v>
      </c>
      <c r="R176" s="175">
        <f>Q176*H176</f>
        <v>0</v>
      </c>
      <c r="S176" s="175">
        <v>0</v>
      </c>
      <c r="T176" s="176">
        <f>S176*H176</f>
        <v>0</v>
      </c>
      <c r="U176" s="39"/>
      <c r="V176" s="39"/>
      <c r="W176" s="39"/>
      <c r="X176" s="39"/>
      <c r="Y176" s="39"/>
      <c r="Z176" s="39"/>
      <c r="AA176" s="39"/>
      <c r="AB176" s="39"/>
      <c r="AC176" s="39"/>
      <c r="AD176" s="39"/>
      <c r="AE176" s="39"/>
      <c r="AR176" s="177" t="s">
        <v>156</v>
      </c>
      <c r="AT176" s="177" t="s">
        <v>151</v>
      </c>
      <c r="AU176" s="177" t="s">
        <v>80</v>
      </c>
      <c r="AY176" s="20" t="s">
        <v>148</v>
      </c>
      <c r="BE176" s="178">
        <f>IF(N176="základní",J176,0)</f>
        <v>0</v>
      </c>
      <c r="BF176" s="178">
        <f>IF(N176="snížená",J176,0)</f>
        <v>0</v>
      </c>
      <c r="BG176" s="178">
        <f>IF(N176="zákl. přenesená",J176,0)</f>
        <v>0</v>
      </c>
      <c r="BH176" s="178">
        <f>IF(N176="sníž. přenesená",J176,0)</f>
        <v>0</v>
      </c>
      <c r="BI176" s="178">
        <f>IF(N176="nulová",J176,0)</f>
        <v>0</v>
      </c>
      <c r="BJ176" s="20" t="s">
        <v>80</v>
      </c>
      <c r="BK176" s="178">
        <f>ROUND(I176*H176,2)</f>
        <v>0</v>
      </c>
      <c r="BL176" s="20" t="s">
        <v>156</v>
      </c>
      <c r="BM176" s="177" t="s">
        <v>1281</v>
      </c>
    </row>
    <row r="177" s="2" customFormat="1" ht="16.5" customHeight="1">
      <c r="A177" s="39"/>
      <c r="B177" s="165"/>
      <c r="C177" s="166" t="s">
        <v>692</v>
      </c>
      <c r="D177" s="166" t="s">
        <v>151</v>
      </c>
      <c r="E177" s="167" t="s">
        <v>1282</v>
      </c>
      <c r="F177" s="168" t="s">
        <v>1283</v>
      </c>
      <c r="G177" s="169" t="s">
        <v>989</v>
      </c>
      <c r="H177" s="170">
        <v>1</v>
      </c>
      <c r="I177" s="171"/>
      <c r="J177" s="172">
        <f>ROUND(I177*H177,2)</f>
        <v>0</v>
      </c>
      <c r="K177" s="168" t="s">
        <v>3</v>
      </c>
      <c r="L177" s="40"/>
      <c r="M177" s="173" t="s">
        <v>3</v>
      </c>
      <c r="N177" s="174" t="s">
        <v>43</v>
      </c>
      <c r="O177" s="73"/>
      <c r="P177" s="175">
        <f>O177*H177</f>
        <v>0</v>
      </c>
      <c r="Q177" s="175">
        <v>0</v>
      </c>
      <c r="R177" s="175">
        <f>Q177*H177</f>
        <v>0</v>
      </c>
      <c r="S177" s="175">
        <v>0</v>
      </c>
      <c r="T177" s="176">
        <f>S177*H177</f>
        <v>0</v>
      </c>
      <c r="U177" s="39"/>
      <c r="V177" s="39"/>
      <c r="W177" s="39"/>
      <c r="X177" s="39"/>
      <c r="Y177" s="39"/>
      <c r="Z177" s="39"/>
      <c r="AA177" s="39"/>
      <c r="AB177" s="39"/>
      <c r="AC177" s="39"/>
      <c r="AD177" s="39"/>
      <c r="AE177" s="39"/>
      <c r="AR177" s="177" t="s">
        <v>156</v>
      </c>
      <c r="AT177" s="177" t="s">
        <v>151</v>
      </c>
      <c r="AU177" s="177" t="s">
        <v>80</v>
      </c>
      <c r="AY177" s="20" t="s">
        <v>148</v>
      </c>
      <c r="BE177" s="178">
        <f>IF(N177="základní",J177,0)</f>
        <v>0</v>
      </c>
      <c r="BF177" s="178">
        <f>IF(N177="snížená",J177,0)</f>
        <v>0</v>
      </c>
      <c r="BG177" s="178">
        <f>IF(N177="zákl. přenesená",J177,0)</f>
        <v>0</v>
      </c>
      <c r="BH177" s="178">
        <f>IF(N177="sníž. přenesená",J177,0)</f>
        <v>0</v>
      </c>
      <c r="BI177" s="178">
        <f>IF(N177="nulová",J177,0)</f>
        <v>0</v>
      </c>
      <c r="BJ177" s="20" t="s">
        <v>80</v>
      </c>
      <c r="BK177" s="178">
        <f>ROUND(I177*H177,2)</f>
        <v>0</v>
      </c>
      <c r="BL177" s="20" t="s">
        <v>156</v>
      </c>
      <c r="BM177" s="177" t="s">
        <v>1284</v>
      </c>
    </row>
    <row r="178" s="2" customFormat="1" ht="16.5" customHeight="1">
      <c r="A178" s="39"/>
      <c r="B178" s="165"/>
      <c r="C178" s="166" t="s">
        <v>697</v>
      </c>
      <c r="D178" s="166" t="s">
        <v>151</v>
      </c>
      <c r="E178" s="167" t="s">
        <v>1285</v>
      </c>
      <c r="F178" s="168" t="s">
        <v>1286</v>
      </c>
      <c r="G178" s="169" t="s">
        <v>989</v>
      </c>
      <c r="H178" s="170">
        <v>1</v>
      </c>
      <c r="I178" s="171"/>
      <c r="J178" s="172">
        <f>ROUND(I178*H178,2)</f>
        <v>0</v>
      </c>
      <c r="K178" s="168" t="s">
        <v>3</v>
      </c>
      <c r="L178" s="40"/>
      <c r="M178" s="173" t="s">
        <v>3</v>
      </c>
      <c r="N178" s="174" t="s">
        <v>43</v>
      </c>
      <c r="O178" s="73"/>
      <c r="P178" s="175">
        <f>O178*H178</f>
        <v>0</v>
      </c>
      <c r="Q178" s="175">
        <v>0</v>
      </c>
      <c r="R178" s="175">
        <f>Q178*H178</f>
        <v>0</v>
      </c>
      <c r="S178" s="175">
        <v>0</v>
      </c>
      <c r="T178" s="176">
        <f>S178*H178</f>
        <v>0</v>
      </c>
      <c r="U178" s="39"/>
      <c r="V178" s="39"/>
      <c r="W178" s="39"/>
      <c r="X178" s="39"/>
      <c r="Y178" s="39"/>
      <c r="Z178" s="39"/>
      <c r="AA178" s="39"/>
      <c r="AB178" s="39"/>
      <c r="AC178" s="39"/>
      <c r="AD178" s="39"/>
      <c r="AE178" s="39"/>
      <c r="AR178" s="177" t="s">
        <v>156</v>
      </c>
      <c r="AT178" s="177" t="s">
        <v>151</v>
      </c>
      <c r="AU178" s="177" t="s">
        <v>80</v>
      </c>
      <c r="AY178" s="20" t="s">
        <v>148</v>
      </c>
      <c r="BE178" s="178">
        <f>IF(N178="základní",J178,0)</f>
        <v>0</v>
      </c>
      <c r="BF178" s="178">
        <f>IF(N178="snížená",J178,0)</f>
        <v>0</v>
      </c>
      <c r="BG178" s="178">
        <f>IF(N178="zákl. přenesená",J178,0)</f>
        <v>0</v>
      </c>
      <c r="BH178" s="178">
        <f>IF(N178="sníž. přenesená",J178,0)</f>
        <v>0</v>
      </c>
      <c r="BI178" s="178">
        <f>IF(N178="nulová",J178,0)</f>
        <v>0</v>
      </c>
      <c r="BJ178" s="20" t="s">
        <v>80</v>
      </c>
      <c r="BK178" s="178">
        <f>ROUND(I178*H178,2)</f>
        <v>0</v>
      </c>
      <c r="BL178" s="20" t="s">
        <v>156</v>
      </c>
      <c r="BM178" s="177" t="s">
        <v>1287</v>
      </c>
    </row>
    <row r="179" s="2" customFormat="1" ht="16.5" customHeight="1">
      <c r="A179" s="39"/>
      <c r="B179" s="165"/>
      <c r="C179" s="166" t="s">
        <v>702</v>
      </c>
      <c r="D179" s="166" t="s">
        <v>151</v>
      </c>
      <c r="E179" s="167" t="s">
        <v>1288</v>
      </c>
      <c r="F179" s="168" t="s">
        <v>1289</v>
      </c>
      <c r="G179" s="169" t="s">
        <v>989</v>
      </c>
      <c r="H179" s="170">
        <v>1</v>
      </c>
      <c r="I179" s="171"/>
      <c r="J179" s="172">
        <f>ROUND(I179*H179,2)</f>
        <v>0</v>
      </c>
      <c r="K179" s="168" t="s">
        <v>3</v>
      </c>
      <c r="L179" s="40"/>
      <c r="M179" s="173" t="s">
        <v>3</v>
      </c>
      <c r="N179" s="174" t="s">
        <v>43</v>
      </c>
      <c r="O179" s="73"/>
      <c r="P179" s="175">
        <f>O179*H179</f>
        <v>0</v>
      </c>
      <c r="Q179" s="175">
        <v>0</v>
      </c>
      <c r="R179" s="175">
        <f>Q179*H179</f>
        <v>0</v>
      </c>
      <c r="S179" s="175">
        <v>0</v>
      </c>
      <c r="T179" s="176">
        <f>S179*H179</f>
        <v>0</v>
      </c>
      <c r="U179" s="39"/>
      <c r="V179" s="39"/>
      <c r="W179" s="39"/>
      <c r="X179" s="39"/>
      <c r="Y179" s="39"/>
      <c r="Z179" s="39"/>
      <c r="AA179" s="39"/>
      <c r="AB179" s="39"/>
      <c r="AC179" s="39"/>
      <c r="AD179" s="39"/>
      <c r="AE179" s="39"/>
      <c r="AR179" s="177" t="s">
        <v>156</v>
      </c>
      <c r="AT179" s="177" t="s">
        <v>151</v>
      </c>
      <c r="AU179" s="177" t="s">
        <v>80</v>
      </c>
      <c r="AY179" s="20" t="s">
        <v>148</v>
      </c>
      <c r="BE179" s="178">
        <f>IF(N179="základní",J179,0)</f>
        <v>0</v>
      </c>
      <c r="BF179" s="178">
        <f>IF(N179="snížená",J179,0)</f>
        <v>0</v>
      </c>
      <c r="BG179" s="178">
        <f>IF(N179="zákl. přenesená",J179,0)</f>
        <v>0</v>
      </c>
      <c r="BH179" s="178">
        <f>IF(N179="sníž. přenesená",J179,0)</f>
        <v>0</v>
      </c>
      <c r="BI179" s="178">
        <f>IF(N179="nulová",J179,0)</f>
        <v>0</v>
      </c>
      <c r="BJ179" s="20" t="s">
        <v>80</v>
      </c>
      <c r="BK179" s="178">
        <f>ROUND(I179*H179,2)</f>
        <v>0</v>
      </c>
      <c r="BL179" s="20" t="s">
        <v>156</v>
      </c>
      <c r="BM179" s="177" t="s">
        <v>1290</v>
      </c>
    </row>
    <row r="180" s="2" customFormat="1" ht="16.5" customHeight="1">
      <c r="A180" s="39"/>
      <c r="B180" s="165"/>
      <c r="C180" s="166" t="s">
        <v>707</v>
      </c>
      <c r="D180" s="166" t="s">
        <v>151</v>
      </c>
      <c r="E180" s="167" t="s">
        <v>1291</v>
      </c>
      <c r="F180" s="168" t="s">
        <v>1292</v>
      </c>
      <c r="G180" s="169" t="s">
        <v>989</v>
      </c>
      <c r="H180" s="170">
        <v>1</v>
      </c>
      <c r="I180" s="171"/>
      <c r="J180" s="172">
        <f>ROUND(I180*H180,2)</f>
        <v>0</v>
      </c>
      <c r="K180" s="168" t="s">
        <v>3</v>
      </c>
      <c r="L180" s="40"/>
      <c r="M180" s="173" t="s">
        <v>3</v>
      </c>
      <c r="N180" s="174" t="s">
        <v>43</v>
      </c>
      <c r="O180" s="73"/>
      <c r="P180" s="175">
        <f>O180*H180</f>
        <v>0</v>
      </c>
      <c r="Q180" s="175">
        <v>0</v>
      </c>
      <c r="R180" s="175">
        <f>Q180*H180</f>
        <v>0</v>
      </c>
      <c r="S180" s="175">
        <v>0</v>
      </c>
      <c r="T180" s="176">
        <f>S180*H180</f>
        <v>0</v>
      </c>
      <c r="U180" s="39"/>
      <c r="V180" s="39"/>
      <c r="W180" s="39"/>
      <c r="X180" s="39"/>
      <c r="Y180" s="39"/>
      <c r="Z180" s="39"/>
      <c r="AA180" s="39"/>
      <c r="AB180" s="39"/>
      <c r="AC180" s="39"/>
      <c r="AD180" s="39"/>
      <c r="AE180" s="39"/>
      <c r="AR180" s="177" t="s">
        <v>156</v>
      </c>
      <c r="AT180" s="177" t="s">
        <v>151</v>
      </c>
      <c r="AU180" s="177" t="s">
        <v>80</v>
      </c>
      <c r="AY180" s="20" t="s">
        <v>148</v>
      </c>
      <c r="BE180" s="178">
        <f>IF(N180="základní",J180,0)</f>
        <v>0</v>
      </c>
      <c r="BF180" s="178">
        <f>IF(N180="snížená",J180,0)</f>
        <v>0</v>
      </c>
      <c r="BG180" s="178">
        <f>IF(N180="zákl. přenesená",J180,0)</f>
        <v>0</v>
      </c>
      <c r="BH180" s="178">
        <f>IF(N180="sníž. přenesená",J180,0)</f>
        <v>0</v>
      </c>
      <c r="BI180" s="178">
        <f>IF(N180="nulová",J180,0)</f>
        <v>0</v>
      </c>
      <c r="BJ180" s="20" t="s">
        <v>80</v>
      </c>
      <c r="BK180" s="178">
        <f>ROUND(I180*H180,2)</f>
        <v>0</v>
      </c>
      <c r="BL180" s="20" t="s">
        <v>156</v>
      </c>
      <c r="BM180" s="177" t="s">
        <v>1293</v>
      </c>
    </row>
    <row r="181" s="2" customFormat="1" ht="16.5" customHeight="1">
      <c r="A181" s="39"/>
      <c r="B181" s="165"/>
      <c r="C181" s="166" t="s">
        <v>712</v>
      </c>
      <c r="D181" s="166" t="s">
        <v>151</v>
      </c>
      <c r="E181" s="167" t="s">
        <v>1294</v>
      </c>
      <c r="F181" s="168" t="s">
        <v>1295</v>
      </c>
      <c r="G181" s="169" t="s">
        <v>989</v>
      </c>
      <c r="H181" s="170">
        <v>1</v>
      </c>
      <c r="I181" s="171"/>
      <c r="J181" s="172">
        <f>ROUND(I181*H181,2)</f>
        <v>0</v>
      </c>
      <c r="K181" s="168" t="s">
        <v>3</v>
      </c>
      <c r="L181" s="40"/>
      <c r="M181" s="173" t="s">
        <v>3</v>
      </c>
      <c r="N181" s="174" t="s">
        <v>43</v>
      </c>
      <c r="O181" s="73"/>
      <c r="P181" s="175">
        <f>O181*H181</f>
        <v>0</v>
      </c>
      <c r="Q181" s="175">
        <v>0</v>
      </c>
      <c r="R181" s="175">
        <f>Q181*H181</f>
        <v>0</v>
      </c>
      <c r="S181" s="175">
        <v>0</v>
      </c>
      <c r="T181" s="176">
        <f>S181*H181</f>
        <v>0</v>
      </c>
      <c r="U181" s="39"/>
      <c r="V181" s="39"/>
      <c r="W181" s="39"/>
      <c r="X181" s="39"/>
      <c r="Y181" s="39"/>
      <c r="Z181" s="39"/>
      <c r="AA181" s="39"/>
      <c r="AB181" s="39"/>
      <c r="AC181" s="39"/>
      <c r="AD181" s="39"/>
      <c r="AE181" s="39"/>
      <c r="AR181" s="177" t="s">
        <v>156</v>
      </c>
      <c r="AT181" s="177" t="s">
        <v>151</v>
      </c>
      <c r="AU181" s="177" t="s">
        <v>80</v>
      </c>
      <c r="AY181" s="20" t="s">
        <v>148</v>
      </c>
      <c r="BE181" s="178">
        <f>IF(N181="základní",J181,0)</f>
        <v>0</v>
      </c>
      <c r="BF181" s="178">
        <f>IF(N181="snížená",J181,0)</f>
        <v>0</v>
      </c>
      <c r="BG181" s="178">
        <f>IF(N181="zákl. přenesená",J181,0)</f>
        <v>0</v>
      </c>
      <c r="BH181" s="178">
        <f>IF(N181="sníž. přenesená",J181,0)</f>
        <v>0</v>
      </c>
      <c r="BI181" s="178">
        <f>IF(N181="nulová",J181,0)</f>
        <v>0</v>
      </c>
      <c r="BJ181" s="20" t="s">
        <v>80</v>
      </c>
      <c r="BK181" s="178">
        <f>ROUND(I181*H181,2)</f>
        <v>0</v>
      </c>
      <c r="BL181" s="20" t="s">
        <v>156</v>
      </c>
      <c r="BM181" s="177" t="s">
        <v>1296</v>
      </c>
    </row>
    <row r="182" s="2" customFormat="1" ht="16.5" customHeight="1">
      <c r="A182" s="39"/>
      <c r="B182" s="165"/>
      <c r="C182" s="166" t="s">
        <v>718</v>
      </c>
      <c r="D182" s="166" t="s">
        <v>151</v>
      </c>
      <c r="E182" s="167" t="s">
        <v>1297</v>
      </c>
      <c r="F182" s="168" t="s">
        <v>1298</v>
      </c>
      <c r="G182" s="169" t="s">
        <v>989</v>
      </c>
      <c r="H182" s="170">
        <v>1</v>
      </c>
      <c r="I182" s="171"/>
      <c r="J182" s="172">
        <f>ROUND(I182*H182,2)</f>
        <v>0</v>
      </c>
      <c r="K182" s="168" t="s">
        <v>3</v>
      </c>
      <c r="L182" s="40"/>
      <c r="M182" s="173" t="s">
        <v>3</v>
      </c>
      <c r="N182" s="174" t="s">
        <v>43</v>
      </c>
      <c r="O182" s="73"/>
      <c r="P182" s="175">
        <f>O182*H182</f>
        <v>0</v>
      </c>
      <c r="Q182" s="175">
        <v>0</v>
      </c>
      <c r="R182" s="175">
        <f>Q182*H182</f>
        <v>0</v>
      </c>
      <c r="S182" s="175">
        <v>0</v>
      </c>
      <c r="T182" s="176">
        <f>S182*H182</f>
        <v>0</v>
      </c>
      <c r="U182" s="39"/>
      <c r="V182" s="39"/>
      <c r="W182" s="39"/>
      <c r="X182" s="39"/>
      <c r="Y182" s="39"/>
      <c r="Z182" s="39"/>
      <c r="AA182" s="39"/>
      <c r="AB182" s="39"/>
      <c r="AC182" s="39"/>
      <c r="AD182" s="39"/>
      <c r="AE182" s="39"/>
      <c r="AR182" s="177" t="s">
        <v>156</v>
      </c>
      <c r="AT182" s="177" t="s">
        <v>151</v>
      </c>
      <c r="AU182" s="177" t="s">
        <v>80</v>
      </c>
      <c r="AY182" s="20" t="s">
        <v>148</v>
      </c>
      <c r="BE182" s="178">
        <f>IF(N182="základní",J182,0)</f>
        <v>0</v>
      </c>
      <c r="BF182" s="178">
        <f>IF(N182="snížená",J182,0)</f>
        <v>0</v>
      </c>
      <c r="BG182" s="178">
        <f>IF(N182="zákl. přenesená",J182,0)</f>
        <v>0</v>
      </c>
      <c r="BH182" s="178">
        <f>IF(N182="sníž. přenesená",J182,0)</f>
        <v>0</v>
      </c>
      <c r="BI182" s="178">
        <f>IF(N182="nulová",J182,0)</f>
        <v>0</v>
      </c>
      <c r="BJ182" s="20" t="s">
        <v>80</v>
      </c>
      <c r="BK182" s="178">
        <f>ROUND(I182*H182,2)</f>
        <v>0</v>
      </c>
      <c r="BL182" s="20" t="s">
        <v>156</v>
      </c>
      <c r="BM182" s="177" t="s">
        <v>1299</v>
      </c>
    </row>
    <row r="183" s="2" customFormat="1" ht="16.5" customHeight="1">
      <c r="A183" s="39"/>
      <c r="B183" s="165"/>
      <c r="C183" s="166" t="s">
        <v>723</v>
      </c>
      <c r="D183" s="166" t="s">
        <v>151</v>
      </c>
      <c r="E183" s="167" t="s">
        <v>1300</v>
      </c>
      <c r="F183" s="168" t="s">
        <v>1301</v>
      </c>
      <c r="G183" s="169" t="s">
        <v>989</v>
      </c>
      <c r="H183" s="170">
        <v>1</v>
      </c>
      <c r="I183" s="171"/>
      <c r="J183" s="172">
        <f>ROUND(I183*H183,2)</f>
        <v>0</v>
      </c>
      <c r="K183" s="168" t="s">
        <v>3</v>
      </c>
      <c r="L183" s="40"/>
      <c r="M183" s="173" t="s">
        <v>3</v>
      </c>
      <c r="N183" s="174" t="s">
        <v>43</v>
      </c>
      <c r="O183" s="73"/>
      <c r="P183" s="175">
        <f>O183*H183</f>
        <v>0</v>
      </c>
      <c r="Q183" s="175">
        <v>0</v>
      </c>
      <c r="R183" s="175">
        <f>Q183*H183</f>
        <v>0</v>
      </c>
      <c r="S183" s="175">
        <v>0</v>
      </c>
      <c r="T183" s="176">
        <f>S183*H183</f>
        <v>0</v>
      </c>
      <c r="U183" s="39"/>
      <c r="V183" s="39"/>
      <c r="W183" s="39"/>
      <c r="X183" s="39"/>
      <c r="Y183" s="39"/>
      <c r="Z183" s="39"/>
      <c r="AA183" s="39"/>
      <c r="AB183" s="39"/>
      <c r="AC183" s="39"/>
      <c r="AD183" s="39"/>
      <c r="AE183" s="39"/>
      <c r="AR183" s="177" t="s">
        <v>156</v>
      </c>
      <c r="AT183" s="177" t="s">
        <v>151</v>
      </c>
      <c r="AU183" s="177" t="s">
        <v>80</v>
      </c>
      <c r="AY183" s="20" t="s">
        <v>148</v>
      </c>
      <c r="BE183" s="178">
        <f>IF(N183="základní",J183,0)</f>
        <v>0</v>
      </c>
      <c r="BF183" s="178">
        <f>IF(N183="snížená",J183,0)</f>
        <v>0</v>
      </c>
      <c r="BG183" s="178">
        <f>IF(N183="zákl. přenesená",J183,0)</f>
        <v>0</v>
      </c>
      <c r="BH183" s="178">
        <f>IF(N183="sníž. přenesená",J183,0)</f>
        <v>0</v>
      </c>
      <c r="BI183" s="178">
        <f>IF(N183="nulová",J183,0)</f>
        <v>0</v>
      </c>
      <c r="BJ183" s="20" t="s">
        <v>80</v>
      </c>
      <c r="BK183" s="178">
        <f>ROUND(I183*H183,2)</f>
        <v>0</v>
      </c>
      <c r="BL183" s="20" t="s">
        <v>156</v>
      </c>
      <c r="BM183" s="177" t="s">
        <v>1302</v>
      </c>
    </row>
    <row r="184" s="2" customFormat="1" ht="16.5" customHeight="1">
      <c r="A184" s="39"/>
      <c r="B184" s="165"/>
      <c r="C184" s="166" t="s">
        <v>728</v>
      </c>
      <c r="D184" s="166" t="s">
        <v>151</v>
      </c>
      <c r="E184" s="167" t="s">
        <v>1303</v>
      </c>
      <c r="F184" s="168" t="s">
        <v>1304</v>
      </c>
      <c r="G184" s="169" t="s">
        <v>989</v>
      </c>
      <c r="H184" s="170">
        <v>1</v>
      </c>
      <c r="I184" s="171"/>
      <c r="J184" s="172">
        <f>ROUND(I184*H184,2)</f>
        <v>0</v>
      </c>
      <c r="K184" s="168" t="s">
        <v>3</v>
      </c>
      <c r="L184" s="40"/>
      <c r="M184" s="173" t="s">
        <v>3</v>
      </c>
      <c r="N184" s="174" t="s">
        <v>43</v>
      </c>
      <c r="O184" s="73"/>
      <c r="P184" s="175">
        <f>O184*H184</f>
        <v>0</v>
      </c>
      <c r="Q184" s="175">
        <v>0</v>
      </c>
      <c r="R184" s="175">
        <f>Q184*H184</f>
        <v>0</v>
      </c>
      <c r="S184" s="175">
        <v>0</v>
      </c>
      <c r="T184" s="176">
        <f>S184*H184</f>
        <v>0</v>
      </c>
      <c r="U184" s="39"/>
      <c r="V184" s="39"/>
      <c r="W184" s="39"/>
      <c r="X184" s="39"/>
      <c r="Y184" s="39"/>
      <c r="Z184" s="39"/>
      <c r="AA184" s="39"/>
      <c r="AB184" s="39"/>
      <c r="AC184" s="39"/>
      <c r="AD184" s="39"/>
      <c r="AE184" s="39"/>
      <c r="AR184" s="177" t="s">
        <v>156</v>
      </c>
      <c r="AT184" s="177" t="s">
        <v>151</v>
      </c>
      <c r="AU184" s="177" t="s">
        <v>80</v>
      </c>
      <c r="AY184" s="20" t="s">
        <v>148</v>
      </c>
      <c r="BE184" s="178">
        <f>IF(N184="základní",J184,0)</f>
        <v>0</v>
      </c>
      <c r="BF184" s="178">
        <f>IF(N184="snížená",J184,0)</f>
        <v>0</v>
      </c>
      <c r="BG184" s="178">
        <f>IF(N184="zákl. přenesená",J184,0)</f>
        <v>0</v>
      </c>
      <c r="BH184" s="178">
        <f>IF(N184="sníž. přenesená",J184,0)</f>
        <v>0</v>
      </c>
      <c r="BI184" s="178">
        <f>IF(N184="nulová",J184,0)</f>
        <v>0</v>
      </c>
      <c r="BJ184" s="20" t="s">
        <v>80</v>
      </c>
      <c r="BK184" s="178">
        <f>ROUND(I184*H184,2)</f>
        <v>0</v>
      </c>
      <c r="BL184" s="20" t="s">
        <v>156</v>
      </c>
      <c r="BM184" s="177" t="s">
        <v>1305</v>
      </c>
    </row>
    <row r="185" s="2" customFormat="1" ht="16.5" customHeight="1">
      <c r="A185" s="39"/>
      <c r="B185" s="165"/>
      <c r="C185" s="166" t="s">
        <v>733</v>
      </c>
      <c r="D185" s="166" t="s">
        <v>151</v>
      </c>
      <c r="E185" s="167" t="s">
        <v>1306</v>
      </c>
      <c r="F185" s="168" t="s">
        <v>1307</v>
      </c>
      <c r="G185" s="169" t="s">
        <v>989</v>
      </c>
      <c r="H185" s="170">
        <v>1</v>
      </c>
      <c r="I185" s="171"/>
      <c r="J185" s="172">
        <f>ROUND(I185*H185,2)</f>
        <v>0</v>
      </c>
      <c r="K185" s="168" t="s">
        <v>3</v>
      </c>
      <c r="L185" s="40"/>
      <c r="M185" s="173" t="s">
        <v>3</v>
      </c>
      <c r="N185" s="174" t="s">
        <v>43</v>
      </c>
      <c r="O185" s="73"/>
      <c r="P185" s="175">
        <f>O185*H185</f>
        <v>0</v>
      </c>
      <c r="Q185" s="175">
        <v>0</v>
      </c>
      <c r="R185" s="175">
        <f>Q185*H185</f>
        <v>0</v>
      </c>
      <c r="S185" s="175">
        <v>0</v>
      </c>
      <c r="T185" s="176">
        <f>S185*H185</f>
        <v>0</v>
      </c>
      <c r="U185" s="39"/>
      <c r="V185" s="39"/>
      <c r="W185" s="39"/>
      <c r="X185" s="39"/>
      <c r="Y185" s="39"/>
      <c r="Z185" s="39"/>
      <c r="AA185" s="39"/>
      <c r="AB185" s="39"/>
      <c r="AC185" s="39"/>
      <c r="AD185" s="39"/>
      <c r="AE185" s="39"/>
      <c r="AR185" s="177" t="s">
        <v>156</v>
      </c>
      <c r="AT185" s="177" t="s">
        <v>151</v>
      </c>
      <c r="AU185" s="177" t="s">
        <v>80</v>
      </c>
      <c r="AY185" s="20" t="s">
        <v>148</v>
      </c>
      <c r="BE185" s="178">
        <f>IF(N185="základní",J185,0)</f>
        <v>0</v>
      </c>
      <c r="BF185" s="178">
        <f>IF(N185="snížená",J185,0)</f>
        <v>0</v>
      </c>
      <c r="BG185" s="178">
        <f>IF(N185="zákl. přenesená",J185,0)</f>
        <v>0</v>
      </c>
      <c r="BH185" s="178">
        <f>IF(N185="sníž. přenesená",J185,0)</f>
        <v>0</v>
      </c>
      <c r="BI185" s="178">
        <f>IF(N185="nulová",J185,0)</f>
        <v>0</v>
      </c>
      <c r="BJ185" s="20" t="s">
        <v>80</v>
      </c>
      <c r="BK185" s="178">
        <f>ROUND(I185*H185,2)</f>
        <v>0</v>
      </c>
      <c r="BL185" s="20" t="s">
        <v>156</v>
      </c>
      <c r="BM185" s="177" t="s">
        <v>1308</v>
      </c>
    </row>
    <row r="186" s="2" customFormat="1" ht="16.5" customHeight="1">
      <c r="A186" s="39"/>
      <c r="B186" s="165"/>
      <c r="C186" s="166" t="s">
        <v>737</v>
      </c>
      <c r="D186" s="166" t="s">
        <v>151</v>
      </c>
      <c r="E186" s="167" t="s">
        <v>1309</v>
      </c>
      <c r="F186" s="168" t="s">
        <v>1310</v>
      </c>
      <c r="G186" s="169" t="s">
        <v>989</v>
      </c>
      <c r="H186" s="170">
        <v>1</v>
      </c>
      <c r="I186" s="171"/>
      <c r="J186" s="172">
        <f>ROUND(I186*H186,2)</f>
        <v>0</v>
      </c>
      <c r="K186" s="168" t="s">
        <v>3</v>
      </c>
      <c r="L186" s="40"/>
      <c r="M186" s="173" t="s">
        <v>3</v>
      </c>
      <c r="N186" s="174" t="s">
        <v>43</v>
      </c>
      <c r="O186" s="73"/>
      <c r="P186" s="175">
        <f>O186*H186</f>
        <v>0</v>
      </c>
      <c r="Q186" s="175">
        <v>0</v>
      </c>
      <c r="R186" s="175">
        <f>Q186*H186</f>
        <v>0</v>
      </c>
      <c r="S186" s="175">
        <v>0</v>
      </c>
      <c r="T186" s="176">
        <f>S186*H186</f>
        <v>0</v>
      </c>
      <c r="U186" s="39"/>
      <c r="V186" s="39"/>
      <c r="W186" s="39"/>
      <c r="X186" s="39"/>
      <c r="Y186" s="39"/>
      <c r="Z186" s="39"/>
      <c r="AA186" s="39"/>
      <c r="AB186" s="39"/>
      <c r="AC186" s="39"/>
      <c r="AD186" s="39"/>
      <c r="AE186" s="39"/>
      <c r="AR186" s="177" t="s">
        <v>156</v>
      </c>
      <c r="AT186" s="177" t="s">
        <v>151</v>
      </c>
      <c r="AU186" s="177" t="s">
        <v>80</v>
      </c>
      <c r="AY186" s="20" t="s">
        <v>148</v>
      </c>
      <c r="BE186" s="178">
        <f>IF(N186="základní",J186,0)</f>
        <v>0</v>
      </c>
      <c r="BF186" s="178">
        <f>IF(N186="snížená",J186,0)</f>
        <v>0</v>
      </c>
      <c r="BG186" s="178">
        <f>IF(N186="zákl. přenesená",J186,0)</f>
        <v>0</v>
      </c>
      <c r="BH186" s="178">
        <f>IF(N186="sníž. přenesená",J186,0)</f>
        <v>0</v>
      </c>
      <c r="BI186" s="178">
        <f>IF(N186="nulová",J186,0)</f>
        <v>0</v>
      </c>
      <c r="BJ186" s="20" t="s">
        <v>80</v>
      </c>
      <c r="BK186" s="178">
        <f>ROUND(I186*H186,2)</f>
        <v>0</v>
      </c>
      <c r="BL186" s="20" t="s">
        <v>156</v>
      </c>
      <c r="BM186" s="177" t="s">
        <v>1311</v>
      </c>
    </row>
    <row r="187" s="2" customFormat="1" ht="16.5" customHeight="1">
      <c r="A187" s="39"/>
      <c r="B187" s="165"/>
      <c r="C187" s="166" t="s">
        <v>742</v>
      </c>
      <c r="D187" s="166" t="s">
        <v>151</v>
      </c>
      <c r="E187" s="167" t="s">
        <v>1312</v>
      </c>
      <c r="F187" s="168" t="s">
        <v>1313</v>
      </c>
      <c r="G187" s="169" t="s">
        <v>989</v>
      </c>
      <c r="H187" s="170">
        <v>1</v>
      </c>
      <c r="I187" s="171"/>
      <c r="J187" s="172">
        <f>ROUND(I187*H187,2)</f>
        <v>0</v>
      </c>
      <c r="K187" s="168" t="s">
        <v>3</v>
      </c>
      <c r="L187" s="40"/>
      <c r="M187" s="173" t="s">
        <v>3</v>
      </c>
      <c r="N187" s="174" t="s">
        <v>43</v>
      </c>
      <c r="O187" s="73"/>
      <c r="P187" s="175">
        <f>O187*H187</f>
        <v>0</v>
      </c>
      <c r="Q187" s="175">
        <v>0</v>
      </c>
      <c r="R187" s="175">
        <f>Q187*H187</f>
        <v>0</v>
      </c>
      <c r="S187" s="175">
        <v>0</v>
      </c>
      <c r="T187" s="176">
        <f>S187*H187</f>
        <v>0</v>
      </c>
      <c r="U187" s="39"/>
      <c r="V187" s="39"/>
      <c r="W187" s="39"/>
      <c r="X187" s="39"/>
      <c r="Y187" s="39"/>
      <c r="Z187" s="39"/>
      <c r="AA187" s="39"/>
      <c r="AB187" s="39"/>
      <c r="AC187" s="39"/>
      <c r="AD187" s="39"/>
      <c r="AE187" s="39"/>
      <c r="AR187" s="177" t="s">
        <v>156</v>
      </c>
      <c r="AT187" s="177" t="s">
        <v>151</v>
      </c>
      <c r="AU187" s="177" t="s">
        <v>80</v>
      </c>
      <c r="AY187" s="20" t="s">
        <v>148</v>
      </c>
      <c r="BE187" s="178">
        <f>IF(N187="základní",J187,0)</f>
        <v>0</v>
      </c>
      <c r="BF187" s="178">
        <f>IF(N187="snížená",J187,0)</f>
        <v>0</v>
      </c>
      <c r="BG187" s="178">
        <f>IF(N187="zákl. přenesená",J187,0)</f>
        <v>0</v>
      </c>
      <c r="BH187" s="178">
        <f>IF(N187="sníž. přenesená",J187,0)</f>
        <v>0</v>
      </c>
      <c r="BI187" s="178">
        <f>IF(N187="nulová",J187,0)</f>
        <v>0</v>
      </c>
      <c r="BJ187" s="20" t="s">
        <v>80</v>
      </c>
      <c r="BK187" s="178">
        <f>ROUND(I187*H187,2)</f>
        <v>0</v>
      </c>
      <c r="BL187" s="20" t="s">
        <v>156</v>
      </c>
      <c r="BM187" s="177" t="s">
        <v>1314</v>
      </c>
    </row>
    <row r="188" s="2" customFormat="1" ht="55.5" customHeight="1">
      <c r="A188" s="39"/>
      <c r="B188" s="165"/>
      <c r="C188" s="166" t="s">
        <v>747</v>
      </c>
      <c r="D188" s="166" t="s">
        <v>151</v>
      </c>
      <c r="E188" s="167" t="s">
        <v>1315</v>
      </c>
      <c r="F188" s="168" t="s">
        <v>1316</v>
      </c>
      <c r="G188" s="169" t="s">
        <v>989</v>
      </c>
      <c r="H188" s="170">
        <v>1</v>
      </c>
      <c r="I188" s="171"/>
      <c r="J188" s="172">
        <f>ROUND(I188*H188,2)</f>
        <v>0</v>
      </c>
      <c r="K188" s="168" t="s">
        <v>3</v>
      </c>
      <c r="L188" s="40"/>
      <c r="M188" s="173" t="s">
        <v>3</v>
      </c>
      <c r="N188" s="174" t="s">
        <v>43</v>
      </c>
      <c r="O188" s="73"/>
      <c r="P188" s="175">
        <f>O188*H188</f>
        <v>0</v>
      </c>
      <c r="Q188" s="175">
        <v>0</v>
      </c>
      <c r="R188" s="175">
        <f>Q188*H188</f>
        <v>0</v>
      </c>
      <c r="S188" s="175">
        <v>0</v>
      </c>
      <c r="T188" s="176">
        <f>S188*H188</f>
        <v>0</v>
      </c>
      <c r="U188" s="39"/>
      <c r="V188" s="39"/>
      <c r="W188" s="39"/>
      <c r="X188" s="39"/>
      <c r="Y188" s="39"/>
      <c r="Z188" s="39"/>
      <c r="AA188" s="39"/>
      <c r="AB188" s="39"/>
      <c r="AC188" s="39"/>
      <c r="AD188" s="39"/>
      <c r="AE188" s="39"/>
      <c r="AR188" s="177" t="s">
        <v>156</v>
      </c>
      <c r="AT188" s="177" t="s">
        <v>151</v>
      </c>
      <c r="AU188" s="177" t="s">
        <v>80</v>
      </c>
      <c r="AY188" s="20" t="s">
        <v>148</v>
      </c>
      <c r="BE188" s="178">
        <f>IF(N188="základní",J188,0)</f>
        <v>0</v>
      </c>
      <c r="BF188" s="178">
        <f>IF(N188="snížená",J188,0)</f>
        <v>0</v>
      </c>
      <c r="BG188" s="178">
        <f>IF(N188="zákl. přenesená",J188,0)</f>
        <v>0</v>
      </c>
      <c r="BH188" s="178">
        <f>IF(N188="sníž. přenesená",J188,0)</f>
        <v>0</v>
      </c>
      <c r="BI188" s="178">
        <f>IF(N188="nulová",J188,0)</f>
        <v>0</v>
      </c>
      <c r="BJ188" s="20" t="s">
        <v>80</v>
      </c>
      <c r="BK188" s="178">
        <f>ROUND(I188*H188,2)</f>
        <v>0</v>
      </c>
      <c r="BL188" s="20" t="s">
        <v>156</v>
      </c>
      <c r="BM188" s="177" t="s">
        <v>1317</v>
      </c>
    </row>
    <row r="189" s="2" customFormat="1">
      <c r="A189" s="39"/>
      <c r="B189" s="165"/>
      <c r="C189" s="166" t="s">
        <v>754</v>
      </c>
      <c r="D189" s="166" t="s">
        <v>151</v>
      </c>
      <c r="E189" s="167" t="s">
        <v>1318</v>
      </c>
      <c r="F189" s="230" t="s">
        <v>1319</v>
      </c>
      <c r="G189" s="169" t="s">
        <v>989</v>
      </c>
      <c r="H189" s="170">
        <v>1</v>
      </c>
      <c r="I189" s="171"/>
      <c r="J189" s="172">
        <f>ROUND(I189*H189,2)</f>
        <v>0</v>
      </c>
      <c r="K189" s="168" t="s">
        <v>3</v>
      </c>
      <c r="L189" s="40"/>
      <c r="M189" s="173" t="s">
        <v>3</v>
      </c>
      <c r="N189" s="174" t="s">
        <v>43</v>
      </c>
      <c r="O189" s="73"/>
      <c r="P189" s="175">
        <f>O189*H189</f>
        <v>0</v>
      </c>
      <c r="Q189" s="175">
        <v>0</v>
      </c>
      <c r="R189" s="175">
        <f>Q189*H189</f>
        <v>0</v>
      </c>
      <c r="S189" s="175">
        <v>0</v>
      </c>
      <c r="T189" s="176">
        <f>S189*H189</f>
        <v>0</v>
      </c>
      <c r="U189" s="39"/>
      <c r="V189" s="39"/>
      <c r="W189" s="39"/>
      <c r="X189" s="39"/>
      <c r="Y189" s="39"/>
      <c r="Z189" s="39"/>
      <c r="AA189" s="39"/>
      <c r="AB189" s="39"/>
      <c r="AC189" s="39"/>
      <c r="AD189" s="39"/>
      <c r="AE189" s="39"/>
      <c r="AR189" s="177" t="s">
        <v>156</v>
      </c>
      <c r="AT189" s="177" t="s">
        <v>151</v>
      </c>
      <c r="AU189" s="177" t="s">
        <v>80</v>
      </c>
      <c r="AY189" s="20" t="s">
        <v>148</v>
      </c>
      <c r="BE189" s="178">
        <f>IF(N189="základní",J189,0)</f>
        <v>0</v>
      </c>
      <c r="BF189" s="178">
        <f>IF(N189="snížená",J189,0)</f>
        <v>0</v>
      </c>
      <c r="BG189" s="178">
        <f>IF(N189="zákl. přenesená",J189,0)</f>
        <v>0</v>
      </c>
      <c r="BH189" s="178">
        <f>IF(N189="sníž. přenesená",J189,0)</f>
        <v>0</v>
      </c>
      <c r="BI189" s="178">
        <f>IF(N189="nulová",J189,0)</f>
        <v>0</v>
      </c>
      <c r="BJ189" s="20" t="s">
        <v>80</v>
      </c>
      <c r="BK189" s="178">
        <f>ROUND(I189*H189,2)</f>
        <v>0</v>
      </c>
      <c r="BL189" s="20" t="s">
        <v>156</v>
      </c>
      <c r="BM189" s="177" t="s">
        <v>1320</v>
      </c>
    </row>
    <row r="190" s="2" customFormat="1" ht="375.15" customHeight="1">
      <c r="A190" s="39"/>
      <c r="B190" s="165"/>
      <c r="C190" s="166" t="s">
        <v>761</v>
      </c>
      <c r="D190" s="166" t="s">
        <v>151</v>
      </c>
      <c r="E190" s="167" t="s">
        <v>1321</v>
      </c>
      <c r="F190" s="168" t="s">
        <v>1322</v>
      </c>
      <c r="G190" s="169" t="s">
        <v>989</v>
      </c>
      <c r="H190" s="170">
        <v>1</v>
      </c>
      <c r="I190" s="171"/>
      <c r="J190" s="172">
        <f>ROUND(I190*H190,2)</f>
        <v>0</v>
      </c>
      <c r="K190" s="168" t="s">
        <v>3</v>
      </c>
      <c r="L190" s="40"/>
      <c r="M190" s="173" t="s">
        <v>3</v>
      </c>
      <c r="N190" s="174" t="s">
        <v>43</v>
      </c>
      <c r="O190" s="73"/>
      <c r="P190" s="175">
        <f>O190*H190</f>
        <v>0</v>
      </c>
      <c r="Q190" s="175">
        <v>0</v>
      </c>
      <c r="R190" s="175">
        <f>Q190*H190</f>
        <v>0</v>
      </c>
      <c r="S190" s="175">
        <v>0</v>
      </c>
      <c r="T190" s="176">
        <f>S190*H190</f>
        <v>0</v>
      </c>
      <c r="U190" s="39"/>
      <c r="V190" s="39"/>
      <c r="W190" s="39"/>
      <c r="X190" s="39"/>
      <c r="Y190" s="39"/>
      <c r="Z190" s="39"/>
      <c r="AA190" s="39"/>
      <c r="AB190" s="39"/>
      <c r="AC190" s="39"/>
      <c r="AD190" s="39"/>
      <c r="AE190" s="39"/>
      <c r="AR190" s="177" t="s">
        <v>156</v>
      </c>
      <c r="AT190" s="177" t="s">
        <v>151</v>
      </c>
      <c r="AU190" s="177" t="s">
        <v>80</v>
      </c>
      <c r="AY190" s="20" t="s">
        <v>148</v>
      </c>
      <c r="BE190" s="178">
        <f>IF(N190="základní",J190,0)</f>
        <v>0</v>
      </c>
      <c r="BF190" s="178">
        <f>IF(N190="snížená",J190,0)</f>
        <v>0</v>
      </c>
      <c r="BG190" s="178">
        <f>IF(N190="zákl. přenesená",J190,0)</f>
        <v>0</v>
      </c>
      <c r="BH190" s="178">
        <f>IF(N190="sníž. přenesená",J190,0)</f>
        <v>0</v>
      </c>
      <c r="BI190" s="178">
        <f>IF(N190="nulová",J190,0)</f>
        <v>0</v>
      </c>
      <c r="BJ190" s="20" t="s">
        <v>80</v>
      </c>
      <c r="BK190" s="178">
        <f>ROUND(I190*H190,2)</f>
        <v>0</v>
      </c>
      <c r="BL190" s="20" t="s">
        <v>156</v>
      </c>
      <c r="BM190" s="177" t="s">
        <v>1323</v>
      </c>
    </row>
    <row r="191" s="2" customFormat="1" ht="78" customHeight="1">
      <c r="A191" s="39"/>
      <c r="B191" s="165"/>
      <c r="C191" s="166" t="s">
        <v>766</v>
      </c>
      <c r="D191" s="166" t="s">
        <v>151</v>
      </c>
      <c r="E191" s="167" t="s">
        <v>1324</v>
      </c>
      <c r="F191" s="168" t="s">
        <v>1325</v>
      </c>
      <c r="G191" s="169" t="s">
        <v>989</v>
      </c>
      <c r="H191" s="170">
        <v>1</v>
      </c>
      <c r="I191" s="171"/>
      <c r="J191" s="172">
        <f>ROUND(I191*H191,2)</f>
        <v>0</v>
      </c>
      <c r="K191" s="168" t="s">
        <v>3</v>
      </c>
      <c r="L191" s="40"/>
      <c r="M191" s="173" t="s">
        <v>3</v>
      </c>
      <c r="N191" s="174" t="s">
        <v>43</v>
      </c>
      <c r="O191" s="73"/>
      <c r="P191" s="175">
        <f>O191*H191</f>
        <v>0</v>
      </c>
      <c r="Q191" s="175">
        <v>0</v>
      </c>
      <c r="R191" s="175">
        <f>Q191*H191</f>
        <v>0</v>
      </c>
      <c r="S191" s="175">
        <v>0</v>
      </c>
      <c r="T191" s="176">
        <f>S191*H191</f>
        <v>0</v>
      </c>
      <c r="U191" s="39"/>
      <c r="V191" s="39"/>
      <c r="W191" s="39"/>
      <c r="X191" s="39"/>
      <c r="Y191" s="39"/>
      <c r="Z191" s="39"/>
      <c r="AA191" s="39"/>
      <c r="AB191" s="39"/>
      <c r="AC191" s="39"/>
      <c r="AD191" s="39"/>
      <c r="AE191" s="39"/>
      <c r="AR191" s="177" t="s">
        <v>156</v>
      </c>
      <c r="AT191" s="177" t="s">
        <v>151</v>
      </c>
      <c r="AU191" s="177" t="s">
        <v>80</v>
      </c>
      <c r="AY191" s="20" t="s">
        <v>148</v>
      </c>
      <c r="BE191" s="178">
        <f>IF(N191="základní",J191,0)</f>
        <v>0</v>
      </c>
      <c r="BF191" s="178">
        <f>IF(N191="snížená",J191,0)</f>
        <v>0</v>
      </c>
      <c r="BG191" s="178">
        <f>IF(N191="zákl. přenesená",J191,0)</f>
        <v>0</v>
      </c>
      <c r="BH191" s="178">
        <f>IF(N191="sníž. přenesená",J191,0)</f>
        <v>0</v>
      </c>
      <c r="BI191" s="178">
        <f>IF(N191="nulová",J191,0)</f>
        <v>0</v>
      </c>
      <c r="BJ191" s="20" t="s">
        <v>80</v>
      </c>
      <c r="BK191" s="178">
        <f>ROUND(I191*H191,2)</f>
        <v>0</v>
      </c>
      <c r="BL191" s="20" t="s">
        <v>156</v>
      </c>
      <c r="BM191" s="177" t="s">
        <v>1326</v>
      </c>
    </row>
    <row r="192" s="12" customFormat="1" ht="25.92" customHeight="1">
      <c r="A192" s="12"/>
      <c r="B192" s="152"/>
      <c r="C192" s="12"/>
      <c r="D192" s="153" t="s">
        <v>71</v>
      </c>
      <c r="E192" s="154" t="s">
        <v>1327</v>
      </c>
      <c r="F192" s="154" t="s">
        <v>1328</v>
      </c>
      <c r="G192" s="12"/>
      <c r="H192" s="12"/>
      <c r="I192" s="155"/>
      <c r="J192" s="156">
        <f>BK192</f>
        <v>0</v>
      </c>
      <c r="K192" s="12"/>
      <c r="L192" s="152"/>
      <c r="M192" s="157"/>
      <c r="N192" s="158"/>
      <c r="O192" s="158"/>
      <c r="P192" s="159">
        <f>SUM(P193:P216)</f>
        <v>0</v>
      </c>
      <c r="Q192" s="158"/>
      <c r="R192" s="159">
        <f>SUM(R193:R216)</f>
        <v>0</v>
      </c>
      <c r="S192" s="158"/>
      <c r="T192" s="160">
        <f>SUM(T193:T216)</f>
        <v>0</v>
      </c>
      <c r="U192" s="12"/>
      <c r="V192" s="12"/>
      <c r="W192" s="12"/>
      <c r="X192" s="12"/>
      <c r="Y192" s="12"/>
      <c r="Z192" s="12"/>
      <c r="AA192" s="12"/>
      <c r="AB192" s="12"/>
      <c r="AC192" s="12"/>
      <c r="AD192" s="12"/>
      <c r="AE192" s="12"/>
      <c r="AR192" s="153" t="s">
        <v>80</v>
      </c>
      <c r="AT192" s="161" t="s">
        <v>71</v>
      </c>
      <c r="AU192" s="161" t="s">
        <v>72</v>
      </c>
      <c r="AY192" s="153" t="s">
        <v>148</v>
      </c>
      <c r="BK192" s="162">
        <f>SUM(BK193:BK216)</f>
        <v>0</v>
      </c>
    </row>
    <row r="193" s="2" customFormat="1" ht="37.8" customHeight="1">
      <c r="A193" s="39"/>
      <c r="B193" s="165"/>
      <c r="C193" s="166" t="s">
        <v>771</v>
      </c>
      <c r="D193" s="166" t="s">
        <v>151</v>
      </c>
      <c r="E193" s="167" t="s">
        <v>1329</v>
      </c>
      <c r="F193" s="168" t="s">
        <v>1330</v>
      </c>
      <c r="G193" s="169" t="s">
        <v>989</v>
      </c>
      <c r="H193" s="170">
        <v>1</v>
      </c>
      <c r="I193" s="171"/>
      <c r="J193" s="172">
        <f>ROUND(I193*H193,2)</f>
        <v>0</v>
      </c>
      <c r="K193" s="168" t="s">
        <v>3</v>
      </c>
      <c r="L193" s="40"/>
      <c r="M193" s="173" t="s">
        <v>3</v>
      </c>
      <c r="N193" s="174" t="s">
        <v>43</v>
      </c>
      <c r="O193" s="73"/>
      <c r="P193" s="175">
        <f>O193*H193</f>
        <v>0</v>
      </c>
      <c r="Q193" s="175">
        <v>0</v>
      </c>
      <c r="R193" s="175">
        <f>Q193*H193</f>
        <v>0</v>
      </c>
      <c r="S193" s="175">
        <v>0</v>
      </c>
      <c r="T193" s="176">
        <f>S193*H193</f>
        <v>0</v>
      </c>
      <c r="U193" s="39"/>
      <c r="V193" s="39"/>
      <c r="W193" s="39"/>
      <c r="X193" s="39"/>
      <c r="Y193" s="39"/>
      <c r="Z193" s="39"/>
      <c r="AA193" s="39"/>
      <c r="AB193" s="39"/>
      <c r="AC193" s="39"/>
      <c r="AD193" s="39"/>
      <c r="AE193" s="39"/>
      <c r="AR193" s="177" t="s">
        <v>156</v>
      </c>
      <c r="AT193" s="177" t="s">
        <v>151</v>
      </c>
      <c r="AU193" s="177" t="s">
        <v>80</v>
      </c>
      <c r="AY193" s="20" t="s">
        <v>148</v>
      </c>
      <c r="BE193" s="178">
        <f>IF(N193="základní",J193,0)</f>
        <v>0</v>
      </c>
      <c r="BF193" s="178">
        <f>IF(N193="snížená",J193,0)</f>
        <v>0</v>
      </c>
      <c r="BG193" s="178">
        <f>IF(N193="zákl. přenesená",J193,0)</f>
        <v>0</v>
      </c>
      <c r="BH193" s="178">
        <f>IF(N193="sníž. přenesená",J193,0)</f>
        <v>0</v>
      </c>
      <c r="BI193" s="178">
        <f>IF(N193="nulová",J193,0)</f>
        <v>0</v>
      </c>
      <c r="BJ193" s="20" t="s">
        <v>80</v>
      </c>
      <c r="BK193" s="178">
        <f>ROUND(I193*H193,2)</f>
        <v>0</v>
      </c>
      <c r="BL193" s="20" t="s">
        <v>156</v>
      </c>
      <c r="BM193" s="177" t="s">
        <v>1331</v>
      </c>
    </row>
    <row r="194" s="2" customFormat="1" ht="16.5" customHeight="1">
      <c r="A194" s="39"/>
      <c r="B194" s="165"/>
      <c r="C194" s="166" t="s">
        <v>776</v>
      </c>
      <c r="D194" s="166" t="s">
        <v>151</v>
      </c>
      <c r="E194" s="167" t="s">
        <v>1196</v>
      </c>
      <c r="F194" s="168" t="s">
        <v>1197</v>
      </c>
      <c r="G194" s="169" t="s">
        <v>989</v>
      </c>
      <c r="H194" s="170">
        <v>1</v>
      </c>
      <c r="I194" s="171"/>
      <c r="J194" s="172">
        <f>ROUND(I194*H194,2)</f>
        <v>0</v>
      </c>
      <c r="K194" s="168" t="s">
        <v>3</v>
      </c>
      <c r="L194" s="40"/>
      <c r="M194" s="173" t="s">
        <v>3</v>
      </c>
      <c r="N194" s="174" t="s">
        <v>43</v>
      </c>
      <c r="O194" s="73"/>
      <c r="P194" s="175">
        <f>O194*H194</f>
        <v>0</v>
      </c>
      <c r="Q194" s="175">
        <v>0</v>
      </c>
      <c r="R194" s="175">
        <f>Q194*H194</f>
        <v>0</v>
      </c>
      <c r="S194" s="175">
        <v>0</v>
      </c>
      <c r="T194" s="176">
        <f>S194*H194</f>
        <v>0</v>
      </c>
      <c r="U194" s="39"/>
      <c r="V194" s="39"/>
      <c r="W194" s="39"/>
      <c r="X194" s="39"/>
      <c r="Y194" s="39"/>
      <c r="Z194" s="39"/>
      <c r="AA194" s="39"/>
      <c r="AB194" s="39"/>
      <c r="AC194" s="39"/>
      <c r="AD194" s="39"/>
      <c r="AE194" s="39"/>
      <c r="AR194" s="177" t="s">
        <v>156</v>
      </c>
      <c r="AT194" s="177" t="s">
        <v>151</v>
      </c>
      <c r="AU194" s="177" t="s">
        <v>80</v>
      </c>
      <c r="AY194" s="20" t="s">
        <v>148</v>
      </c>
      <c r="BE194" s="178">
        <f>IF(N194="základní",J194,0)</f>
        <v>0</v>
      </c>
      <c r="BF194" s="178">
        <f>IF(N194="snížená",J194,0)</f>
        <v>0</v>
      </c>
      <c r="BG194" s="178">
        <f>IF(N194="zákl. přenesená",J194,0)</f>
        <v>0</v>
      </c>
      <c r="BH194" s="178">
        <f>IF(N194="sníž. přenesená",J194,0)</f>
        <v>0</v>
      </c>
      <c r="BI194" s="178">
        <f>IF(N194="nulová",J194,0)</f>
        <v>0</v>
      </c>
      <c r="BJ194" s="20" t="s">
        <v>80</v>
      </c>
      <c r="BK194" s="178">
        <f>ROUND(I194*H194,2)</f>
        <v>0</v>
      </c>
      <c r="BL194" s="20" t="s">
        <v>156</v>
      </c>
      <c r="BM194" s="177" t="s">
        <v>1332</v>
      </c>
    </row>
    <row r="195" s="2" customFormat="1" ht="37.8" customHeight="1">
      <c r="A195" s="39"/>
      <c r="B195" s="165"/>
      <c r="C195" s="166" t="s">
        <v>781</v>
      </c>
      <c r="D195" s="166" t="s">
        <v>151</v>
      </c>
      <c r="E195" s="167" t="s">
        <v>1180</v>
      </c>
      <c r="F195" s="168" t="s">
        <v>1181</v>
      </c>
      <c r="G195" s="169" t="s">
        <v>989</v>
      </c>
      <c r="H195" s="170">
        <v>1</v>
      </c>
      <c r="I195" s="171"/>
      <c r="J195" s="172">
        <f>ROUND(I195*H195,2)</f>
        <v>0</v>
      </c>
      <c r="K195" s="168" t="s">
        <v>3</v>
      </c>
      <c r="L195" s="40"/>
      <c r="M195" s="173" t="s">
        <v>3</v>
      </c>
      <c r="N195" s="174" t="s">
        <v>43</v>
      </c>
      <c r="O195" s="73"/>
      <c r="P195" s="175">
        <f>O195*H195</f>
        <v>0</v>
      </c>
      <c r="Q195" s="175">
        <v>0</v>
      </c>
      <c r="R195" s="175">
        <f>Q195*H195</f>
        <v>0</v>
      </c>
      <c r="S195" s="175">
        <v>0</v>
      </c>
      <c r="T195" s="176">
        <f>S195*H195</f>
        <v>0</v>
      </c>
      <c r="U195" s="39"/>
      <c r="V195" s="39"/>
      <c r="W195" s="39"/>
      <c r="X195" s="39"/>
      <c r="Y195" s="39"/>
      <c r="Z195" s="39"/>
      <c r="AA195" s="39"/>
      <c r="AB195" s="39"/>
      <c r="AC195" s="39"/>
      <c r="AD195" s="39"/>
      <c r="AE195" s="39"/>
      <c r="AR195" s="177" t="s">
        <v>156</v>
      </c>
      <c r="AT195" s="177" t="s">
        <v>151</v>
      </c>
      <c r="AU195" s="177" t="s">
        <v>80</v>
      </c>
      <c r="AY195" s="20" t="s">
        <v>148</v>
      </c>
      <c r="BE195" s="178">
        <f>IF(N195="základní",J195,0)</f>
        <v>0</v>
      </c>
      <c r="BF195" s="178">
        <f>IF(N195="snížená",J195,0)</f>
        <v>0</v>
      </c>
      <c r="BG195" s="178">
        <f>IF(N195="zákl. přenesená",J195,0)</f>
        <v>0</v>
      </c>
      <c r="BH195" s="178">
        <f>IF(N195="sníž. přenesená",J195,0)</f>
        <v>0</v>
      </c>
      <c r="BI195" s="178">
        <f>IF(N195="nulová",J195,0)</f>
        <v>0</v>
      </c>
      <c r="BJ195" s="20" t="s">
        <v>80</v>
      </c>
      <c r="BK195" s="178">
        <f>ROUND(I195*H195,2)</f>
        <v>0</v>
      </c>
      <c r="BL195" s="20" t="s">
        <v>156</v>
      </c>
      <c r="BM195" s="177" t="s">
        <v>1333</v>
      </c>
    </row>
    <row r="196" s="2" customFormat="1" ht="37.8" customHeight="1">
      <c r="A196" s="39"/>
      <c r="B196" s="165"/>
      <c r="C196" s="166" t="s">
        <v>787</v>
      </c>
      <c r="D196" s="166" t="s">
        <v>151</v>
      </c>
      <c r="E196" s="167" t="s">
        <v>1184</v>
      </c>
      <c r="F196" s="168" t="s">
        <v>1185</v>
      </c>
      <c r="G196" s="169" t="s">
        <v>989</v>
      </c>
      <c r="H196" s="170">
        <v>1</v>
      </c>
      <c r="I196" s="171"/>
      <c r="J196" s="172">
        <f>ROUND(I196*H196,2)</f>
        <v>0</v>
      </c>
      <c r="K196" s="168" t="s">
        <v>3</v>
      </c>
      <c r="L196" s="40"/>
      <c r="M196" s="173" t="s">
        <v>3</v>
      </c>
      <c r="N196" s="174" t="s">
        <v>43</v>
      </c>
      <c r="O196" s="73"/>
      <c r="P196" s="175">
        <f>O196*H196</f>
        <v>0</v>
      </c>
      <c r="Q196" s="175">
        <v>0</v>
      </c>
      <c r="R196" s="175">
        <f>Q196*H196</f>
        <v>0</v>
      </c>
      <c r="S196" s="175">
        <v>0</v>
      </c>
      <c r="T196" s="176">
        <f>S196*H196</f>
        <v>0</v>
      </c>
      <c r="U196" s="39"/>
      <c r="V196" s="39"/>
      <c r="W196" s="39"/>
      <c r="X196" s="39"/>
      <c r="Y196" s="39"/>
      <c r="Z196" s="39"/>
      <c r="AA196" s="39"/>
      <c r="AB196" s="39"/>
      <c r="AC196" s="39"/>
      <c r="AD196" s="39"/>
      <c r="AE196" s="39"/>
      <c r="AR196" s="177" t="s">
        <v>156</v>
      </c>
      <c r="AT196" s="177" t="s">
        <v>151</v>
      </c>
      <c r="AU196" s="177" t="s">
        <v>80</v>
      </c>
      <c r="AY196" s="20" t="s">
        <v>148</v>
      </c>
      <c r="BE196" s="178">
        <f>IF(N196="základní",J196,0)</f>
        <v>0</v>
      </c>
      <c r="BF196" s="178">
        <f>IF(N196="snížená",J196,0)</f>
        <v>0</v>
      </c>
      <c r="BG196" s="178">
        <f>IF(N196="zákl. přenesená",J196,0)</f>
        <v>0</v>
      </c>
      <c r="BH196" s="178">
        <f>IF(N196="sníž. přenesená",J196,0)</f>
        <v>0</v>
      </c>
      <c r="BI196" s="178">
        <f>IF(N196="nulová",J196,0)</f>
        <v>0</v>
      </c>
      <c r="BJ196" s="20" t="s">
        <v>80</v>
      </c>
      <c r="BK196" s="178">
        <f>ROUND(I196*H196,2)</f>
        <v>0</v>
      </c>
      <c r="BL196" s="20" t="s">
        <v>156</v>
      </c>
      <c r="BM196" s="177" t="s">
        <v>1334</v>
      </c>
    </row>
    <row r="197" s="2" customFormat="1" ht="24.15" customHeight="1">
      <c r="A197" s="39"/>
      <c r="B197" s="165"/>
      <c r="C197" s="166" t="s">
        <v>792</v>
      </c>
      <c r="D197" s="166" t="s">
        <v>151</v>
      </c>
      <c r="E197" s="167" t="s">
        <v>1186</v>
      </c>
      <c r="F197" s="168" t="s">
        <v>1187</v>
      </c>
      <c r="G197" s="169" t="s">
        <v>989</v>
      </c>
      <c r="H197" s="170">
        <v>1</v>
      </c>
      <c r="I197" s="171"/>
      <c r="J197" s="172">
        <f>ROUND(I197*H197,2)</f>
        <v>0</v>
      </c>
      <c r="K197" s="168" t="s">
        <v>3</v>
      </c>
      <c r="L197" s="40"/>
      <c r="M197" s="173" t="s">
        <v>3</v>
      </c>
      <c r="N197" s="174" t="s">
        <v>43</v>
      </c>
      <c r="O197" s="73"/>
      <c r="P197" s="175">
        <f>O197*H197</f>
        <v>0</v>
      </c>
      <c r="Q197" s="175">
        <v>0</v>
      </c>
      <c r="R197" s="175">
        <f>Q197*H197</f>
        <v>0</v>
      </c>
      <c r="S197" s="175">
        <v>0</v>
      </c>
      <c r="T197" s="176">
        <f>S197*H197</f>
        <v>0</v>
      </c>
      <c r="U197" s="39"/>
      <c r="V197" s="39"/>
      <c r="W197" s="39"/>
      <c r="X197" s="39"/>
      <c r="Y197" s="39"/>
      <c r="Z197" s="39"/>
      <c r="AA197" s="39"/>
      <c r="AB197" s="39"/>
      <c r="AC197" s="39"/>
      <c r="AD197" s="39"/>
      <c r="AE197" s="39"/>
      <c r="AR197" s="177" t="s">
        <v>156</v>
      </c>
      <c r="AT197" s="177" t="s">
        <v>151</v>
      </c>
      <c r="AU197" s="177" t="s">
        <v>80</v>
      </c>
      <c r="AY197" s="20" t="s">
        <v>148</v>
      </c>
      <c r="BE197" s="178">
        <f>IF(N197="základní",J197,0)</f>
        <v>0</v>
      </c>
      <c r="BF197" s="178">
        <f>IF(N197="snížená",J197,0)</f>
        <v>0</v>
      </c>
      <c r="BG197" s="178">
        <f>IF(N197="zákl. přenesená",J197,0)</f>
        <v>0</v>
      </c>
      <c r="BH197" s="178">
        <f>IF(N197="sníž. přenesená",J197,0)</f>
        <v>0</v>
      </c>
      <c r="BI197" s="178">
        <f>IF(N197="nulová",J197,0)</f>
        <v>0</v>
      </c>
      <c r="BJ197" s="20" t="s">
        <v>80</v>
      </c>
      <c r="BK197" s="178">
        <f>ROUND(I197*H197,2)</f>
        <v>0</v>
      </c>
      <c r="BL197" s="20" t="s">
        <v>156</v>
      </c>
      <c r="BM197" s="177" t="s">
        <v>1335</v>
      </c>
    </row>
    <row r="198" s="2" customFormat="1" ht="24.15" customHeight="1">
      <c r="A198" s="39"/>
      <c r="B198" s="165"/>
      <c r="C198" s="166" t="s">
        <v>799</v>
      </c>
      <c r="D198" s="166" t="s">
        <v>151</v>
      </c>
      <c r="E198" s="167" t="s">
        <v>1336</v>
      </c>
      <c r="F198" s="168" t="s">
        <v>1337</v>
      </c>
      <c r="G198" s="169" t="s">
        <v>989</v>
      </c>
      <c r="H198" s="170">
        <v>3</v>
      </c>
      <c r="I198" s="171"/>
      <c r="J198" s="172">
        <f>ROUND(I198*H198,2)</f>
        <v>0</v>
      </c>
      <c r="K198" s="168" t="s">
        <v>3</v>
      </c>
      <c r="L198" s="40"/>
      <c r="M198" s="173" t="s">
        <v>3</v>
      </c>
      <c r="N198" s="174" t="s">
        <v>43</v>
      </c>
      <c r="O198" s="73"/>
      <c r="P198" s="175">
        <f>O198*H198</f>
        <v>0</v>
      </c>
      <c r="Q198" s="175">
        <v>0</v>
      </c>
      <c r="R198" s="175">
        <f>Q198*H198</f>
        <v>0</v>
      </c>
      <c r="S198" s="175">
        <v>0</v>
      </c>
      <c r="T198" s="176">
        <f>S198*H198</f>
        <v>0</v>
      </c>
      <c r="U198" s="39"/>
      <c r="V198" s="39"/>
      <c r="W198" s="39"/>
      <c r="X198" s="39"/>
      <c r="Y198" s="39"/>
      <c r="Z198" s="39"/>
      <c r="AA198" s="39"/>
      <c r="AB198" s="39"/>
      <c r="AC198" s="39"/>
      <c r="AD198" s="39"/>
      <c r="AE198" s="39"/>
      <c r="AR198" s="177" t="s">
        <v>156</v>
      </c>
      <c r="AT198" s="177" t="s">
        <v>151</v>
      </c>
      <c r="AU198" s="177" t="s">
        <v>80</v>
      </c>
      <c r="AY198" s="20" t="s">
        <v>148</v>
      </c>
      <c r="BE198" s="178">
        <f>IF(N198="základní",J198,0)</f>
        <v>0</v>
      </c>
      <c r="BF198" s="178">
        <f>IF(N198="snížená",J198,0)</f>
        <v>0</v>
      </c>
      <c r="BG198" s="178">
        <f>IF(N198="zákl. přenesená",J198,0)</f>
        <v>0</v>
      </c>
      <c r="BH198" s="178">
        <f>IF(N198="sníž. přenesená",J198,0)</f>
        <v>0</v>
      </c>
      <c r="BI198" s="178">
        <f>IF(N198="nulová",J198,0)</f>
        <v>0</v>
      </c>
      <c r="BJ198" s="20" t="s">
        <v>80</v>
      </c>
      <c r="BK198" s="178">
        <f>ROUND(I198*H198,2)</f>
        <v>0</v>
      </c>
      <c r="BL198" s="20" t="s">
        <v>156</v>
      </c>
      <c r="BM198" s="177" t="s">
        <v>1338</v>
      </c>
    </row>
    <row r="199" s="2" customFormat="1" ht="66.75" customHeight="1">
      <c r="A199" s="39"/>
      <c r="B199" s="165"/>
      <c r="C199" s="166" t="s">
        <v>1339</v>
      </c>
      <c r="D199" s="166" t="s">
        <v>151</v>
      </c>
      <c r="E199" s="167" t="s">
        <v>1340</v>
      </c>
      <c r="F199" s="168" t="s">
        <v>1341</v>
      </c>
      <c r="G199" s="169" t="s">
        <v>989</v>
      </c>
      <c r="H199" s="170">
        <v>1</v>
      </c>
      <c r="I199" s="171"/>
      <c r="J199" s="172">
        <f>ROUND(I199*H199,2)</f>
        <v>0</v>
      </c>
      <c r="K199" s="168" t="s">
        <v>3</v>
      </c>
      <c r="L199" s="40"/>
      <c r="M199" s="173" t="s">
        <v>3</v>
      </c>
      <c r="N199" s="174" t="s">
        <v>43</v>
      </c>
      <c r="O199" s="73"/>
      <c r="P199" s="175">
        <f>O199*H199</f>
        <v>0</v>
      </c>
      <c r="Q199" s="175">
        <v>0</v>
      </c>
      <c r="R199" s="175">
        <f>Q199*H199</f>
        <v>0</v>
      </c>
      <c r="S199" s="175">
        <v>0</v>
      </c>
      <c r="T199" s="176">
        <f>S199*H199</f>
        <v>0</v>
      </c>
      <c r="U199" s="39"/>
      <c r="V199" s="39"/>
      <c r="W199" s="39"/>
      <c r="X199" s="39"/>
      <c r="Y199" s="39"/>
      <c r="Z199" s="39"/>
      <c r="AA199" s="39"/>
      <c r="AB199" s="39"/>
      <c r="AC199" s="39"/>
      <c r="AD199" s="39"/>
      <c r="AE199" s="39"/>
      <c r="AR199" s="177" t="s">
        <v>156</v>
      </c>
      <c r="AT199" s="177" t="s">
        <v>151</v>
      </c>
      <c r="AU199" s="177" t="s">
        <v>80</v>
      </c>
      <c r="AY199" s="20" t="s">
        <v>148</v>
      </c>
      <c r="BE199" s="178">
        <f>IF(N199="základní",J199,0)</f>
        <v>0</v>
      </c>
      <c r="BF199" s="178">
        <f>IF(N199="snížená",J199,0)</f>
        <v>0</v>
      </c>
      <c r="BG199" s="178">
        <f>IF(N199="zákl. přenesená",J199,0)</f>
        <v>0</v>
      </c>
      <c r="BH199" s="178">
        <f>IF(N199="sníž. přenesená",J199,0)</f>
        <v>0</v>
      </c>
      <c r="BI199" s="178">
        <f>IF(N199="nulová",J199,0)</f>
        <v>0</v>
      </c>
      <c r="BJ199" s="20" t="s">
        <v>80</v>
      </c>
      <c r="BK199" s="178">
        <f>ROUND(I199*H199,2)</f>
        <v>0</v>
      </c>
      <c r="BL199" s="20" t="s">
        <v>156</v>
      </c>
      <c r="BM199" s="177" t="s">
        <v>1342</v>
      </c>
    </row>
    <row r="200" s="2" customFormat="1" ht="62.7" customHeight="1">
      <c r="A200" s="39"/>
      <c r="B200" s="165"/>
      <c r="C200" s="166" t="s">
        <v>916</v>
      </c>
      <c r="D200" s="166" t="s">
        <v>151</v>
      </c>
      <c r="E200" s="167" t="s">
        <v>1343</v>
      </c>
      <c r="F200" s="168" t="s">
        <v>1344</v>
      </c>
      <c r="G200" s="169" t="s">
        <v>989</v>
      </c>
      <c r="H200" s="170">
        <v>1</v>
      </c>
      <c r="I200" s="171"/>
      <c r="J200" s="172">
        <f>ROUND(I200*H200,2)</f>
        <v>0</v>
      </c>
      <c r="K200" s="168" t="s">
        <v>3</v>
      </c>
      <c r="L200" s="40"/>
      <c r="M200" s="173" t="s">
        <v>3</v>
      </c>
      <c r="N200" s="174" t="s">
        <v>43</v>
      </c>
      <c r="O200" s="73"/>
      <c r="P200" s="175">
        <f>O200*H200</f>
        <v>0</v>
      </c>
      <c r="Q200" s="175">
        <v>0</v>
      </c>
      <c r="R200" s="175">
        <f>Q200*H200</f>
        <v>0</v>
      </c>
      <c r="S200" s="175">
        <v>0</v>
      </c>
      <c r="T200" s="176">
        <f>S200*H200</f>
        <v>0</v>
      </c>
      <c r="U200" s="39"/>
      <c r="V200" s="39"/>
      <c r="W200" s="39"/>
      <c r="X200" s="39"/>
      <c r="Y200" s="39"/>
      <c r="Z200" s="39"/>
      <c r="AA200" s="39"/>
      <c r="AB200" s="39"/>
      <c r="AC200" s="39"/>
      <c r="AD200" s="39"/>
      <c r="AE200" s="39"/>
      <c r="AR200" s="177" t="s">
        <v>156</v>
      </c>
      <c r="AT200" s="177" t="s">
        <v>151</v>
      </c>
      <c r="AU200" s="177" t="s">
        <v>80</v>
      </c>
      <c r="AY200" s="20" t="s">
        <v>148</v>
      </c>
      <c r="BE200" s="178">
        <f>IF(N200="základní",J200,0)</f>
        <v>0</v>
      </c>
      <c r="BF200" s="178">
        <f>IF(N200="snížená",J200,0)</f>
        <v>0</v>
      </c>
      <c r="BG200" s="178">
        <f>IF(N200="zákl. přenesená",J200,0)</f>
        <v>0</v>
      </c>
      <c r="BH200" s="178">
        <f>IF(N200="sníž. přenesená",J200,0)</f>
        <v>0</v>
      </c>
      <c r="BI200" s="178">
        <f>IF(N200="nulová",J200,0)</f>
        <v>0</v>
      </c>
      <c r="BJ200" s="20" t="s">
        <v>80</v>
      </c>
      <c r="BK200" s="178">
        <f>ROUND(I200*H200,2)</f>
        <v>0</v>
      </c>
      <c r="BL200" s="20" t="s">
        <v>156</v>
      </c>
      <c r="BM200" s="177" t="s">
        <v>1345</v>
      </c>
    </row>
    <row r="201" s="2" customFormat="1" ht="37.8" customHeight="1">
      <c r="A201" s="39"/>
      <c r="B201" s="165"/>
      <c r="C201" s="166" t="s">
        <v>1346</v>
      </c>
      <c r="D201" s="166" t="s">
        <v>151</v>
      </c>
      <c r="E201" s="167" t="s">
        <v>1347</v>
      </c>
      <c r="F201" s="168" t="s">
        <v>1348</v>
      </c>
      <c r="G201" s="169" t="s">
        <v>989</v>
      </c>
      <c r="H201" s="170">
        <v>3</v>
      </c>
      <c r="I201" s="171"/>
      <c r="J201" s="172">
        <f>ROUND(I201*H201,2)</f>
        <v>0</v>
      </c>
      <c r="K201" s="168" t="s">
        <v>3</v>
      </c>
      <c r="L201" s="40"/>
      <c r="M201" s="173" t="s">
        <v>3</v>
      </c>
      <c r="N201" s="174" t="s">
        <v>43</v>
      </c>
      <c r="O201" s="73"/>
      <c r="P201" s="175">
        <f>O201*H201</f>
        <v>0</v>
      </c>
      <c r="Q201" s="175">
        <v>0</v>
      </c>
      <c r="R201" s="175">
        <f>Q201*H201</f>
        <v>0</v>
      </c>
      <c r="S201" s="175">
        <v>0</v>
      </c>
      <c r="T201" s="176">
        <f>S201*H201</f>
        <v>0</v>
      </c>
      <c r="U201" s="39"/>
      <c r="V201" s="39"/>
      <c r="W201" s="39"/>
      <c r="X201" s="39"/>
      <c r="Y201" s="39"/>
      <c r="Z201" s="39"/>
      <c r="AA201" s="39"/>
      <c r="AB201" s="39"/>
      <c r="AC201" s="39"/>
      <c r="AD201" s="39"/>
      <c r="AE201" s="39"/>
      <c r="AR201" s="177" t="s">
        <v>156</v>
      </c>
      <c r="AT201" s="177" t="s">
        <v>151</v>
      </c>
      <c r="AU201" s="177" t="s">
        <v>80</v>
      </c>
      <c r="AY201" s="20" t="s">
        <v>148</v>
      </c>
      <c r="BE201" s="178">
        <f>IF(N201="základní",J201,0)</f>
        <v>0</v>
      </c>
      <c r="BF201" s="178">
        <f>IF(N201="snížená",J201,0)</f>
        <v>0</v>
      </c>
      <c r="BG201" s="178">
        <f>IF(N201="zákl. přenesená",J201,0)</f>
        <v>0</v>
      </c>
      <c r="BH201" s="178">
        <f>IF(N201="sníž. přenesená",J201,0)</f>
        <v>0</v>
      </c>
      <c r="BI201" s="178">
        <f>IF(N201="nulová",J201,0)</f>
        <v>0</v>
      </c>
      <c r="BJ201" s="20" t="s">
        <v>80</v>
      </c>
      <c r="BK201" s="178">
        <f>ROUND(I201*H201,2)</f>
        <v>0</v>
      </c>
      <c r="BL201" s="20" t="s">
        <v>156</v>
      </c>
      <c r="BM201" s="177" t="s">
        <v>1349</v>
      </c>
    </row>
    <row r="202" s="2" customFormat="1" ht="76.35" customHeight="1">
      <c r="A202" s="39"/>
      <c r="B202" s="165"/>
      <c r="C202" s="166" t="s">
        <v>919</v>
      </c>
      <c r="D202" s="166" t="s">
        <v>151</v>
      </c>
      <c r="E202" s="167" t="s">
        <v>1350</v>
      </c>
      <c r="F202" s="168" t="s">
        <v>1351</v>
      </c>
      <c r="G202" s="169" t="s">
        <v>989</v>
      </c>
      <c r="H202" s="170">
        <v>2</v>
      </c>
      <c r="I202" s="171"/>
      <c r="J202" s="172">
        <f>ROUND(I202*H202,2)</f>
        <v>0</v>
      </c>
      <c r="K202" s="168" t="s">
        <v>3</v>
      </c>
      <c r="L202" s="40"/>
      <c r="M202" s="173" t="s">
        <v>3</v>
      </c>
      <c r="N202" s="174" t="s">
        <v>43</v>
      </c>
      <c r="O202" s="73"/>
      <c r="P202" s="175">
        <f>O202*H202</f>
        <v>0</v>
      </c>
      <c r="Q202" s="175">
        <v>0</v>
      </c>
      <c r="R202" s="175">
        <f>Q202*H202</f>
        <v>0</v>
      </c>
      <c r="S202" s="175">
        <v>0</v>
      </c>
      <c r="T202" s="176">
        <f>S202*H202</f>
        <v>0</v>
      </c>
      <c r="U202" s="39"/>
      <c r="V202" s="39"/>
      <c r="W202" s="39"/>
      <c r="X202" s="39"/>
      <c r="Y202" s="39"/>
      <c r="Z202" s="39"/>
      <c r="AA202" s="39"/>
      <c r="AB202" s="39"/>
      <c r="AC202" s="39"/>
      <c r="AD202" s="39"/>
      <c r="AE202" s="39"/>
      <c r="AR202" s="177" t="s">
        <v>156</v>
      </c>
      <c r="AT202" s="177" t="s">
        <v>151</v>
      </c>
      <c r="AU202" s="177" t="s">
        <v>80</v>
      </c>
      <c r="AY202" s="20" t="s">
        <v>148</v>
      </c>
      <c r="BE202" s="178">
        <f>IF(N202="základní",J202,0)</f>
        <v>0</v>
      </c>
      <c r="BF202" s="178">
        <f>IF(N202="snížená",J202,0)</f>
        <v>0</v>
      </c>
      <c r="BG202" s="178">
        <f>IF(N202="zákl. přenesená",J202,0)</f>
        <v>0</v>
      </c>
      <c r="BH202" s="178">
        <f>IF(N202="sníž. přenesená",J202,0)</f>
        <v>0</v>
      </c>
      <c r="BI202" s="178">
        <f>IF(N202="nulová",J202,0)</f>
        <v>0</v>
      </c>
      <c r="BJ202" s="20" t="s">
        <v>80</v>
      </c>
      <c r="BK202" s="178">
        <f>ROUND(I202*H202,2)</f>
        <v>0</v>
      </c>
      <c r="BL202" s="20" t="s">
        <v>156</v>
      </c>
      <c r="BM202" s="177" t="s">
        <v>1352</v>
      </c>
    </row>
    <row r="203" s="2" customFormat="1" ht="78" customHeight="1">
      <c r="A203" s="39"/>
      <c r="B203" s="165"/>
      <c r="C203" s="166" t="s">
        <v>1353</v>
      </c>
      <c r="D203" s="166" t="s">
        <v>151</v>
      </c>
      <c r="E203" s="167" t="s">
        <v>1354</v>
      </c>
      <c r="F203" s="168" t="s">
        <v>1355</v>
      </c>
      <c r="G203" s="169" t="s">
        <v>989</v>
      </c>
      <c r="H203" s="170">
        <v>2</v>
      </c>
      <c r="I203" s="171"/>
      <c r="J203" s="172">
        <f>ROUND(I203*H203,2)</f>
        <v>0</v>
      </c>
      <c r="K203" s="168" t="s">
        <v>3</v>
      </c>
      <c r="L203" s="40"/>
      <c r="M203" s="173" t="s">
        <v>3</v>
      </c>
      <c r="N203" s="174" t="s">
        <v>43</v>
      </c>
      <c r="O203" s="73"/>
      <c r="P203" s="175">
        <f>O203*H203</f>
        <v>0</v>
      </c>
      <c r="Q203" s="175">
        <v>0</v>
      </c>
      <c r="R203" s="175">
        <f>Q203*H203</f>
        <v>0</v>
      </c>
      <c r="S203" s="175">
        <v>0</v>
      </c>
      <c r="T203" s="176">
        <f>S203*H203</f>
        <v>0</v>
      </c>
      <c r="U203" s="39"/>
      <c r="V203" s="39"/>
      <c r="W203" s="39"/>
      <c r="X203" s="39"/>
      <c r="Y203" s="39"/>
      <c r="Z203" s="39"/>
      <c r="AA203" s="39"/>
      <c r="AB203" s="39"/>
      <c r="AC203" s="39"/>
      <c r="AD203" s="39"/>
      <c r="AE203" s="39"/>
      <c r="AR203" s="177" t="s">
        <v>156</v>
      </c>
      <c r="AT203" s="177" t="s">
        <v>151</v>
      </c>
      <c r="AU203" s="177" t="s">
        <v>80</v>
      </c>
      <c r="AY203" s="20" t="s">
        <v>148</v>
      </c>
      <c r="BE203" s="178">
        <f>IF(N203="základní",J203,0)</f>
        <v>0</v>
      </c>
      <c r="BF203" s="178">
        <f>IF(N203="snížená",J203,0)</f>
        <v>0</v>
      </c>
      <c r="BG203" s="178">
        <f>IF(N203="zákl. přenesená",J203,0)</f>
        <v>0</v>
      </c>
      <c r="BH203" s="178">
        <f>IF(N203="sníž. přenesená",J203,0)</f>
        <v>0</v>
      </c>
      <c r="BI203" s="178">
        <f>IF(N203="nulová",J203,0)</f>
        <v>0</v>
      </c>
      <c r="BJ203" s="20" t="s">
        <v>80</v>
      </c>
      <c r="BK203" s="178">
        <f>ROUND(I203*H203,2)</f>
        <v>0</v>
      </c>
      <c r="BL203" s="20" t="s">
        <v>156</v>
      </c>
      <c r="BM203" s="177" t="s">
        <v>1356</v>
      </c>
    </row>
    <row r="204" s="2" customFormat="1" ht="16.5" customHeight="1">
      <c r="A204" s="39"/>
      <c r="B204" s="165"/>
      <c r="C204" s="166" t="s">
        <v>922</v>
      </c>
      <c r="D204" s="166" t="s">
        <v>151</v>
      </c>
      <c r="E204" s="167" t="s">
        <v>1357</v>
      </c>
      <c r="F204" s="168" t="s">
        <v>1358</v>
      </c>
      <c r="G204" s="169" t="s">
        <v>989</v>
      </c>
      <c r="H204" s="170">
        <v>2</v>
      </c>
      <c r="I204" s="171"/>
      <c r="J204" s="172">
        <f>ROUND(I204*H204,2)</f>
        <v>0</v>
      </c>
      <c r="K204" s="168" t="s">
        <v>3</v>
      </c>
      <c r="L204" s="40"/>
      <c r="M204" s="173" t="s">
        <v>3</v>
      </c>
      <c r="N204" s="174" t="s">
        <v>43</v>
      </c>
      <c r="O204" s="73"/>
      <c r="P204" s="175">
        <f>O204*H204</f>
        <v>0</v>
      </c>
      <c r="Q204" s="175">
        <v>0</v>
      </c>
      <c r="R204" s="175">
        <f>Q204*H204</f>
        <v>0</v>
      </c>
      <c r="S204" s="175">
        <v>0</v>
      </c>
      <c r="T204" s="176">
        <f>S204*H204</f>
        <v>0</v>
      </c>
      <c r="U204" s="39"/>
      <c r="V204" s="39"/>
      <c r="W204" s="39"/>
      <c r="X204" s="39"/>
      <c r="Y204" s="39"/>
      <c r="Z204" s="39"/>
      <c r="AA204" s="39"/>
      <c r="AB204" s="39"/>
      <c r="AC204" s="39"/>
      <c r="AD204" s="39"/>
      <c r="AE204" s="39"/>
      <c r="AR204" s="177" t="s">
        <v>156</v>
      </c>
      <c r="AT204" s="177" t="s">
        <v>151</v>
      </c>
      <c r="AU204" s="177" t="s">
        <v>80</v>
      </c>
      <c r="AY204" s="20" t="s">
        <v>148</v>
      </c>
      <c r="BE204" s="178">
        <f>IF(N204="základní",J204,0)</f>
        <v>0</v>
      </c>
      <c r="BF204" s="178">
        <f>IF(N204="snížená",J204,0)</f>
        <v>0</v>
      </c>
      <c r="BG204" s="178">
        <f>IF(N204="zákl. přenesená",J204,0)</f>
        <v>0</v>
      </c>
      <c r="BH204" s="178">
        <f>IF(N204="sníž. přenesená",J204,0)</f>
        <v>0</v>
      </c>
      <c r="BI204" s="178">
        <f>IF(N204="nulová",J204,0)</f>
        <v>0</v>
      </c>
      <c r="BJ204" s="20" t="s">
        <v>80</v>
      </c>
      <c r="BK204" s="178">
        <f>ROUND(I204*H204,2)</f>
        <v>0</v>
      </c>
      <c r="BL204" s="20" t="s">
        <v>156</v>
      </c>
      <c r="BM204" s="177" t="s">
        <v>1359</v>
      </c>
    </row>
    <row r="205" s="2" customFormat="1" ht="16.5" customHeight="1">
      <c r="A205" s="39"/>
      <c r="B205" s="165"/>
      <c r="C205" s="166" t="s">
        <v>834</v>
      </c>
      <c r="D205" s="166" t="s">
        <v>151</v>
      </c>
      <c r="E205" s="167" t="s">
        <v>1360</v>
      </c>
      <c r="F205" s="168" t="s">
        <v>1361</v>
      </c>
      <c r="G205" s="169" t="s">
        <v>989</v>
      </c>
      <c r="H205" s="170">
        <v>4</v>
      </c>
      <c r="I205" s="171"/>
      <c r="J205" s="172">
        <f>ROUND(I205*H205,2)</f>
        <v>0</v>
      </c>
      <c r="K205" s="168" t="s">
        <v>3</v>
      </c>
      <c r="L205" s="40"/>
      <c r="M205" s="173" t="s">
        <v>3</v>
      </c>
      <c r="N205" s="174" t="s">
        <v>43</v>
      </c>
      <c r="O205" s="73"/>
      <c r="P205" s="175">
        <f>O205*H205</f>
        <v>0</v>
      </c>
      <c r="Q205" s="175">
        <v>0</v>
      </c>
      <c r="R205" s="175">
        <f>Q205*H205</f>
        <v>0</v>
      </c>
      <c r="S205" s="175">
        <v>0</v>
      </c>
      <c r="T205" s="176">
        <f>S205*H205</f>
        <v>0</v>
      </c>
      <c r="U205" s="39"/>
      <c r="V205" s="39"/>
      <c r="W205" s="39"/>
      <c r="X205" s="39"/>
      <c r="Y205" s="39"/>
      <c r="Z205" s="39"/>
      <c r="AA205" s="39"/>
      <c r="AB205" s="39"/>
      <c r="AC205" s="39"/>
      <c r="AD205" s="39"/>
      <c r="AE205" s="39"/>
      <c r="AR205" s="177" t="s">
        <v>156</v>
      </c>
      <c r="AT205" s="177" t="s">
        <v>151</v>
      </c>
      <c r="AU205" s="177" t="s">
        <v>80</v>
      </c>
      <c r="AY205" s="20" t="s">
        <v>148</v>
      </c>
      <c r="BE205" s="178">
        <f>IF(N205="základní",J205,0)</f>
        <v>0</v>
      </c>
      <c r="BF205" s="178">
        <f>IF(N205="snížená",J205,0)</f>
        <v>0</v>
      </c>
      <c r="BG205" s="178">
        <f>IF(N205="zákl. přenesená",J205,0)</f>
        <v>0</v>
      </c>
      <c r="BH205" s="178">
        <f>IF(N205="sníž. přenesená",J205,0)</f>
        <v>0</v>
      </c>
      <c r="BI205" s="178">
        <f>IF(N205="nulová",J205,0)</f>
        <v>0</v>
      </c>
      <c r="BJ205" s="20" t="s">
        <v>80</v>
      </c>
      <c r="BK205" s="178">
        <f>ROUND(I205*H205,2)</f>
        <v>0</v>
      </c>
      <c r="BL205" s="20" t="s">
        <v>156</v>
      </c>
      <c r="BM205" s="177" t="s">
        <v>1362</v>
      </c>
    </row>
    <row r="206" s="2" customFormat="1" ht="16.5" customHeight="1">
      <c r="A206" s="39"/>
      <c r="B206" s="165"/>
      <c r="C206" s="166" t="s">
        <v>925</v>
      </c>
      <c r="D206" s="166" t="s">
        <v>151</v>
      </c>
      <c r="E206" s="167" t="s">
        <v>1363</v>
      </c>
      <c r="F206" s="168" t="s">
        <v>1364</v>
      </c>
      <c r="G206" s="169" t="s">
        <v>989</v>
      </c>
      <c r="H206" s="170">
        <v>6</v>
      </c>
      <c r="I206" s="171"/>
      <c r="J206" s="172">
        <f>ROUND(I206*H206,2)</f>
        <v>0</v>
      </c>
      <c r="K206" s="168" t="s">
        <v>3</v>
      </c>
      <c r="L206" s="40"/>
      <c r="M206" s="173" t="s">
        <v>3</v>
      </c>
      <c r="N206" s="174" t="s">
        <v>43</v>
      </c>
      <c r="O206" s="73"/>
      <c r="P206" s="175">
        <f>O206*H206</f>
        <v>0</v>
      </c>
      <c r="Q206" s="175">
        <v>0</v>
      </c>
      <c r="R206" s="175">
        <f>Q206*H206</f>
        <v>0</v>
      </c>
      <c r="S206" s="175">
        <v>0</v>
      </c>
      <c r="T206" s="176">
        <f>S206*H206</f>
        <v>0</v>
      </c>
      <c r="U206" s="39"/>
      <c r="V206" s="39"/>
      <c r="W206" s="39"/>
      <c r="X206" s="39"/>
      <c r="Y206" s="39"/>
      <c r="Z206" s="39"/>
      <c r="AA206" s="39"/>
      <c r="AB206" s="39"/>
      <c r="AC206" s="39"/>
      <c r="AD206" s="39"/>
      <c r="AE206" s="39"/>
      <c r="AR206" s="177" t="s">
        <v>156</v>
      </c>
      <c r="AT206" s="177" t="s">
        <v>151</v>
      </c>
      <c r="AU206" s="177" t="s">
        <v>80</v>
      </c>
      <c r="AY206" s="20" t="s">
        <v>148</v>
      </c>
      <c r="BE206" s="178">
        <f>IF(N206="základní",J206,0)</f>
        <v>0</v>
      </c>
      <c r="BF206" s="178">
        <f>IF(N206="snížená",J206,0)</f>
        <v>0</v>
      </c>
      <c r="BG206" s="178">
        <f>IF(N206="zákl. přenesená",J206,0)</f>
        <v>0</v>
      </c>
      <c r="BH206" s="178">
        <f>IF(N206="sníž. přenesená",J206,0)</f>
        <v>0</v>
      </c>
      <c r="BI206" s="178">
        <f>IF(N206="nulová",J206,0)</f>
        <v>0</v>
      </c>
      <c r="BJ206" s="20" t="s">
        <v>80</v>
      </c>
      <c r="BK206" s="178">
        <f>ROUND(I206*H206,2)</f>
        <v>0</v>
      </c>
      <c r="BL206" s="20" t="s">
        <v>156</v>
      </c>
      <c r="BM206" s="177" t="s">
        <v>1365</v>
      </c>
    </row>
    <row r="207" s="2" customFormat="1" ht="16.5" customHeight="1">
      <c r="A207" s="39"/>
      <c r="B207" s="165"/>
      <c r="C207" s="166" t="s">
        <v>1366</v>
      </c>
      <c r="D207" s="166" t="s">
        <v>151</v>
      </c>
      <c r="E207" s="167" t="s">
        <v>1367</v>
      </c>
      <c r="F207" s="168" t="s">
        <v>1368</v>
      </c>
      <c r="G207" s="169" t="s">
        <v>989</v>
      </c>
      <c r="H207" s="170">
        <v>2</v>
      </c>
      <c r="I207" s="171"/>
      <c r="J207" s="172">
        <f>ROUND(I207*H207,2)</f>
        <v>0</v>
      </c>
      <c r="K207" s="168" t="s">
        <v>3</v>
      </c>
      <c r="L207" s="40"/>
      <c r="M207" s="173" t="s">
        <v>3</v>
      </c>
      <c r="N207" s="174" t="s">
        <v>43</v>
      </c>
      <c r="O207" s="73"/>
      <c r="P207" s="175">
        <f>O207*H207</f>
        <v>0</v>
      </c>
      <c r="Q207" s="175">
        <v>0</v>
      </c>
      <c r="R207" s="175">
        <f>Q207*H207</f>
        <v>0</v>
      </c>
      <c r="S207" s="175">
        <v>0</v>
      </c>
      <c r="T207" s="176">
        <f>S207*H207</f>
        <v>0</v>
      </c>
      <c r="U207" s="39"/>
      <c r="V207" s="39"/>
      <c r="W207" s="39"/>
      <c r="X207" s="39"/>
      <c r="Y207" s="39"/>
      <c r="Z207" s="39"/>
      <c r="AA207" s="39"/>
      <c r="AB207" s="39"/>
      <c r="AC207" s="39"/>
      <c r="AD207" s="39"/>
      <c r="AE207" s="39"/>
      <c r="AR207" s="177" t="s">
        <v>156</v>
      </c>
      <c r="AT207" s="177" t="s">
        <v>151</v>
      </c>
      <c r="AU207" s="177" t="s">
        <v>80</v>
      </c>
      <c r="AY207" s="20" t="s">
        <v>148</v>
      </c>
      <c r="BE207" s="178">
        <f>IF(N207="základní",J207,0)</f>
        <v>0</v>
      </c>
      <c r="BF207" s="178">
        <f>IF(N207="snížená",J207,0)</f>
        <v>0</v>
      </c>
      <c r="BG207" s="178">
        <f>IF(N207="zákl. přenesená",J207,0)</f>
        <v>0</v>
      </c>
      <c r="BH207" s="178">
        <f>IF(N207="sníž. přenesená",J207,0)</f>
        <v>0</v>
      </c>
      <c r="BI207" s="178">
        <f>IF(N207="nulová",J207,0)</f>
        <v>0</v>
      </c>
      <c r="BJ207" s="20" t="s">
        <v>80</v>
      </c>
      <c r="BK207" s="178">
        <f>ROUND(I207*H207,2)</f>
        <v>0</v>
      </c>
      <c r="BL207" s="20" t="s">
        <v>156</v>
      </c>
      <c r="BM207" s="177" t="s">
        <v>1369</v>
      </c>
    </row>
    <row r="208" s="2" customFormat="1" ht="16.5" customHeight="1">
      <c r="A208" s="39"/>
      <c r="B208" s="165"/>
      <c r="C208" s="166" t="s">
        <v>928</v>
      </c>
      <c r="D208" s="166" t="s">
        <v>151</v>
      </c>
      <c r="E208" s="167" t="s">
        <v>1370</v>
      </c>
      <c r="F208" s="168" t="s">
        <v>1371</v>
      </c>
      <c r="G208" s="169" t="s">
        <v>989</v>
      </c>
      <c r="H208" s="170">
        <v>4</v>
      </c>
      <c r="I208" s="171"/>
      <c r="J208" s="172">
        <f>ROUND(I208*H208,2)</f>
        <v>0</v>
      </c>
      <c r="K208" s="168" t="s">
        <v>3</v>
      </c>
      <c r="L208" s="40"/>
      <c r="M208" s="173" t="s">
        <v>3</v>
      </c>
      <c r="N208" s="174" t="s">
        <v>43</v>
      </c>
      <c r="O208" s="73"/>
      <c r="P208" s="175">
        <f>O208*H208</f>
        <v>0</v>
      </c>
      <c r="Q208" s="175">
        <v>0</v>
      </c>
      <c r="R208" s="175">
        <f>Q208*H208</f>
        <v>0</v>
      </c>
      <c r="S208" s="175">
        <v>0</v>
      </c>
      <c r="T208" s="176">
        <f>S208*H208</f>
        <v>0</v>
      </c>
      <c r="U208" s="39"/>
      <c r="V208" s="39"/>
      <c r="W208" s="39"/>
      <c r="X208" s="39"/>
      <c r="Y208" s="39"/>
      <c r="Z208" s="39"/>
      <c r="AA208" s="39"/>
      <c r="AB208" s="39"/>
      <c r="AC208" s="39"/>
      <c r="AD208" s="39"/>
      <c r="AE208" s="39"/>
      <c r="AR208" s="177" t="s">
        <v>156</v>
      </c>
      <c r="AT208" s="177" t="s">
        <v>151</v>
      </c>
      <c r="AU208" s="177" t="s">
        <v>80</v>
      </c>
      <c r="AY208" s="20" t="s">
        <v>148</v>
      </c>
      <c r="BE208" s="178">
        <f>IF(N208="základní",J208,0)</f>
        <v>0</v>
      </c>
      <c r="BF208" s="178">
        <f>IF(N208="snížená",J208,0)</f>
        <v>0</v>
      </c>
      <c r="BG208" s="178">
        <f>IF(N208="zákl. přenesená",J208,0)</f>
        <v>0</v>
      </c>
      <c r="BH208" s="178">
        <f>IF(N208="sníž. přenesená",J208,0)</f>
        <v>0</v>
      </c>
      <c r="BI208" s="178">
        <f>IF(N208="nulová",J208,0)</f>
        <v>0</v>
      </c>
      <c r="BJ208" s="20" t="s">
        <v>80</v>
      </c>
      <c r="BK208" s="178">
        <f>ROUND(I208*H208,2)</f>
        <v>0</v>
      </c>
      <c r="BL208" s="20" t="s">
        <v>156</v>
      </c>
      <c r="BM208" s="177" t="s">
        <v>1372</v>
      </c>
    </row>
    <row r="209" s="2" customFormat="1" ht="16.5" customHeight="1">
      <c r="A209" s="39"/>
      <c r="B209" s="165"/>
      <c r="C209" s="166" t="s">
        <v>1373</v>
      </c>
      <c r="D209" s="166" t="s">
        <v>151</v>
      </c>
      <c r="E209" s="167" t="s">
        <v>1374</v>
      </c>
      <c r="F209" s="168" t="s">
        <v>1375</v>
      </c>
      <c r="G209" s="169" t="s">
        <v>989</v>
      </c>
      <c r="H209" s="170">
        <v>4</v>
      </c>
      <c r="I209" s="171"/>
      <c r="J209" s="172">
        <f>ROUND(I209*H209,2)</f>
        <v>0</v>
      </c>
      <c r="K209" s="168" t="s">
        <v>3</v>
      </c>
      <c r="L209" s="40"/>
      <c r="M209" s="173" t="s">
        <v>3</v>
      </c>
      <c r="N209" s="174" t="s">
        <v>43</v>
      </c>
      <c r="O209" s="73"/>
      <c r="P209" s="175">
        <f>O209*H209</f>
        <v>0</v>
      </c>
      <c r="Q209" s="175">
        <v>0</v>
      </c>
      <c r="R209" s="175">
        <f>Q209*H209</f>
        <v>0</v>
      </c>
      <c r="S209" s="175">
        <v>0</v>
      </c>
      <c r="T209" s="176">
        <f>S209*H209</f>
        <v>0</v>
      </c>
      <c r="U209" s="39"/>
      <c r="V209" s="39"/>
      <c r="W209" s="39"/>
      <c r="X209" s="39"/>
      <c r="Y209" s="39"/>
      <c r="Z209" s="39"/>
      <c r="AA209" s="39"/>
      <c r="AB209" s="39"/>
      <c r="AC209" s="39"/>
      <c r="AD209" s="39"/>
      <c r="AE209" s="39"/>
      <c r="AR209" s="177" t="s">
        <v>156</v>
      </c>
      <c r="AT209" s="177" t="s">
        <v>151</v>
      </c>
      <c r="AU209" s="177" t="s">
        <v>80</v>
      </c>
      <c r="AY209" s="20" t="s">
        <v>148</v>
      </c>
      <c r="BE209" s="178">
        <f>IF(N209="základní",J209,0)</f>
        <v>0</v>
      </c>
      <c r="BF209" s="178">
        <f>IF(N209="snížená",J209,0)</f>
        <v>0</v>
      </c>
      <c r="BG209" s="178">
        <f>IF(N209="zákl. přenesená",J209,0)</f>
        <v>0</v>
      </c>
      <c r="BH209" s="178">
        <f>IF(N209="sníž. přenesená",J209,0)</f>
        <v>0</v>
      </c>
      <c r="BI209" s="178">
        <f>IF(N209="nulová",J209,0)</f>
        <v>0</v>
      </c>
      <c r="BJ209" s="20" t="s">
        <v>80</v>
      </c>
      <c r="BK209" s="178">
        <f>ROUND(I209*H209,2)</f>
        <v>0</v>
      </c>
      <c r="BL209" s="20" t="s">
        <v>156</v>
      </c>
      <c r="BM209" s="177" t="s">
        <v>1376</v>
      </c>
    </row>
    <row r="210" s="2" customFormat="1" ht="16.5" customHeight="1">
      <c r="A210" s="39"/>
      <c r="B210" s="165"/>
      <c r="C210" s="166" t="s">
        <v>931</v>
      </c>
      <c r="D210" s="166" t="s">
        <v>151</v>
      </c>
      <c r="E210" s="167" t="s">
        <v>1377</v>
      </c>
      <c r="F210" s="168" t="s">
        <v>1378</v>
      </c>
      <c r="G210" s="169" t="s">
        <v>989</v>
      </c>
      <c r="H210" s="170">
        <v>6</v>
      </c>
      <c r="I210" s="171"/>
      <c r="J210" s="172">
        <f>ROUND(I210*H210,2)</f>
        <v>0</v>
      </c>
      <c r="K210" s="168" t="s">
        <v>3</v>
      </c>
      <c r="L210" s="40"/>
      <c r="M210" s="173" t="s">
        <v>3</v>
      </c>
      <c r="N210" s="174" t="s">
        <v>43</v>
      </c>
      <c r="O210" s="73"/>
      <c r="P210" s="175">
        <f>O210*H210</f>
        <v>0</v>
      </c>
      <c r="Q210" s="175">
        <v>0</v>
      </c>
      <c r="R210" s="175">
        <f>Q210*H210</f>
        <v>0</v>
      </c>
      <c r="S210" s="175">
        <v>0</v>
      </c>
      <c r="T210" s="176">
        <f>S210*H210</f>
        <v>0</v>
      </c>
      <c r="U210" s="39"/>
      <c r="V210" s="39"/>
      <c r="W210" s="39"/>
      <c r="X210" s="39"/>
      <c r="Y210" s="39"/>
      <c r="Z210" s="39"/>
      <c r="AA210" s="39"/>
      <c r="AB210" s="39"/>
      <c r="AC210" s="39"/>
      <c r="AD210" s="39"/>
      <c r="AE210" s="39"/>
      <c r="AR210" s="177" t="s">
        <v>156</v>
      </c>
      <c r="AT210" s="177" t="s">
        <v>151</v>
      </c>
      <c r="AU210" s="177" t="s">
        <v>80</v>
      </c>
      <c r="AY210" s="20" t="s">
        <v>148</v>
      </c>
      <c r="BE210" s="178">
        <f>IF(N210="základní",J210,0)</f>
        <v>0</v>
      </c>
      <c r="BF210" s="178">
        <f>IF(N210="snížená",J210,0)</f>
        <v>0</v>
      </c>
      <c r="BG210" s="178">
        <f>IF(N210="zákl. přenesená",J210,0)</f>
        <v>0</v>
      </c>
      <c r="BH210" s="178">
        <f>IF(N210="sníž. přenesená",J210,0)</f>
        <v>0</v>
      </c>
      <c r="BI210" s="178">
        <f>IF(N210="nulová",J210,0)</f>
        <v>0</v>
      </c>
      <c r="BJ210" s="20" t="s">
        <v>80</v>
      </c>
      <c r="BK210" s="178">
        <f>ROUND(I210*H210,2)</f>
        <v>0</v>
      </c>
      <c r="BL210" s="20" t="s">
        <v>156</v>
      </c>
      <c r="BM210" s="177" t="s">
        <v>1379</v>
      </c>
    </row>
    <row r="211" s="2" customFormat="1" ht="16.5" customHeight="1">
      <c r="A211" s="39"/>
      <c r="B211" s="165"/>
      <c r="C211" s="166" t="s">
        <v>1380</v>
      </c>
      <c r="D211" s="166" t="s">
        <v>151</v>
      </c>
      <c r="E211" s="167" t="s">
        <v>1381</v>
      </c>
      <c r="F211" s="168" t="s">
        <v>1382</v>
      </c>
      <c r="G211" s="169" t="s">
        <v>989</v>
      </c>
      <c r="H211" s="170">
        <v>1</v>
      </c>
      <c r="I211" s="171"/>
      <c r="J211" s="172">
        <f>ROUND(I211*H211,2)</f>
        <v>0</v>
      </c>
      <c r="K211" s="168" t="s">
        <v>3</v>
      </c>
      <c r="L211" s="40"/>
      <c r="M211" s="173" t="s">
        <v>3</v>
      </c>
      <c r="N211" s="174" t="s">
        <v>43</v>
      </c>
      <c r="O211" s="73"/>
      <c r="P211" s="175">
        <f>O211*H211</f>
        <v>0</v>
      </c>
      <c r="Q211" s="175">
        <v>0</v>
      </c>
      <c r="R211" s="175">
        <f>Q211*H211</f>
        <v>0</v>
      </c>
      <c r="S211" s="175">
        <v>0</v>
      </c>
      <c r="T211" s="176">
        <f>S211*H211</f>
        <v>0</v>
      </c>
      <c r="U211" s="39"/>
      <c r="V211" s="39"/>
      <c r="W211" s="39"/>
      <c r="X211" s="39"/>
      <c r="Y211" s="39"/>
      <c r="Z211" s="39"/>
      <c r="AA211" s="39"/>
      <c r="AB211" s="39"/>
      <c r="AC211" s="39"/>
      <c r="AD211" s="39"/>
      <c r="AE211" s="39"/>
      <c r="AR211" s="177" t="s">
        <v>156</v>
      </c>
      <c r="AT211" s="177" t="s">
        <v>151</v>
      </c>
      <c r="AU211" s="177" t="s">
        <v>80</v>
      </c>
      <c r="AY211" s="20" t="s">
        <v>148</v>
      </c>
      <c r="BE211" s="178">
        <f>IF(N211="základní",J211,0)</f>
        <v>0</v>
      </c>
      <c r="BF211" s="178">
        <f>IF(N211="snížená",J211,0)</f>
        <v>0</v>
      </c>
      <c r="BG211" s="178">
        <f>IF(N211="zákl. přenesená",J211,0)</f>
        <v>0</v>
      </c>
      <c r="BH211" s="178">
        <f>IF(N211="sníž. přenesená",J211,0)</f>
        <v>0</v>
      </c>
      <c r="BI211" s="178">
        <f>IF(N211="nulová",J211,0)</f>
        <v>0</v>
      </c>
      <c r="BJ211" s="20" t="s">
        <v>80</v>
      </c>
      <c r="BK211" s="178">
        <f>ROUND(I211*H211,2)</f>
        <v>0</v>
      </c>
      <c r="BL211" s="20" t="s">
        <v>156</v>
      </c>
      <c r="BM211" s="177" t="s">
        <v>1383</v>
      </c>
    </row>
    <row r="212" s="2" customFormat="1" ht="66.75" customHeight="1">
      <c r="A212" s="39"/>
      <c r="B212" s="165"/>
      <c r="C212" s="166" t="s">
        <v>934</v>
      </c>
      <c r="D212" s="166" t="s">
        <v>151</v>
      </c>
      <c r="E212" s="167" t="s">
        <v>1384</v>
      </c>
      <c r="F212" s="168" t="s">
        <v>1385</v>
      </c>
      <c r="G212" s="169" t="s">
        <v>989</v>
      </c>
      <c r="H212" s="170">
        <v>1</v>
      </c>
      <c r="I212" s="171"/>
      <c r="J212" s="172">
        <f>ROUND(I212*H212,2)</f>
        <v>0</v>
      </c>
      <c r="K212" s="168" t="s">
        <v>3</v>
      </c>
      <c r="L212" s="40"/>
      <c r="M212" s="173" t="s">
        <v>3</v>
      </c>
      <c r="N212" s="174" t="s">
        <v>43</v>
      </c>
      <c r="O212" s="73"/>
      <c r="P212" s="175">
        <f>O212*H212</f>
        <v>0</v>
      </c>
      <c r="Q212" s="175">
        <v>0</v>
      </c>
      <c r="R212" s="175">
        <f>Q212*H212</f>
        <v>0</v>
      </c>
      <c r="S212" s="175">
        <v>0</v>
      </c>
      <c r="T212" s="176">
        <f>S212*H212</f>
        <v>0</v>
      </c>
      <c r="U212" s="39"/>
      <c r="V212" s="39"/>
      <c r="W212" s="39"/>
      <c r="X212" s="39"/>
      <c r="Y212" s="39"/>
      <c r="Z212" s="39"/>
      <c r="AA212" s="39"/>
      <c r="AB212" s="39"/>
      <c r="AC212" s="39"/>
      <c r="AD212" s="39"/>
      <c r="AE212" s="39"/>
      <c r="AR212" s="177" t="s">
        <v>156</v>
      </c>
      <c r="AT212" s="177" t="s">
        <v>151</v>
      </c>
      <c r="AU212" s="177" t="s">
        <v>80</v>
      </c>
      <c r="AY212" s="20" t="s">
        <v>148</v>
      </c>
      <c r="BE212" s="178">
        <f>IF(N212="základní",J212,0)</f>
        <v>0</v>
      </c>
      <c r="BF212" s="178">
        <f>IF(N212="snížená",J212,0)</f>
        <v>0</v>
      </c>
      <c r="BG212" s="178">
        <f>IF(N212="zákl. přenesená",J212,0)</f>
        <v>0</v>
      </c>
      <c r="BH212" s="178">
        <f>IF(N212="sníž. přenesená",J212,0)</f>
        <v>0</v>
      </c>
      <c r="BI212" s="178">
        <f>IF(N212="nulová",J212,0)</f>
        <v>0</v>
      </c>
      <c r="BJ212" s="20" t="s">
        <v>80</v>
      </c>
      <c r="BK212" s="178">
        <f>ROUND(I212*H212,2)</f>
        <v>0</v>
      </c>
      <c r="BL212" s="20" t="s">
        <v>156</v>
      </c>
      <c r="BM212" s="177" t="s">
        <v>1386</v>
      </c>
    </row>
    <row r="213" s="2" customFormat="1" ht="16.5" customHeight="1">
      <c r="A213" s="39"/>
      <c r="B213" s="165"/>
      <c r="C213" s="166" t="s">
        <v>1387</v>
      </c>
      <c r="D213" s="166" t="s">
        <v>151</v>
      </c>
      <c r="E213" s="167" t="s">
        <v>1388</v>
      </c>
      <c r="F213" s="168" t="s">
        <v>1389</v>
      </c>
      <c r="G213" s="169" t="s">
        <v>989</v>
      </c>
      <c r="H213" s="170">
        <v>1</v>
      </c>
      <c r="I213" s="171"/>
      <c r="J213" s="172">
        <f>ROUND(I213*H213,2)</f>
        <v>0</v>
      </c>
      <c r="K213" s="168" t="s">
        <v>3</v>
      </c>
      <c r="L213" s="40"/>
      <c r="M213" s="173" t="s">
        <v>3</v>
      </c>
      <c r="N213" s="174" t="s">
        <v>43</v>
      </c>
      <c r="O213" s="73"/>
      <c r="P213" s="175">
        <f>O213*H213</f>
        <v>0</v>
      </c>
      <c r="Q213" s="175">
        <v>0</v>
      </c>
      <c r="R213" s="175">
        <f>Q213*H213</f>
        <v>0</v>
      </c>
      <c r="S213" s="175">
        <v>0</v>
      </c>
      <c r="T213" s="176">
        <f>S213*H213</f>
        <v>0</v>
      </c>
      <c r="U213" s="39"/>
      <c r="V213" s="39"/>
      <c r="W213" s="39"/>
      <c r="X213" s="39"/>
      <c r="Y213" s="39"/>
      <c r="Z213" s="39"/>
      <c r="AA213" s="39"/>
      <c r="AB213" s="39"/>
      <c r="AC213" s="39"/>
      <c r="AD213" s="39"/>
      <c r="AE213" s="39"/>
      <c r="AR213" s="177" t="s">
        <v>156</v>
      </c>
      <c r="AT213" s="177" t="s">
        <v>151</v>
      </c>
      <c r="AU213" s="177" t="s">
        <v>80</v>
      </c>
      <c r="AY213" s="20" t="s">
        <v>148</v>
      </c>
      <c r="BE213" s="178">
        <f>IF(N213="základní",J213,0)</f>
        <v>0</v>
      </c>
      <c r="BF213" s="178">
        <f>IF(N213="snížená",J213,0)</f>
        <v>0</v>
      </c>
      <c r="BG213" s="178">
        <f>IF(N213="zákl. přenesená",J213,0)</f>
        <v>0</v>
      </c>
      <c r="BH213" s="178">
        <f>IF(N213="sníž. přenesená",J213,0)</f>
        <v>0</v>
      </c>
      <c r="BI213" s="178">
        <f>IF(N213="nulová",J213,0)</f>
        <v>0</v>
      </c>
      <c r="BJ213" s="20" t="s">
        <v>80</v>
      </c>
      <c r="BK213" s="178">
        <f>ROUND(I213*H213,2)</f>
        <v>0</v>
      </c>
      <c r="BL213" s="20" t="s">
        <v>156</v>
      </c>
      <c r="BM213" s="177" t="s">
        <v>1390</v>
      </c>
    </row>
    <row r="214" s="2" customFormat="1" ht="49.05" customHeight="1">
      <c r="A214" s="39"/>
      <c r="B214" s="165"/>
      <c r="C214" s="166" t="s">
        <v>937</v>
      </c>
      <c r="D214" s="166" t="s">
        <v>151</v>
      </c>
      <c r="E214" s="167" t="s">
        <v>1391</v>
      </c>
      <c r="F214" s="168" t="s">
        <v>1392</v>
      </c>
      <c r="G214" s="169" t="s">
        <v>989</v>
      </c>
      <c r="H214" s="170">
        <v>2</v>
      </c>
      <c r="I214" s="171"/>
      <c r="J214" s="172">
        <f>ROUND(I214*H214,2)</f>
        <v>0</v>
      </c>
      <c r="K214" s="168" t="s">
        <v>3</v>
      </c>
      <c r="L214" s="40"/>
      <c r="M214" s="173" t="s">
        <v>3</v>
      </c>
      <c r="N214" s="174" t="s">
        <v>43</v>
      </c>
      <c r="O214" s="73"/>
      <c r="P214" s="175">
        <f>O214*H214</f>
        <v>0</v>
      </c>
      <c r="Q214" s="175">
        <v>0</v>
      </c>
      <c r="R214" s="175">
        <f>Q214*H214</f>
        <v>0</v>
      </c>
      <c r="S214" s="175">
        <v>0</v>
      </c>
      <c r="T214" s="176">
        <f>S214*H214</f>
        <v>0</v>
      </c>
      <c r="U214" s="39"/>
      <c r="V214" s="39"/>
      <c r="W214" s="39"/>
      <c r="X214" s="39"/>
      <c r="Y214" s="39"/>
      <c r="Z214" s="39"/>
      <c r="AA214" s="39"/>
      <c r="AB214" s="39"/>
      <c r="AC214" s="39"/>
      <c r="AD214" s="39"/>
      <c r="AE214" s="39"/>
      <c r="AR214" s="177" t="s">
        <v>156</v>
      </c>
      <c r="AT214" s="177" t="s">
        <v>151</v>
      </c>
      <c r="AU214" s="177" t="s">
        <v>80</v>
      </c>
      <c r="AY214" s="20" t="s">
        <v>148</v>
      </c>
      <c r="BE214" s="178">
        <f>IF(N214="základní",J214,0)</f>
        <v>0</v>
      </c>
      <c r="BF214" s="178">
        <f>IF(N214="snížená",J214,0)</f>
        <v>0</v>
      </c>
      <c r="BG214" s="178">
        <f>IF(N214="zákl. přenesená",J214,0)</f>
        <v>0</v>
      </c>
      <c r="BH214" s="178">
        <f>IF(N214="sníž. přenesená",J214,0)</f>
        <v>0</v>
      </c>
      <c r="BI214" s="178">
        <f>IF(N214="nulová",J214,0)</f>
        <v>0</v>
      </c>
      <c r="BJ214" s="20" t="s">
        <v>80</v>
      </c>
      <c r="BK214" s="178">
        <f>ROUND(I214*H214,2)</f>
        <v>0</v>
      </c>
      <c r="BL214" s="20" t="s">
        <v>156</v>
      </c>
      <c r="BM214" s="177" t="s">
        <v>1393</v>
      </c>
    </row>
    <row r="215" s="2" customFormat="1" ht="24.15" customHeight="1">
      <c r="A215" s="39"/>
      <c r="B215" s="165"/>
      <c r="C215" s="166" t="s">
        <v>1394</v>
      </c>
      <c r="D215" s="166" t="s">
        <v>151</v>
      </c>
      <c r="E215" s="167" t="s">
        <v>1395</v>
      </c>
      <c r="F215" s="168" t="s">
        <v>1396</v>
      </c>
      <c r="G215" s="169" t="s">
        <v>989</v>
      </c>
      <c r="H215" s="170">
        <v>1</v>
      </c>
      <c r="I215" s="171"/>
      <c r="J215" s="172">
        <f>ROUND(I215*H215,2)</f>
        <v>0</v>
      </c>
      <c r="K215" s="168" t="s">
        <v>3</v>
      </c>
      <c r="L215" s="40"/>
      <c r="M215" s="173" t="s">
        <v>3</v>
      </c>
      <c r="N215" s="174" t="s">
        <v>43</v>
      </c>
      <c r="O215" s="73"/>
      <c r="P215" s="175">
        <f>O215*H215</f>
        <v>0</v>
      </c>
      <c r="Q215" s="175">
        <v>0</v>
      </c>
      <c r="R215" s="175">
        <f>Q215*H215</f>
        <v>0</v>
      </c>
      <c r="S215" s="175">
        <v>0</v>
      </c>
      <c r="T215" s="176">
        <f>S215*H215</f>
        <v>0</v>
      </c>
      <c r="U215" s="39"/>
      <c r="V215" s="39"/>
      <c r="W215" s="39"/>
      <c r="X215" s="39"/>
      <c r="Y215" s="39"/>
      <c r="Z215" s="39"/>
      <c r="AA215" s="39"/>
      <c r="AB215" s="39"/>
      <c r="AC215" s="39"/>
      <c r="AD215" s="39"/>
      <c r="AE215" s="39"/>
      <c r="AR215" s="177" t="s">
        <v>156</v>
      </c>
      <c r="AT215" s="177" t="s">
        <v>151</v>
      </c>
      <c r="AU215" s="177" t="s">
        <v>80</v>
      </c>
      <c r="AY215" s="20" t="s">
        <v>148</v>
      </c>
      <c r="BE215" s="178">
        <f>IF(N215="základní",J215,0)</f>
        <v>0</v>
      </c>
      <c r="BF215" s="178">
        <f>IF(N215="snížená",J215,0)</f>
        <v>0</v>
      </c>
      <c r="BG215" s="178">
        <f>IF(N215="zákl. přenesená",J215,0)</f>
        <v>0</v>
      </c>
      <c r="BH215" s="178">
        <f>IF(N215="sníž. přenesená",J215,0)</f>
        <v>0</v>
      </c>
      <c r="BI215" s="178">
        <f>IF(N215="nulová",J215,0)</f>
        <v>0</v>
      </c>
      <c r="BJ215" s="20" t="s">
        <v>80</v>
      </c>
      <c r="BK215" s="178">
        <f>ROUND(I215*H215,2)</f>
        <v>0</v>
      </c>
      <c r="BL215" s="20" t="s">
        <v>156</v>
      </c>
      <c r="BM215" s="177" t="s">
        <v>1397</v>
      </c>
    </row>
    <row r="216" s="2" customFormat="1" ht="55.5" customHeight="1">
      <c r="A216" s="39"/>
      <c r="B216" s="165"/>
      <c r="C216" s="166" t="s">
        <v>940</v>
      </c>
      <c r="D216" s="166" t="s">
        <v>151</v>
      </c>
      <c r="E216" s="167" t="s">
        <v>1398</v>
      </c>
      <c r="F216" s="168" t="s">
        <v>1399</v>
      </c>
      <c r="G216" s="169" t="s">
        <v>989</v>
      </c>
      <c r="H216" s="170">
        <v>1</v>
      </c>
      <c r="I216" s="171"/>
      <c r="J216" s="172">
        <f>ROUND(I216*H216,2)</f>
        <v>0</v>
      </c>
      <c r="K216" s="168" t="s">
        <v>3</v>
      </c>
      <c r="L216" s="40"/>
      <c r="M216" s="173" t="s">
        <v>3</v>
      </c>
      <c r="N216" s="174" t="s">
        <v>43</v>
      </c>
      <c r="O216" s="73"/>
      <c r="P216" s="175">
        <f>O216*H216</f>
        <v>0</v>
      </c>
      <c r="Q216" s="175">
        <v>0</v>
      </c>
      <c r="R216" s="175">
        <f>Q216*H216</f>
        <v>0</v>
      </c>
      <c r="S216" s="175">
        <v>0</v>
      </c>
      <c r="T216" s="176">
        <f>S216*H216</f>
        <v>0</v>
      </c>
      <c r="U216" s="39"/>
      <c r="V216" s="39"/>
      <c r="W216" s="39"/>
      <c r="X216" s="39"/>
      <c r="Y216" s="39"/>
      <c r="Z216" s="39"/>
      <c r="AA216" s="39"/>
      <c r="AB216" s="39"/>
      <c r="AC216" s="39"/>
      <c r="AD216" s="39"/>
      <c r="AE216" s="39"/>
      <c r="AR216" s="177" t="s">
        <v>156</v>
      </c>
      <c r="AT216" s="177" t="s">
        <v>151</v>
      </c>
      <c r="AU216" s="177" t="s">
        <v>80</v>
      </c>
      <c r="AY216" s="20" t="s">
        <v>148</v>
      </c>
      <c r="BE216" s="178">
        <f>IF(N216="základní",J216,0)</f>
        <v>0</v>
      </c>
      <c r="BF216" s="178">
        <f>IF(N216="snížená",J216,0)</f>
        <v>0</v>
      </c>
      <c r="BG216" s="178">
        <f>IF(N216="zákl. přenesená",J216,0)</f>
        <v>0</v>
      </c>
      <c r="BH216" s="178">
        <f>IF(N216="sníž. přenesená",J216,0)</f>
        <v>0</v>
      </c>
      <c r="BI216" s="178">
        <f>IF(N216="nulová",J216,0)</f>
        <v>0</v>
      </c>
      <c r="BJ216" s="20" t="s">
        <v>80</v>
      </c>
      <c r="BK216" s="178">
        <f>ROUND(I216*H216,2)</f>
        <v>0</v>
      </c>
      <c r="BL216" s="20" t="s">
        <v>156</v>
      </c>
      <c r="BM216" s="177" t="s">
        <v>1400</v>
      </c>
    </row>
    <row r="217" s="12" customFormat="1" ht="25.92" customHeight="1">
      <c r="A217" s="12"/>
      <c r="B217" s="152"/>
      <c r="C217" s="12"/>
      <c r="D217" s="153" t="s">
        <v>71</v>
      </c>
      <c r="E217" s="154" t="s">
        <v>1401</v>
      </c>
      <c r="F217" s="154" t="s">
        <v>1402</v>
      </c>
      <c r="G217" s="12"/>
      <c r="H217" s="12"/>
      <c r="I217" s="155"/>
      <c r="J217" s="156">
        <f>BK217</f>
        <v>0</v>
      </c>
      <c r="K217" s="12"/>
      <c r="L217" s="152"/>
      <c r="M217" s="157"/>
      <c r="N217" s="158"/>
      <c r="O217" s="158"/>
      <c r="P217" s="159">
        <f>SUM(P218:P234)</f>
        <v>0</v>
      </c>
      <c r="Q217" s="158"/>
      <c r="R217" s="159">
        <f>SUM(R218:R234)</f>
        <v>0</v>
      </c>
      <c r="S217" s="158"/>
      <c r="T217" s="160">
        <f>SUM(T218:T234)</f>
        <v>0</v>
      </c>
      <c r="U217" s="12"/>
      <c r="V217" s="12"/>
      <c r="W217" s="12"/>
      <c r="X217" s="12"/>
      <c r="Y217" s="12"/>
      <c r="Z217" s="12"/>
      <c r="AA217" s="12"/>
      <c r="AB217" s="12"/>
      <c r="AC217" s="12"/>
      <c r="AD217" s="12"/>
      <c r="AE217" s="12"/>
      <c r="AR217" s="153" t="s">
        <v>80</v>
      </c>
      <c r="AT217" s="161" t="s">
        <v>71</v>
      </c>
      <c r="AU217" s="161" t="s">
        <v>72</v>
      </c>
      <c r="AY217" s="153" t="s">
        <v>148</v>
      </c>
      <c r="BK217" s="162">
        <f>SUM(BK218:BK234)</f>
        <v>0</v>
      </c>
    </row>
    <row r="218" s="2" customFormat="1" ht="21.75" customHeight="1">
      <c r="A218" s="39"/>
      <c r="B218" s="165"/>
      <c r="C218" s="166" t="s">
        <v>1403</v>
      </c>
      <c r="D218" s="166" t="s">
        <v>151</v>
      </c>
      <c r="E218" s="167" t="s">
        <v>1404</v>
      </c>
      <c r="F218" s="168" t="s">
        <v>1405</v>
      </c>
      <c r="G218" s="169" t="s">
        <v>989</v>
      </c>
      <c r="H218" s="170">
        <v>1</v>
      </c>
      <c r="I218" s="171"/>
      <c r="J218" s="172">
        <f>ROUND(I218*H218,2)</f>
        <v>0</v>
      </c>
      <c r="K218" s="168" t="s">
        <v>3</v>
      </c>
      <c r="L218" s="40"/>
      <c r="M218" s="173" t="s">
        <v>3</v>
      </c>
      <c r="N218" s="174" t="s">
        <v>43</v>
      </c>
      <c r="O218" s="73"/>
      <c r="P218" s="175">
        <f>O218*H218</f>
        <v>0</v>
      </c>
      <c r="Q218" s="175">
        <v>0</v>
      </c>
      <c r="R218" s="175">
        <f>Q218*H218</f>
        <v>0</v>
      </c>
      <c r="S218" s="175">
        <v>0</v>
      </c>
      <c r="T218" s="176">
        <f>S218*H218</f>
        <v>0</v>
      </c>
      <c r="U218" s="39"/>
      <c r="V218" s="39"/>
      <c r="W218" s="39"/>
      <c r="X218" s="39"/>
      <c r="Y218" s="39"/>
      <c r="Z218" s="39"/>
      <c r="AA218" s="39"/>
      <c r="AB218" s="39"/>
      <c r="AC218" s="39"/>
      <c r="AD218" s="39"/>
      <c r="AE218" s="39"/>
      <c r="AR218" s="177" t="s">
        <v>156</v>
      </c>
      <c r="AT218" s="177" t="s">
        <v>151</v>
      </c>
      <c r="AU218" s="177" t="s">
        <v>80</v>
      </c>
      <c r="AY218" s="20" t="s">
        <v>148</v>
      </c>
      <c r="BE218" s="178">
        <f>IF(N218="základní",J218,0)</f>
        <v>0</v>
      </c>
      <c r="BF218" s="178">
        <f>IF(N218="snížená",J218,0)</f>
        <v>0</v>
      </c>
      <c r="BG218" s="178">
        <f>IF(N218="zákl. přenesená",J218,0)</f>
        <v>0</v>
      </c>
      <c r="BH218" s="178">
        <f>IF(N218="sníž. přenesená",J218,0)</f>
        <v>0</v>
      </c>
      <c r="BI218" s="178">
        <f>IF(N218="nulová",J218,0)</f>
        <v>0</v>
      </c>
      <c r="BJ218" s="20" t="s">
        <v>80</v>
      </c>
      <c r="BK218" s="178">
        <f>ROUND(I218*H218,2)</f>
        <v>0</v>
      </c>
      <c r="BL218" s="20" t="s">
        <v>156</v>
      </c>
      <c r="BM218" s="177" t="s">
        <v>1406</v>
      </c>
    </row>
    <row r="219" s="2" customFormat="1" ht="16.5" customHeight="1">
      <c r="A219" s="39"/>
      <c r="B219" s="165"/>
      <c r="C219" s="166" t="s">
        <v>943</v>
      </c>
      <c r="D219" s="166" t="s">
        <v>151</v>
      </c>
      <c r="E219" s="167" t="s">
        <v>1196</v>
      </c>
      <c r="F219" s="168" t="s">
        <v>1197</v>
      </c>
      <c r="G219" s="169" t="s">
        <v>989</v>
      </c>
      <c r="H219" s="170">
        <v>1</v>
      </c>
      <c r="I219" s="171"/>
      <c r="J219" s="172">
        <f>ROUND(I219*H219,2)</f>
        <v>0</v>
      </c>
      <c r="K219" s="168" t="s">
        <v>3</v>
      </c>
      <c r="L219" s="40"/>
      <c r="M219" s="173" t="s">
        <v>3</v>
      </c>
      <c r="N219" s="174" t="s">
        <v>43</v>
      </c>
      <c r="O219" s="73"/>
      <c r="P219" s="175">
        <f>O219*H219</f>
        <v>0</v>
      </c>
      <c r="Q219" s="175">
        <v>0</v>
      </c>
      <c r="R219" s="175">
        <f>Q219*H219</f>
        <v>0</v>
      </c>
      <c r="S219" s="175">
        <v>0</v>
      </c>
      <c r="T219" s="176">
        <f>S219*H219</f>
        <v>0</v>
      </c>
      <c r="U219" s="39"/>
      <c r="V219" s="39"/>
      <c r="W219" s="39"/>
      <c r="X219" s="39"/>
      <c r="Y219" s="39"/>
      <c r="Z219" s="39"/>
      <c r="AA219" s="39"/>
      <c r="AB219" s="39"/>
      <c r="AC219" s="39"/>
      <c r="AD219" s="39"/>
      <c r="AE219" s="39"/>
      <c r="AR219" s="177" t="s">
        <v>156</v>
      </c>
      <c r="AT219" s="177" t="s">
        <v>151</v>
      </c>
      <c r="AU219" s="177" t="s">
        <v>80</v>
      </c>
      <c r="AY219" s="20" t="s">
        <v>148</v>
      </c>
      <c r="BE219" s="178">
        <f>IF(N219="základní",J219,0)</f>
        <v>0</v>
      </c>
      <c r="BF219" s="178">
        <f>IF(N219="snížená",J219,0)</f>
        <v>0</v>
      </c>
      <c r="BG219" s="178">
        <f>IF(N219="zákl. přenesená",J219,0)</f>
        <v>0</v>
      </c>
      <c r="BH219" s="178">
        <f>IF(N219="sníž. přenesená",J219,0)</f>
        <v>0</v>
      </c>
      <c r="BI219" s="178">
        <f>IF(N219="nulová",J219,0)</f>
        <v>0</v>
      </c>
      <c r="BJ219" s="20" t="s">
        <v>80</v>
      </c>
      <c r="BK219" s="178">
        <f>ROUND(I219*H219,2)</f>
        <v>0</v>
      </c>
      <c r="BL219" s="20" t="s">
        <v>156</v>
      </c>
      <c r="BM219" s="177" t="s">
        <v>1407</v>
      </c>
    </row>
    <row r="220" s="2" customFormat="1" ht="204.9" customHeight="1">
      <c r="A220" s="39"/>
      <c r="B220" s="165"/>
      <c r="C220" s="166" t="s">
        <v>1408</v>
      </c>
      <c r="D220" s="166" t="s">
        <v>151</v>
      </c>
      <c r="E220" s="167" t="s">
        <v>1409</v>
      </c>
      <c r="F220" s="168" t="s">
        <v>1410</v>
      </c>
      <c r="G220" s="169" t="s">
        <v>989</v>
      </c>
      <c r="H220" s="170">
        <v>1</v>
      </c>
      <c r="I220" s="171"/>
      <c r="J220" s="172">
        <f>ROUND(I220*H220,2)</f>
        <v>0</v>
      </c>
      <c r="K220" s="168" t="s">
        <v>3</v>
      </c>
      <c r="L220" s="40"/>
      <c r="M220" s="173" t="s">
        <v>3</v>
      </c>
      <c r="N220" s="174" t="s">
        <v>43</v>
      </c>
      <c r="O220" s="73"/>
      <c r="P220" s="175">
        <f>O220*H220</f>
        <v>0</v>
      </c>
      <c r="Q220" s="175">
        <v>0</v>
      </c>
      <c r="R220" s="175">
        <f>Q220*H220</f>
        <v>0</v>
      </c>
      <c r="S220" s="175">
        <v>0</v>
      </c>
      <c r="T220" s="176">
        <f>S220*H220</f>
        <v>0</v>
      </c>
      <c r="U220" s="39"/>
      <c r="V220" s="39"/>
      <c r="W220" s="39"/>
      <c r="X220" s="39"/>
      <c r="Y220" s="39"/>
      <c r="Z220" s="39"/>
      <c r="AA220" s="39"/>
      <c r="AB220" s="39"/>
      <c r="AC220" s="39"/>
      <c r="AD220" s="39"/>
      <c r="AE220" s="39"/>
      <c r="AR220" s="177" t="s">
        <v>156</v>
      </c>
      <c r="AT220" s="177" t="s">
        <v>151</v>
      </c>
      <c r="AU220" s="177" t="s">
        <v>80</v>
      </c>
      <c r="AY220" s="20" t="s">
        <v>148</v>
      </c>
      <c r="BE220" s="178">
        <f>IF(N220="základní",J220,0)</f>
        <v>0</v>
      </c>
      <c r="BF220" s="178">
        <f>IF(N220="snížená",J220,0)</f>
        <v>0</v>
      </c>
      <c r="BG220" s="178">
        <f>IF(N220="zákl. přenesená",J220,0)</f>
        <v>0</v>
      </c>
      <c r="BH220" s="178">
        <f>IF(N220="sníž. přenesená",J220,0)</f>
        <v>0</v>
      </c>
      <c r="BI220" s="178">
        <f>IF(N220="nulová",J220,0)</f>
        <v>0</v>
      </c>
      <c r="BJ220" s="20" t="s">
        <v>80</v>
      </c>
      <c r="BK220" s="178">
        <f>ROUND(I220*H220,2)</f>
        <v>0</v>
      </c>
      <c r="BL220" s="20" t="s">
        <v>156</v>
      </c>
      <c r="BM220" s="177" t="s">
        <v>1411</v>
      </c>
    </row>
    <row r="221" s="2" customFormat="1" ht="16.5" customHeight="1">
      <c r="A221" s="39"/>
      <c r="B221" s="165"/>
      <c r="C221" s="166" t="s">
        <v>946</v>
      </c>
      <c r="D221" s="166" t="s">
        <v>151</v>
      </c>
      <c r="E221" s="167" t="s">
        <v>1412</v>
      </c>
      <c r="F221" s="168" t="s">
        <v>1413</v>
      </c>
      <c r="G221" s="169" t="s">
        <v>989</v>
      </c>
      <c r="H221" s="170">
        <v>6</v>
      </c>
      <c r="I221" s="171"/>
      <c r="J221" s="172">
        <f>ROUND(I221*H221,2)</f>
        <v>0</v>
      </c>
      <c r="K221" s="168" t="s">
        <v>3</v>
      </c>
      <c r="L221" s="40"/>
      <c r="M221" s="173" t="s">
        <v>3</v>
      </c>
      <c r="N221" s="174" t="s">
        <v>43</v>
      </c>
      <c r="O221" s="73"/>
      <c r="P221" s="175">
        <f>O221*H221</f>
        <v>0</v>
      </c>
      <c r="Q221" s="175">
        <v>0</v>
      </c>
      <c r="R221" s="175">
        <f>Q221*H221</f>
        <v>0</v>
      </c>
      <c r="S221" s="175">
        <v>0</v>
      </c>
      <c r="T221" s="176">
        <f>S221*H221</f>
        <v>0</v>
      </c>
      <c r="U221" s="39"/>
      <c r="V221" s="39"/>
      <c r="W221" s="39"/>
      <c r="X221" s="39"/>
      <c r="Y221" s="39"/>
      <c r="Z221" s="39"/>
      <c r="AA221" s="39"/>
      <c r="AB221" s="39"/>
      <c r="AC221" s="39"/>
      <c r="AD221" s="39"/>
      <c r="AE221" s="39"/>
      <c r="AR221" s="177" t="s">
        <v>156</v>
      </c>
      <c r="AT221" s="177" t="s">
        <v>151</v>
      </c>
      <c r="AU221" s="177" t="s">
        <v>80</v>
      </c>
      <c r="AY221" s="20" t="s">
        <v>148</v>
      </c>
      <c r="BE221" s="178">
        <f>IF(N221="základní",J221,0)</f>
        <v>0</v>
      </c>
      <c r="BF221" s="178">
        <f>IF(N221="snížená",J221,0)</f>
        <v>0</v>
      </c>
      <c r="BG221" s="178">
        <f>IF(N221="zákl. přenesená",J221,0)</f>
        <v>0</v>
      </c>
      <c r="BH221" s="178">
        <f>IF(N221="sníž. přenesená",J221,0)</f>
        <v>0</v>
      </c>
      <c r="BI221" s="178">
        <f>IF(N221="nulová",J221,0)</f>
        <v>0</v>
      </c>
      <c r="BJ221" s="20" t="s">
        <v>80</v>
      </c>
      <c r="BK221" s="178">
        <f>ROUND(I221*H221,2)</f>
        <v>0</v>
      </c>
      <c r="BL221" s="20" t="s">
        <v>156</v>
      </c>
      <c r="BM221" s="177" t="s">
        <v>1414</v>
      </c>
    </row>
    <row r="222" s="2" customFormat="1" ht="16.5" customHeight="1">
      <c r="A222" s="39"/>
      <c r="B222" s="165"/>
      <c r="C222" s="166" t="s">
        <v>1415</v>
      </c>
      <c r="D222" s="166" t="s">
        <v>151</v>
      </c>
      <c r="E222" s="167" t="s">
        <v>1416</v>
      </c>
      <c r="F222" s="168" t="s">
        <v>1417</v>
      </c>
      <c r="G222" s="169" t="s">
        <v>989</v>
      </c>
      <c r="H222" s="170">
        <v>6</v>
      </c>
      <c r="I222" s="171"/>
      <c r="J222" s="172">
        <f>ROUND(I222*H222,2)</f>
        <v>0</v>
      </c>
      <c r="K222" s="168" t="s">
        <v>3</v>
      </c>
      <c r="L222" s="40"/>
      <c r="M222" s="173" t="s">
        <v>3</v>
      </c>
      <c r="N222" s="174" t="s">
        <v>43</v>
      </c>
      <c r="O222" s="73"/>
      <c r="P222" s="175">
        <f>O222*H222</f>
        <v>0</v>
      </c>
      <c r="Q222" s="175">
        <v>0</v>
      </c>
      <c r="R222" s="175">
        <f>Q222*H222</f>
        <v>0</v>
      </c>
      <c r="S222" s="175">
        <v>0</v>
      </c>
      <c r="T222" s="176">
        <f>S222*H222</f>
        <v>0</v>
      </c>
      <c r="U222" s="39"/>
      <c r="V222" s="39"/>
      <c r="W222" s="39"/>
      <c r="X222" s="39"/>
      <c r="Y222" s="39"/>
      <c r="Z222" s="39"/>
      <c r="AA222" s="39"/>
      <c r="AB222" s="39"/>
      <c r="AC222" s="39"/>
      <c r="AD222" s="39"/>
      <c r="AE222" s="39"/>
      <c r="AR222" s="177" t="s">
        <v>156</v>
      </c>
      <c r="AT222" s="177" t="s">
        <v>151</v>
      </c>
      <c r="AU222" s="177" t="s">
        <v>80</v>
      </c>
      <c r="AY222" s="20" t="s">
        <v>148</v>
      </c>
      <c r="BE222" s="178">
        <f>IF(N222="základní",J222,0)</f>
        <v>0</v>
      </c>
      <c r="BF222" s="178">
        <f>IF(N222="snížená",J222,0)</f>
        <v>0</v>
      </c>
      <c r="BG222" s="178">
        <f>IF(N222="zákl. přenesená",J222,0)</f>
        <v>0</v>
      </c>
      <c r="BH222" s="178">
        <f>IF(N222="sníž. přenesená",J222,0)</f>
        <v>0</v>
      </c>
      <c r="BI222" s="178">
        <f>IF(N222="nulová",J222,0)</f>
        <v>0</v>
      </c>
      <c r="BJ222" s="20" t="s">
        <v>80</v>
      </c>
      <c r="BK222" s="178">
        <f>ROUND(I222*H222,2)</f>
        <v>0</v>
      </c>
      <c r="BL222" s="20" t="s">
        <v>156</v>
      </c>
      <c r="BM222" s="177" t="s">
        <v>1418</v>
      </c>
    </row>
    <row r="223" s="2" customFormat="1" ht="16.5" customHeight="1">
      <c r="A223" s="39"/>
      <c r="B223" s="165"/>
      <c r="C223" s="166" t="s">
        <v>949</v>
      </c>
      <c r="D223" s="166" t="s">
        <v>151</v>
      </c>
      <c r="E223" s="167" t="s">
        <v>1419</v>
      </c>
      <c r="F223" s="168" t="s">
        <v>1420</v>
      </c>
      <c r="G223" s="169" t="s">
        <v>989</v>
      </c>
      <c r="H223" s="170">
        <v>6</v>
      </c>
      <c r="I223" s="171"/>
      <c r="J223" s="172">
        <f>ROUND(I223*H223,2)</f>
        <v>0</v>
      </c>
      <c r="K223" s="168" t="s">
        <v>3</v>
      </c>
      <c r="L223" s="40"/>
      <c r="M223" s="173" t="s">
        <v>3</v>
      </c>
      <c r="N223" s="174" t="s">
        <v>43</v>
      </c>
      <c r="O223" s="73"/>
      <c r="P223" s="175">
        <f>O223*H223</f>
        <v>0</v>
      </c>
      <c r="Q223" s="175">
        <v>0</v>
      </c>
      <c r="R223" s="175">
        <f>Q223*H223</f>
        <v>0</v>
      </c>
      <c r="S223" s="175">
        <v>0</v>
      </c>
      <c r="T223" s="176">
        <f>S223*H223</f>
        <v>0</v>
      </c>
      <c r="U223" s="39"/>
      <c r="V223" s="39"/>
      <c r="W223" s="39"/>
      <c r="X223" s="39"/>
      <c r="Y223" s="39"/>
      <c r="Z223" s="39"/>
      <c r="AA223" s="39"/>
      <c r="AB223" s="39"/>
      <c r="AC223" s="39"/>
      <c r="AD223" s="39"/>
      <c r="AE223" s="39"/>
      <c r="AR223" s="177" t="s">
        <v>156</v>
      </c>
      <c r="AT223" s="177" t="s">
        <v>151</v>
      </c>
      <c r="AU223" s="177" t="s">
        <v>80</v>
      </c>
      <c r="AY223" s="20" t="s">
        <v>148</v>
      </c>
      <c r="BE223" s="178">
        <f>IF(N223="základní",J223,0)</f>
        <v>0</v>
      </c>
      <c r="BF223" s="178">
        <f>IF(N223="snížená",J223,0)</f>
        <v>0</v>
      </c>
      <c r="BG223" s="178">
        <f>IF(N223="zákl. přenesená",J223,0)</f>
        <v>0</v>
      </c>
      <c r="BH223" s="178">
        <f>IF(N223="sníž. přenesená",J223,0)</f>
        <v>0</v>
      </c>
      <c r="BI223" s="178">
        <f>IF(N223="nulová",J223,0)</f>
        <v>0</v>
      </c>
      <c r="BJ223" s="20" t="s">
        <v>80</v>
      </c>
      <c r="BK223" s="178">
        <f>ROUND(I223*H223,2)</f>
        <v>0</v>
      </c>
      <c r="BL223" s="20" t="s">
        <v>156</v>
      </c>
      <c r="BM223" s="177" t="s">
        <v>1421</v>
      </c>
    </row>
    <row r="224" s="2" customFormat="1" ht="16.5" customHeight="1">
      <c r="A224" s="39"/>
      <c r="B224" s="165"/>
      <c r="C224" s="166" t="s">
        <v>1422</v>
      </c>
      <c r="D224" s="166" t="s">
        <v>151</v>
      </c>
      <c r="E224" s="167" t="s">
        <v>1423</v>
      </c>
      <c r="F224" s="168" t="s">
        <v>1424</v>
      </c>
      <c r="G224" s="169" t="s">
        <v>989</v>
      </c>
      <c r="H224" s="170">
        <v>6</v>
      </c>
      <c r="I224" s="171"/>
      <c r="J224" s="172">
        <f>ROUND(I224*H224,2)</f>
        <v>0</v>
      </c>
      <c r="K224" s="168" t="s">
        <v>3</v>
      </c>
      <c r="L224" s="40"/>
      <c r="M224" s="173" t="s">
        <v>3</v>
      </c>
      <c r="N224" s="174" t="s">
        <v>43</v>
      </c>
      <c r="O224" s="73"/>
      <c r="P224" s="175">
        <f>O224*H224</f>
        <v>0</v>
      </c>
      <c r="Q224" s="175">
        <v>0</v>
      </c>
      <c r="R224" s="175">
        <f>Q224*H224</f>
        <v>0</v>
      </c>
      <c r="S224" s="175">
        <v>0</v>
      </c>
      <c r="T224" s="176">
        <f>S224*H224</f>
        <v>0</v>
      </c>
      <c r="U224" s="39"/>
      <c r="V224" s="39"/>
      <c r="W224" s="39"/>
      <c r="X224" s="39"/>
      <c r="Y224" s="39"/>
      <c r="Z224" s="39"/>
      <c r="AA224" s="39"/>
      <c r="AB224" s="39"/>
      <c r="AC224" s="39"/>
      <c r="AD224" s="39"/>
      <c r="AE224" s="39"/>
      <c r="AR224" s="177" t="s">
        <v>156</v>
      </c>
      <c r="AT224" s="177" t="s">
        <v>151</v>
      </c>
      <c r="AU224" s="177" t="s">
        <v>80</v>
      </c>
      <c r="AY224" s="20" t="s">
        <v>148</v>
      </c>
      <c r="BE224" s="178">
        <f>IF(N224="základní",J224,0)</f>
        <v>0</v>
      </c>
      <c r="BF224" s="178">
        <f>IF(N224="snížená",J224,0)</f>
        <v>0</v>
      </c>
      <c r="BG224" s="178">
        <f>IF(N224="zákl. přenesená",J224,0)</f>
        <v>0</v>
      </c>
      <c r="BH224" s="178">
        <f>IF(N224="sníž. přenesená",J224,0)</f>
        <v>0</v>
      </c>
      <c r="BI224" s="178">
        <f>IF(N224="nulová",J224,0)</f>
        <v>0</v>
      </c>
      <c r="BJ224" s="20" t="s">
        <v>80</v>
      </c>
      <c r="BK224" s="178">
        <f>ROUND(I224*H224,2)</f>
        <v>0</v>
      </c>
      <c r="BL224" s="20" t="s">
        <v>156</v>
      </c>
      <c r="BM224" s="177" t="s">
        <v>1425</v>
      </c>
    </row>
    <row r="225" s="2" customFormat="1" ht="16.5" customHeight="1">
      <c r="A225" s="39"/>
      <c r="B225" s="165"/>
      <c r="C225" s="166" t="s">
        <v>952</v>
      </c>
      <c r="D225" s="166" t="s">
        <v>151</v>
      </c>
      <c r="E225" s="167" t="s">
        <v>1426</v>
      </c>
      <c r="F225" s="168" t="s">
        <v>1427</v>
      </c>
      <c r="G225" s="169" t="s">
        <v>989</v>
      </c>
      <c r="H225" s="170">
        <v>4</v>
      </c>
      <c r="I225" s="171"/>
      <c r="J225" s="172">
        <f>ROUND(I225*H225,2)</f>
        <v>0</v>
      </c>
      <c r="K225" s="168" t="s">
        <v>3</v>
      </c>
      <c r="L225" s="40"/>
      <c r="M225" s="173" t="s">
        <v>3</v>
      </c>
      <c r="N225" s="174" t="s">
        <v>43</v>
      </c>
      <c r="O225" s="73"/>
      <c r="P225" s="175">
        <f>O225*H225</f>
        <v>0</v>
      </c>
      <c r="Q225" s="175">
        <v>0</v>
      </c>
      <c r="R225" s="175">
        <f>Q225*H225</f>
        <v>0</v>
      </c>
      <c r="S225" s="175">
        <v>0</v>
      </c>
      <c r="T225" s="176">
        <f>S225*H225</f>
        <v>0</v>
      </c>
      <c r="U225" s="39"/>
      <c r="V225" s="39"/>
      <c r="W225" s="39"/>
      <c r="X225" s="39"/>
      <c r="Y225" s="39"/>
      <c r="Z225" s="39"/>
      <c r="AA225" s="39"/>
      <c r="AB225" s="39"/>
      <c r="AC225" s="39"/>
      <c r="AD225" s="39"/>
      <c r="AE225" s="39"/>
      <c r="AR225" s="177" t="s">
        <v>156</v>
      </c>
      <c r="AT225" s="177" t="s">
        <v>151</v>
      </c>
      <c r="AU225" s="177" t="s">
        <v>80</v>
      </c>
      <c r="AY225" s="20" t="s">
        <v>148</v>
      </c>
      <c r="BE225" s="178">
        <f>IF(N225="základní",J225,0)</f>
        <v>0</v>
      </c>
      <c r="BF225" s="178">
        <f>IF(N225="snížená",J225,0)</f>
        <v>0</v>
      </c>
      <c r="BG225" s="178">
        <f>IF(N225="zákl. přenesená",J225,0)</f>
        <v>0</v>
      </c>
      <c r="BH225" s="178">
        <f>IF(N225="sníž. přenesená",J225,0)</f>
        <v>0</v>
      </c>
      <c r="BI225" s="178">
        <f>IF(N225="nulová",J225,0)</f>
        <v>0</v>
      </c>
      <c r="BJ225" s="20" t="s">
        <v>80</v>
      </c>
      <c r="BK225" s="178">
        <f>ROUND(I225*H225,2)</f>
        <v>0</v>
      </c>
      <c r="BL225" s="20" t="s">
        <v>156</v>
      </c>
      <c r="BM225" s="177" t="s">
        <v>1428</v>
      </c>
    </row>
    <row r="226" s="2" customFormat="1" ht="16.5" customHeight="1">
      <c r="A226" s="39"/>
      <c r="B226" s="165"/>
      <c r="C226" s="166" t="s">
        <v>1429</v>
      </c>
      <c r="D226" s="166" t="s">
        <v>151</v>
      </c>
      <c r="E226" s="167" t="s">
        <v>1430</v>
      </c>
      <c r="F226" s="168" t="s">
        <v>1431</v>
      </c>
      <c r="G226" s="169" t="s">
        <v>989</v>
      </c>
      <c r="H226" s="170">
        <v>3</v>
      </c>
      <c r="I226" s="171"/>
      <c r="J226" s="172">
        <f>ROUND(I226*H226,2)</f>
        <v>0</v>
      </c>
      <c r="K226" s="168" t="s">
        <v>3</v>
      </c>
      <c r="L226" s="40"/>
      <c r="M226" s="173" t="s">
        <v>3</v>
      </c>
      <c r="N226" s="174" t="s">
        <v>43</v>
      </c>
      <c r="O226" s="73"/>
      <c r="P226" s="175">
        <f>O226*H226</f>
        <v>0</v>
      </c>
      <c r="Q226" s="175">
        <v>0</v>
      </c>
      <c r="R226" s="175">
        <f>Q226*H226</f>
        <v>0</v>
      </c>
      <c r="S226" s="175">
        <v>0</v>
      </c>
      <c r="T226" s="176">
        <f>S226*H226</f>
        <v>0</v>
      </c>
      <c r="U226" s="39"/>
      <c r="V226" s="39"/>
      <c r="W226" s="39"/>
      <c r="X226" s="39"/>
      <c r="Y226" s="39"/>
      <c r="Z226" s="39"/>
      <c r="AA226" s="39"/>
      <c r="AB226" s="39"/>
      <c r="AC226" s="39"/>
      <c r="AD226" s="39"/>
      <c r="AE226" s="39"/>
      <c r="AR226" s="177" t="s">
        <v>156</v>
      </c>
      <c r="AT226" s="177" t="s">
        <v>151</v>
      </c>
      <c r="AU226" s="177" t="s">
        <v>80</v>
      </c>
      <c r="AY226" s="20" t="s">
        <v>148</v>
      </c>
      <c r="BE226" s="178">
        <f>IF(N226="základní",J226,0)</f>
        <v>0</v>
      </c>
      <c r="BF226" s="178">
        <f>IF(N226="snížená",J226,0)</f>
        <v>0</v>
      </c>
      <c r="BG226" s="178">
        <f>IF(N226="zákl. přenesená",J226,0)</f>
        <v>0</v>
      </c>
      <c r="BH226" s="178">
        <f>IF(N226="sníž. přenesená",J226,0)</f>
        <v>0</v>
      </c>
      <c r="BI226" s="178">
        <f>IF(N226="nulová",J226,0)</f>
        <v>0</v>
      </c>
      <c r="BJ226" s="20" t="s">
        <v>80</v>
      </c>
      <c r="BK226" s="178">
        <f>ROUND(I226*H226,2)</f>
        <v>0</v>
      </c>
      <c r="BL226" s="20" t="s">
        <v>156</v>
      </c>
      <c r="BM226" s="177" t="s">
        <v>1432</v>
      </c>
    </row>
    <row r="227" s="2" customFormat="1" ht="16.5" customHeight="1">
      <c r="A227" s="39"/>
      <c r="B227" s="165"/>
      <c r="C227" s="166" t="s">
        <v>957</v>
      </c>
      <c r="D227" s="166" t="s">
        <v>151</v>
      </c>
      <c r="E227" s="167" t="s">
        <v>1433</v>
      </c>
      <c r="F227" s="168" t="s">
        <v>1434</v>
      </c>
      <c r="G227" s="169" t="s">
        <v>989</v>
      </c>
      <c r="H227" s="170">
        <v>1</v>
      </c>
      <c r="I227" s="171"/>
      <c r="J227" s="172">
        <f>ROUND(I227*H227,2)</f>
        <v>0</v>
      </c>
      <c r="K227" s="168" t="s">
        <v>3</v>
      </c>
      <c r="L227" s="40"/>
      <c r="M227" s="173" t="s">
        <v>3</v>
      </c>
      <c r="N227" s="174" t="s">
        <v>43</v>
      </c>
      <c r="O227" s="73"/>
      <c r="P227" s="175">
        <f>O227*H227</f>
        <v>0</v>
      </c>
      <c r="Q227" s="175">
        <v>0</v>
      </c>
      <c r="R227" s="175">
        <f>Q227*H227</f>
        <v>0</v>
      </c>
      <c r="S227" s="175">
        <v>0</v>
      </c>
      <c r="T227" s="176">
        <f>S227*H227</f>
        <v>0</v>
      </c>
      <c r="U227" s="39"/>
      <c r="V227" s="39"/>
      <c r="W227" s="39"/>
      <c r="X227" s="39"/>
      <c r="Y227" s="39"/>
      <c r="Z227" s="39"/>
      <c r="AA227" s="39"/>
      <c r="AB227" s="39"/>
      <c r="AC227" s="39"/>
      <c r="AD227" s="39"/>
      <c r="AE227" s="39"/>
      <c r="AR227" s="177" t="s">
        <v>156</v>
      </c>
      <c r="AT227" s="177" t="s">
        <v>151</v>
      </c>
      <c r="AU227" s="177" t="s">
        <v>80</v>
      </c>
      <c r="AY227" s="20" t="s">
        <v>148</v>
      </c>
      <c r="BE227" s="178">
        <f>IF(N227="základní",J227,0)</f>
        <v>0</v>
      </c>
      <c r="BF227" s="178">
        <f>IF(N227="snížená",J227,0)</f>
        <v>0</v>
      </c>
      <c r="BG227" s="178">
        <f>IF(N227="zákl. přenesená",J227,0)</f>
        <v>0</v>
      </c>
      <c r="BH227" s="178">
        <f>IF(N227="sníž. přenesená",J227,0)</f>
        <v>0</v>
      </c>
      <c r="BI227" s="178">
        <f>IF(N227="nulová",J227,0)</f>
        <v>0</v>
      </c>
      <c r="BJ227" s="20" t="s">
        <v>80</v>
      </c>
      <c r="BK227" s="178">
        <f>ROUND(I227*H227,2)</f>
        <v>0</v>
      </c>
      <c r="BL227" s="20" t="s">
        <v>156</v>
      </c>
      <c r="BM227" s="177" t="s">
        <v>1435</v>
      </c>
    </row>
    <row r="228" s="2" customFormat="1" ht="44.25" customHeight="1">
      <c r="A228" s="39"/>
      <c r="B228" s="165"/>
      <c r="C228" s="166" t="s">
        <v>1436</v>
      </c>
      <c r="D228" s="166" t="s">
        <v>151</v>
      </c>
      <c r="E228" s="167" t="s">
        <v>1437</v>
      </c>
      <c r="F228" s="168" t="s">
        <v>1438</v>
      </c>
      <c r="G228" s="169" t="s">
        <v>989</v>
      </c>
      <c r="H228" s="170">
        <v>1</v>
      </c>
      <c r="I228" s="171"/>
      <c r="J228" s="172">
        <f>ROUND(I228*H228,2)</f>
        <v>0</v>
      </c>
      <c r="K228" s="168" t="s">
        <v>3</v>
      </c>
      <c r="L228" s="40"/>
      <c r="M228" s="173" t="s">
        <v>3</v>
      </c>
      <c r="N228" s="174" t="s">
        <v>43</v>
      </c>
      <c r="O228" s="73"/>
      <c r="P228" s="175">
        <f>O228*H228</f>
        <v>0</v>
      </c>
      <c r="Q228" s="175">
        <v>0</v>
      </c>
      <c r="R228" s="175">
        <f>Q228*H228</f>
        <v>0</v>
      </c>
      <c r="S228" s="175">
        <v>0</v>
      </c>
      <c r="T228" s="176">
        <f>S228*H228</f>
        <v>0</v>
      </c>
      <c r="U228" s="39"/>
      <c r="V228" s="39"/>
      <c r="W228" s="39"/>
      <c r="X228" s="39"/>
      <c r="Y228" s="39"/>
      <c r="Z228" s="39"/>
      <c r="AA228" s="39"/>
      <c r="AB228" s="39"/>
      <c r="AC228" s="39"/>
      <c r="AD228" s="39"/>
      <c r="AE228" s="39"/>
      <c r="AR228" s="177" t="s">
        <v>156</v>
      </c>
      <c r="AT228" s="177" t="s">
        <v>151</v>
      </c>
      <c r="AU228" s="177" t="s">
        <v>80</v>
      </c>
      <c r="AY228" s="20" t="s">
        <v>148</v>
      </c>
      <c r="BE228" s="178">
        <f>IF(N228="základní",J228,0)</f>
        <v>0</v>
      </c>
      <c r="BF228" s="178">
        <f>IF(N228="snížená",J228,0)</f>
        <v>0</v>
      </c>
      <c r="BG228" s="178">
        <f>IF(N228="zákl. přenesená",J228,0)</f>
        <v>0</v>
      </c>
      <c r="BH228" s="178">
        <f>IF(N228="sníž. přenesená",J228,0)</f>
        <v>0</v>
      </c>
      <c r="BI228" s="178">
        <f>IF(N228="nulová",J228,0)</f>
        <v>0</v>
      </c>
      <c r="BJ228" s="20" t="s">
        <v>80</v>
      </c>
      <c r="BK228" s="178">
        <f>ROUND(I228*H228,2)</f>
        <v>0</v>
      </c>
      <c r="BL228" s="20" t="s">
        <v>156</v>
      </c>
      <c r="BM228" s="177" t="s">
        <v>1439</v>
      </c>
    </row>
    <row r="229" s="2" customFormat="1" ht="37.8" customHeight="1">
      <c r="A229" s="39"/>
      <c r="B229" s="165"/>
      <c r="C229" s="166" t="s">
        <v>960</v>
      </c>
      <c r="D229" s="166" t="s">
        <v>151</v>
      </c>
      <c r="E229" s="167" t="s">
        <v>1180</v>
      </c>
      <c r="F229" s="168" t="s">
        <v>1181</v>
      </c>
      <c r="G229" s="169" t="s">
        <v>989</v>
      </c>
      <c r="H229" s="170">
        <v>1</v>
      </c>
      <c r="I229" s="171"/>
      <c r="J229" s="172">
        <f>ROUND(I229*H229,2)</f>
        <v>0</v>
      </c>
      <c r="K229" s="168" t="s">
        <v>3</v>
      </c>
      <c r="L229" s="40"/>
      <c r="M229" s="173" t="s">
        <v>3</v>
      </c>
      <c r="N229" s="174" t="s">
        <v>43</v>
      </c>
      <c r="O229" s="73"/>
      <c r="P229" s="175">
        <f>O229*H229</f>
        <v>0</v>
      </c>
      <c r="Q229" s="175">
        <v>0</v>
      </c>
      <c r="R229" s="175">
        <f>Q229*H229</f>
        <v>0</v>
      </c>
      <c r="S229" s="175">
        <v>0</v>
      </c>
      <c r="T229" s="176">
        <f>S229*H229</f>
        <v>0</v>
      </c>
      <c r="U229" s="39"/>
      <c r="V229" s="39"/>
      <c r="W229" s="39"/>
      <c r="X229" s="39"/>
      <c r="Y229" s="39"/>
      <c r="Z229" s="39"/>
      <c r="AA229" s="39"/>
      <c r="AB229" s="39"/>
      <c r="AC229" s="39"/>
      <c r="AD229" s="39"/>
      <c r="AE229" s="39"/>
      <c r="AR229" s="177" t="s">
        <v>156</v>
      </c>
      <c r="AT229" s="177" t="s">
        <v>151</v>
      </c>
      <c r="AU229" s="177" t="s">
        <v>80</v>
      </c>
      <c r="AY229" s="20" t="s">
        <v>148</v>
      </c>
      <c r="BE229" s="178">
        <f>IF(N229="základní",J229,0)</f>
        <v>0</v>
      </c>
      <c r="BF229" s="178">
        <f>IF(N229="snížená",J229,0)</f>
        <v>0</v>
      </c>
      <c r="BG229" s="178">
        <f>IF(N229="zákl. přenesená",J229,0)</f>
        <v>0</v>
      </c>
      <c r="BH229" s="178">
        <f>IF(N229="sníž. přenesená",J229,0)</f>
        <v>0</v>
      </c>
      <c r="BI229" s="178">
        <f>IF(N229="nulová",J229,0)</f>
        <v>0</v>
      </c>
      <c r="BJ229" s="20" t="s">
        <v>80</v>
      </c>
      <c r="BK229" s="178">
        <f>ROUND(I229*H229,2)</f>
        <v>0</v>
      </c>
      <c r="BL229" s="20" t="s">
        <v>156</v>
      </c>
      <c r="BM229" s="177" t="s">
        <v>1440</v>
      </c>
    </row>
    <row r="230" s="2" customFormat="1" ht="37.8" customHeight="1">
      <c r="A230" s="39"/>
      <c r="B230" s="165"/>
      <c r="C230" s="166" t="s">
        <v>1441</v>
      </c>
      <c r="D230" s="166" t="s">
        <v>151</v>
      </c>
      <c r="E230" s="167" t="s">
        <v>1184</v>
      </c>
      <c r="F230" s="168" t="s">
        <v>1185</v>
      </c>
      <c r="G230" s="169" t="s">
        <v>989</v>
      </c>
      <c r="H230" s="170">
        <v>1</v>
      </c>
      <c r="I230" s="171"/>
      <c r="J230" s="172">
        <f>ROUND(I230*H230,2)</f>
        <v>0</v>
      </c>
      <c r="K230" s="168" t="s">
        <v>3</v>
      </c>
      <c r="L230" s="40"/>
      <c r="M230" s="173" t="s">
        <v>3</v>
      </c>
      <c r="N230" s="174" t="s">
        <v>43</v>
      </c>
      <c r="O230" s="73"/>
      <c r="P230" s="175">
        <f>O230*H230</f>
        <v>0</v>
      </c>
      <c r="Q230" s="175">
        <v>0</v>
      </c>
      <c r="R230" s="175">
        <f>Q230*H230</f>
        <v>0</v>
      </c>
      <c r="S230" s="175">
        <v>0</v>
      </c>
      <c r="T230" s="176">
        <f>S230*H230</f>
        <v>0</v>
      </c>
      <c r="U230" s="39"/>
      <c r="V230" s="39"/>
      <c r="W230" s="39"/>
      <c r="X230" s="39"/>
      <c r="Y230" s="39"/>
      <c r="Z230" s="39"/>
      <c r="AA230" s="39"/>
      <c r="AB230" s="39"/>
      <c r="AC230" s="39"/>
      <c r="AD230" s="39"/>
      <c r="AE230" s="39"/>
      <c r="AR230" s="177" t="s">
        <v>156</v>
      </c>
      <c r="AT230" s="177" t="s">
        <v>151</v>
      </c>
      <c r="AU230" s="177" t="s">
        <v>80</v>
      </c>
      <c r="AY230" s="20" t="s">
        <v>148</v>
      </c>
      <c r="BE230" s="178">
        <f>IF(N230="základní",J230,0)</f>
        <v>0</v>
      </c>
      <c r="BF230" s="178">
        <f>IF(N230="snížená",J230,0)</f>
        <v>0</v>
      </c>
      <c r="BG230" s="178">
        <f>IF(N230="zákl. přenesená",J230,0)</f>
        <v>0</v>
      </c>
      <c r="BH230" s="178">
        <f>IF(N230="sníž. přenesená",J230,0)</f>
        <v>0</v>
      </c>
      <c r="BI230" s="178">
        <f>IF(N230="nulová",J230,0)</f>
        <v>0</v>
      </c>
      <c r="BJ230" s="20" t="s">
        <v>80</v>
      </c>
      <c r="BK230" s="178">
        <f>ROUND(I230*H230,2)</f>
        <v>0</v>
      </c>
      <c r="BL230" s="20" t="s">
        <v>156</v>
      </c>
      <c r="BM230" s="177" t="s">
        <v>1442</v>
      </c>
    </row>
    <row r="231" s="2" customFormat="1" ht="24.15" customHeight="1">
      <c r="A231" s="39"/>
      <c r="B231" s="165"/>
      <c r="C231" s="166" t="s">
        <v>963</v>
      </c>
      <c r="D231" s="166" t="s">
        <v>151</v>
      </c>
      <c r="E231" s="167" t="s">
        <v>1186</v>
      </c>
      <c r="F231" s="168" t="s">
        <v>1187</v>
      </c>
      <c r="G231" s="169" t="s">
        <v>989</v>
      </c>
      <c r="H231" s="170">
        <v>1</v>
      </c>
      <c r="I231" s="171"/>
      <c r="J231" s="172">
        <f>ROUND(I231*H231,2)</f>
        <v>0</v>
      </c>
      <c r="K231" s="168" t="s">
        <v>3</v>
      </c>
      <c r="L231" s="40"/>
      <c r="M231" s="173" t="s">
        <v>3</v>
      </c>
      <c r="N231" s="174" t="s">
        <v>43</v>
      </c>
      <c r="O231" s="73"/>
      <c r="P231" s="175">
        <f>O231*H231</f>
        <v>0</v>
      </c>
      <c r="Q231" s="175">
        <v>0</v>
      </c>
      <c r="R231" s="175">
        <f>Q231*H231</f>
        <v>0</v>
      </c>
      <c r="S231" s="175">
        <v>0</v>
      </c>
      <c r="T231" s="176">
        <f>S231*H231</f>
        <v>0</v>
      </c>
      <c r="U231" s="39"/>
      <c r="V231" s="39"/>
      <c r="W231" s="39"/>
      <c r="X231" s="39"/>
      <c r="Y231" s="39"/>
      <c r="Z231" s="39"/>
      <c r="AA231" s="39"/>
      <c r="AB231" s="39"/>
      <c r="AC231" s="39"/>
      <c r="AD231" s="39"/>
      <c r="AE231" s="39"/>
      <c r="AR231" s="177" t="s">
        <v>156</v>
      </c>
      <c r="AT231" s="177" t="s">
        <v>151</v>
      </c>
      <c r="AU231" s="177" t="s">
        <v>80</v>
      </c>
      <c r="AY231" s="20" t="s">
        <v>148</v>
      </c>
      <c r="BE231" s="178">
        <f>IF(N231="základní",J231,0)</f>
        <v>0</v>
      </c>
      <c r="BF231" s="178">
        <f>IF(N231="snížená",J231,0)</f>
        <v>0</v>
      </c>
      <c r="BG231" s="178">
        <f>IF(N231="zákl. přenesená",J231,0)</f>
        <v>0</v>
      </c>
      <c r="BH231" s="178">
        <f>IF(N231="sníž. přenesená",J231,0)</f>
        <v>0</v>
      </c>
      <c r="BI231" s="178">
        <f>IF(N231="nulová",J231,0)</f>
        <v>0</v>
      </c>
      <c r="BJ231" s="20" t="s">
        <v>80</v>
      </c>
      <c r="BK231" s="178">
        <f>ROUND(I231*H231,2)</f>
        <v>0</v>
      </c>
      <c r="BL231" s="20" t="s">
        <v>156</v>
      </c>
      <c r="BM231" s="177" t="s">
        <v>1443</v>
      </c>
    </row>
    <row r="232" s="2" customFormat="1" ht="49.05" customHeight="1">
      <c r="A232" s="39"/>
      <c r="B232" s="165"/>
      <c r="C232" s="166" t="s">
        <v>1444</v>
      </c>
      <c r="D232" s="166" t="s">
        <v>151</v>
      </c>
      <c r="E232" s="167" t="s">
        <v>1391</v>
      </c>
      <c r="F232" s="168" t="s">
        <v>1392</v>
      </c>
      <c r="G232" s="169" t="s">
        <v>989</v>
      </c>
      <c r="H232" s="170">
        <v>3</v>
      </c>
      <c r="I232" s="171"/>
      <c r="J232" s="172">
        <f>ROUND(I232*H232,2)</f>
        <v>0</v>
      </c>
      <c r="K232" s="168" t="s">
        <v>3</v>
      </c>
      <c r="L232" s="40"/>
      <c r="M232" s="173" t="s">
        <v>3</v>
      </c>
      <c r="N232" s="174" t="s">
        <v>43</v>
      </c>
      <c r="O232" s="73"/>
      <c r="P232" s="175">
        <f>O232*H232</f>
        <v>0</v>
      </c>
      <c r="Q232" s="175">
        <v>0</v>
      </c>
      <c r="R232" s="175">
        <f>Q232*H232</f>
        <v>0</v>
      </c>
      <c r="S232" s="175">
        <v>0</v>
      </c>
      <c r="T232" s="176">
        <f>S232*H232</f>
        <v>0</v>
      </c>
      <c r="U232" s="39"/>
      <c r="V232" s="39"/>
      <c r="W232" s="39"/>
      <c r="X232" s="39"/>
      <c r="Y232" s="39"/>
      <c r="Z232" s="39"/>
      <c r="AA232" s="39"/>
      <c r="AB232" s="39"/>
      <c r="AC232" s="39"/>
      <c r="AD232" s="39"/>
      <c r="AE232" s="39"/>
      <c r="AR232" s="177" t="s">
        <v>156</v>
      </c>
      <c r="AT232" s="177" t="s">
        <v>151</v>
      </c>
      <c r="AU232" s="177" t="s">
        <v>80</v>
      </c>
      <c r="AY232" s="20" t="s">
        <v>148</v>
      </c>
      <c r="BE232" s="178">
        <f>IF(N232="základní",J232,0)</f>
        <v>0</v>
      </c>
      <c r="BF232" s="178">
        <f>IF(N232="snížená",J232,0)</f>
        <v>0</v>
      </c>
      <c r="BG232" s="178">
        <f>IF(N232="zákl. přenesená",J232,0)</f>
        <v>0</v>
      </c>
      <c r="BH232" s="178">
        <f>IF(N232="sníž. přenesená",J232,0)</f>
        <v>0</v>
      </c>
      <c r="BI232" s="178">
        <f>IF(N232="nulová",J232,0)</f>
        <v>0</v>
      </c>
      <c r="BJ232" s="20" t="s">
        <v>80</v>
      </c>
      <c r="BK232" s="178">
        <f>ROUND(I232*H232,2)</f>
        <v>0</v>
      </c>
      <c r="BL232" s="20" t="s">
        <v>156</v>
      </c>
      <c r="BM232" s="177" t="s">
        <v>1445</v>
      </c>
    </row>
    <row r="233" s="2" customFormat="1" ht="76.35" customHeight="1">
      <c r="A233" s="39"/>
      <c r="B233" s="165"/>
      <c r="C233" s="166" t="s">
        <v>966</v>
      </c>
      <c r="D233" s="166" t="s">
        <v>151</v>
      </c>
      <c r="E233" s="167" t="s">
        <v>1350</v>
      </c>
      <c r="F233" s="168" t="s">
        <v>1351</v>
      </c>
      <c r="G233" s="169" t="s">
        <v>989</v>
      </c>
      <c r="H233" s="170">
        <v>5</v>
      </c>
      <c r="I233" s="171"/>
      <c r="J233" s="172">
        <f>ROUND(I233*H233,2)</f>
        <v>0</v>
      </c>
      <c r="K233" s="168" t="s">
        <v>3</v>
      </c>
      <c r="L233" s="40"/>
      <c r="M233" s="173" t="s">
        <v>3</v>
      </c>
      <c r="N233" s="174" t="s">
        <v>43</v>
      </c>
      <c r="O233" s="73"/>
      <c r="P233" s="175">
        <f>O233*H233</f>
        <v>0</v>
      </c>
      <c r="Q233" s="175">
        <v>0</v>
      </c>
      <c r="R233" s="175">
        <f>Q233*H233</f>
        <v>0</v>
      </c>
      <c r="S233" s="175">
        <v>0</v>
      </c>
      <c r="T233" s="176">
        <f>S233*H233</f>
        <v>0</v>
      </c>
      <c r="U233" s="39"/>
      <c r="V233" s="39"/>
      <c r="W233" s="39"/>
      <c r="X233" s="39"/>
      <c r="Y233" s="39"/>
      <c r="Z233" s="39"/>
      <c r="AA233" s="39"/>
      <c r="AB233" s="39"/>
      <c r="AC233" s="39"/>
      <c r="AD233" s="39"/>
      <c r="AE233" s="39"/>
      <c r="AR233" s="177" t="s">
        <v>156</v>
      </c>
      <c r="AT233" s="177" t="s">
        <v>151</v>
      </c>
      <c r="AU233" s="177" t="s">
        <v>80</v>
      </c>
      <c r="AY233" s="20" t="s">
        <v>148</v>
      </c>
      <c r="BE233" s="178">
        <f>IF(N233="základní",J233,0)</f>
        <v>0</v>
      </c>
      <c r="BF233" s="178">
        <f>IF(N233="snížená",J233,0)</f>
        <v>0</v>
      </c>
      <c r="BG233" s="178">
        <f>IF(N233="zákl. přenesená",J233,0)</f>
        <v>0</v>
      </c>
      <c r="BH233" s="178">
        <f>IF(N233="sníž. přenesená",J233,0)</f>
        <v>0</v>
      </c>
      <c r="BI233" s="178">
        <f>IF(N233="nulová",J233,0)</f>
        <v>0</v>
      </c>
      <c r="BJ233" s="20" t="s">
        <v>80</v>
      </c>
      <c r="BK233" s="178">
        <f>ROUND(I233*H233,2)</f>
        <v>0</v>
      </c>
      <c r="BL233" s="20" t="s">
        <v>156</v>
      </c>
      <c r="BM233" s="177" t="s">
        <v>1446</v>
      </c>
    </row>
    <row r="234" s="2" customFormat="1" ht="37.8" customHeight="1">
      <c r="A234" s="39"/>
      <c r="B234" s="165"/>
      <c r="C234" s="166" t="s">
        <v>1447</v>
      </c>
      <c r="D234" s="166" t="s">
        <v>151</v>
      </c>
      <c r="E234" s="167" t="s">
        <v>1448</v>
      </c>
      <c r="F234" s="168" t="s">
        <v>1449</v>
      </c>
      <c r="G234" s="169" t="s">
        <v>989</v>
      </c>
      <c r="H234" s="170">
        <v>1</v>
      </c>
      <c r="I234" s="171"/>
      <c r="J234" s="172">
        <f>ROUND(I234*H234,2)</f>
        <v>0</v>
      </c>
      <c r="K234" s="168" t="s">
        <v>3</v>
      </c>
      <c r="L234" s="40"/>
      <c r="M234" s="173" t="s">
        <v>3</v>
      </c>
      <c r="N234" s="174" t="s">
        <v>43</v>
      </c>
      <c r="O234" s="73"/>
      <c r="P234" s="175">
        <f>O234*H234</f>
        <v>0</v>
      </c>
      <c r="Q234" s="175">
        <v>0</v>
      </c>
      <c r="R234" s="175">
        <f>Q234*H234</f>
        <v>0</v>
      </c>
      <c r="S234" s="175">
        <v>0</v>
      </c>
      <c r="T234" s="176">
        <f>S234*H234</f>
        <v>0</v>
      </c>
      <c r="U234" s="39"/>
      <c r="V234" s="39"/>
      <c r="W234" s="39"/>
      <c r="X234" s="39"/>
      <c r="Y234" s="39"/>
      <c r="Z234" s="39"/>
      <c r="AA234" s="39"/>
      <c r="AB234" s="39"/>
      <c r="AC234" s="39"/>
      <c r="AD234" s="39"/>
      <c r="AE234" s="39"/>
      <c r="AR234" s="177" t="s">
        <v>156</v>
      </c>
      <c r="AT234" s="177" t="s">
        <v>151</v>
      </c>
      <c r="AU234" s="177" t="s">
        <v>80</v>
      </c>
      <c r="AY234" s="20" t="s">
        <v>148</v>
      </c>
      <c r="BE234" s="178">
        <f>IF(N234="základní",J234,0)</f>
        <v>0</v>
      </c>
      <c r="BF234" s="178">
        <f>IF(N234="snížená",J234,0)</f>
        <v>0</v>
      </c>
      <c r="BG234" s="178">
        <f>IF(N234="zákl. přenesená",J234,0)</f>
        <v>0</v>
      </c>
      <c r="BH234" s="178">
        <f>IF(N234="sníž. přenesená",J234,0)</f>
        <v>0</v>
      </c>
      <c r="BI234" s="178">
        <f>IF(N234="nulová",J234,0)</f>
        <v>0</v>
      </c>
      <c r="BJ234" s="20" t="s">
        <v>80</v>
      </c>
      <c r="BK234" s="178">
        <f>ROUND(I234*H234,2)</f>
        <v>0</v>
      </c>
      <c r="BL234" s="20" t="s">
        <v>156</v>
      </c>
      <c r="BM234" s="177" t="s">
        <v>1450</v>
      </c>
    </row>
    <row r="235" s="12" customFormat="1" ht="25.92" customHeight="1">
      <c r="A235" s="12"/>
      <c r="B235" s="152"/>
      <c r="C235" s="12"/>
      <c r="D235" s="153" t="s">
        <v>71</v>
      </c>
      <c r="E235" s="154" t="s">
        <v>1451</v>
      </c>
      <c r="F235" s="154" t="s">
        <v>1452</v>
      </c>
      <c r="G235" s="12"/>
      <c r="H235" s="12"/>
      <c r="I235" s="155"/>
      <c r="J235" s="156">
        <f>BK235</f>
        <v>0</v>
      </c>
      <c r="K235" s="12"/>
      <c r="L235" s="152"/>
      <c r="M235" s="157"/>
      <c r="N235" s="158"/>
      <c r="O235" s="158"/>
      <c r="P235" s="159">
        <f>SUM(P236:P239)</f>
        <v>0</v>
      </c>
      <c r="Q235" s="158"/>
      <c r="R235" s="159">
        <f>SUM(R236:R239)</f>
        <v>0</v>
      </c>
      <c r="S235" s="158"/>
      <c r="T235" s="160">
        <f>SUM(T236:T239)</f>
        <v>0</v>
      </c>
      <c r="U235" s="12"/>
      <c r="V235" s="12"/>
      <c r="W235" s="12"/>
      <c r="X235" s="12"/>
      <c r="Y235" s="12"/>
      <c r="Z235" s="12"/>
      <c r="AA235" s="12"/>
      <c r="AB235" s="12"/>
      <c r="AC235" s="12"/>
      <c r="AD235" s="12"/>
      <c r="AE235" s="12"/>
      <c r="AR235" s="153" t="s">
        <v>80</v>
      </c>
      <c r="AT235" s="161" t="s">
        <v>71</v>
      </c>
      <c r="AU235" s="161" t="s">
        <v>72</v>
      </c>
      <c r="AY235" s="153" t="s">
        <v>148</v>
      </c>
      <c r="BK235" s="162">
        <f>SUM(BK236:BK239)</f>
        <v>0</v>
      </c>
    </row>
    <row r="236" s="2" customFormat="1" ht="16.5" customHeight="1">
      <c r="A236" s="39"/>
      <c r="B236" s="165"/>
      <c r="C236" s="166" t="s">
        <v>969</v>
      </c>
      <c r="D236" s="166" t="s">
        <v>151</v>
      </c>
      <c r="E236" s="167" t="s">
        <v>1453</v>
      </c>
      <c r="F236" s="168" t="s">
        <v>1454</v>
      </c>
      <c r="G236" s="169" t="s">
        <v>989</v>
      </c>
      <c r="H236" s="170">
        <v>1</v>
      </c>
      <c r="I236" s="171"/>
      <c r="J236" s="172">
        <f>ROUND(I236*H236,2)</f>
        <v>0</v>
      </c>
      <c r="K236" s="168" t="s">
        <v>3</v>
      </c>
      <c r="L236" s="40"/>
      <c r="M236" s="173" t="s">
        <v>3</v>
      </c>
      <c r="N236" s="174" t="s">
        <v>43</v>
      </c>
      <c r="O236" s="73"/>
      <c r="P236" s="175">
        <f>O236*H236</f>
        <v>0</v>
      </c>
      <c r="Q236" s="175">
        <v>0</v>
      </c>
      <c r="R236" s="175">
        <f>Q236*H236</f>
        <v>0</v>
      </c>
      <c r="S236" s="175">
        <v>0</v>
      </c>
      <c r="T236" s="176">
        <f>S236*H236</f>
        <v>0</v>
      </c>
      <c r="U236" s="39"/>
      <c r="V236" s="39"/>
      <c r="W236" s="39"/>
      <c r="X236" s="39"/>
      <c r="Y236" s="39"/>
      <c r="Z236" s="39"/>
      <c r="AA236" s="39"/>
      <c r="AB236" s="39"/>
      <c r="AC236" s="39"/>
      <c r="AD236" s="39"/>
      <c r="AE236" s="39"/>
      <c r="AR236" s="177" t="s">
        <v>156</v>
      </c>
      <c r="AT236" s="177" t="s">
        <v>151</v>
      </c>
      <c r="AU236" s="177" t="s">
        <v>80</v>
      </c>
      <c r="AY236" s="20" t="s">
        <v>148</v>
      </c>
      <c r="BE236" s="178">
        <f>IF(N236="základní",J236,0)</f>
        <v>0</v>
      </c>
      <c r="BF236" s="178">
        <f>IF(N236="snížená",J236,0)</f>
        <v>0</v>
      </c>
      <c r="BG236" s="178">
        <f>IF(N236="zákl. přenesená",J236,0)</f>
        <v>0</v>
      </c>
      <c r="BH236" s="178">
        <f>IF(N236="sníž. přenesená",J236,0)</f>
        <v>0</v>
      </c>
      <c r="BI236" s="178">
        <f>IF(N236="nulová",J236,0)</f>
        <v>0</v>
      </c>
      <c r="BJ236" s="20" t="s">
        <v>80</v>
      </c>
      <c r="BK236" s="178">
        <f>ROUND(I236*H236,2)</f>
        <v>0</v>
      </c>
      <c r="BL236" s="20" t="s">
        <v>156</v>
      </c>
      <c r="BM236" s="177" t="s">
        <v>1455</v>
      </c>
    </row>
    <row r="237" s="2" customFormat="1" ht="78" customHeight="1">
      <c r="A237" s="39"/>
      <c r="B237" s="165"/>
      <c r="C237" s="166" t="s">
        <v>1456</v>
      </c>
      <c r="D237" s="166" t="s">
        <v>151</v>
      </c>
      <c r="E237" s="167" t="s">
        <v>1457</v>
      </c>
      <c r="F237" s="168" t="s">
        <v>1458</v>
      </c>
      <c r="G237" s="169" t="s">
        <v>989</v>
      </c>
      <c r="H237" s="170">
        <v>1</v>
      </c>
      <c r="I237" s="171"/>
      <c r="J237" s="172">
        <f>ROUND(I237*H237,2)</f>
        <v>0</v>
      </c>
      <c r="K237" s="168" t="s">
        <v>3</v>
      </c>
      <c r="L237" s="40"/>
      <c r="M237" s="173" t="s">
        <v>3</v>
      </c>
      <c r="N237" s="174" t="s">
        <v>43</v>
      </c>
      <c r="O237" s="73"/>
      <c r="P237" s="175">
        <f>O237*H237</f>
        <v>0</v>
      </c>
      <c r="Q237" s="175">
        <v>0</v>
      </c>
      <c r="R237" s="175">
        <f>Q237*H237</f>
        <v>0</v>
      </c>
      <c r="S237" s="175">
        <v>0</v>
      </c>
      <c r="T237" s="176">
        <f>S237*H237</f>
        <v>0</v>
      </c>
      <c r="U237" s="39"/>
      <c r="V237" s="39"/>
      <c r="W237" s="39"/>
      <c r="X237" s="39"/>
      <c r="Y237" s="39"/>
      <c r="Z237" s="39"/>
      <c r="AA237" s="39"/>
      <c r="AB237" s="39"/>
      <c r="AC237" s="39"/>
      <c r="AD237" s="39"/>
      <c r="AE237" s="39"/>
      <c r="AR237" s="177" t="s">
        <v>156</v>
      </c>
      <c r="AT237" s="177" t="s">
        <v>151</v>
      </c>
      <c r="AU237" s="177" t="s">
        <v>80</v>
      </c>
      <c r="AY237" s="20" t="s">
        <v>148</v>
      </c>
      <c r="BE237" s="178">
        <f>IF(N237="základní",J237,0)</f>
        <v>0</v>
      </c>
      <c r="BF237" s="178">
        <f>IF(N237="snížená",J237,0)</f>
        <v>0</v>
      </c>
      <c r="BG237" s="178">
        <f>IF(N237="zákl. přenesená",J237,0)</f>
        <v>0</v>
      </c>
      <c r="BH237" s="178">
        <f>IF(N237="sníž. přenesená",J237,0)</f>
        <v>0</v>
      </c>
      <c r="BI237" s="178">
        <f>IF(N237="nulová",J237,0)</f>
        <v>0</v>
      </c>
      <c r="BJ237" s="20" t="s">
        <v>80</v>
      </c>
      <c r="BK237" s="178">
        <f>ROUND(I237*H237,2)</f>
        <v>0</v>
      </c>
      <c r="BL237" s="20" t="s">
        <v>156</v>
      </c>
      <c r="BM237" s="177" t="s">
        <v>1459</v>
      </c>
    </row>
    <row r="238" s="2" customFormat="1" ht="49.05" customHeight="1">
      <c r="A238" s="39"/>
      <c r="B238" s="165"/>
      <c r="C238" s="166" t="s">
        <v>972</v>
      </c>
      <c r="D238" s="166" t="s">
        <v>151</v>
      </c>
      <c r="E238" s="167" t="s">
        <v>1391</v>
      </c>
      <c r="F238" s="168" t="s">
        <v>1392</v>
      </c>
      <c r="G238" s="169" t="s">
        <v>989</v>
      </c>
      <c r="H238" s="170">
        <v>1</v>
      </c>
      <c r="I238" s="171"/>
      <c r="J238" s="172">
        <f>ROUND(I238*H238,2)</f>
        <v>0</v>
      </c>
      <c r="K238" s="168" t="s">
        <v>3</v>
      </c>
      <c r="L238" s="40"/>
      <c r="M238" s="173" t="s">
        <v>3</v>
      </c>
      <c r="N238" s="174" t="s">
        <v>43</v>
      </c>
      <c r="O238" s="73"/>
      <c r="P238" s="175">
        <f>O238*H238</f>
        <v>0</v>
      </c>
      <c r="Q238" s="175">
        <v>0</v>
      </c>
      <c r="R238" s="175">
        <f>Q238*H238</f>
        <v>0</v>
      </c>
      <c r="S238" s="175">
        <v>0</v>
      </c>
      <c r="T238" s="176">
        <f>S238*H238</f>
        <v>0</v>
      </c>
      <c r="U238" s="39"/>
      <c r="V238" s="39"/>
      <c r="W238" s="39"/>
      <c r="X238" s="39"/>
      <c r="Y238" s="39"/>
      <c r="Z238" s="39"/>
      <c r="AA238" s="39"/>
      <c r="AB238" s="39"/>
      <c r="AC238" s="39"/>
      <c r="AD238" s="39"/>
      <c r="AE238" s="39"/>
      <c r="AR238" s="177" t="s">
        <v>156</v>
      </c>
      <c r="AT238" s="177" t="s">
        <v>151</v>
      </c>
      <c r="AU238" s="177" t="s">
        <v>80</v>
      </c>
      <c r="AY238" s="20" t="s">
        <v>148</v>
      </c>
      <c r="BE238" s="178">
        <f>IF(N238="základní",J238,0)</f>
        <v>0</v>
      </c>
      <c r="BF238" s="178">
        <f>IF(N238="snížená",J238,0)</f>
        <v>0</v>
      </c>
      <c r="BG238" s="178">
        <f>IF(N238="zákl. přenesená",J238,0)</f>
        <v>0</v>
      </c>
      <c r="BH238" s="178">
        <f>IF(N238="sníž. přenesená",J238,0)</f>
        <v>0</v>
      </c>
      <c r="BI238" s="178">
        <f>IF(N238="nulová",J238,0)</f>
        <v>0</v>
      </c>
      <c r="BJ238" s="20" t="s">
        <v>80</v>
      </c>
      <c r="BK238" s="178">
        <f>ROUND(I238*H238,2)</f>
        <v>0</v>
      </c>
      <c r="BL238" s="20" t="s">
        <v>156</v>
      </c>
      <c r="BM238" s="177" t="s">
        <v>1460</v>
      </c>
    </row>
    <row r="239" s="2" customFormat="1" ht="37.8" customHeight="1">
      <c r="A239" s="39"/>
      <c r="B239" s="165"/>
      <c r="C239" s="166" t="s">
        <v>1461</v>
      </c>
      <c r="D239" s="166" t="s">
        <v>151</v>
      </c>
      <c r="E239" s="167" t="s">
        <v>1448</v>
      </c>
      <c r="F239" s="168" t="s">
        <v>1449</v>
      </c>
      <c r="G239" s="169" t="s">
        <v>989</v>
      </c>
      <c r="H239" s="170">
        <v>6</v>
      </c>
      <c r="I239" s="171"/>
      <c r="J239" s="172">
        <f>ROUND(I239*H239,2)</f>
        <v>0</v>
      </c>
      <c r="K239" s="168" t="s">
        <v>3</v>
      </c>
      <c r="L239" s="40"/>
      <c r="M239" s="173" t="s">
        <v>3</v>
      </c>
      <c r="N239" s="174" t="s">
        <v>43</v>
      </c>
      <c r="O239" s="73"/>
      <c r="P239" s="175">
        <f>O239*H239</f>
        <v>0</v>
      </c>
      <c r="Q239" s="175">
        <v>0</v>
      </c>
      <c r="R239" s="175">
        <f>Q239*H239</f>
        <v>0</v>
      </c>
      <c r="S239" s="175">
        <v>0</v>
      </c>
      <c r="T239" s="176">
        <f>S239*H239</f>
        <v>0</v>
      </c>
      <c r="U239" s="39"/>
      <c r="V239" s="39"/>
      <c r="W239" s="39"/>
      <c r="X239" s="39"/>
      <c r="Y239" s="39"/>
      <c r="Z239" s="39"/>
      <c r="AA239" s="39"/>
      <c r="AB239" s="39"/>
      <c r="AC239" s="39"/>
      <c r="AD239" s="39"/>
      <c r="AE239" s="39"/>
      <c r="AR239" s="177" t="s">
        <v>156</v>
      </c>
      <c r="AT239" s="177" t="s">
        <v>151</v>
      </c>
      <c r="AU239" s="177" t="s">
        <v>80</v>
      </c>
      <c r="AY239" s="20" t="s">
        <v>148</v>
      </c>
      <c r="BE239" s="178">
        <f>IF(N239="základní",J239,0)</f>
        <v>0</v>
      </c>
      <c r="BF239" s="178">
        <f>IF(N239="snížená",J239,0)</f>
        <v>0</v>
      </c>
      <c r="BG239" s="178">
        <f>IF(N239="zákl. přenesená",J239,0)</f>
        <v>0</v>
      </c>
      <c r="BH239" s="178">
        <f>IF(N239="sníž. přenesená",J239,0)</f>
        <v>0</v>
      </c>
      <c r="BI239" s="178">
        <f>IF(N239="nulová",J239,0)</f>
        <v>0</v>
      </c>
      <c r="BJ239" s="20" t="s">
        <v>80</v>
      </c>
      <c r="BK239" s="178">
        <f>ROUND(I239*H239,2)</f>
        <v>0</v>
      </c>
      <c r="BL239" s="20" t="s">
        <v>156</v>
      </c>
      <c r="BM239" s="177" t="s">
        <v>1462</v>
      </c>
    </row>
    <row r="240" s="12" customFormat="1" ht="25.92" customHeight="1">
      <c r="A240" s="12"/>
      <c r="B240" s="152"/>
      <c r="C240" s="12"/>
      <c r="D240" s="153" t="s">
        <v>71</v>
      </c>
      <c r="E240" s="154" t="s">
        <v>1463</v>
      </c>
      <c r="F240" s="154" t="s">
        <v>1464</v>
      </c>
      <c r="G240" s="12"/>
      <c r="H240" s="12"/>
      <c r="I240" s="155"/>
      <c r="J240" s="156">
        <f>BK240</f>
        <v>0</v>
      </c>
      <c r="K240" s="12"/>
      <c r="L240" s="152"/>
      <c r="M240" s="157"/>
      <c r="N240" s="158"/>
      <c r="O240" s="158"/>
      <c r="P240" s="159">
        <f>SUM(P241:P245)</f>
        <v>0</v>
      </c>
      <c r="Q240" s="158"/>
      <c r="R240" s="159">
        <f>SUM(R241:R245)</f>
        <v>0</v>
      </c>
      <c r="S240" s="158"/>
      <c r="T240" s="160">
        <f>SUM(T241:T245)</f>
        <v>0</v>
      </c>
      <c r="U240" s="12"/>
      <c r="V240" s="12"/>
      <c r="W240" s="12"/>
      <c r="X240" s="12"/>
      <c r="Y240" s="12"/>
      <c r="Z240" s="12"/>
      <c r="AA240" s="12"/>
      <c r="AB240" s="12"/>
      <c r="AC240" s="12"/>
      <c r="AD240" s="12"/>
      <c r="AE240" s="12"/>
      <c r="AR240" s="153" t="s">
        <v>80</v>
      </c>
      <c r="AT240" s="161" t="s">
        <v>71</v>
      </c>
      <c r="AU240" s="161" t="s">
        <v>72</v>
      </c>
      <c r="AY240" s="153" t="s">
        <v>148</v>
      </c>
      <c r="BK240" s="162">
        <f>SUM(BK241:BK245)</f>
        <v>0</v>
      </c>
    </row>
    <row r="241" s="2" customFormat="1" ht="66.75" customHeight="1">
      <c r="A241" s="39"/>
      <c r="B241" s="165"/>
      <c r="C241" s="166" t="s">
        <v>975</v>
      </c>
      <c r="D241" s="166" t="s">
        <v>151</v>
      </c>
      <c r="E241" s="167" t="s">
        <v>1465</v>
      </c>
      <c r="F241" s="168" t="s">
        <v>1466</v>
      </c>
      <c r="G241" s="169" t="s">
        <v>989</v>
      </c>
      <c r="H241" s="170">
        <v>11</v>
      </c>
      <c r="I241" s="171"/>
      <c r="J241" s="172">
        <f>ROUND(I241*H241,2)</f>
        <v>0</v>
      </c>
      <c r="K241" s="168" t="s">
        <v>3</v>
      </c>
      <c r="L241" s="40"/>
      <c r="M241" s="173" t="s">
        <v>3</v>
      </c>
      <c r="N241" s="174" t="s">
        <v>43</v>
      </c>
      <c r="O241" s="73"/>
      <c r="P241" s="175">
        <f>O241*H241</f>
        <v>0</v>
      </c>
      <c r="Q241" s="175">
        <v>0</v>
      </c>
      <c r="R241" s="175">
        <f>Q241*H241</f>
        <v>0</v>
      </c>
      <c r="S241" s="175">
        <v>0</v>
      </c>
      <c r="T241" s="176">
        <f>S241*H241</f>
        <v>0</v>
      </c>
      <c r="U241" s="39"/>
      <c r="V241" s="39"/>
      <c r="W241" s="39"/>
      <c r="X241" s="39"/>
      <c r="Y241" s="39"/>
      <c r="Z241" s="39"/>
      <c r="AA241" s="39"/>
      <c r="AB241" s="39"/>
      <c r="AC241" s="39"/>
      <c r="AD241" s="39"/>
      <c r="AE241" s="39"/>
      <c r="AR241" s="177" t="s">
        <v>156</v>
      </c>
      <c r="AT241" s="177" t="s">
        <v>151</v>
      </c>
      <c r="AU241" s="177" t="s">
        <v>80</v>
      </c>
      <c r="AY241" s="20" t="s">
        <v>148</v>
      </c>
      <c r="BE241" s="178">
        <f>IF(N241="základní",J241,0)</f>
        <v>0</v>
      </c>
      <c r="BF241" s="178">
        <f>IF(N241="snížená",J241,0)</f>
        <v>0</v>
      </c>
      <c r="BG241" s="178">
        <f>IF(N241="zákl. přenesená",J241,0)</f>
        <v>0</v>
      </c>
      <c r="BH241" s="178">
        <f>IF(N241="sníž. přenesená",J241,0)</f>
        <v>0</v>
      </c>
      <c r="BI241" s="178">
        <f>IF(N241="nulová",J241,0)</f>
        <v>0</v>
      </c>
      <c r="BJ241" s="20" t="s">
        <v>80</v>
      </c>
      <c r="BK241" s="178">
        <f>ROUND(I241*H241,2)</f>
        <v>0</v>
      </c>
      <c r="BL241" s="20" t="s">
        <v>156</v>
      </c>
      <c r="BM241" s="177" t="s">
        <v>1467</v>
      </c>
    </row>
    <row r="242" s="2" customFormat="1" ht="62.7" customHeight="1">
      <c r="A242" s="39"/>
      <c r="B242" s="165"/>
      <c r="C242" s="166" t="s">
        <v>1468</v>
      </c>
      <c r="D242" s="166" t="s">
        <v>151</v>
      </c>
      <c r="E242" s="167" t="s">
        <v>1469</v>
      </c>
      <c r="F242" s="168" t="s">
        <v>1470</v>
      </c>
      <c r="G242" s="169" t="s">
        <v>989</v>
      </c>
      <c r="H242" s="170">
        <v>1</v>
      </c>
      <c r="I242" s="171"/>
      <c r="J242" s="172">
        <f>ROUND(I242*H242,2)</f>
        <v>0</v>
      </c>
      <c r="K242" s="168" t="s">
        <v>3</v>
      </c>
      <c r="L242" s="40"/>
      <c r="M242" s="173" t="s">
        <v>3</v>
      </c>
      <c r="N242" s="174" t="s">
        <v>43</v>
      </c>
      <c r="O242" s="73"/>
      <c r="P242" s="175">
        <f>O242*H242</f>
        <v>0</v>
      </c>
      <c r="Q242" s="175">
        <v>0</v>
      </c>
      <c r="R242" s="175">
        <f>Q242*H242</f>
        <v>0</v>
      </c>
      <c r="S242" s="175">
        <v>0</v>
      </c>
      <c r="T242" s="176">
        <f>S242*H242</f>
        <v>0</v>
      </c>
      <c r="U242" s="39"/>
      <c r="V242" s="39"/>
      <c r="W242" s="39"/>
      <c r="X242" s="39"/>
      <c r="Y242" s="39"/>
      <c r="Z242" s="39"/>
      <c r="AA242" s="39"/>
      <c r="AB242" s="39"/>
      <c r="AC242" s="39"/>
      <c r="AD242" s="39"/>
      <c r="AE242" s="39"/>
      <c r="AR242" s="177" t="s">
        <v>156</v>
      </c>
      <c r="AT242" s="177" t="s">
        <v>151</v>
      </c>
      <c r="AU242" s="177" t="s">
        <v>80</v>
      </c>
      <c r="AY242" s="20" t="s">
        <v>148</v>
      </c>
      <c r="BE242" s="178">
        <f>IF(N242="základní",J242,0)</f>
        <v>0</v>
      </c>
      <c r="BF242" s="178">
        <f>IF(N242="snížená",J242,0)</f>
        <v>0</v>
      </c>
      <c r="BG242" s="178">
        <f>IF(N242="zákl. přenesená",J242,0)</f>
        <v>0</v>
      </c>
      <c r="BH242" s="178">
        <f>IF(N242="sníž. přenesená",J242,0)</f>
        <v>0</v>
      </c>
      <c r="BI242" s="178">
        <f>IF(N242="nulová",J242,0)</f>
        <v>0</v>
      </c>
      <c r="BJ242" s="20" t="s">
        <v>80</v>
      </c>
      <c r="BK242" s="178">
        <f>ROUND(I242*H242,2)</f>
        <v>0</v>
      </c>
      <c r="BL242" s="20" t="s">
        <v>156</v>
      </c>
      <c r="BM242" s="177" t="s">
        <v>1471</v>
      </c>
    </row>
    <row r="243" s="2" customFormat="1" ht="49.05" customHeight="1">
      <c r="A243" s="39"/>
      <c r="B243" s="165"/>
      <c r="C243" s="166" t="s">
        <v>977</v>
      </c>
      <c r="D243" s="166" t="s">
        <v>151</v>
      </c>
      <c r="E243" s="167" t="s">
        <v>1472</v>
      </c>
      <c r="F243" s="168" t="s">
        <v>1473</v>
      </c>
      <c r="G243" s="169" t="s">
        <v>989</v>
      </c>
      <c r="H243" s="170">
        <v>1</v>
      </c>
      <c r="I243" s="171"/>
      <c r="J243" s="172">
        <f>ROUND(I243*H243,2)</f>
        <v>0</v>
      </c>
      <c r="K243" s="168" t="s">
        <v>3</v>
      </c>
      <c r="L243" s="40"/>
      <c r="M243" s="173" t="s">
        <v>3</v>
      </c>
      <c r="N243" s="174" t="s">
        <v>43</v>
      </c>
      <c r="O243" s="73"/>
      <c r="P243" s="175">
        <f>O243*H243</f>
        <v>0</v>
      </c>
      <c r="Q243" s="175">
        <v>0</v>
      </c>
      <c r="R243" s="175">
        <f>Q243*H243</f>
        <v>0</v>
      </c>
      <c r="S243" s="175">
        <v>0</v>
      </c>
      <c r="T243" s="176">
        <f>S243*H243</f>
        <v>0</v>
      </c>
      <c r="U243" s="39"/>
      <c r="V243" s="39"/>
      <c r="W243" s="39"/>
      <c r="X243" s="39"/>
      <c r="Y243" s="39"/>
      <c r="Z243" s="39"/>
      <c r="AA243" s="39"/>
      <c r="AB243" s="39"/>
      <c r="AC243" s="39"/>
      <c r="AD243" s="39"/>
      <c r="AE243" s="39"/>
      <c r="AR243" s="177" t="s">
        <v>156</v>
      </c>
      <c r="AT243" s="177" t="s">
        <v>151</v>
      </c>
      <c r="AU243" s="177" t="s">
        <v>80</v>
      </c>
      <c r="AY243" s="20" t="s">
        <v>148</v>
      </c>
      <c r="BE243" s="178">
        <f>IF(N243="základní",J243,0)</f>
        <v>0</v>
      </c>
      <c r="BF243" s="178">
        <f>IF(N243="snížená",J243,0)</f>
        <v>0</v>
      </c>
      <c r="BG243" s="178">
        <f>IF(N243="zákl. přenesená",J243,0)</f>
        <v>0</v>
      </c>
      <c r="BH243" s="178">
        <f>IF(N243="sníž. přenesená",J243,0)</f>
        <v>0</v>
      </c>
      <c r="BI243" s="178">
        <f>IF(N243="nulová",J243,0)</f>
        <v>0</v>
      </c>
      <c r="BJ243" s="20" t="s">
        <v>80</v>
      </c>
      <c r="BK243" s="178">
        <f>ROUND(I243*H243,2)</f>
        <v>0</v>
      </c>
      <c r="BL243" s="20" t="s">
        <v>156</v>
      </c>
      <c r="BM243" s="177" t="s">
        <v>1474</v>
      </c>
    </row>
    <row r="244" s="2" customFormat="1" ht="66.75" customHeight="1">
      <c r="A244" s="39"/>
      <c r="B244" s="165"/>
      <c r="C244" s="166" t="s">
        <v>1475</v>
      </c>
      <c r="D244" s="166" t="s">
        <v>151</v>
      </c>
      <c r="E244" s="167" t="s">
        <v>1476</v>
      </c>
      <c r="F244" s="168" t="s">
        <v>1477</v>
      </c>
      <c r="G244" s="169" t="s">
        <v>989</v>
      </c>
      <c r="H244" s="170">
        <v>1</v>
      </c>
      <c r="I244" s="171"/>
      <c r="J244" s="172">
        <f>ROUND(I244*H244,2)</f>
        <v>0</v>
      </c>
      <c r="K244" s="168" t="s">
        <v>3</v>
      </c>
      <c r="L244" s="40"/>
      <c r="M244" s="173" t="s">
        <v>3</v>
      </c>
      <c r="N244" s="174" t="s">
        <v>43</v>
      </c>
      <c r="O244" s="73"/>
      <c r="P244" s="175">
        <f>O244*H244</f>
        <v>0</v>
      </c>
      <c r="Q244" s="175">
        <v>0</v>
      </c>
      <c r="R244" s="175">
        <f>Q244*H244</f>
        <v>0</v>
      </c>
      <c r="S244" s="175">
        <v>0</v>
      </c>
      <c r="T244" s="176">
        <f>S244*H244</f>
        <v>0</v>
      </c>
      <c r="U244" s="39"/>
      <c r="V244" s="39"/>
      <c r="W244" s="39"/>
      <c r="X244" s="39"/>
      <c r="Y244" s="39"/>
      <c r="Z244" s="39"/>
      <c r="AA244" s="39"/>
      <c r="AB244" s="39"/>
      <c r="AC244" s="39"/>
      <c r="AD244" s="39"/>
      <c r="AE244" s="39"/>
      <c r="AR244" s="177" t="s">
        <v>156</v>
      </c>
      <c r="AT244" s="177" t="s">
        <v>151</v>
      </c>
      <c r="AU244" s="177" t="s">
        <v>80</v>
      </c>
      <c r="AY244" s="20" t="s">
        <v>148</v>
      </c>
      <c r="BE244" s="178">
        <f>IF(N244="základní",J244,0)</f>
        <v>0</v>
      </c>
      <c r="BF244" s="178">
        <f>IF(N244="snížená",J244,0)</f>
        <v>0</v>
      </c>
      <c r="BG244" s="178">
        <f>IF(N244="zákl. přenesená",J244,0)</f>
        <v>0</v>
      </c>
      <c r="BH244" s="178">
        <f>IF(N244="sníž. přenesená",J244,0)</f>
        <v>0</v>
      </c>
      <c r="BI244" s="178">
        <f>IF(N244="nulová",J244,0)</f>
        <v>0</v>
      </c>
      <c r="BJ244" s="20" t="s">
        <v>80</v>
      </c>
      <c r="BK244" s="178">
        <f>ROUND(I244*H244,2)</f>
        <v>0</v>
      </c>
      <c r="BL244" s="20" t="s">
        <v>156</v>
      </c>
      <c r="BM244" s="177" t="s">
        <v>1478</v>
      </c>
    </row>
    <row r="245" s="2" customFormat="1" ht="49.05" customHeight="1">
      <c r="A245" s="39"/>
      <c r="B245" s="165"/>
      <c r="C245" s="166" t="s">
        <v>1272</v>
      </c>
      <c r="D245" s="166" t="s">
        <v>151</v>
      </c>
      <c r="E245" s="167" t="s">
        <v>1479</v>
      </c>
      <c r="F245" s="168" t="s">
        <v>1480</v>
      </c>
      <c r="G245" s="169" t="s">
        <v>989</v>
      </c>
      <c r="H245" s="170">
        <v>1</v>
      </c>
      <c r="I245" s="171"/>
      <c r="J245" s="172">
        <f>ROUND(I245*H245,2)</f>
        <v>0</v>
      </c>
      <c r="K245" s="168" t="s">
        <v>3</v>
      </c>
      <c r="L245" s="40"/>
      <c r="M245" s="173" t="s">
        <v>3</v>
      </c>
      <c r="N245" s="174" t="s">
        <v>43</v>
      </c>
      <c r="O245" s="73"/>
      <c r="P245" s="175">
        <f>O245*H245</f>
        <v>0</v>
      </c>
      <c r="Q245" s="175">
        <v>0</v>
      </c>
      <c r="R245" s="175">
        <f>Q245*H245</f>
        <v>0</v>
      </c>
      <c r="S245" s="175">
        <v>0</v>
      </c>
      <c r="T245" s="176">
        <f>S245*H245</f>
        <v>0</v>
      </c>
      <c r="U245" s="39"/>
      <c r="V245" s="39"/>
      <c r="W245" s="39"/>
      <c r="X245" s="39"/>
      <c r="Y245" s="39"/>
      <c r="Z245" s="39"/>
      <c r="AA245" s="39"/>
      <c r="AB245" s="39"/>
      <c r="AC245" s="39"/>
      <c r="AD245" s="39"/>
      <c r="AE245" s="39"/>
      <c r="AR245" s="177" t="s">
        <v>156</v>
      </c>
      <c r="AT245" s="177" t="s">
        <v>151</v>
      </c>
      <c r="AU245" s="177" t="s">
        <v>80</v>
      </c>
      <c r="AY245" s="20" t="s">
        <v>148</v>
      </c>
      <c r="BE245" s="178">
        <f>IF(N245="základní",J245,0)</f>
        <v>0</v>
      </c>
      <c r="BF245" s="178">
        <f>IF(N245="snížená",J245,0)</f>
        <v>0</v>
      </c>
      <c r="BG245" s="178">
        <f>IF(N245="zákl. přenesená",J245,0)</f>
        <v>0</v>
      </c>
      <c r="BH245" s="178">
        <f>IF(N245="sníž. přenesená",J245,0)</f>
        <v>0</v>
      </c>
      <c r="BI245" s="178">
        <f>IF(N245="nulová",J245,0)</f>
        <v>0</v>
      </c>
      <c r="BJ245" s="20" t="s">
        <v>80</v>
      </c>
      <c r="BK245" s="178">
        <f>ROUND(I245*H245,2)</f>
        <v>0</v>
      </c>
      <c r="BL245" s="20" t="s">
        <v>156</v>
      </c>
      <c r="BM245" s="177" t="s">
        <v>1481</v>
      </c>
    </row>
    <row r="246" s="12" customFormat="1" ht="25.92" customHeight="1">
      <c r="A246" s="12"/>
      <c r="B246" s="152"/>
      <c r="C246" s="12"/>
      <c r="D246" s="153" t="s">
        <v>71</v>
      </c>
      <c r="E246" s="154" t="s">
        <v>1482</v>
      </c>
      <c r="F246" s="154" t="s">
        <v>1483</v>
      </c>
      <c r="G246" s="12"/>
      <c r="H246" s="12"/>
      <c r="I246" s="155"/>
      <c r="J246" s="156">
        <f>BK246</f>
        <v>0</v>
      </c>
      <c r="K246" s="12"/>
      <c r="L246" s="152"/>
      <c r="M246" s="157"/>
      <c r="N246" s="158"/>
      <c r="O246" s="158"/>
      <c r="P246" s="159">
        <f>P247</f>
        <v>0</v>
      </c>
      <c r="Q246" s="158"/>
      <c r="R246" s="159">
        <f>R247</f>
        <v>0</v>
      </c>
      <c r="S246" s="158"/>
      <c r="T246" s="160">
        <f>T247</f>
        <v>0</v>
      </c>
      <c r="U246" s="12"/>
      <c r="V246" s="12"/>
      <c r="W246" s="12"/>
      <c r="X246" s="12"/>
      <c r="Y246" s="12"/>
      <c r="Z246" s="12"/>
      <c r="AA246" s="12"/>
      <c r="AB246" s="12"/>
      <c r="AC246" s="12"/>
      <c r="AD246" s="12"/>
      <c r="AE246" s="12"/>
      <c r="AR246" s="153" t="s">
        <v>80</v>
      </c>
      <c r="AT246" s="161" t="s">
        <v>71</v>
      </c>
      <c r="AU246" s="161" t="s">
        <v>72</v>
      </c>
      <c r="AY246" s="153" t="s">
        <v>148</v>
      </c>
      <c r="BK246" s="162">
        <f>BK247</f>
        <v>0</v>
      </c>
    </row>
    <row r="247" s="2" customFormat="1" ht="270.75" customHeight="1">
      <c r="A247" s="39"/>
      <c r="B247" s="165"/>
      <c r="C247" s="166" t="s">
        <v>1484</v>
      </c>
      <c r="D247" s="166" t="s">
        <v>151</v>
      </c>
      <c r="E247" s="167" t="s">
        <v>1485</v>
      </c>
      <c r="F247" s="168" t="s">
        <v>1486</v>
      </c>
      <c r="G247" s="169" t="s">
        <v>989</v>
      </c>
      <c r="H247" s="170">
        <v>1</v>
      </c>
      <c r="I247" s="171"/>
      <c r="J247" s="172">
        <f>ROUND(I247*H247,2)</f>
        <v>0</v>
      </c>
      <c r="K247" s="168" t="s">
        <v>3</v>
      </c>
      <c r="L247" s="40"/>
      <c r="M247" s="173" t="s">
        <v>3</v>
      </c>
      <c r="N247" s="174" t="s">
        <v>43</v>
      </c>
      <c r="O247" s="73"/>
      <c r="P247" s="175">
        <f>O247*H247</f>
        <v>0</v>
      </c>
      <c r="Q247" s="175">
        <v>0</v>
      </c>
      <c r="R247" s="175">
        <f>Q247*H247</f>
        <v>0</v>
      </c>
      <c r="S247" s="175">
        <v>0</v>
      </c>
      <c r="T247" s="176">
        <f>S247*H247</f>
        <v>0</v>
      </c>
      <c r="U247" s="39"/>
      <c r="V247" s="39"/>
      <c r="W247" s="39"/>
      <c r="X247" s="39"/>
      <c r="Y247" s="39"/>
      <c r="Z247" s="39"/>
      <c r="AA247" s="39"/>
      <c r="AB247" s="39"/>
      <c r="AC247" s="39"/>
      <c r="AD247" s="39"/>
      <c r="AE247" s="39"/>
      <c r="AR247" s="177" t="s">
        <v>156</v>
      </c>
      <c r="AT247" s="177" t="s">
        <v>151</v>
      </c>
      <c r="AU247" s="177" t="s">
        <v>80</v>
      </c>
      <c r="AY247" s="20" t="s">
        <v>148</v>
      </c>
      <c r="BE247" s="178">
        <f>IF(N247="základní",J247,0)</f>
        <v>0</v>
      </c>
      <c r="BF247" s="178">
        <f>IF(N247="snížená",J247,0)</f>
        <v>0</v>
      </c>
      <c r="BG247" s="178">
        <f>IF(N247="zákl. přenesená",J247,0)</f>
        <v>0</v>
      </c>
      <c r="BH247" s="178">
        <f>IF(N247="sníž. přenesená",J247,0)</f>
        <v>0</v>
      </c>
      <c r="BI247" s="178">
        <f>IF(N247="nulová",J247,0)</f>
        <v>0</v>
      </c>
      <c r="BJ247" s="20" t="s">
        <v>80</v>
      </c>
      <c r="BK247" s="178">
        <f>ROUND(I247*H247,2)</f>
        <v>0</v>
      </c>
      <c r="BL247" s="20" t="s">
        <v>156</v>
      </c>
      <c r="BM247" s="177" t="s">
        <v>1487</v>
      </c>
    </row>
    <row r="248" s="12" customFormat="1" ht="25.92" customHeight="1">
      <c r="A248" s="12"/>
      <c r="B248" s="152"/>
      <c r="C248" s="12"/>
      <c r="D248" s="153" t="s">
        <v>71</v>
      </c>
      <c r="E248" s="154" t="s">
        <v>1488</v>
      </c>
      <c r="F248" s="154" t="s">
        <v>1489</v>
      </c>
      <c r="G248" s="12"/>
      <c r="H248" s="12"/>
      <c r="I248" s="155"/>
      <c r="J248" s="156">
        <f>BK248</f>
        <v>0</v>
      </c>
      <c r="K248" s="12"/>
      <c r="L248" s="152"/>
      <c r="M248" s="157"/>
      <c r="N248" s="158"/>
      <c r="O248" s="158"/>
      <c r="P248" s="159">
        <f>SUM(P249:P250)</f>
        <v>0</v>
      </c>
      <c r="Q248" s="158"/>
      <c r="R248" s="159">
        <f>SUM(R249:R250)</f>
        <v>0</v>
      </c>
      <c r="S248" s="158"/>
      <c r="T248" s="160">
        <f>SUM(T249:T250)</f>
        <v>0</v>
      </c>
      <c r="U248" s="12"/>
      <c r="V248" s="12"/>
      <c r="W248" s="12"/>
      <c r="X248" s="12"/>
      <c r="Y248" s="12"/>
      <c r="Z248" s="12"/>
      <c r="AA248" s="12"/>
      <c r="AB248" s="12"/>
      <c r="AC248" s="12"/>
      <c r="AD248" s="12"/>
      <c r="AE248" s="12"/>
      <c r="AR248" s="153" t="s">
        <v>80</v>
      </c>
      <c r="AT248" s="161" t="s">
        <v>71</v>
      </c>
      <c r="AU248" s="161" t="s">
        <v>72</v>
      </c>
      <c r="AY248" s="153" t="s">
        <v>148</v>
      </c>
      <c r="BK248" s="162">
        <f>SUM(BK249:BK250)</f>
        <v>0</v>
      </c>
    </row>
    <row r="249" s="2" customFormat="1" ht="16.5" customHeight="1">
      <c r="A249" s="39"/>
      <c r="B249" s="165"/>
      <c r="C249" s="166" t="s">
        <v>1275</v>
      </c>
      <c r="D249" s="166" t="s">
        <v>151</v>
      </c>
      <c r="E249" s="167" t="s">
        <v>1490</v>
      </c>
      <c r="F249" s="168" t="s">
        <v>1491</v>
      </c>
      <c r="G249" s="169" t="s">
        <v>989</v>
      </c>
      <c r="H249" s="170">
        <v>1</v>
      </c>
      <c r="I249" s="171"/>
      <c r="J249" s="172">
        <f>ROUND(I249*H249,2)</f>
        <v>0</v>
      </c>
      <c r="K249" s="168" t="s">
        <v>3</v>
      </c>
      <c r="L249" s="40"/>
      <c r="M249" s="173" t="s">
        <v>3</v>
      </c>
      <c r="N249" s="174" t="s">
        <v>43</v>
      </c>
      <c r="O249" s="73"/>
      <c r="P249" s="175">
        <f>O249*H249</f>
        <v>0</v>
      </c>
      <c r="Q249" s="175">
        <v>0</v>
      </c>
      <c r="R249" s="175">
        <f>Q249*H249</f>
        <v>0</v>
      </c>
      <c r="S249" s="175">
        <v>0</v>
      </c>
      <c r="T249" s="176">
        <f>S249*H249</f>
        <v>0</v>
      </c>
      <c r="U249" s="39"/>
      <c r="V249" s="39"/>
      <c r="W249" s="39"/>
      <c r="X249" s="39"/>
      <c r="Y249" s="39"/>
      <c r="Z249" s="39"/>
      <c r="AA249" s="39"/>
      <c r="AB249" s="39"/>
      <c r="AC249" s="39"/>
      <c r="AD249" s="39"/>
      <c r="AE249" s="39"/>
      <c r="AR249" s="177" t="s">
        <v>156</v>
      </c>
      <c r="AT249" s="177" t="s">
        <v>151</v>
      </c>
      <c r="AU249" s="177" t="s">
        <v>80</v>
      </c>
      <c r="AY249" s="20" t="s">
        <v>148</v>
      </c>
      <c r="BE249" s="178">
        <f>IF(N249="základní",J249,0)</f>
        <v>0</v>
      </c>
      <c r="BF249" s="178">
        <f>IF(N249="snížená",J249,0)</f>
        <v>0</v>
      </c>
      <c r="BG249" s="178">
        <f>IF(N249="zákl. přenesená",J249,0)</f>
        <v>0</v>
      </c>
      <c r="BH249" s="178">
        <f>IF(N249="sníž. přenesená",J249,0)</f>
        <v>0</v>
      </c>
      <c r="BI249" s="178">
        <f>IF(N249="nulová",J249,0)</f>
        <v>0</v>
      </c>
      <c r="BJ249" s="20" t="s">
        <v>80</v>
      </c>
      <c r="BK249" s="178">
        <f>ROUND(I249*H249,2)</f>
        <v>0</v>
      </c>
      <c r="BL249" s="20" t="s">
        <v>156</v>
      </c>
      <c r="BM249" s="177" t="s">
        <v>1492</v>
      </c>
    </row>
    <row r="250" s="2" customFormat="1" ht="16.5" customHeight="1">
      <c r="A250" s="39"/>
      <c r="B250" s="165"/>
      <c r="C250" s="166" t="s">
        <v>1493</v>
      </c>
      <c r="D250" s="166" t="s">
        <v>151</v>
      </c>
      <c r="E250" s="167" t="s">
        <v>1494</v>
      </c>
      <c r="F250" s="168" t="s">
        <v>1495</v>
      </c>
      <c r="G250" s="169" t="s">
        <v>989</v>
      </c>
      <c r="H250" s="170">
        <v>1</v>
      </c>
      <c r="I250" s="171"/>
      <c r="J250" s="172">
        <f>ROUND(I250*H250,2)</f>
        <v>0</v>
      </c>
      <c r="K250" s="168" t="s">
        <v>3</v>
      </c>
      <c r="L250" s="40"/>
      <c r="M250" s="226" t="s">
        <v>3</v>
      </c>
      <c r="N250" s="227" t="s">
        <v>43</v>
      </c>
      <c r="O250" s="223"/>
      <c r="P250" s="228">
        <f>O250*H250</f>
        <v>0</v>
      </c>
      <c r="Q250" s="228">
        <v>0</v>
      </c>
      <c r="R250" s="228">
        <f>Q250*H250</f>
        <v>0</v>
      </c>
      <c r="S250" s="228">
        <v>0</v>
      </c>
      <c r="T250" s="229">
        <f>S250*H250</f>
        <v>0</v>
      </c>
      <c r="U250" s="39"/>
      <c r="V250" s="39"/>
      <c r="W250" s="39"/>
      <c r="X250" s="39"/>
      <c r="Y250" s="39"/>
      <c r="Z250" s="39"/>
      <c r="AA250" s="39"/>
      <c r="AB250" s="39"/>
      <c r="AC250" s="39"/>
      <c r="AD250" s="39"/>
      <c r="AE250" s="39"/>
      <c r="AR250" s="177" t="s">
        <v>156</v>
      </c>
      <c r="AT250" s="177" t="s">
        <v>151</v>
      </c>
      <c r="AU250" s="177" t="s">
        <v>80</v>
      </c>
      <c r="AY250" s="20" t="s">
        <v>148</v>
      </c>
      <c r="BE250" s="178">
        <f>IF(N250="základní",J250,0)</f>
        <v>0</v>
      </c>
      <c r="BF250" s="178">
        <f>IF(N250="snížená",J250,0)</f>
        <v>0</v>
      </c>
      <c r="BG250" s="178">
        <f>IF(N250="zákl. přenesená",J250,0)</f>
        <v>0</v>
      </c>
      <c r="BH250" s="178">
        <f>IF(N250="sníž. přenesená",J250,0)</f>
        <v>0</v>
      </c>
      <c r="BI250" s="178">
        <f>IF(N250="nulová",J250,0)</f>
        <v>0</v>
      </c>
      <c r="BJ250" s="20" t="s">
        <v>80</v>
      </c>
      <c r="BK250" s="178">
        <f>ROUND(I250*H250,2)</f>
        <v>0</v>
      </c>
      <c r="BL250" s="20" t="s">
        <v>156</v>
      </c>
      <c r="BM250" s="177" t="s">
        <v>1496</v>
      </c>
    </row>
    <row r="251" s="2" customFormat="1" ht="6.96" customHeight="1">
      <c r="A251" s="39"/>
      <c r="B251" s="56"/>
      <c r="C251" s="57"/>
      <c r="D251" s="57"/>
      <c r="E251" s="57"/>
      <c r="F251" s="57"/>
      <c r="G251" s="57"/>
      <c r="H251" s="57"/>
      <c r="I251" s="57"/>
      <c r="J251" s="57"/>
      <c r="K251" s="57"/>
      <c r="L251" s="40"/>
      <c r="M251" s="39"/>
      <c r="O251" s="39"/>
      <c r="P251" s="39"/>
      <c r="Q251" s="39"/>
      <c r="R251" s="39"/>
      <c r="S251" s="39"/>
      <c r="T251" s="39"/>
      <c r="U251" s="39"/>
      <c r="V251" s="39"/>
      <c r="W251" s="39"/>
      <c r="X251" s="39"/>
      <c r="Y251" s="39"/>
      <c r="Z251" s="39"/>
      <c r="AA251" s="39"/>
      <c r="AB251" s="39"/>
      <c r="AC251" s="39"/>
      <c r="AD251" s="39"/>
      <c r="AE251" s="39"/>
    </row>
  </sheetData>
  <autoFilter ref="C94:K250"/>
  <mergeCells count="9">
    <mergeCell ref="E7:H7"/>
    <mergeCell ref="E9:H9"/>
    <mergeCell ref="E18:H18"/>
    <mergeCell ref="E27:H27"/>
    <mergeCell ref="E48:H48"/>
    <mergeCell ref="E50:H50"/>
    <mergeCell ref="E85:H85"/>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9" t="s">
        <v>6</v>
      </c>
      <c r="M2" s="1"/>
      <c r="N2" s="1"/>
      <c r="O2" s="1"/>
      <c r="P2" s="1"/>
      <c r="Q2" s="1"/>
      <c r="R2" s="1"/>
      <c r="S2" s="1"/>
      <c r="T2" s="1"/>
      <c r="U2" s="1"/>
      <c r="V2" s="1"/>
      <c r="AT2" s="20" t="s">
        <v>100</v>
      </c>
    </row>
    <row r="3" s="1" customFormat="1" ht="6.96" customHeight="1">
      <c r="B3" s="21"/>
      <c r="C3" s="22"/>
      <c r="D3" s="22"/>
      <c r="E3" s="22"/>
      <c r="F3" s="22"/>
      <c r="G3" s="22"/>
      <c r="H3" s="22"/>
      <c r="I3" s="22"/>
      <c r="J3" s="22"/>
      <c r="K3" s="22"/>
      <c r="L3" s="23"/>
      <c r="AT3" s="20" t="s">
        <v>82</v>
      </c>
    </row>
    <row r="4" s="1" customFormat="1" ht="24.96" customHeight="1">
      <c r="B4" s="23"/>
      <c r="D4" s="24" t="s">
        <v>110</v>
      </c>
      <c r="L4" s="23"/>
      <c r="M4" s="115" t="s">
        <v>11</v>
      </c>
      <c r="AT4" s="20" t="s">
        <v>4</v>
      </c>
    </row>
    <row r="5" s="1" customFormat="1" ht="6.96" customHeight="1">
      <c r="B5" s="23"/>
      <c r="L5" s="23"/>
    </row>
    <row r="6" s="1" customFormat="1" ht="12" customHeight="1">
      <c r="B6" s="23"/>
      <c r="D6" s="33" t="s">
        <v>17</v>
      </c>
      <c r="L6" s="23"/>
    </row>
    <row r="7" s="1" customFormat="1" ht="16.5" customHeight="1">
      <c r="B7" s="23"/>
      <c r="E7" s="116" t="str">
        <f>'Rekapitulace stavby'!K6</f>
        <v>SUŠP Jihlava Rek. stravovacího provozu</v>
      </c>
      <c r="F7" s="33"/>
      <c r="G7" s="33"/>
      <c r="H7" s="33"/>
      <c r="L7" s="23"/>
    </row>
    <row r="8" s="2" customFormat="1" ht="12" customHeight="1">
      <c r="A8" s="39"/>
      <c r="B8" s="40"/>
      <c r="C8" s="39"/>
      <c r="D8" s="33" t="s">
        <v>111</v>
      </c>
      <c r="E8" s="39"/>
      <c r="F8" s="39"/>
      <c r="G8" s="39"/>
      <c r="H8" s="39"/>
      <c r="I8" s="39"/>
      <c r="J8" s="39"/>
      <c r="K8" s="39"/>
      <c r="L8" s="117"/>
      <c r="S8" s="39"/>
      <c r="T8" s="39"/>
      <c r="U8" s="39"/>
      <c r="V8" s="39"/>
      <c r="W8" s="39"/>
      <c r="X8" s="39"/>
      <c r="Y8" s="39"/>
      <c r="Z8" s="39"/>
      <c r="AA8" s="39"/>
      <c r="AB8" s="39"/>
      <c r="AC8" s="39"/>
      <c r="AD8" s="39"/>
      <c r="AE8" s="39"/>
    </row>
    <row r="9" s="2" customFormat="1" ht="16.5" customHeight="1">
      <c r="A9" s="39"/>
      <c r="B9" s="40"/>
      <c r="C9" s="39"/>
      <c r="D9" s="39"/>
      <c r="E9" s="63" t="s">
        <v>1497</v>
      </c>
      <c r="F9" s="39"/>
      <c r="G9" s="39"/>
      <c r="H9" s="39"/>
      <c r="I9" s="39"/>
      <c r="J9" s="39"/>
      <c r="K9" s="39"/>
      <c r="L9" s="117"/>
      <c r="S9" s="39"/>
      <c r="T9" s="39"/>
      <c r="U9" s="39"/>
      <c r="V9" s="39"/>
      <c r="W9" s="39"/>
      <c r="X9" s="39"/>
      <c r="Y9" s="39"/>
      <c r="Z9" s="39"/>
      <c r="AA9" s="39"/>
      <c r="AB9" s="39"/>
      <c r="AC9" s="39"/>
      <c r="AD9" s="39"/>
      <c r="AE9" s="39"/>
    </row>
    <row r="10" s="2" customFormat="1">
      <c r="A10" s="39"/>
      <c r="B10" s="40"/>
      <c r="C10" s="39"/>
      <c r="D10" s="39"/>
      <c r="E10" s="39"/>
      <c r="F10" s="39"/>
      <c r="G10" s="39"/>
      <c r="H10" s="39"/>
      <c r="I10" s="39"/>
      <c r="J10" s="39"/>
      <c r="K10" s="39"/>
      <c r="L10" s="117"/>
      <c r="S10" s="39"/>
      <c r="T10" s="39"/>
      <c r="U10" s="39"/>
      <c r="V10" s="39"/>
      <c r="W10" s="39"/>
      <c r="X10" s="39"/>
      <c r="Y10" s="39"/>
      <c r="Z10" s="39"/>
      <c r="AA10" s="39"/>
      <c r="AB10" s="39"/>
      <c r="AC10" s="39"/>
      <c r="AD10" s="39"/>
      <c r="AE10" s="39"/>
    </row>
    <row r="11" s="2" customFormat="1" ht="12" customHeight="1">
      <c r="A11" s="39"/>
      <c r="B11" s="40"/>
      <c r="C11" s="39"/>
      <c r="D11" s="33" t="s">
        <v>19</v>
      </c>
      <c r="E11" s="39"/>
      <c r="F11" s="28" t="s">
        <v>3</v>
      </c>
      <c r="G11" s="39"/>
      <c r="H11" s="39"/>
      <c r="I11" s="33" t="s">
        <v>20</v>
      </c>
      <c r="J11" s="28" t="s">
        <v>3</v>
      </c>
      <c r="K11" s="39"/>
      <c r="L11" s="117"/>
      <c r="S11" s="39"/>
      <c r="T11" s="39"/>
      <c r="U11" s="39"/>
      <c r="V11" s="39"/>
      <c r="W11" s="39"/>
      <c r="X11" s="39"/>
      <c r="Y11" s="39"/>
      <c r="Z11" s="39"/>
      <c r="AA11" s="39"/>
      <c r="AB11" s="39"/>
      <c r="AC11" s="39"/>
      <c r="AD11" s="39"/>
      <c r="AE11" s="39"/>
    </row>
    <row r="12" s="2" customFormat="1" ht="12" customHeight="1">
      <c r="A12" s="39"/>
      <c r="B12" s="40"/>
      <c r="C12" s="39"/>
      <c r="D12" s="33" t="s">
        <v>21</v>
      </c>
      <c r="E12" s="39"/>
      <c r="F12" s="28" t="s">
        <v>22</v>
      </c>
      <c r="G12" s="39"/>
      <c r="H12" s="39"/>
      <c r="I12" s="33" t="s">
        <v>23</v>
      </c>
      <c r="J12" s="65" t="str">
        <f>'Rekapitulace stavby'!AN8</f>
        <v>20. 1. 2025</v>
      </c>
      <c r="K12" s="39"/>
      <c r="L12" s="117"/>
      <c r="S12" s="39"/>
      <c r="T12" s="39"/>
      <c r="U12" s="39"/>
      <c r="V12" s="39"/>
      <c r="W12" s="39"/>
      <c r="X12" s="39"/>
      <c r="Y12" s="39"/>
      <c r="Z12" s="39"/>
      <c r="AA12" s="39"/>
      <c r="AB12" s="39"/>
      <c r="AC12" s="39"/>
      <c r="AD12" s="39"/>
      <c r="AE12" s="39"/>
    </row>
    <row r="13" s="2" customFormat="1" ht="10.8" customHeight="1">
      <c r="A13" s="39"/>
      <c r="B13" s="40"/>
      <c r="C13" s="39"/>
      <c r="D13" s="39"/>
      <c r="E13" s="39"/>
      <c r="F13" s="39"/>
      <c r="G13" s="39"/>
      <c r="H13" s="39"/>
      <c r="I13" s="39"/>
      <c r="J13" s="39"/>
      <c r="K13" s="39"/>
      <c r="L13" s="117"/>
      <c r="S13" s="39"/>
      <c r="T13" s="39"/>
      <c r="U13" s="39"/>
      <c r="V13" s="39"/>
      <c r="W13" s="39"/>
      <c r="X13" s="39"/>
      <c r="Y13" s="39"/>
      <c r="Z13" s="39"/>
      <c r="AA13" s="39"/>
      <c r="AB13" s="39"/>
      <c r="AC13" s="39"/>
      <c r="AD13" s="39"/>
      <c r="AE13" s="39"/>
    </row>
    <row r="14" s="2" customFormat="1" ht="12" customHeight="1">
      <c r="A14" s="39"/>
      <c r="B14" s="40"/>
      <c r="C14" s="39"/>
      <c r="D14" s="33" t="s">
        <v>25</v>
      </c>
      <c r="E14" s="39"/>
      <c r="F14" s="39"/>
      <c r="G14" s="39"/>
      <c r="H14" s="39"/>
      <c r="I14" s="33" t="s">
        <v>26</v>
      </c>
      <c r="J14" s="28" t="s">
        <v>3</v>
      </c>
      <c r="K14" s="39"/>
      <c r="L14" s="117"/>
      <c r="S14" s="39"/>
      <c r="T14" s="39"/>
      <c r="U14" s="39"/>
      <c r="V14" s="39"/>
      <c r="W14" s="39"/>
      <c r="X14" s="39"/>
      <c r="Y14" s="39"/>
      <c r="Z14" s="39"/>
      <c r="AA14" s="39"/>
      <c r="AB14" s="39"/>
      <c r="AC14" s="39"/>
      <c r="AD14" s="39"/>
      <c r="AE14" s="39"/>
    </row>
    <row r="15" s="2" customFormat="1" ht="18" customHeight="1">
      <c r="A15" s="39"/>
      <c r="B15" s="40"/>
      <c r="C15" s="39"/>
      <c r="D15" s="39"/>
      <c r="E15" s="28" t="s">
        <v>27</v>
      </c>
      <c r="F15" s="39"/>
      <c r="G15" s="39"/>
      <c r="H15" s="39"/>
      <c r="I15" s="33" t="s">
        <v>28</v>
      </c>
      <c r="J15" s="28" t="s">
        <v>3</v>
      </c>
      <c r="K15" s="39"/>
      <c r="L15" s="117"/>
      <c r="S15" s="39"/>
      <c r="T15" s="39"/>
      <c r="U15" s="39"/>
      <c r="V15" s="39"/>
      <c r="W15" s="39"/>
      <c r="X15" s="39"/>
      <c r="Y15" s="39"/>
      <c r="Z15" s="39"/>
      <c r="AA15" s="39"/>
      <c r="AB15" s="39"/>
      <c r="AC15" s="39"/>
      <c r="AD15" s="39"/>
      <c r="AE15" s="39"/>
    </row>
    <row r="16" s="2" customFormat="1" ht="6.96" customHeight="1">
      <c r="A16" s="39"/>
      <c r="B16" s="40"/>
      <c r="C16" s="39"/>
      <c r="D16" s="39"/>
      <c r="E16" s="39"/>
      <c r="F16" s="39"/>
      <c r="G16" s="39"/>
      <c r="H16" s="39"/>
      <c r="I16" s="39"/>
      <c r="J16" s="39"/>
      <c r="K16" s="39"/>
      <c r="L16" s="117"/>
      <c r="S16" s="39"/>
      <c r="T16" s="39"/>
      <c r="U16" s="39"/>
      <c r="V16" s="39"/>
      <c r="W16" s="39"/>
      <c r="X16" s="39"/>
      <c r="Y16" s="39"/>
      <c r="Z16" s="39"/>
      <c r="AA16" s="39"/>
      <c r="AB16" s="39"/>
      <c r="AC16" s="39"/>
      <c r="AD16" s="39"/>
      <c r="AE16" s="39"/>
    </row>
    <row r="17" s="2" customFormat="1" ht="12" customHeight="1">
      <c r="A17" s="39"/>
      <c r="B17" s="40"/>
      <c r="C17" s="39"/>
      <c r="D17" s="33" t="s">
        <v>29</v>
      </c>
      <c r="E17" s="39"/>
      <c r="F17" s="39"/>
      <c r="G17" s="39"/>
      <c r="H17" s="39"/>
      <c r="I17" s="33" t="s">
        <v>26</v>
      </c>
      <c r="J17" s="34" t="str">
        <f>'Rekapitulace stavby'!AN13</f>
        <v>Vyplň údaj</v>
      </c>
      <c r="K17" s="39"/>
      <c r="L17" s="117"/>
      <c r="S17" s="39"/>
      <c r="T17" s="39"/>
      <c r="U17" s="39"/>
      <c r="V17" s="39"/>
      <c r="W17" s="39"/>
      <c r="X17" s="39"/>
      <c r="Y17" s="39"/>
      <c r="Z17" s="39"/>
      <c r="AA17" s="39"/>
      <c r="AB17" s="39"/>
      <c r="AC17" s="39"/>
      <c r="AD17" s="39"/>
      <c r="AE17" s="39"/>
    </row>
    <row r="18" s="2" customFormat="1" ht="18" customHeight="1">
      <c r="A18" s="39"/>
      <c r="B18" s="40"/>
      <c r="C18" s="39"/>
      <c r="D18" s="39"/>
      <c r="E18" s="34" t="str">
        <f>'Rekapitulace stavby'!E14</f>
        <v>Vyplň údaj</v>
      </c>
      <c r="F18" s="28"/>
      <c r="G18" s="28"/>
      <c r="H18" s="28"/>
      <c r="I18" s="33" t="s">
        <v>28</v>
      </c>
      <c r="J18" s="34" t="str">
        <f>'Rekapitulace stavby'!AN14</f>
        <v>Vyplň údaj</v>
      </c>
      <c r="K18" s="39"/>
      <c r="L18" s="117"/>
      <c r="S18" s="39"/>
      <c r="T18" s="39"/>
      <c r="U18" s="39"/>
      <c r="V18" s="39"/>
      <c r="W18" s="39"/>
      <c r="X18" s="39"/>
      <c r="Y18" s="39"/>
      <c r="Z18" s="39"/>
      <c r="AA18" s="39"/>
      <c r="AB18" s="39"/>
      <c r="AC18" s="39"/>
      <c r="AD18" s="39"/>
      <c r="AE18" s="39"/>
    </row>
    <row r="19" s="2" customFormat="1" ht="6.96" customHeight="1">
      <c r="A19" s="39"/>
      <c r="B19" s="40"/>
      <c r="C19" s="39"/>
      <c r="D19" s="39"/>
      <c r="E19" s="39"/>
      <c r="F19" s="39"/>
      <c r="G19" s="39"/>
      <c r="H19" s="39"/>
      <c r="I19" s="39"/>
      <c r="J19" s="39"/>
      <c r="K19" s="39"/>
      <c r="L19" s="117"/>
      <c r="S19" s="39"/>
      <c r="T19" s="39"/>
      <c r="U19" s="39"/>
      <c r="V19" s="39"/>
      <c r="W19" s="39"/>
      <c r="X19" s="39"/>
      <c r="Y19" s="39"/>
      <c r="Z19" s="39"/>
      <c r="AA19" s="39"/>
      <c r="AB19" s="39"/>
      <c r="AC19" s="39"/>
      <c r="AD19" s="39"/>
      <c r="AE19" s="39"/>
    </row>
    <row r="20" s="2" customFormat="1" ht="12" customHeight="1">
      <c r="A20" s="39"/>
      <c r="B20" s="40"/>
      <c r="C20" s="39"/>
      <c r="D20" s="33" t="s">
        <v>31</v>
      </c>
      <c r="E20" s="39"/>
      <c r="F20" s="39"/>
      <c r="G20" s="39"/>
      <c r="H20" s="39"/>
      <c r="I20" s="33" t="s">
        <v>26</v>
      </c>
      <c r="J20" s="28" t="s">
        <v>32</v>
      </c>
      <c r="K20" s="39"/>
      <c r="L20" s="117"/>
      <c r="S20" s="39"/>
      <c r="T20" s="39"/>
      <c r="U20" s="39"/>
      <c r="V20" s="39"/>
      <c r="W20" s="39"/>
      <c r="X20" s="39"/>
      <c r="Y20" s="39"/>
      <c r="Z20" s="39"/>
      <c r="AA20" s="39"/>
      <c r="AB20" s="39"/>
      <c r="AC20" s="39"/>
      <c r="AD20" s="39"/>
      <c r="AE20" s="39"/>
    </row>
    <row r="21" s="2" customFormat="1" ht="18" customHeight="1">
      <c r="A21" s="39"/>
      <c r="B21" s="40"/>
      <c r="C21" s="39"/>
      <c r="D21" s="39"/>
      <c r="E21" s="28" t="s">
        <v>33</v>
      </c>
      <c r="F21" s="39"/>
      <c r="G21" s="39"/>
      <c r="H21" s="39"/>
      <c r="I21" s="33" t="s">
        <v>28</v>
      </c>
      <c r="J21" s="28" t="s">
        <v>34</v>
      </c>
      <c r="K21" s="39"/>
      <c r="L21" s="117"/>
      <c r="S21" s="39"/>
      <c r="T21" s="39"/>
      <c r="U21" s="39"/>
      <c r="V21" s="39"/>
      <c r="W21" s="39"/>
      <c r="X21" s="39"/>
      <c r="Y21" s="39"/>
      <c r="Z21" s="39"/>
      <c r="AA21" s="39"/>
      <c r="AB21" s="39"/>
      <c r="AC21" s="39"/>
      <c r="AD21" s="39"/>
      <c r="AE21" s="39"/>
    </row>
    <row r="22" s="2" customFormat="1" ht="6.96" customHeight="1">
      <c r="A22" s="39"/>
      <c r="B22" s="40"/>
      <c r="C22" s="39"/>
      <c r="D22" s="39"/>
      <c r="E22" s="39"/>
      <c r="F22" s="39"/>
      <c r="G22" s="39"/>
      <c r="H22" s="39"/>
      <c r="I22" s="39"/>
      <c r="J22" s="39"/>
      <c r="K22" s="39"/>
      <c r="L22" s="117"/>
      <c r="S22" s="39"/>
      <c r="T22" s="39"/>
      <c r="U22" s="39"/>
      <c r="V22" s="39"/>
      <c r="W22" s="39"/>
      <c r="X22" s="39"/>
      <c r="Y22" s="39"/>
      <c r="Z22" s="39"/>
      <c r="AA22" s="39"/>
      <c r="AB22" s="39"/>
      <c r="AC22" s="39"/>
      <c r="AD22" s="39"/>
      <c r="AE22" s="39"/>
    </row>
    <row r="23" s="2" customFormat="1" ht="12" customHeight="1">
      <c r="A23" s="39"/>
      <c r="B23" s="40"/>
      <c r="C23" s="39"/>
      <c r="D23" s="33" t="s">
        <v>36</v>
      </c>
      <c r="E23" s="39"/>
      <c r="F23" s="39"/>
      <c r="G23" s="39"/>
      <c r="H23" s="39"/>
      <c r="I23" s="33" t="s">
        <v>26</v>
      </c>
      <c r="J23" s="28" t="s">
        <v>32</v>
      </c>
      <c r="K23" s="39"/>
      <c r="L23" s="117"/>
      <c r="S23" s="39"/>
      <c r="T23" s="39"/>
      <c r="U23" s="39"/>
      <c r="V23" s="39"/>
      <c r="W23" s="39"/>
      <c r="X23" s="39"/>
      <c r="Y23" s="39"/>
      <c r="Z23" s="39"/>
      <c r="AA23" s="39"/>
      <c r="AB23" s="39"/>
      <c r="AC23" s="39"/>
      <c r="AD23" s="39"/>
      <c r="AE23" s="39"/>
    </row>
    <row r="24" s="2" customFormat="1" ht="18" customHeight="1">
      <c r="A24" s="39"/>
      <c r="B24" s="40"/>
      <c r="C24" s="39"/>
      <c r="D24" s="39"/>
      <c r="E24" s="28" t="s">
        <v>33</v>
      </c>
      <c r="F24" s="39"/>
      <c r="G24" s="39"/>
      <c r="H24" s="39"/>
      <c r="I24" s="33" t="s">
        <v>28</v>
      </c>
      <c r="J24" s="28" t="s">
        <v>34</v>
      </c>
      <c r="K24" s="39"/>
      <c r="L24" s="117"/>
      <c r="S24" s="39"/>
      <c r="T24" s="39"/>
      <c r="U24" s="39"/>
      <c r="V24" s="39"/>
      <c r="W24" s="39"/>
      <c r="X24" s="39"/>
      <c r="Y24" s="39"/>
      <c r="Z24" s="39"/>
      <c r="AA24" s="39"/>
      <c r="AB24" s="39"/>
      <c r="AC24" s="39"/>
      <c r="AD24" s="39"/>
      <c r="AE24" s="39"/>
    </row>
    <row r="25" s="2" customFormat="1" ht="6.96" customHeight="1">
      <c r="A25" s="39"/>
      <c r="B25" s="40"/>
      <c r="C25" s="39"/>
      <c r="D25" s="39"/>
      <c r="E25" s="39"/>
      <c r="F25" s="39"/>
      <c r="G25" s="39"/>
      <c r="H25" s="39"/>
      <c r="I25" s="39"/>
      <c r="J25" s="39"/>
      <c r="K25" s="39"/>
      <c r="L25" s="117"/>
      <c r="S25" s="39"/>
      <c r="T25" s="39"/>
      <c r="U25" s="39"/>
      <c r="V25" s="39"/>
      <c r="W25" s="39"/>
      <c r="X25" s="39"/>
      <c r="Y25" s="39"/>
      <c r="Z25" s="39"/>
      <c r="AA25" s="39"/>
      <c r="AB25" s="39"/>
      <c r="AC25" s="39"/>
      <c r="AD25" s="39"/>
      <c r="AE25" s="39"/>
    </row>
    <row r="26" s="2" customFormat="1" ht="12" customHeight="1">
      <c r="A26" s="39"/>
      <c r="B26" s="40"/>
      <c r="C26" s="39"/>
      <c r="D26" s="33" t="s">
        <v>37</v>
      </c>
      <c r="E26" s="39"/>
      <c r="F26" s="39"/>
      <c r="G26" s="39"/>
      <c r="H26" s="39"/>
      <c r="I26" s="39"/>
      <c r="J26" s="39"/>
      <c r="K26" s="39"/>
      <c r="L26" s="117"/>
      <c r="S26" s="39"/>
      <c r="T26" s="39"/>
      <c r="U26" s="39"/>
      <c r="V26" s="39"/>
      <c r="W26" s="39"/>
      <c r="X26" s="39"/>
      <c r="Y26" s="39"/>
      <c r="Z26" s="39"/>
      <c r="AA26" s="39"/>
      <c r="AB26" s="39"/>
      <c r="AC26" s="39"/>
      <c r="AD26" s="39"/>
      <c r="AE26" s="39"/>
    </row>
    <row r="27" s="8" customFormat="1" ht="16.5" customHeight="1">
      <c r="A27" s="118"/>
      <c r="B27" s="119"/>
      <c r="C27" s="118"/>
      <c r="D27" s="118"/>
      <c r="E27" s="37" t="s">
        <v>3</v>
      </c>
      <c r="F27" s="37"/>
      <c r="G27" s="37"/>
      <c r="H27" s="37"/>
      <c r="I27" s="118"/>
      <c r="J27" s="118"/>
      <c r="K27" s="118"/>
      <c r="L27" s="120"/>
      <c r="S27" s="118"/>
      <c r="T27" s="118"/>
      <c r="U27" s="118"/>
      <c r="V27" s="118"/>
      <c r="W27" s="118"/>
      <c r="X27" s="118"/>
      <c r="Y27" s="118"/>
      <c r="Z27" s="118"/>
      <c r="AA27" s="118"/>
      <c r="AB27" s="118"/>
      <c r="AC27" s="118"/>
      <c r="AD27" s="118"/>
      <c r="AE27" s="118"/>
    </row>
    <row r="28" s="2" customFormat="1" ht="6.96" customHeight="1">
      <c r="A28" s="39"/>
      <c r="B28" s="40"/>
      <c r="C28" s="39"/>
      <c r="D28" s="39"/>
      <c r="E28" s="39"/>
      <c r="F28" s="39"/>
      <c r="G28" s="39"/>
      <c r="H28" s="39"/>
      <c r="I28" s="39"/>
      <c r="J28" s="39"/>
      <c r="K28" s="39"/>
      <c r="L28" s="117"/>
      <c r="S28" s="39"/>
      <c r="T28" s="39"/>
      <c r="U28" s="39"/>
      <c r="V28" s="39"/>
      <c r="W28" s="39"/>
      <c r="X28" s="39"/>
      <c r="Y28" s="39"/>
      <c r="Z28" s="39"/>
      <c r="AA28" s="39"/>
      <c r="AB28" s="39"/>
      <c r="AC28" s="39"/>
      <c r="AD28" s="39"/>
      <c r="AE28" s="39"/>
    </row>
    <row r="29" s="2" customFormat="1" ht="6.96" customHeight="1">
      <c r="A29" s="39"/>
      <c r="B29" s="40"/>
      <c r="C29" s="39"/>
      <c r="D29" s="85"/>
      <c r="E29" s="85"/>
      <c r="F29" s="85"/>
      <c r="G29" s="85"/>
      <c r="H29" s="85"/>
      <c r="I29" s="85"/>
      <c r="J29" s="85"/>
      <c r="K29" s="85"/>
      <c r="L29" s="117"/>
      <c r="S29" s="39"/>
      <c r="T29" s="39"/>
      <c r="U29" s="39"/>
      <c r="V29" s="39"/>
      <c r="W29" s="39"/>
      <c r="X29" s="39"/>
      <c r="Y29" s="39"/>
      <c r="Z29" s="39"/>
      <c r="AA29" s="39"/>
      <c r="AB29" s="39"/>
      <c r="AC29" s="39"/>
      <c r="AD29" s="39"/>
      <c r="AE29" s="39"/>
    </row>
    <row r="30" s="2" customFormat="1" ht="25.44" customHeight="1">
      <c r="A30" s="39"/>
      <c r="B30" s="40"/>
      <c r="C30" s="39"/>
      <c r="D30" s="121" t="s">
        <v>38</v>
      </c>
      <c r="E30" s="39"/>
      <c r="F30" s="39"/>
      <c r="G30" s="39"/>
      <c r="H30" s="39"/>
      <c r="I30" s="39"/>
      <c r="J30" s="91">
        <f>ROUND(J80, 2)</f>
        <v>0</v>
      </c>
      <c r="K30" s="39"/>
      <c r="L30" s="117"/>
      <c r="S30" s="39"/>
      <c r="T30" s="39"/>
      <c r="U30" s="39"/>
      <c r="V30" s="39"/>
      <c r="W30" s="39"/>
      <c r="X30" s="39"/>
      <c r="Y30" s="39"/>
      <c r="Z30" s="39"/>
      <c r="AA30" s="39"/>
      <c r="AB30" s="39"/>
      <c r="AC30" s="39"/>
      <c r="AD30" s="39"/>
      <c r="AE30" s="39"/>
    </row>
    <row r="31" s="2" customFormat="1" ht="6.96" customHeight="1">
      <c r="A31" s="39"/>
      <c r="B31" s="40"/>
      <c r="C31" s="39"/>
      <c r="D31" s="85"/>
      <c r="E31" s="85"/>
      <c r="F31" s="85"/>
      <c r="G31" s="85"/>
      <c r="H31" s="85"/>
      <c r="I31" s="85"/>
      <c r="J31" s="85"/>
      <c r="K31" s="85"/>
      <c r="L31" s="117"/>
      <c r="S31" s="39"/>
      <c r="T31" s="39"/>
      <c r="U31" s="39"/>
      <c r="V31" s="39"/>
      <c r="W31" s="39"/>
      <c r="X31" s="39"/>
      <c r="Y31" s="39"/>
      <c r="Z31" s="39"/>
      <c r="AA31" s="39"/>
      <c r="AB31" s="39"/>
      <c r="AC31" s="39"/>
      <c r="AD31" s="39"/>
      <c r="AE31" s="39"/>
    </row>
    <row r="32" s="2" customFormat="1" ht="14.4" customHeight="1">
      <c r="A32" s="39"/>
      <c r="B32" s="40"/>
      <c r="C32" s="39"/>
      <c r="D32" s="39"/>
      <c r="E32" s="39"/>
      <c r="F32" s="44" t="s">
        <v>40</v>
      </c>
      <c r="G32" s="39"/>
      <c r="H32" s="39"/>
      <c r="I32" s="44" t="s">
        <v>39</v>
      </c>
      <c r="J32" s="44" t="s">
        <v>41</v>
      </c>
      <c r="K32" s="39"/>
      <c r="L32" s="117"/>
      <c r="S32" s="39"/>
      <c r="T32" s="39"/>
      <c r="U32" s="39"/>
      <c r="V32" s="39"/>
      <c r="W32" s="39"/>
      <c r="X32" s="39"/>
      <c r="Y32" s="39"/>
      <c r="Z32" s="39"/>
      <c r="AA32" s="39"/>
      <c r="AB32" s="39"/>
      <c r="AC32" s="39"/>
      <c r="AD32" s="39"/>
      <c r="AE32" s="39"/>
    </row>
    <row r="33" s="2" customFormat="1" ht="14.4" customHeight="1">
      <c r="A33" s="39"/>
      <c r="B33" s="40"/>
      <c r="C33" s="39"/>
      <c r="D33" s="122" t="s">
        <v>42</v>
      </c>
      <c r="E33" s="33" t="s">
        <v>43</v>
      </c>
      <c r="F33" s="123">
        <f>ROUND((SUM(BE80:BE147)),  2)</f>
        <v>0</v>
      </c>
      <c r="G33" s="39"/>
      <c r="H33" s="39"/>
      <c r="I33" s="124">
        <v>0.21</v>
      </c>
      <c r="J33" s="123">
        <f>ROUND(((SUM(BE80:BE147))*I33),  2)</f>
        <v>0</v>
      </c>
      <c r="K33" s="39"/>
      <c r="L33" s="117"/>
      <c r="S33" s="39"/>
      <c r="T33" s="39"/>
      <c r="U33" s="39"/>
      <c r="V33" s="39"/>
      <c r="W33" s="39"/>
      <c r="X33" s="39"/>
      <c r="Y33" s="39"/>
      <c r="Z33" s="39"/>
      <c r="AA33" s="39"/>
      <c r="AB33" s="39"/>
      <c r="AC33" s="39"/>
      <c r="AD33" s="39"/>
      <c r="AE33" s="39"/>
    </row>
    <row r="34" s="2" customFormat="1" ht="14.4" customHeight="1">
      <c r="A34" s="39"/>
      <c r="B34" s="40"/>
      <c r="C34" s="39"/>
      <c r="D34" s="39"/>
      <c r="E34" s="33" t="s">
        <v>44</v>
      </c>
      <c r="F34" s="123">
        <f>ROUND((SUM(BF80:BF147)),  2)</f>
        <v>0</v>
      </c>
      <c r="G34" s="39"/>
      <c r="H34" s="39"/>
      <c r="I34" s="124">
        <v>0.12</v>
      </c>
      <c r="J34" s="123">
        <f>ROUND(((SUM(BF80:BF147))*I34),  2)</f>
        <v>0</v>
      </c>
      <c r="K34" s="39"/>
      <c r="L34" s="117"/>
      <c r="S34" s="39"/>
      <c r="T34" s="39"/>
      <c r="U34" s="39"/>
      <c r="V34" s="39"/>
      <c r="W34" s="39"/>
      <c r="X34" s="39"/>
      <c r="Y34" s="39"/>
      <c r="Z34" s="39"/>
      <c r="AA34" s="39"/>
      <c r="AB34" s="39"/>
      <c r="AC34" s="39"/>
      <c r="AD34" s="39"/>
      <c r="AE34" s="39"/>
    </row>
    <row r="35" hidden="1" s="2" customFormat="1" ht="14.4" customHeight="1">
      <c r="A35" s="39"/>
      <c r="B35" s="40"/>
      <c r="C35" s="39"/>
      <c r="D35" s="39"/>
      <c r="E35" s="33" t="s">
        <v>45</v>
      </c>
      <c r="F35" s="123">
        <f>ROUND((SUM(BG80:BG147)),  2)</f>
        <v>0</v>
      </c>
      <c r="G35" s="39"/>
      <c r="H35" s="39"/>
      <c r="I35" s="124">
        <v>0.21</v>
      </c>
      <c r="J35" s="123">
        <f>0</f>
        <v>0</v>
      </c>
      <c r="K35" s="39"/>
      <c r="L35" s="117"/>
      <c r="S35" s="39"/>
      <c r="T35" s="39"/>
      <c r="U35" s="39"/>
      <c r="V35" s="39"/>
      <c r="W35" s="39"/>
      <c r="X35" s="39"/>
      <c r="Y35" s="39"/>
      <c r="Z35" s="39"/>
      <c r="AA35" s="39"/>
      <c r="AB35" s="39"/>
      <c r="AC35" s="39"/>
      <c r="AD35" s="39"/>
      <c r="AE35" s="39"/>
    </row>
    <row r="36" hidden="1" s="2" customFormat="1" ht="14.4" customHeight="1">
      <c r="A36" s="39"/>
      <c r="B36" s="40"/>
      <c r="C36" s="39"/>
      <c r="D36" s="39"/>
      <c r="E36" s="33" t="s">
        <v>46</v>
      </c>
      <c r="F36" s="123">
        <f>ROUND((SUM(BH80:BH147)),  2)</f>
        <v>0</v>
      </c>
      <c r="G36" s="39"/>
      <c r="H36" s="39"/>
      <c r="I36" s="124">
        <v>0.12</v>
      </c>
      <c r="J36" s="123">
        <f>0</f>
        <v>0</v>
      </c>
      <c r="K36" s="39"/>
      <c r="L36" s="117"/>
      <c r="S36" s="39"/>
      <c r="T36" s="39"/>
      <c r="U36" s="39"/>
      <c r="V36" s="39"/>
      <c r="W36" s="39"/>
      <c r="X36" s="39"/>
      <c r="Y36" s="39"/>
      <c r="Z36" s="39"/>
      <c r="AA36" s="39"/>
      <c r="AB36" s="39"/>
      <c r="AC36" s="39"/>
      <c r="AD36" s="39"/>
      <c r="AE36" s="39"/>
    </row>
    <row r="37" hidden="1" s="2" customFormat="1" ht="14.4" customHeight="1">
      <c r="A37" s="39"/>
      <c r="B37" s="40"/>
      <c r="C37" s="39"/>
      <c r="D37" s="39"/>
      <c r="E37" s="33" t="s">
        <v>47</v>
      </c>
      <c r="F37" s="123">
        <f>ROUND((SUM(BI80:BI147)),  2)</f>
        <v>0</v>
      </c>
      <c r="G37" s="39"/>
      <c r="H37" s="39"/>
      <c r="I37" s="124">
        <v>0</v>
      </c>
      <c r="J37" s="123">
        <f>0</f>
        <v>0</v>
      </c>
      <c r="K37" s="39"/>
      <c r="L37" s="117"/>
      <c r="S37" s="39"/>
      <c r="T37" s="39"/>
      <c r="U37" s="39"/>
      <c r="V37" s="39"/>
      <c r="W37" s="39"/>
      <c r="X37" s="39"/>
      <c r="Y37" s="39"/>
      <c r="Z37" s="39"/>
      <c r="AA37" s="39"/>
      <c r="AB37" s="39"/>
      <c r="AC37" s="39"/>
      <c r="AD37" s="39"/>
      <c r="AE37" s="39"/>
    </row>
    <row r="38" s="2" customFormat="1" ht="6.96" customHeight="1">
      <c r="A38" s="39"/>
      <c r="B38" s="40"/>
      <c r="C38" s="39"/>
      <c r="D38" s="39"/>
      <c r="E38" s="39"/>
      <c r="F38" s="39"/>
      <c r="G38" s="39"/>
      <c r="H38" s="39"/>
      <c r="I38" s="39"/>
      <c r="J38" s="39"/>
      <c r="K38" s="39"/>
      <c r="L38" s="117"/>
      <c r="S38" s="39"/>
      <c r="T38" s="39"/>
      <c r="U38" s="39"/>
      <c r="V38" s="39"/>
      <c r="W38" s="39"/>
      <c r="X38" s="39"/>
      <c r="Y38" s="39"/>
      <c r="Z38" s="39"/>
      <c r="AA38" s="39"/>
      <c r="AB38" s="39"/>
      <c r="AC38" s="39"/>
      <c r="AD38" s="39"/>
      <c r="AE38" s="39"/>
    </row>
    <row r="39" s="2" customFormat="1" ht="25.44" customHeight="1">
      <c r="A39" s="39"/>
      <c r="B39" s="40"/>
      <c r="C39" s="125"/>
      <c r="D39" s="126" t="s">
        <v>48</v>
      </c>
      <c r="E39" s="77"/>
      <c r="F39" s="77"/>
      <c r="G39" s="127" t="s">
        <v>49</v>
      </c>
      <c r="H39" s="128" t="s">
        <v>50</v>
      </c>
      <c r="I39" s="77"/>
      <c r="J39" s="129">
        <f>SUM(J30:J37)</f>
        <v>0</v>
      </c>
      <c r="K39" s="130"/>
      <c r="L39" s="117"/>
      <c r="S39" s="39"/>
      <c r="T39" s="39"/>
      <c r="U39" s="39"/>
      <c r="V39" s="39"/>
      <c r="W39" s="39"/>
      <c r="X39" s="39"/>
      <c r="Y39" s="39"/>
      <c r="Z39" s="39"/>
      <c r="AA39" s="39"/>
      <c r="AB39" s="39"/>
      <c r="AC39" s="39"/>
      <c r="AD39" s="39"/>
      <c r="AE39" s="39"/>
    </row>
    <row r="40" s="2" customFormat="1" ht="14.4" customHeight="1">
      <c r="A40" s="39"/>
      <c r="B40" s="56"/>
      <c r="C40" s="57"/>
      <c r="D40" s="57"/>
      <c r="E40" s="57"/>
      <c r="F40" s="57"/>
      <c r="G40" s="57"/>
      <c r="H40" s="57"/>
      <c r="I40" s="57"/>
      <c r="J40" s="57"/>
      <c r="K40" s="57"/>
      <c r="L40" s="117"/>
      <c r="S40" s="39"/>
      <c r="T40" s="39"/>
      <c r="U40" s="39"/>
      <c r="V40" s="39"/>
      <c r="W40" s="39"/>
      <c r="X40" s="39"/>
      <c r="Y40" s="39"/>
      <c r="Z40" s="39"/>
      <c r="AA40" s="39"/>
      <c r="AB40" s="39"/>
      <c r="AC40" s="39"/>
      <c r="AD40" s="39"/>
      <c r="AE40" s="39"/>
    </row>
    <row r="44" s="2" customFormat="1" ht="6.96" customHeight="1">
      <c r="A44" s="39"/>
      <c r="B44" s="58"/>
      <c r="C44" s="59"/>
      <c r="D44" s="59"/>
      <c r="E44" s="59"/>
      <c r="F44" s="59"/>
      <c r="G44" s="59"/>
      <c r="H44" s="59"/>
      <c r="I44" s="59"/>
      <c r="J44" s="59"/>
      <c r="K44" s="59"/>
      <c r="L44" s="117"/>
      <c r="S44" s="39"/>
      <c r="T44" s="39"/>
      <c r="U44" s="39"/>
      <c r="V44" s="39"/>
      <c r="W44" s="39"/>
      <c r="X44" s="39"/>
      <c r="Y44" s="39"/>
      <c r="Z44" s="39"/>
      <c r="AA44" s="39"/>
      <c r="AB44" s="39"/>
      <c r="AC44" s="39"/>
      <c r="AD44" s="39"/>
      <c r="AE44" s="39"/>
    </row>
    <row r="45" s="2" customFormat="1" ht="24.96" customHeight="1">
      <c r="A45" s="39"/>
      <c r="B45" s="40"/>
      <c r="C45" s="24" t="s">
        <v>113</v>
      </c>
      <c r="D45" s="39"/>
      <c r="E45" s="39"/>
      <c r="F45" s="39"/>
      <c r="G45" s="39"/>
      <c r="H45" s="39"/>
      <c r="I45" s="39"/>
      <c r="J45" s="39"/>
      <c r="K45" s="39"/>
      <c r="L45" s="117"/>
      <c r="S45" s="39"/>
      <c r="T45" s="39"/>
      <c r="U45" s="39"/>
      <c r="V45" s="39"/>
      <c r="W45" s="39"/>
      <c r="X45" s="39"/>
      <c r="Y45" s="39"/>
      <c r="Z45" s="39"/>
      <c r="AA45" s="39"/>
      <c r="AB45" s="39"/>
      <c r="AC45" s="39"/>
      <c r="AD45" s="39"/>
      <c r="AE45" s="39"/>
    </row>
    <row r="46" s="2" customFormat="1" ht="6.96" customHeight="1">
      <c r="A46" s="39"/>
      <c r="B46" s="40"/>
      <c r="C46" s="39"/>
      <c r="D46" s="39"/>
      <c r="E46" s="39"/>
      <c r="F46" s="39"/>
      <c r="G46" s="39"/>
      <c r="H46" s="39"/>
      <c r="I46" s="39"/>
      <c r="J46" s="39"/>
      <c r="K46" s="39"/>
      <c r="L46" s="117"/>
      <c r="S46" s="39"/>
      <c r="T46" s="39"/>
      <c r="U46" s="39"/>
      <c r="V46" s="39"/>
      <c r="W46" s="39"/>
      <c r="X46" s="39"/>
      <c r="Y46" s="39"/>
      <c r="Z46" s="39"/>
      <c r="AA46" s="39"/>
      <c r="AB46" s="39"/>
      <c r="AC46" s="39"/>
      <c r="AD46" s="39"/>
      <c r="AE46" s="39"/>
    </row>
    <row r="47" s="2" customFormat="1" ht="12" customHeight="1">
      <c r="A47" s="39"/>
      <c r="B47" s="40"/>
      <c r="C47" s="33" t="s">
        <v>17</v>
      </c>
      <c r="D47" s="39"/>
      <c r="E47" s="39"/>
      <c r="F47" s="39"/>
      <c r="G47" s="39"/>
      <c r="H47" s="39"/>
      <c r="I47" s="39"/>
      <c r="J47" s="39"/>
      <c r="K47" s="39"/>
      <c r="L47" s="117"/>
      <c r="S47" s="39"/>
      <c r="T47" s="39"/>
      <c r="U47" s="39"/>
      <c r="V47" s="39"/>
      <c r="W47" s="39"/>
      <c r="X47" s="39"/>
      <c r="Y47" s="39"/>
      <c r="Z47" s="39"/>
      <c r="AA47" s="39"/>
      <c r="AB47" s="39"/>
      <c r="AC47" s="39"/>
      <c r="AD47" s="39"/>
      <c r="AE47" s="39"/>
    </row>
    <row r="48" s="2" customFormat="1" ht="16.5" customHeight="1">
      <c r="A48" s="39"/>
      <c r="B48" s="40"/>
      <c r="C48" s="39"/>
      <c r="D48" s="39"/>
      <c r="E48" s="116" t="str">
        <f>E7</f>
        <v>SUŠP Jihlava Rek. stravovacího provozu</v>
      </c>
      <c r="F48" s="33"/>
      <c r="G48" s="33"/>
      <c r="H48" s="33"/>
      <c r="I48" s="39"/>
      <c r="J48" s="39"/>
      <c r="K48" s="39"/>
      <c r="L48" s="117"/>
      <c r="S48" s="39"/>
      <c r="T48" s="39"/>
      <c r="U48" s="39"/>
      <c r="V48" s="39"/>
      <c r="W48" s="39"/>
      <c r="X48" s="39"/>
      <c r="Y48" s="39"/>
      <c r="Z48" s="39"/>
      <c r="AA48" s="39"/>
      <c r="AB48" s="39"/>
      <c r="AC48" s="39"/>
      <c r="AD48" s="39"/>
      <c r="AE48" s="39"/>
    </row>
    <row r="49" s="2" customFormat="1" ht="12" customHeight="1">
      <c r="A49" s="39"/>
      <c r="B49" s="40"/>
      <c r="C49" s="33" t="s">
        <v>111</v>
      </c>
      <c r="D49" s="39"/>
      <c r="E49" s="39"/>
      <c r="F49" s="39"/>
      <c r="G49" s="39"/>
      <c r="H49" s="39"/>
      <c r="I49" s="39"/>
      <c r="J49" s="39"/>
      <c r="K49" s="39"/>
      <c r="L49" s="117"/>
      <c r="S49" s="39"/>
      <c r="T49" s="39"/>
      <c r="U49" s="39"/>
      <c r="V49" s="39"/>
      <c r="W49" s="39"/>
      <c r="X49" s="39"/>
      <c r="Y49" s="39"/>
      <c r="Z49" s="39"/>
      <c r="AA49" s="39"/>
      <c r="AB49" s="39"/>
      <c r="AC49" s="39"/>
      <c r="AD49" s="39"/>
      <c r="AE49" s="39"/>
    </row>
    <row r="50" s="2" customFormat="1" ht="16.5" customHeight="1">
      <c r="A50" s="39"/>
      <c r="B50" s="40"/>
      <c r="C50" s="39"/>
      <c r="D50" s="39"/>
      <c r="E50" s="63" t="str">
        <f>E9</f>
        <v>07 - ELEKTRO</v>
      </c>
      <c r="F50" s="39"/>
      <c r="G50" s="39"/>
      <c r="H50" s="39"/>
      <c r="I50" s="39"/>
      <c r="J50" s="39"/>
      <c r="K50" s="39"/>
      <c r="L50" s="117"/>
      <c r="S50" s="39"/>
      <c r="T50" s="39"/>
      <c r="U50" s="39"/>
      <c r="V50" s="39"/>
      <c r="W50" s="39"/>
      <c r="X50" s="39"/>
      <c r="Y50" s="39"/>
      <c r="Z50" s="39"/>
      <c r="AA50" s="39"/>
      <c r="AB50" s="39"/>
      <c r="AC50" s="39"/>
      <c r="AD50" s="39"/>
      <c r="AE50" s="39"/>
    </row>
    <row r="51" s="2" customFormat="1" ht="6.96" customHeight="1">
      <c r="A51" s="39"/>
      <c r="B51" s="40"/>
      <c r="C51" s="39"/>
      <c r="D51" s="39"/>
      <c r="E51" s="39"/>
      <c r="F51" s="39"/>
      <c r="G51" s="39"/>
      <c r="H51" s="39"/>
      <c r="I51" s="39"/>
      <c r="J51" s="39"/>
      <c r="K51" s="39"/>
      <c r="L51" s="117"/>
      <c r="S51" s="39"/>
      <c r="T51" s="39"/>
      <c r="U51" s="39"/>
      <c r="V51" s="39"/>
      <c r="W51" s="39"/>
      <c r="X51" s="39"/>
      <c r="Y51" s="39"/>
      <c r="Z51" s="39"/>
      <c r="AA51" s="39"/>
      <c r="AB51" s="39"/>
      <c r="AC51" s="39"/>
      <c r="AD51" s="39"/>
      <c r="AE51" s="39"/>
    </row>
    <row r="52" s="2" customFormat="1" ht="12" customHeight="1">
      <c r="A52" s="39"/>
      <c r="B52" s="40"/>
      <c r="C52" s="33" t="s">
        <v>21</v>
      </c>
      <c r="D52" s="39"/>
      <c r="E52" s="39"/>
      <c r="F52" s="28" t="str">
        <f>F12</f>
        <v>Hálkova 2917/42</v>
      </c>
      <c r="G52" s="39"/>
      <c r="H52" s="39"/>
      <c r="I52" s="33" t="s">
        <v>23</v>
      </c>
      <c r="J52" s="65" t="str">
        <f>IF(J12="","",J12)</f>
        <v>20. 1. 2025</v>
      </c>
      <c r="K52" s="39"/>
      <c r="L52" s="117"/>
      <c r="S52" s="39"/>
      <c r="T52" s="39"/>
      <c r="U52" s="39"/>
      <c r="V52" s="39"/>
      <c r="W52" s="39"/>
      <c r="X52" s="39"/>
      <c r="Y52" s="39"/>
      <c r="Z52" s="39"/>
      <c r="AA52" s="39"/>
      <c r="AB52" s="39"/>
      <c r="AC52" s="39"/>
      <c r="AD52" s="39"/>
      <c r="AE52" s="39"/>
    </row>
    <row r="53" s="2" customFormat="1" ht="6.96" customHeight="1">
      <c r="A53" s="39"/>
      <c r="B53" s="40"/>
      <c r="C53" s="39"/>
      <c r="D53" s="39"/>
      <c r="E53" s="39"/>
      <c r="F53" s="39"/>
      <c r="G53" s="39"/>
      <c r="H53" s="39"/>
      <c r="I53" s="39"/>
      <c r="J53" s="39"/>
      <c r="K53" s="39"/>
      <c r="L53" s="117"/>
      <c r="S53" s="39"/>
      <c r="T53" s="39"/>
      <c r="U53" s="39"/>
      <c r="V53" s="39"/>
      <c r="W53" s="39"/>
      <c r="X53" s="39"/>
      <c r="Y53" s="39"/>
      <c r="Z53" s="39"/>
      <c r="AA53" s="39"/>
      <c r="AB53" s="39"/>
      <c r="AC53" s="39"/>
      <c r="AD53" s="39"/>
      <c r="AE53" s="39"/>
    </row>
    <row r="54" s="2" customFormat="1" ht="15.15" customHeight="1">
      <c r="A54" s="39"/>
      <c r="B54" s="40"/>
      <c r="C54" s="33" t="s">
        <v>25</v>
      </c>
      <c r="D54" s="39"/>
      <c r="E54" s="39"/>
      <c r="F54" s="28" t="str">
        <f>E15</f>
        <v>Kraj Vysočina, Žižkova 182/57, 586 01 Jihlava</v>
      </c>
      <c r="G54" s="39"/>
      <c r="H54" s="39"/>
      <c r="I54" s="33" t="s">
        <v>31</v>
      </c>
      <c r="J54" s="37" t="str">
        <f>E21</f>
        <v>Proiectura Dana s.r.o.</v>
      </c>
      <c r="K54" s="39"/>
      <c r="L54" s="117"/>
      <c r="S54" s="39"/>
      <c r="T54" s="39"/>
      <c r="U54" s="39"/>
      <c r="V54" s="39"/>
      <c r="W54" s="39"/>
      <c r="X54" s="39"/>
      <c r="Y54" s="39"/>
      <c r="Z54" s="39"/>
      <c r="AA54" s="39"/>
      <c r="AB54" s="39"/>
      <c r="AC54" s="39"/>
      <c r="AD54" s="39"/>
      <c r="AE54" s="39"/>
    </row>
    <row r="55" s="2" customFormat="1" ht="15.15" customHeight="1">
      <c r="A55" s="39"/>
      <c r="B55" s="40"/>
      <c r="C55" s="33" t="s">
        <v>29</v>
      </c>
      <c r="D55" s="39"/>
      <c r="E55" s="39"/>
      <c r="F55" s="28" t="str">
        <f>IF(E18="","",E18)</f>
        <v>Vyplň údaj</v>
      </c>
      <c r="G55" s="39"/>
      <c r="H55" s="39"/>
      <c r="I55" s="33" t="s">
        <v>36</v>
      </c>
      <c r="J55" s="37" t="str">
        <f>E24</f>
        <v>Proiectura Dana s.r.o.</v>
      </c>
      <c r="K55" s="39"/>
      <c r="L55" s="117"/>
      <c r="S55" s="39"/>
      <c r="T55" s="39"/>
      <c r="U55" s="39"/>
      <c r="V55" s="39"/>
      <c r="W55" s="39"/>
      <c r="X55" s="39"/>
      <c r="Y55" s="39"/>
      <c r="Z55" s="39"/>
      <c r="AA55" s="39"/>
      <c r="AB55" s="39"/>
      <c r="AC55" s="39"/>
      <c r="AD55" s="39"/>
      <c r="AE55" s="39"/>
    </row>
    <row r="56" s="2" customFormat="1" ht="10.32" customHeight="1">
      <c r="A56" s="39"/>
      <c r="B56" s="40"/>
      <c r="C56" s="39"/>
      <c r="D56" s="39"/>
      <c r="E56" s="39"/>
      <c r="F56" s="39"/>
      <c r="G56" s="39"/>
      <c r="H56" s="39"/>
      <c r="I56" s="39"/>
      <c r="J56" s="39"/>
      <c r="K56" s="39"/>
      <c r="L56" s="117"/>
      <c r="S56" s="39"/>
      <c r="T56" s="39"/>
      <c r="U56" s="39"/>
      <c r="V56" s="39"/>
      <c r="W56" s="39"/>
      <c r="X56" s="39"/>
      <c r="Y56" s="39"/>
      <c r="Z56" s="39"/>
      <c r="AA56" s="39"/>
      <c r="AB56" s="39"/>
      <c r="AC56" s="39"/>
      <c r="AD56" s="39"/>
      <c r="AE56" s="39"/>
    </row>
    <row r="57" s="2" customFormat="1" ht="29.28" customHeight="1">
      <c r="A57" s="39"/>
      <c r="B57" s="40"/>
      <c r="C57" s="131" t="s">
        <v>114</v>
      </c>
      <c r="D57" s="125"/>
      <c r="E57" s="125"/>
      <c r="F57" s="125"/>
      <c r="G57" s="125"/>
      <c r="H57" s="125"/>
      <c r="I57" s="125"/>
      <c r="J57" s="132" t="s">
        <v>115</v>
      </c>
      <c r="K57" s="125"/>
      <c r="L57" s="117"/>
      <c r="S57" s="39"/>
      <c r="T57" s="39"/>
      <c r="U57" s="39"/>
      <c r="V57" s="39"/>
      <c r="W57" s="39"/>
      <c r="X57" s="39"/>
      <c r="Y57" s="39"/>
      <c r="Z57" s="39"/>
      <c r="AA57" s="39"/>
      <c r="AB57" s="39"/>
      <c r="AC57" s="39"/>
      <c r="AD57" s="39"/>
      <c r="AE57" s="39"/>
    </row>
    <row r="58" s="2" customFormat="1" ht="10.32" customHeight="1">
      <c r="A58" s="39"/>
      <c r="B58" s="40"/>
      <c r="C58" s="39"/>
      <c r="D58" s="39"/>
      <c r="E58" s="39"/>
      <c r="F58" s="39"/>
      <c r="G58" s="39"/>
      <c r="H58" s="39"/>
      <c r="I58" s="39"/>
      <c r="J58" s="39"/>
      <c r="K58" s="39"/>
      <c r="L58" s="117"/>
      <c r="S58" s="39"/>
      <c r="T58" s="39"/>
      <c r="U58" s="39"/>
      <c r="V58" s="39"/>
      <c r="W58" s="39"/>
      <c r="X58" s="39"/>
      <c r="Y58" s="39"/>
      <c r="Z58" s="39"/>
      <c r="AA58" s="39"/>
      <c r="AB58" s="39"/>
      <c r="AC58" s="39"/>
      <c r="AD58" s="39"/>
      <c r="AE58" s="39"/>
    </row>
    <row r="59" s="2" customFormat="1" ht="22.8" customHeight="1">
      <c r="A59" s="39"/>
      <c r="B59" s="40"/>
      <c r="C59" s="133" t="s">
        <v>70</v>
      </c>
      <c r="D59" s="39"/>
      <c r="E59" s="39"/>
      <c r="F59" s="39"/>
      <c r="G59" s="39"/>
      <c r="H59" s="39"/>
      <c r="I59" s="39"/>
      <c r="J59" s="91">
        <f>J80</f>
        <v>0</v>
      </c>
      <c r="K59" s="39"/>
      <c r="L59" s="117"/>
      <c r="S59" s="39"/>
      <c r="T59" s="39"/>
      <c r="U59" s="39"/>
      <c r="V59" s="39"/>
      <c r="W59" s="39"/>
      <c r="X59" s="39"/>
      <c r="Y59" s="39"/>
      <c r="Z59" s="39"/>
      <c r="AA59" s="39"/>
      <c r="AB59" s="39"/>
      <c r="AC59" s="39"/>
      <c r="AD59" s="39"/>
      <c r="AE59" s="39"/>
      <c r="AU59" s="20" t="s">
        <v>116</v>
      </c>
    </row>
    <row r="60" s="9" customFormat="1" ht="24.96" customHeight="1">
      <c r="A60" s="9"/>
      <c r="B60" s="134"/>
      <c r="C60" s="9"/>
      <c r="D60" s="135" t="s">
        <v>1498</v>
      </c>
      <c r="E60" s="136"/>
      <c r="F60" s="136"/>
      <c r="G60" s="136"/>
      <c r="H60" s="136"/>
      <c r="I60" s="136"/>
      <c r="J60" s="137">
        <f>J81</f>
        <v>0</v>
      </c>
      <c r="K60" s="9"/>
      <c r="L60" s="134"/>
      <c r="S60" s="9"/>
      <c r="T60" s="9"/>
      <c r="U60" s="9"/>
      <c r="V60" s="9"/>
      <c r="W60" s="9"/>
      <c r="X60" s="9"/>
      <c r="Y60" s="9"/>
      <c r="Z60" s="9"/>
      <c r="AA60" s="9"/>
      <c r="AB60" s="9"/>
      <c r="AC60" s="9"/>
      <c r="AD60" s="9"/>
      <c r="AE60" s="9"/>
    </row>
    <row r="61" s="2" customFormat="1" ht="21.84" customHeight="1">
      <c r="A61" s="39"/>
      <c r="B61" s="40"/>
      <c r="C61" s="39"/>
      <c r="D61" s="39"/>
      <c r="E61" s="39"/>
      <c r="F61" s="39"/>
      <c r="G61" s="39"/>
      <c r="H61" s="39"/>
      <c r="I61" s="39"/>
      <c r="J61" s="39"/>
      <c r="K61" s="39"/>
      <c r="L61" s="117"/>
      <c r="S61" s="39"/>
      <c r="T61" s="39"/>
      <c r="U61" s="39"/>
      <c r="V61" s="39"/>
      <c r="W61" s="39"/>
      <c r="X61" s="39"/>
      <c r="Y61" s="39"/>
      <c r="Z61" s="39"/>
      <c r="AA61" s="39"/>
      <c r="AB61" s="39"/>
      <c r="AC61" s="39"/>
      <c r="AD61" s="39"/>
      <c r="AE61" s="39"/>
    </row>
    <row r="62" s="2" customFormat="1" ht="6.96" customHeight="1">
      <c r="A62" s="39"/>
      <c r="B62" s="56"/>
      <c r="C62" s="57"/>
      <c r="D62" s="57"/>
      <c r="E62" s="57"/>
      <c r="F62" s="57"/>
      <c r="G62" s="57"/>
      <c r="H62" s="57"/>
      <c r="I62" s="57"/>
      <c r="J62" s="57"/>
      <c r="K62" s="57"/>
      <c r="L62" s="117"/>
      <c r="S62" s="39"/>
      <c r="T62" s="39"/>
      <c r="U62" s="39"/>
      <c r="V62" s="39"/>
      <c r="W62" s="39"/>
      <c r="X62" s="39"/>
      <c r="Y62" s="39"/>
      <c r="Z62" s="39"/>
      <c r="AA62" s="39"/>
      <c r="AB62" s="39"/>
      <c r="AC62" s="39"/>
      <c r="AD62" s="39"/>
      <c r="AE62" s="39"/>
    </row>
    <row r="66" s="2" customFormat="1" ht="6.96" customHeight="1">
      <c r="A66" s="39"/>
      <c r="B66" s="58"/>
      <c r="C66" s="59"/>
      <c r="D66" s="59"/>
      <c r="E66" s="59"/>
      <c r="F66" s="59"/>
      <c r="G66" s="59"/>
      <c r="H66" s="59"/>
      <c r="I66" s="59"/>
      <c r="J66" s="59"/>
      <c r="K66" s="59"/>
      <c r="L66" s="117"/>
      <c r="S66" s="39"/>
      <c r="T66" s="39"/>
      <c r="U66" s="39"/>
      <c r="V66" s="39"/>
      <c r="W66" s="39"/>
      <c r="X66" s="39"/>
      <c r="Y66" s="39"/>
      <c r="Z66" s="39"/>
      <c r="AA66" s="39"/>
      <c r="AB66" s="39"/>
      <c r="AC66" s="39"/>
      <c r="AD66" s="39"/>
      <c r="AE66" s="39"/>
    </row>
    <row r="67" s="2" customFormat="1" ht="24.96" customHeight="1">
      <c r="A67" s="39"/>
      <c r="B67" s="40"/>
      <c r="C67" s="24" t="s">
        <v>133</v>
      </c>
      <c r="D67" s="39"/>
      <c r="E67" s="39"/>
      <c r="F67" s="39"/>
      <c r="G67" s="39"/>
      <c r="H67" s="39"/>
      <c r="I67" s="39"/>
      <c r="J67" s="39"/>
      <c r="K67" s="39"/>
      <c r="L67" s="117"/>
      <c r="S67" s="39"/>
      <c r="T67" s="39"/>
      <c r="U67" s="39"/>
      <c r="V67" s="39"/>
      <c r="W67" s="39"/>
      <c r="X67" s="39"/>
      <c r="Y67" s="39"/>
      <c r="Z67" s="39"/>
      <c r="AA67" s="39"/>
      <c r="AB67" s="39"/>
      <c r="AC67" s="39"/>
      <c r="AD67" s="39"/>
      <c r="AE67" s="39"/>
    </row>
    <row r="68" s="2" customFormat="1" ht="6.96" customHeight="1">
      <c r="A68" s="39"/>
      <c r="B68" s="40"/>
      <c r="C68" s="39"/>
      <c r="D68" s="39"/>
      <c r="E68" s="39"/>
      <c r="F68" s="39"/>
      <c r="G68" s="39"/>
      <c r="H68" s="39"/>
      <c r="I68" s="39"/>
      <c r="J68" s="39"/>
      <c r="K68" s="39"/>
      <c r="L68" s="117"/>
      <c r="S68" s="39"/>
      <c r="T68" s="39"/>
      <c r="U68" s="39"/>
      <c r="V68" s="39"/>
      <c r="W68" s="39"/>
      <c r="X68" s="39"/>
      <c r="Y68" s="39"/>
      <c r="Z68" s="39"/>
      <c r="AA68" s="39"/>
      <c r="AB68" s="39"/>
      <c r="AC68" s="39"/>
      <c r="AD68" s="39"/>
      <c r="AE68" s="39"/>
    </row>
    <row r="69" s="2" customFormat="1" ht="12" customHeight="1">
      <c r="A69" s="39"/>
      <c r="B69" s="40"/>
      <c r="C69" s="33" t="s">
        <v>17</v>
      </c>
      <c r="D69" s="39"/>
      <c r="E69" s="39"/>
      <c r="F69" s="39"/>
      <c r="G69" s="39"/>
      <c r="H69" s="39"/>
      <c r="I69" s="39"/>
      <c r="J69" s="39"/>
      <c r="K69" s="39"/>
      <c r="L69" s="117"/>
      <c r="S69" s="39"/>
      <c r="T69" s="39"/>
      <c r="U69" s="39"/>
      <c r="V69" s="39"/>
      <c r="W69" s="39"/>
      <c r="X69" s="39"/>
      <c r="Y69" s="39"/>
      <c r="Z69" s="39"/>
      <c r="AA69" s="39"/>
      <c r="AB69" s="39"/>
      <c r="AC69" s="39"/>
      <c r="AD69" s="39"/>
      <c r="AE69" s="39"/>
    </row>
    <row r="70" s="2" customFormat="1" ht="16.5" customHeight="1">
      <c r="A70" s="39"/>
      <c r="B70" s="40"/>
      <c r="C70" s="39"/>
      <c r="D70" s="39"/>
      <c r="E70" s="116" t="str">
        <f>E7</f>
        <v>SUŠP Jihlava Rek. stravovacího provozu</v>
      </c>
      <c r="F70" s="33"/>
      <c r="G70" s="33"/>
      <c r="H70" s="33"/>
      <c r="I70" s="39"/>
      <c r="J70" s="39"/>
      <c r="K70" s="39"/>
      <c r="L70" s="117"/>
      <c r="S70" s="39"/>
      <c r="T70" s="39"/>
      <c r="U70" s="39"/>
      <c r="V70" s="39"/>
      <c r="W70" s="39"/>
      <c r="X70" s="39"/>
      <c r="Y70" s="39"/>
      <c r="Z70" s="39"/>
      <c r="AA70" s="39"/>
      <c r="AB70" s="39"/>
      <c r="AC70" s="39"/>
      <c r="AD70" s="39"/>
      <c r="AE70" s="39"/>
    </row>
    <row r="71" s="2" customFormat="1" ht="12" customHeight="1">
      <c r="A71" s="39"/>
      <c r="B71" s="40"/>
      <c r="C71" s="33" t="s">
        <v>111</v>
      </c>
      <c r="D71" s="39"/>
      <c r="E71" s="39"/>
      <c r="F71" s="39"/>
      <c r="G71" s="39"/>
      <c r="H71" s="39"/>
      <c r="I71" s="39"/>
      <c r="J71" s="39"/>
      <c r="K71" s="39"/>
      <c r="L71" s="117"/>
      <c r="S71" s="39"/>
      <c r="T71" s="39"/>
      <c r="U71" s="39"/>
      <c r="V71" s="39"/>
      <c r="W71" s="39"/>
      <c r="X71" s="39"/>
      <c r="Y71" s="39"/>
      <c r="Z71" s="39"/>
      <c r="AA71" s="39"/>
      <c r="AB71" s="39"/>
      <c r="AC71" s="39"/>
      <c r="AD71" s="39"/>
      <c r="AE71" s="39"/>
    </row>
    <row r="72" s="2" customFormat="1" ht="16.5" customHeight="1">
      <c r="A72" s="39"/>
      <c r="B72" s="40"/>
      <c r="C72" s="39"/>
      <c r="D72" s="39"/>
      <c r="E72" s="63" t="str">
        <f>E9</f>
        <v>07 - ELEKTRO</v>
      </c>
      <c r="F72" s="39"/>
      <c r="G72" s="39"/>
      <c r="H72" s="39"/>
      <c r="I72" s="39"/>
      <c r="J72" s="39"/>
      <c r="K72" s="39"/>
      <c r="L72" s="117"/>
      <c r="S72" s="39"/>
      <c r="T72" s="39"/>
      <c r="U72" s="39"/>
      <c r="V72" s="39"/>
      <c r="W72" s="39"/>
      <c r="X72" s="39"/>
      <c r="Y72" s="39"/>
      <c r="Z72" s="39"/>
      <c r="AA72" s="39"/>
      <c r="AB72" s="39"/>
      <c r="AC72" s="39"/>
      <c r="AD72" s="39"/>
      <c r="AE72" s="39"/>
    </row>
    <row r="73" s="2" customFormat="1" ht="6.96" customHeight="1">
      <c r="A73" s="39"/>
      <c r="B73" s="40"/>
      <c r="C73" s="39"/>
      <c r="D73" s="39"/>
      <c r="E73" s="39"/>
      <c r="F73" s="39"/>
      <c r="G73" s="39"/>
      <c r="H73" s="39"/>
      <c r="I73" s="39"/>
      <c r="J73" s="39"/>
      <c r="K73" s="39"/>
      <c r="L73" s="117"/>
      <c r="S73" s="39"/>
      <c r="T73" s="39"/>
      <c r="U73" s="39"/>
      <c r="V73" s="39"/>
      <c r="W73" s="39"/>
      <c r="X73" s="39"/>
      <c r="Y73" s="39"/>
      <c r="Z73" s="39"/>
      <c r="AA73" s="39"/>
      <c r="AB73" s="39"/>
      <c r="AC73" s="39"/>
      <c r="AD73" s="39"/>
      <c r="AE73" s="39"/>
    </row>
    <row r="74" s="2" customFormat="1" ht="12" customHeight="1">
      <c r="A74" s="39"/>
      <c r="B74" s="40"/>
      <c r="C74" s="33" t="s">
        <v>21</v>
      </c>
      <c r="D74" s="39"/>
      <c r="E74" s="39"/>
      <c r="F74" s="28" t="str">
        <f>F12</f>
        <v>Hálkova 2917/42</v>
      </c>
      <c r="G74" s="39"/>
      <c r="H74" s="39"/>
      <c r="I74" s="33" t="s">
        <v>23</v>
      </c>
      <c r="J74" s="65" t="str">
        <f>IF(J12="","",J12)</f>
        <v>20. 1. 2025</v>
      </c>
      <c r="K74" s="39"/>
      <c r="L74" s="117"/>
      <c r="S74" s="39"/>
      <c r="T74" s="39"/>
      <c r="U74" s="39"/>
      <c r="V74" s="39"/>
      <c r="W74" s="39"/>
      <c r="X74" s="39"/>
      <c r="Y74" s="39"/>
      <c r="Z74" s="39"/>
      <c r="AA74" s="39"/>
      <c r="AB74" s="39"/>
      <c r="AC74" s="39"/>
      <c r="AD74" s="39"/>
      <c r="AE74" s="39"/>
    </row>
    <row r="75" s="2" customFormat="1" ht="6.96" customHeight="1">
      <c r="A75" s="39"/>
      <c r="B75" s="40"/>
      <c r="C75" s="39"/>
      <c r="D75" s="39"/>
      <c r="E75" s="39"/>
      <c r="F75" s="39"/>
      <c r="G75" s="39"/>
      <c r="H75" s="39"/>
      <c r="I75" s="39"/>
      <c r="J75" s="39"/>
      <c r="K75" s="39"/>
      <c r="L75" s="117"/>
      <c r="S75" s="39"/>
      <c r="T75" s="39"/>
      <c r="U75" s="39"/>
      <c r="V75" s="39"/>
      <c r="W75" s="39"/>
      <c r="X75" s="39"/>
      <c r="Y75" s="39"/>
      <c r="Z75" s="39"/>
      <c r="AA75" s="39"/>
      <c r="AB75" s="39"/>
      <c r="AC75" s="39"/>
      <c r="AD75" s="39"/>
      <c r="AE75" s="39"/>
    </row>
    <row r="76" s="2" customFormat="1" ht="15.15" customHeight="1">
      <c r="A76" s="39"/>
      <c r="B76" s="40"/>
      <c r="C76" s="33" t="s">
        <v>25</v>
      </c>
      <c r="D76" s="39"/>
      <c r="E76" s="39"/>
      <c r="F76" s="28" t="str">
        <f>E15</f>
        <v>Kraj Vysočina, Žižkova 182/57, 586 01 Jihlava</v>
      </c>
      <c r="G76" s="39"/>
      <c r="H76" s="39"/>
      <c r="I76" s="33" t="s">
        <v>31</v>
      </c>
      <c r="J76" s="37" t="str">
        <f>E21</f>
        <v>Proiectura Dana s.r.o.</v>
      </c>
      <c r="K76" s="39"/>
      <c r="L76" s="117"/>
      <c r="S76" s="39"/>
      <c r="T76" s="39"/>
      <c r="U76" s="39"/>
      <c r="V76" s="39"/>
      <c r="W76" s="39"/>
      <c r="X76" s="39"/>
      <c r="Y76" s="39"/>
      <c r="Z76" s="39"/>
      <c r="AA76" s="39"/>
      <c r="AB76" s="39"/>
      <c r="AC76" s="39"/>
      <c r="AD76" s="39"/>
      <c r="AE76" s="39"/>
    </row>
    <row r="77" s="2" customFormat="1" ht="15.15" customHeight="1">
      <c r="A77" s="39"/>
      <c r="B77" s="40"/>
      <c r="C77" s="33" t="s">
        <v>29</v>
      </c>
      <c r="D77" s="39"/>
      <c r="E77" s="39"/>
      <c r="F77" s="28" t="str">
        <f>IF(E18="","",E18)</f>
        <v>Vyplň údaj</v>
      </c>
      <c r="G77" s="39"/>
      <c r="H77" s="39"/>
      <c r="I77" s="33" t="s">
        <v>36</v>
      </c>
      <c r="J77" s="37" t="str">
        <f>E24</f>
        <v>Proiectura Dana s.r.o.</v>
      </c>
      <c r="K77" s="39"/>
      <c r="L77" s="117"/>
      <c r="S77" s="39"/>
      <c r="T77" s="39"/>
      <c r="U77" s="39"/>
      <c r="V77" s="39"/>
      <c r="W77" s="39"/>
      <c r="X77" s="39"/>
      <c r="Y77" s="39"/>
      <c r="Z77" s="39"/>
      <c r="AA77" s="39"/>
      <c r="AB77" s="39"/>
      <c r="AC77" s="39"/>
      <c r="AD77" s="39"/>
      <c r="AE77" s="39"/>
    </row>
    <row r="78" s="2" customFormat="1" ht="10.32" customHeight="1">
      <c r="A78" s="39"/>
      <c r="B78" s="40"/>
      <c r="C78" s="39"/>
      <c r="D78" s="39"/>
      <c r="E78" s="39"/>
      <c r="F78" s="39"/>
      <c r="G78" s="39"/>
      <c r="H78" s="39"/>
      <c r="I78" s="39"/>
      <c r="J78" s="39"/>
      <c r="K78" s="39"/>
      <c r="L78" s="117"/>
      <c r="S78" s="39"/>
      <c r="T78" s="39"/>
      <c r="U78" s="39"/>
      <c r="V78" s="39"/>
      <c r="W78" s="39"/>
      <c r="X78" s="39"/>
      <c r="Y78" s="39"/>
      <c r="Z78" s="39"/>
      <c r="AA78" s="39"/>
      <c r="AB78" s="39"/>
      <c r="AC78" s="39"/>
      <c r="AD78" s="39"/>
      <c r="AE78" s="39"/>
    </row>
    <row r="79" s="11" customFormat="1" ht="29.28" customHeight="1">
      <c r="A79" s="142"/>
      <c r="B79" s="143"/>
      <c r="C79" s="144" t="s">
        <v>134</v>
      </c>
      <c r="D79" s="145" t="s">
        <v>57</v>
      </c>
      <c r="E79" s="145" t="s">
        <v>53</v>
      </c>
      <c r="F79" s="145" t="s">
        <v>54</v>
      </c>
      <c r="G79" s="145" t="s">
        <v>135</v>
      </c>
      <c r="H79" s="145" t="s">
        <v>136</v>
      </c>
      <c r="I79" s="145" t="s">
        <v>137</v>
      </c>
      <c r="J79" s="145" t="s">
        <v>115</v>
      </c>
      <c r="K79" s="146" t="s">
        <v>138</v>
      </c>
      <c r="L79" s="147"/>
      <c r="M79" s="81" t="s">
        <v>3</v>
      </c>
      <c r="N79" s="82" t="s">
        <v>42</v>
      </c>
      <c r="O79" s="82" t="s">
        <v>139</v>
      </c>
      <c r="P79" s="82" t="s">
        <v>140</v>
      </c>
      <c r="Q79" s="82" t="s">
        <v>141</v>
      </c>
      <c r="R79" s="82" t="s">
        <v>142</v>
      </c>
      <c r="S79" s="82" t="s">
        <v>143</v>
      </c>
      <c r="T79" s="83" t="s">
        <v>144</v>
      </c>
      <c r="U79" s="142"/>
      <c r="V79" s="142"/>
      <c r="W79" s="142"/>
      <c r="X79" s="142"/>
      <c r="Y79" s="142"/>
      <c r="Z79" s="142"/>
      <c r="AA79" s="142"/>
      <c r="AB79" s="142"/>
      <c r="AC79" s="142"/>
      <c r="AD79" s="142"/>
      <c r="AE79" s="142"/>
    </row>
    <row r="80" s="2" customFormat="1" ht="22.8" customHeight="1">
      <c r="A80" s="39"/>
      <c r="B80" s="40"/>
      <c r="C80" s="88" t="s">
        <v>145</v>
      </c>
      <c r="D80" s="39"/>
      <c r="E80" s="39"/>
      <c r="F80" s="39"/>
      <c r="G80" s="39"/>
      <c r="H80" s="39"/>
      <c r="I80" s="39"/>
      <c r="J80" s="148">
        <f>BK80</f>
        <v>0</v>
      </c>
      <c r="K80" s="39"/>
      <c r="L80" s="40"/>
      <c r="M80" s="84"/>
      <c r="N80" s="69"/>
      <c r="O80" s="85"/>
      <c r="P80" s="149">
        <f>P81</f>
        <v>0</v>
      </c>
      <c r="Q80" s="85"/>
      <c r="R80" s="149">
        <f>R81</f>
        <v>0</v>
      </c>
      <c r="S80" s="85"/>
      <c r="T80" s="150">
        <f>T81</f>
        <v>0</v>
      </c>
      <c r="U80" s="39"/>
      <c r="V80" s="39"/>
      <c r="W80" s="39"/>
      <c r="X80" s="39"/>
      <c r="Y80" s="39"/>
      <c r="Z80" s="39"/>
      <c r="AA80" s="39"/>
      <c r="AB80" s="39"/>
      <c r="AC80" s="39"/>
      <c r="AD80" s="39"/>
      <c r="AE80" s="39"/>
      <c r="AT80" s="20" t="s">
        <v>71</v>
      </c>
      <c r="AU80" s="20" t="s">
        <v>116</v>
      </c>
      <c r="BK80" s="151">
        <f>BK81</f>
        <v>0</v>
      </c>
    </row>
    <row r="81" s="12" customFormat="1" ht="25.92" customHeight="1">
      <c r="A81" s="12"/>
      <c r="B81" s="152"/>
      <c r="C81" s="12"/>
      <c r="D81" s="153" t="s">
        <v>71</v>
      </c>
      <c r="E81" s="154" t="s">
        <v>1002</v>
      </c>
      <c r="F81" s="154" t="s">
        <v>1499</v>
      </c>
      <c r="G81" s="12"/>
      <c r="H81" s="12"/>
      <c r="I81" s="155"/>
      <c r="J81" s="156">
        <f>BK81</f>
        <v>0</v>
      </c>
      <c r="K81" s="12"/>
      <c r="L81" s="152"/>
      <c r="M81" s="157"/>
      <c r="N81" s="158"/>
      <c r="O81" s="158"/>
      <c r="P81" s="159">
        <f>SUM(P82:P147)</f>
        <v>0</v>
      </c>
      <c r="Q81" s="158"/>
      <c r="R81" s="159">
        <f>SUM(R82:R147)</f>
        <v>0</v>
      </c>
      <c r="S81" s="158"/>
      <c r="T81" s="160">
        <f>SUM(T82:T147)</f>
        <v>0</v>
      </c>
      <c r="U81" s="12"/>
      <c r="V81" s="12"/>
      <c r="W81" s="12"/>
      <c r="X81" s="12"/>
      <c r="Y81" s="12"/>
      <c r="Z81" s="12"/>
      <c r="AA81" s="12"/>
      <c r="AB81" s="12"/>
      <c r="AC81" s="12"/>
      <c r="AD81" s="12"/>
      <c r="AE81" s="12"/>
      <c r="AR81" s="153" t="s">
        <v>80</v>
      </c>
      <c r="AT81" s="161" t="s">
        <v>71</v>
      </c>
      <c r="AU81" s="161" t="s">
        <v>72</v>
      </c>
      <c r="AY81" s="153" t="s">
        <v>148</v>
      </c>
      <c r="BK81" s="162">
        <f>SUM(BK82:BK147)</f>
        <v>0</v>
      </c>
    </row>
    <row r="82" s="2" customFormat="1" ht="16.5" customHeight="1">
      <c r="A82" s="39"/>
      <c r="B82" s="165"/>
      <c r="C82" s="166" t="s">
        <v>80</v>
      </c>
      <c r="D82" s="166" t="s">
        <v>151</v>
      </c>
      <c r="E82" s="167" t="s">
        <v>1500</v>
      </c>
      <c r="F82" s="168" t="s">
        <v>1501</v>
      </c>
      <c r="G82" s="169" t="s">
        <v>989</v>
      </c>
      <c r="H82" s="170">
        <v>3</v>
      </c>
      <c r="I82" s="171"/>
      <c r="J82" s="172">
        <f>ROUND(I82*H82,2)</f>
        <v>0</v>
      </c>
      <c r="K82" s="168" t="s">
        <v>3</v>
      </c>
      <c r="L82" s="40"/>
      <c r="M82" s="173" t="s">
        <v>3</v>
      </c>
      <c r="N82" s="174" t="s">
        <v>43</v>
      </c>
      <c r="O82" s="73"/>
      <c r="P82" s="175">
        <f>O82*H82</f>
        <v>0</v>
      </c>
      <c r="Q82" s="175">
        <v>0</v>
      </c>
      <c r="R82" s="175">
        <f>Q82*H82</f>
        <v>0</v>
      </c>
      <c r="S82" s="175">
        <v>0</v>
      </c>
      <c r="T82" s="176">
        <f>S82*H82</f>
        <v>0</v>
      </c>
      <c r="U82" s="39"/>
      <c r="V82" s="39"/>
      <c r="W82" s="39"/>
      <c r="X82" s="39"/>
      <c r="Y82" s="39"/>
      <c r="Z82" s="39"/>
      <c r="AA82" s="39"/>
      <c r="AB82" s="39"/>
      <c r="AC82" s="39"/>
      <c r="AD82" s="39"/>
      <c r="AE82" s="39"/>
      <c r="AR82" s="177" t="s">
        <v>156</v>
      </c>
      <c r="AT82" s="177" t="s">
        <v>151</v>
      </c>
      <c r="AU82" s="177" t="s">
        <v>80</v>
      </c>
      <c r="AY82" s="20" t="s">
        <v>148</v>
      </c>
      <c r="BE82" s="178">
        <f>IF(N82="základní",J82,0)</f>
        <v>0</v>
      </c>
      <c r="BF82" s="178">
        <f>IF(N82="snížená",J82,0)</f>
        <v>0</v>
      </c>
      <c r="BG82" s="178">
        <f>IF(N82="zákl. přenesená",J82,0)</f>
        <v>0</v>
      </c>
      <c r="BH82" s="178">
        <f>IF(N82="sníž. přenesená",J82,0)</f>
        <v>0</v>
      </c>
      <c r="BI82" s="178">
        <f>IF(N82="nulová",J82,0)</f>
        <v>0</v>
      </c>
      <c r="BJ82" s="20" t="s">
        <v>80</v>
      </c>
      <c r="BK82" s="178">
        <f>ROUND(I82*H82,2)</f>
        <v>0</v>
      </c>
      <c r="BL82" s="20" t="s">
        <v>156</v>
      </c>
      <c r="BM82" s="177" t="s">
        <v>82</v>
      </c>
    </row>
    <row r="83" s="2" customFormat="1" ht="16.5" customHeight="1">
      <c r="A83" s="39"/>
      <c r="B83" s="165"/>
      <c r="C83" s="166" t="s">
        <v>82</v>
      </c>
      <c r="D83" s="166" t="s">
        <v>151</v>
      </c>
      <c r="E83" s="167" t="s">
        <v>1502</v>
      </c>
      <c r="F83" s="168" t="s">
        <v>1503</v>
      </c>
      <c r="G83" s="169" t="s">
        <v>989</v>
      </c>
      <c r="H83" s="170">
        <v>1</v>
      </c>
      <c r="I83" s="171"/>
      <c r="J83" s="172">
        <f>ROUND(I83*H83,2)</f>
        <v>0</v>
      </c>
      <c r="K83" s="168" t="s">
        <v>3</v>
      </c>
      <c r="L83" s="40"/>
      <c r="M83" s="173" t="s">
        <v>3</v>
      </c>
      <c r="N83" s="174" t="s">
        <v>43</v>
      </c>
      <c r="O83" s="73"/>
      <c r="P83" s="175">
        <f>O83*H83</f>
        <v>0</v>
      </c>
      <c r="Q83" s="175">
        <v>0</v>
      </c>
      <c r="R83" s="175">
        <f>Q83*H83</f>
        <v>0</v>
      </c>
      <c r="S83" s="175">
        <v>0</v>
      </c>
      <c r="T83" s="176">
        <f>S83*H83</f>
        <v>0</v>
      </c>
      <c r="U83" s="39"/>
      <c r="V83" s="39"/>
      <c r="W83" s="39"/>
      <c r="X83" s="39"/>
      <c r="Y83" s="39"/>
      <c r="Z83" s="39"/>
      <c r="AA83" s="39"/>
      <c r="AB83" s="39"/>
      <c r="AC83" s="39"/>
      <c r="AD83" s="39"/>
      <c r="AE83" s="39"/>
      <c r="AR83" s="177" t="s">
        <v>156</v>
      </c>
      <c r="AT83" s="177" t="s">
        <v>151</v>
      </c>
      <c r="AU83" s="177" t="s">
        <v>80</v>
      </c>
      <c r="AY83" s="20" t="s">
        <v>148</v>
      </c>
      <c r="BE83" s="178">
        <f>IF(N83="základní",J83,0)</f>
        <v>0</v>
      </c>
      <c r="BF83" s="178">
        <f>IF(N83="snížená",J83,0)</f>
        <v>0</v>
      </c>
      <c r="BG83" s="178">
        <f>IF(N83="zákl. přenesená",J83,0)</f>
        <v>0</v>
      </c>
      <c r="BH83" s="178">
        <f>IF(N83="sníž. přenesená",J83,0)</f>
        <v>0</v>
      </c>
      <c r="BI83" s="178">
        <f>IF(N83="nulová",J83,0)</f>
        <v>0</v>
      </c>
      <c r="BJ83" s="20" t="s">
        <v>80</v>
      </c>
      <c r="BK83" s="178">
        <f>ROUND(I83*H83,2)</f>
        <v>0</v>
      </c>
      <c r="BL83" s="20" t="s">
        <v>156</v>
      </c>
      <c r="BM83" s="177" t="s">
        <v>156</v>
      </c>
    </row>
    <row r="84" s="2" customFormat="1">
      <c r="A84" s="39"/>
      <c r="B84" s="40"/>
      <c r="C84" s="39"/>
      <c r="D84" s="185" t="s">
        <v>1504</v>
      </c>
      <c r="E84" s="39"/>
      <c r="F84" s="231" t="s">
        <v>1505</v>
      </c>
      <c r="G84" s="39"/>
      <c r="H84" s="39"/>
      <c r="I84" s="181"/>
      <c r="J84" s="39"/>
      <c r="K84" s="39"/>
      <c r="L84" s="40"/>
      <c r="M84" s="182"/>
      <c r="N84" s="183"/>
      <c r="O84" s="73"/>
      <c r="P84" s="73"/>
      <c r="Q84" s="73"/>
      <c r="R84" s="73"/>
      <c r="S84" s="73"/>
      <c r="T84" s="74"/>
      <c r="U84" s="39"/>
      <c r="V84" s="39"/>
      <c r="W84" s="39"/>
      <c r="X84" s="39"/>
      <c r="Y84" s="39"/>
      <c r="Z84" s="39"/>
      <c r="AA84" s="39"/>
      <c r="AB84" s="39"/>
      <c r="AC84" s="39"/>
      <c r="AD84" s="39"/>
      <c r="AE84" s="39"/>
      <c r="AT84" s="20" t="s">
        <v>1504</v>
      </c>
      <c r="AU84" s="20" t="s">
        <v>80</v>
      </c>
    </row>
    <row r="85" s="2" customFormat="1" ht="16.5" customHeight="1">
      <c r="A85" s="39"/>
      <c r="B85" s="165"/>
      <c r="C85" s="166" t="s">
        <v>172</v>
      </c>
      <c r="D85" s="166" t="s">
        <v>151</v>
      </c>
      <c r="E85" s="167" t="s">
        <v>1506</v>
      </c>
      <c r="F85" s="168" t="s">
        <v>1507</v>
      </c>
      <c r="G85" s="169" t="s">
        <v>989</v>
      </c>
      <c r="H85" s="170">
        <v>5</v>
      </c>
      <c r="I85" s="171"/>
      <c r="J85" s="172">
        <f>ROUND(I85*H85,2)</f>
        <v>0</v>
      </c>
      <c r="K85" s="168" t="s">
        <v>3</v>
      </c>
      <c r="L85" s="40"/>
      <c r="M85" s="173" t="s">
        <v>3</v>
      </c>
      <c r="N85" s="174" t="s">
        <v>43</v>
      </c>
      <c r="O85" s="73"/>
      <c r="P85" s="175">
        <f>O85*H85</f>
        <v>0</v>
      </c>
      <c r="Q85" s="175">
        <v>0</v>
      </c>
      <c r="R85" s="175">
        <f>Q85*H85</f>
        <v>0</v>
      </c>
      <c r="S85" s="175">
        <v>0</v>
      </c>
      <c r="T85" s="176">
        <f>S85*H85</f>
        <v>0</v>
      </c>
      <c r="U85" s="39"/>
      <c r="V85" s="39"/>
      <c r="W85" s="39"/>
      <c r="X85" s="39"/>
      <c r="Y85" s="39"/>
      <c r="Z85" s="39"/>
      <c r="AA85" s="39"/>
      <c r="AB85" s="39"/>
      <c r="AC85" s="39"/>
      <c r="AD85" s="39"/>
      <c r="AE85" s="39"/>
      <c r="AR85" s="177" t="s">
        <v>156</v>
      </c>
      <c r="AT85" s="177" t="s">
        <v>151</v>
      </c>
      <c r="AU85" s="177" t="s">
        <v>80</v>
      </c>
      <c r="AY85" s="20" t="s">
        <v>148</v>
      </c>
      <c r="BE85" s="178">
        <f>IF(N85="základní",J85,0)</f>
        <v>0</v>
      </c>
      <c r="BF85" s="178">
        <f>IF(N85="snížená",J85,0)</f>
        <v>0</v>
      </c>
      <c r="BG85" s="178">
        <f>IF(N85="zákl. přenesená",J85,0)</f>
        <v>0</v>
      </c>
      <c r="BH85" s="178">
        <f>IF(N85="sníž. přenesená",J85,0)</f>
        <v>0</v>
      </c>
      <c r="BI85" s="178">
        <f>IF(N85="nulová",J85,0)</f>
        <v>0</v>
      </c>
      <c r="BJ85" s="20" t="s">
        <v>80</v>
      </c>
      <c r="BK85" s="178">
        <f>ROUND(I85*H85,2)</f>
        <v>0</v>
      </c>
      <c r="BL85" s="20" t="s">
        <v>156</v>
      </c>
      <c r="BM85" s="177" t="s">
        <v>149</v>
      </c>
    </row>
    <row r="86" s="2" customFormat="1" ht="16.5" customHeight="1">
      <c r="A86" s="39"/>
      <c r="B86" s="165"/>
      <c r="C86" s="166" t="s">
        <v>156</v>
      </c>
      <c r="D86" s="166" t="s">
        <v>151</v>
      </c>
      <c r="E86" s="167" t="s">
        <v>1508</v>
      </c>
      <c r="F86" s="168" t="s">
        <v>1509</v>
      </c>
      <c r="G86" s="169" t="s">
        <v>989</v>
      </c>
      <c r="H86" s="170">
        <v>3</v>
      </c>
      <c r="I86" s="171"/>
      <c r="J86" s="172">
        <f>ROUND(I86*H86,2)</f>
        <v>0</v>
      </c>
      <c r="K86" s="168" t="s">
        <v>3</v>
      </c>
      <c r="L86" s="40"/>
      <c r="M86" s="173" t="s">
        <v>3</v>
      </c>
      <c r="N86" s="174" t="s">
        <v>43</v>
      </c>
      <c r="O86" s="73"/>
      <c r="P86" s="175">
        <f>O86*H86</f>
        <v>0</v>
      </c>
      <c r="Q86" s="175">
        <v>0</v>
      </c>
      <c r="R86" s="175">
        <f>Q86*H86</f>
        <v>0</v>
      </c>
      <c r="S86" s="175">
        <v>0</v>
      </c>
      <c r="T86" s="176">
        <f>S86*H86</f>
        <v>0</v>
      </c>
      <c r="U86" s="39"/>
      <c r="V86" s="39"/>
      <c r="W86" s="39"/>
      <c r="X86" s="39"/>
      <c r="Y86" s="39"/>
      <c r="Z86" s="39"/>
      <c r="AA86" s="39"/>
      <c r="AB86" s="39"/>
      <c r="AC86" s="39"/>
      <c r="AD86" s="39"/>
      <c r="AE86" s="39"/>
      <c r="AR86" s="177" t="s">
        <v>156</v>
      </c>
      <c r="AT86" s="177" t="s">
        <v>151</v>
      </c>
      <c r="AU86" s="177" t="s">
        <v>80</v>
      </c>
      <c r="AY86" s="20" t="s">
        <v>148</v>
      </c>
      <c r="BE86" s="178">
        <f>IF(N86="základní",J86,0)</f>
        <v>0</v>
      </c>
      <c r="BF86" s="178">
        <f>IF(N86="snížená",J86,0)</f>
        <v>0</v>
      </c>
      <c r="BG86" s="178">
        <f>IF(N86="zákl. přenesená",J86,0)</f>
        <v>0</v>
      </c>
      <c r="BH86" s="178">
        <f>IF(N86="sníž. přenesená",J86,0)</f>
        <v>0</v>
      </c>
      <c r="BI86" s="178">
        <f>IF(N86="nulová",J86,0)</f>
        <v>0</v>
      </c>
      <c r="BJ86" s="20" t="s">
        <v>80</v>
      </c>
      <c r="BK86" s="178">
        <f>ROUND(I86*H86,2)</f>
        <v>0</v>
      </c>
      <c r="BL86" s="20" t="s">
        <v>156</v>
      </c>
      <c r="BM86" s="177" t="s">
        <v>202</v>
      </c>
    </row>
    <row r="87" s="2" customFormat="1" ht="16.5" customHeight="1">
      <c r="A87" s="39"/>
      <c r="B87" s="165"/>
      <c r="C87" s="166" t="s">
        <v>183</v>
      </c>
      <c r="D87" s="166" t="s">
        <v>151</v>
      </c>
      <c r="E87" s="167" t="s">
        <v>1510</v>
      </c>
      <c r="F87" s="168" t="s">
        <v>1511</v>
      </c>
      <c r="G87" s="169" t="s">
        <v>989</v>
      </c>
      <c r="H87" s="170">
        <v>2</v>
      </c>
      <c r="I87" s="171"/>
      <c r="J87" s="172">
        <f>ROUND(I87*H87,2)</f>
        <v>0</v>
      </c>
      <c r="K87" s="168" t="s">
        <v>3</v>
      </c>
      <c r="L87" s="40"/>
      <c r="M87" s="173" t="s">
        <v>3</v>
      </c>
      <c r="N87" s="174" t="s">
        <v>43</v>
      </c>
      <c r="O87" s="73"/>
      <c r="P87" s="175">
        <f>O87*H87</f>
        <v>0</v>
      </c>
      <c r="Q87" s="175">
        <v>0</v>
      </c>
      <c r="R87" s="175">
        <f>Q87*H87</f>
        <v>0</v>
      </c>
      <c r="S87" s="175">
        <v>0</v>
      </c>
      <c r="T87" s="176">
        <f>S87*H87</f>
        <v>0</v>
      </c>
      <c r="U87" s="39"/>
      <c r="V87" s="39"/>
      <c r="W87" s="39"/>
      <c r="X87" s="39"/>
      <c r="Y87" s="39"/>
      <c r="Z87" s="39"/>
      <c r="AA87" s="39"/>
      <c r="AB87" s="39"/>
      <c r="AC87" s="39"/>
      <c r="AD87" s="39"/>
      <c r="AE87" s="39"/>
      <c r="AR87" s="177" t="s">
        <v>156</v>
      </c>
      <c r="AT87" s="177" t="s">
        <v>151</v>
      </c>
      <c r="AU87" s="177" t="s">
        <v>80</v>
      </c>
      <c r="AY87" s="20" t="s">
        <v>148</v>
      </c>
      <c r="BE87" s="178">
        <f>IF(N87="základní",J87,0)</f>
        <v>0</v>
      </c>
      <c r="BF87" s="178">
        <f>IF(N87="snížená",J87,0)</f>
        <v>0</v>
      </c>
      <c r="BG87" s="178">
        <f>IF(N87="zákl. přenesená",J87,0)</f>
        <v>0</v>
      </c>
      <c r="BH87" s="178">
        <f>IF(N87="sníž. přenesená",J87,0)</f>
        <v>0</v>
      </c>
      <c r="BI87" s="178">
        <f>IF(N87="nulová",J87,0)</f>
        <v>0</v>
      </c>
      <c r="BJ87" s="20" t="s">
        <v>80</v>
      </c>
      <c r="BK87" s="178">
        <f>ROUND(I87*H87,2)</f>
        <v>0</v>
      </c>
      <c r="BL87" s="20" t="s">
        <v>156</v>
      </c>
      <c r="BM87" s="177" t="s">
        <v>107</v>
      </c>
    </row>
    <row r="88" s="2" customFormat="1" ht="16.5" customHeight="1">
      <c r="A88" s="39"/>
      <c r="B88" s="165"/>
      <c r="C88" s="166" t="s">
        <v>149</v>
      </c>
      <c r="D88" s="166" t="s">
        <v>151</v>
      </c>
      <c r="E88" s="167" t="s">
        <v>1512</v>
      </c>
      <c r="F88" s="168" t="s">
        <v>1513</v>
      </c>
      <c r="G88" s="169" t="s">
        <v>989</v>
      </c>
      <c r="H88" s="170">
        <v>41</v>
      </c>
      <c r="I88" s="171"/>
      <c r="J88" s="172">
        <f>ROUND(I88*H88,2)</f>
        <v>0</v>
      </c>
      <c r="K88" s="168" t="s">
        <v>3</v>
      </c>
      <c r="L88" s="40"/>
      <c r="M88" s="173" t="s">
        <v>3</v>
      </c>
      <c r="N88" s="174" t="s">
        <v>43</v>
      </c>
      <c r="O88" s="73"/>
      <c r="P88" s="175">
        <f>O88*H88</f>
        <v>0</v>
      </c>
      <c r="Q88" s="175">
        <v>0</v>
      </c>
      <c r="R88" s="175">
        <f>Q88*H88</f>
        <v>0</v>
      </c>
      <c r="S88" s="175">
        <v>0</v>
      </c>
      <c r="T88" s="176">
        <f>S88*H88</f>
        <v>0</v>
      </c>
      <c r="U88" s="39"/>
      <c r="V88" s="39"/>
      <c r="W88" s="39"/>
      <c r="X88" s="39"/>
      <c r="Y88" s="39"/>
      <c r="Z88" s="39"/>
      <c r="AA88" s="39"/>
      <c r="AB88" s="39"/>
      <c r="AC88" s="39"/>
      <c r="AD88" s="39"/>
      <c r="AE88" s="39"/>
      <c r="AR88" s="177" t="s">
        <v>156</v>
      </c>
      <c r="AT88" s="177" t="s">
        <v>151</v>
      </c>
      <c r="AU88" s="177" t="s">
        <v>80</v>
      </c>
      <c r="AY88" s="20" t="s">
        <v>148</v>
      </c>
      <c r="BE88" s="178">
        <f>IF(N88="základní",J88,0)</f>
        <v>0</v>
      </c>
      <c r="BF88" s="178">
        <f>IF(N88="snížená",J88,0)</f>
        <v>0</v>
      </c>
      <c r="BG88" s="178">
        <f>IF(N88="zákl. přenesená",J88,0)</f>
        <v>0</v>
      </c>
      <c r="BH88" s="178">
        <f>IF(N88="sníž. přenesená",J88,0)</f>
        <v>0</v>
      </c>
      <c r="BI88" s="178">
        <f>IF(N88="nulová",J88,0)</f>
        <v>0</v>
      </c>
      <c r="BJ88" s="20" t="s">
        <v>80</v>
      </c>
      <c r="BK88" s="178">
        <f>ROUND(I88*H88,2)</f>
        <v>0</v>
      </c>
      <c r="BL88" s="20" t="s">
        <v>156</v>
      </c>
      <c r="BM88" s="177" t="s">
        <v>9</v>
      </c>
    </row>
    <row r="89" s="2" customFormat="1" ht="16.5" customHeight="1">
      <c r="A89" s="39"/>
      <c r="B89" s="165"/>
      <c r="C89" s="166" t="s">
        <v>196</v>
      </c>
      <c r="D89" s="166" t="s">
        <v>151</v>
      </c>
      <c r="E89" s="167" t="s">
        <v>1514</v>
      </c>
      <c r="F89" s="168" t="s">
        <v>1515</v>
      </c>
      <c r="G89" s="169" t="s">
        <v>989</v>
      </c>
      <c r="H89" s="170">
        <v>13</v>
      </c>
      <c r="I89" s="171"/>
      <c r="J89" s="172">
        <f>ROUND(I89*H89,2)</f>
        <v>0</v>
      </c>
      <c r="K89" s="168" t="s">
        <v>3</v>
      </c>
      <c r="L89" s="40"/>
      <c r="M89" s="173" t="s">
        <v>3</v>
      </c>
      <c r="N89" s="174" t="s">
        <v>43</v>
      </c>
      <c r="O89" s="73"/>
      <c r="P89" s="175">
        <f>O89*H89</f>
        <v>0</v>
      </c>
      <c r="Q89" s="175">
        <v>0</v>
      </c>
      <c r="R89" s="175">
        <f>Q89*H89</f>
        <v>0</v>
      </c>
      <c r="S89" s="175">
        <v>0</v>
      </c>
      <c r="T89" s="176">
        <f>S89*H89</f>
        <v>0</v>
      </c>
      <c r="U89" s="39"/>
      <c r="V89" s="39"/>
      <c r="W89" s="39"/>
      <c r="X89" s="39"/>
      <c r="Y89" s="39"/>
      <c r="Z89" s="39"/>
      <c r="AA89" s="39"/>
      <c r="AB89" s="39"/>
      <c r="AC89" s="39"/>
      <c r="AD89" s="39"/>
      <c r="AE89" s="39"/>
      <c r="AR89" s="177" t="s">
        <v>156</v>
      </c>
      <c r="AT89" s="177" t="s">
        <v>151</v>
      </c>
      <c r="AU89" s="177" t="s">
        <v>80</v>
      </c>
      <c r="AY89" s="20" t="s">
        <v>148</v>
      </c>
      <c r="BE89" s="178">
        <f>IF(N89="základní",J89,0)</f>
        <v>0</v>
      </c>
      <c r="BF89" s="178">
        <f>IF(N89="snížená",J89,0)</f>
        <v>0</v>
      </c>
      <c r="BG89" s="178">
        <f>IF(N89="zákl. přenesená",J89,0)</f>
        <v>0</v>
      </c>
      <c r="BH89" s="178">
        <f>IF(N89="sníž. přenesená",J89,0)</f>
        <v>0</v>
      </c>
      <c r="BI89" s="178">
        <f>IF(N89="nulová",J89,0)</f>
        <v>0</v>
      </c>
      <c r="BJ89" s="20" t="s">
        <v>80</v>
      </c>
      <c r="BK89" s="178">
        <f>ROUND(I89*H89,2)</f>
        <v>0</v>
      </c>
      <c r="BL89" s="20" t="s">
        <v>156</v>
      </c>
      <c r="BM89" s="177" t="s">
        <v>233</v>
      </c>
    </row>
    <row r="90" s="2" customFormat="1" ht="16.5" customHeight="1">
      <c r="A90" s="39"/>
      <c r="B90" s="165"/>
      <c r="C90" s="166" t="s">
        <v>202</v>
      </c>
      <c r="D90" s="166" t="s">
        <v>151</v>
      </c>
      <c r="E90" s="167" t="s">
        <v>1516</v>
      </c>
      <c r="F90" s="168" t="s">
        <v>1517</v>
      </c>
      <c r="G90" s="169" t="s">
        <v>989</v>
      </c>
      <c r="H90" s="170">
        <v>5</v>
      </c>
      <c r="I90" s="171"/>
      <c r="J90" s="172">
        <f>ROUND(I90*H90,2)</f>
        <v>0</v>
      </c>
      <c r="K90" s="168" t="s">
        <v>3</v>
      </c>
      <c r="L90" s="40"/>
      <c r="M90" s="173" t="s">
        <v>3</v>
      </c>
      <c r="N90" s="174" t="s">
        <v>43</v>
      </c>
      <c r="O90" s="73"/>
      <c r="P90" s="175">
        <f>O90*H90</f>
        <v>0</v>
      </c>
      <c r="Q90" s="175">
        <v>0</v>
      </c>
      <c r="R90" s="175">
        <f>Q90*H90</f>
        <v>0</v>
      </c>
      <c r="S90" s="175">
        <v>0</v>
      </c>
      <c r="T90" s="176">
        <f>S90*H90</f>
        <v>0</v>
      </c>
      <c r="U90" s="39"/>
      <c r="V90" s="39"/>
      <c r="W90" s="39"/>
      <c r="X90" s="39"/>
      <c r="Y90" s="39"/>
      <c r="Z90" s="39"/>
      <c r="AA90" s="39"/>
      <c r="AB90" s="39"/>
      <c r="AC90" s="39"/>
      <c r="AD90" s="39"/>
      <c r="AE90" s="39"/>
      <c r="AR90" s="177" t="s">
        <v>156</v>
      </c>
      <c r="AT90" s="177" t="s">
        <v>151</v>
      </c>
      <c r="AU90" s="177" t="s">
        <v>80</v>
      </c>
      <c r="AY90" s="20" t="s">
        <v>148</v>
      </c>
      <c r="BE90" s="178">
        <f>IF(N90="základní",J90,0)</f>
        <v>0</v>
      </c>
      <c r="BF90" s="178">
        <f>IF(N90="snížená",J90,0)</f>
        <v>0</v>
      </c>
      <c r="BG90" s="178">
        <f>IF(N90="zákl. přenesená",J90,0)</f>
        <v>0</v>
      </c>
      <c r="BH90" s="178">
        <f>IF(N90="sníž. přenesená",J90,0)</f>
        <v>0</v>
      </c>
      <c r="BI90" s="178">
        <f>IF(N90="nulová",J90,0)</f>
        <v>0</v>
      </c>
      <c r="BJ90" s="20" t="s">
        <v>80</v>
      </c>
      <c r="BK90" s="178">
        <f>ROUND(I90*H90,2)</f>
        <v>0</v>
      </c>
      <c r="BL90" s="20" t="s">
        <v>156</v>
      </c>
      <c r="BM90" s="177" t="s">
        <v>249</v>
      </c>
    </row>
    <row r="91" s="2" customFormat="1" ht="16.5" customHeight="1">
      <c r="A91" s="39"/>
      <c r="B91" s="165"/>
      <c r="C91" s="166" t="s">
        <v>160</v>
      </c>
      <c r="D91" s="166" t="s">
        <v>151</v>
      </c>
      <c r="E91" s="167" t="s">
        <v>1518</v>
      </c>
      <c r="F91" s="168" t="s">
        <v>1519</v>
      </c>
      <c r="G91" s="169" t="s">
        <v>989</v>
      </c>
      <c r="H91" s="170">
        <v>2</v>
      </c>
      <c r="I91" s="171"/>
      <c r="J91" s="172">
        <f>ROUND(I91*H91,2)</f>
        <v>0</v>
      </c>
      <c r="K91" s="168" t="s">
        <v>3</v>
      </c>
      <c r="L91" s="40"/>
      <c r="M91" s="173" t="s">
        <v>3</v>
      </c>
      <c r="N91" s="174" t="s">
        <v>43</v>
      </c>
      <c r="O91" s="73"/>
      <c r="P91" s="175">
        <f>O91*H91</f>
        <v>0</v>
      </c>
      <c r="Q91" s="175">
        <v>0</v>
      </c>
      <c r="R91" s="175">
        <f>Q91*H91</f>
        <v>0</v>
      </c>
      <c r="S91" s="175">
        <v>0</v>
      </c>
      <c r="T91" s="176">
        <f>S91*H91</f>
        <v>0</v>
      </c>
      <c r="U91" s="39"/>
      <c r="V91" s="39"/>
      <c r="W91" s="39"/>
      <c r="X91" s="39"/>
      <c r="Y91" s="39"/>
      <c r="Z91" s="39"/>
      <c r="AA91" s="39"/>
      <c r="AB91" s="39"/>
      <c r="AC91" s="39"/>
      <c r="AD91" s="39"/>
      <c r="AE91" s="39"/>
      <c r="AR91" s="177" t="s">
        <v>156</v>
      </c>
      <c r="AT91" s="177" t="s">
        <v>151</v>
      </c>
      <c r="AU91" s="177" t="s">
        <v>80</v>
      </c>
      <c r="AY91" s="20" t="s">
        <v>148</v>
      </c>
      <c r="BE91" s="178">
        <f>IF(N91="základní",J91,0)</f>
        <v>0</v>
      </c>
      <c r="BF91" s="178">
        <f>IF(N91="snížená",J91,0)</f>
        <v>0</v>
      </c>
      <c r="BG91" s="178">
        <f>IF(N91="zákl. přenesená",J91,0)</f>
        <v>0</v>
      </c>
      <c r="BH91" s="178">
        <f>IF(N91="sníž. přenesená",J91,0)</f>
        <v>0</v>
      </c>
      <c r="BI91" s="178">
        <f>IF(N91="nulová",J91,0)</f>
        <v>0</v>
      </c>
      <c r="BJ91" s="20" t="s">
        <v>80</v>
      </c>
      <c r="BK91" s="178">
        <f>ROUND(I91*H91,2)</f>
        <v>0</v>
      </c>
      <c r="BL91" s="20" t="s">
        <v>156</v>
      </c>
      <c r="BM91" s="177" t="s">
        <v>264</v>
      </c>
    </row>
    <row r="92" s="2" customFormat="1" ht="16.5" customHeight="1">
      <c r="A92" s="39"/>
      <c r="B92" s="165"/>
      <c r="C92" s="166" t="s">
        <v>107</v>
      </c>
      <c r="D92" s="166" t="s">
        <v>151</v>
      </c>
      <c r="E92" s="167" t="s">
        <v>1520</v>
      </c>
      <c r="F92" s="168" t="s">
        <v>1521</v>
      </c>
      <c r="G92" s="169" t="s">
        <v>989</v>
      </c>
      <c r="H92" s="170">
        <v>50</v>
      </c>
      <c r="I92" s="171"/>
      <c r="J92" s="172">
        <f>ROUND(I92*H92,2)</f>
        <v>0</v>
      </c>
      <c r="K92" s="168" t="s">
        <v>3</v>
      </c>
      <c r="L92" s="40"/>
      <c r="M92" s="173" t="s">
        <v>3</v>
      </c>
      <c r="N92" s="174" t="s">
        <v>43</v>
      </c>
      <c r="O92" s="73"/>
      <c r="P92" s="175">
        <f>O92*H92</f>
        <v>0</v>
      </c>
      <c r="Q92" s="175">
        <v>0</v>
      </c>
      <c r="R92" s="175">
        <f>Q92*H92</f>
        <v>0</v>
      </c>
      <c r="S92" s="175">
        <v>0</v>
      </c>
      <c r="T92" s="176">
        <f>S92*H92</f>
        <v>0</v>
      </c>
      <c r="U92" s="39"/>
      <c r="V92" s="39"/>
      <c r="W92" s="39"/>
      <c r="X92" s="39"/>
      <c r="Y92" s="39"/>
      <c r="Z92" s="39"/>
      <c r="AA92" s="39"/>
      <c r="AB92" s="39"/>
      <c r="AC92" s="39"/>
      <c r="AD92" s="39"/>
      <c r="AE92" s="39"/>
      <c r="AR92" s="177" t="s">
        <v>156</v>
      </c>
      <c r="AT92" s="177" t="s">
        <v>151</v>
      </c>
      <c r="AU92" s="177" t="s">
        <v>80</v>
      </c>
      <c r="AY92" s="20" t="s">
        <v>148</v>
      </c>
      <c r="BE92" s="178">
        <f>IF(N92="základní",J92,0)</f>
        <v>0</v>
      </c>
      <c r="BF92" s="178">
        <f>IF(N92="snížená",J92,0)</f>
        <v>0</v>
      </c>
      <c r="BG92" s="178">
        <f>IF(N92="zákl. přenesená",J92,0)</f>
        <v>0</v>
      </c>
      <c r="BH92" s="178">
        <f>IF(N92="sníž. přenesená",J92,0)</f>
        <v>0</v>
      </c>
      <c r="BI92" s="178">
        <f>IF(N92="nulová",J92,0)</f>
        <v>0</v>
      </c>
      <c r="BJ92" s="20" t="s">
        <v>80</v>
      </c>
      <c r="BK92" s="178">
        <f>ROUND(I92*H92,2)</f>
        <v>0</v>
      </c>
      <c r="BL92" s="20" t="s">
        <v>156</v>
      </c>
      <c r="BM92" s="177" t="s">
        <v>275</v>
      </c>
    </row>
    <row r="93" s="2" customFormat="1" ht="16.5" customHeight="1">
      <c r="A93" s="39"/>
      <c r="B93" s="165"/>
      <c r="C93" s="166" t="s">
        <v>218</v>
      </c>
      <c r="D93" s="166" t="s">
        <v>151</v>
      </c>
      <c r="E93" s="167" t="s">
        <v>1522</v>
      </c>
      <c r="F93" s="168" t="s">
        <v>1523</v>
      </c>
      <c r="G93" s="169" t="s">
        <v>989</v>
      </c>
      <c r="H93" s="170">
        <v>150</v>
      </c>
      <c r="I93" s="171"/>
      <c r="J93" s="172">
        <f>ROUND(I93*H93,2)</f>
        <v>0</v>
      </c>
      <c r="K93" s="168" t="s">
        <v>3</v>
      </c>
      <c r="L93" s="40"/>
      <c r="M93" s="173" t="s">
        <v>3</v>
      </c>
      <c r="N93" s="174" t="s">
        <v>43</v>
      </c>
      <c r="O93" s="73"/>
      <c r="P93" s="175">
        <f>O93*H93</f>
        <v>0</v>
      </c>
      <c r="Q93" s="175">
        <v>0</v>
      </c>
      <c r="R93" s="175">
        <f>Q93*H93</f>
        <v>0</v>
      </c>
      <c r="S93" s="175">
        <v>0</v>
      </c>
      <c r="T93" s="176">
        <f>S93*H93</f>
        <v>0</v>
      </c>
      <c r="U93" s="39"/>
      <c r="V93" s="39"/>
      <c r="W93" s="39"/>
      <c r="X93" s="39"/>
      <c r="Y93" s="39"/>
      <c r="Z93" s="39"/>
      <c r="AA93" s="39"/>
      <c r="AB93" s="39"/>
      <c r="AC93" s="39"/>
      <c r="AD93" s="39"/>
      <c r="AE93" s="39"/>
      <c r="AR93" s="177" t="s">
        <v>156</v>
      </c>
      <c r="AT93" s="177" t="s">
        <v>151</v>
      </c>
      <c r="AU93" s="177" t="s">
        <v>80</v>
      </c>
      <c r="AY93" s="20" t="s">
        <v>148</v>
      </c>
      <c r="BE93" s="178">
        <f>IF(N93="základní",J93,0)</f>
        <v>0</v>
      </c>
      <c r="BF93" s="178">
        <f>IF(N93="snížená",J93,0)</f>
        <v>0</v>
      </c>
      <c r="BG93" s="178">
        <f>IF(N93="zákl. přenesená",J93,0)</f>
        <v>0</v>
      </c>
      <c r="BH93" s="178">
        <f>IF(N93="sníž. přenesená",J93,0)</f>
        <v>0</v>
      </c>
      <c r="BI93" s="178">
        <f>IF(N93="nulová",J93,0)</f>
        <v>0</v>
      </c>
      <c r="BJ93" s="20" t="s">
        <v>80</v>
      </c>
      <c r="BK93" s="178">
        <f>ROUND(I93*H93,2)</f>
        <v>0</v>
      </c>
      <c r="BL93" s="20" t="s">
        <v>156</v>
      </c>
      <c r="BM93" s="177" t="s">
        <v>284</v>
      </c>
    </row>
    <row r="94" s="2" customFormat="1" ht="16.5" customHeight="1">
      <c r="A94" s="39"/>
      <c r="B94" s="165"/>
      <c r="C94" s="166" t="s">
        <v>9</v>
      </c>
      <c r="D94" s="166" t="s">
        <v>151</v>
      </c>
      <c r="E94" s="167" t="s">
        <v>1524</v>
      </c>
      <c r="F94" s="168" t="s">
        <v>1525</v>
      </c>
      <c r="G94" s="169" t="s">
        <v>989</v>
      </c>
      <c r="H94" s="170">
        <v>20</v>
      </c>
      <c r="I94" s="171"/>
      <c r="J94" s="172">
        <f>ROUND(I94*H94,2)</f>
        <v>0</v>
      </c>
      <c r="K94" s="168" t="s">
        <v>3</v>
      </c>
      <c r="L94" s="40"/>
      <c r="M94" s="173" t="s">
        <v>3</v>
      </c>
      <c r="N94" s="174" t="s">
        <v>43</v>
      </c>
      <c r="O94" s="73"/>
      <c r="P94" s="175">
        <f>O94*H94</f>
        <v>0</v>
      </c>
      <c r="Q94" s="175">
        <v>0</v>
      </c>
      <c r="R94" s="175">
        <f>Q94*H94</f>
        <v>0</v>
      </c>
      <c r="S94" s="175">
        <v>0</v>
      </c>
      <c r="T94" s="176">
        <f>S94*H94</f>
        <v>0</v>
      </c>
      <c r="U94" s="39"/>
      <c r="V94" s="39"/>
      <c r="W94" s="39"/>
      <c r="X94" s="39"/>
      <c r="Y94" s="39"/>
      <c r="Z94" s="39"/>
      <c r="AA94" s="39"/>
      <c r="AB94" s="39"/>
      <c r="AC94" s="39"/>
      <c r="AD94" s="39"/>
      <c r="AE94" s="39"/>
      <c r="AR94" s="177" t="s">
        <v>156</v>
      </c>
      <c r="AT94" s="177" t="s">
        <v>151</v>
      </c>
      <c r="AU94" s="177" t="s">
        <v>80</v>
      </c>
      <c r="AY94" s="20" t="s">
        <v>148</v>
      </c>
      <c r="BE94" s="178">
        <f>IF(N94="základní",J94,0)</f>
        <v>0</v>
      </c>
      <c r="BF94" s="178">
        <f>IF(N94="snížená",J94,0)</f>
        <v>0</v>
      </c>
      <c r="BG94" s="178">
        <f>IF(N94="zákl. přenesená",J94,0)</f>
        <v>0</v>
      </c>
      <c r="BH94" s="178">
        <f>IF(N94="sníž. přenesená",J94,0)</f>
        <v>0</v>
      </c>
      <c r="BI94" s="178">
        <f>IF(N94="nulová",J94,0)</f>
        <v>0</v>
      </c>
      <c r="BJ94" s="20" t="s">
        <v>80</v>
      </c>
      <c r="BK94" s="178">
        <f>ROUND(I94*H94,2)</f>
        <v>0</v>
      </c>
      <c r="BL94" s="20" t="s">
        <v>156</v>
      </c>
      <c r="BM94" s="177" t="s">
        <v>296</v>
      </c>
    </row>
    <row r="95" s="2" customFormat="1" ht="16.5" customHeight="1">
      <c r="A95" s="39"/>
      <c r="B95" s="165"/>
      <c r="C95" s="166" t="s">
        <v>227</v>
      </c>
      <c r="D95" s="166" t="s">
        <v>151</v>
      </c>
      <c r="E95" s="167" t="s">
        <v>1526</v>
      </c>
      <c r="F95" s="168" t="s">
        <v>1527</v>
      </c>
      <c r="G95" s="169" t="s">
        <v>989</v>
      </c>
      <c r="H95" s="170">
        <v>2</v>
      </c>
      <c r="I95" s="171"/>
      <c r="J95" s="172">
        <f>ROUND(I95*H95,2)</f>
        <v>0</v>
      </c>
      <c r="K95" s="168" t="s">
        <v>3</v>
      </c>
      <c r="L95" s="40"/>
      <c r="M95" s="173" t="s">
        <v>3</v>
      </c>
      <c r="N95" s="174" t="s">
        <v>43</v>
      </c>
      <c r="O95" s="73"/>
      <c r="P95" s="175">
        <f>O95*H95</f>
        <v>0</v>
      </c>
      <c r="Q95" s="175">
        <v>0</v>
      </c>
      <c r="R95" s="175">
        <f>Q95*H95</f>
        <v>0</v>
      </c>
      <c r="S95" s="175">
        <v>0</v>
      </c>
      <c r="T95" s="176">
        <f>S95*H95</f>
        <v>0</v>
      </c>
      <c r="U95" s="39"/>
      <c r="V95" s="39"/>
      <c r="W95" s="39"/>
      <c r="X95" s="39"/>
      <c r="Y95" s="39"/>
      <c r="Z95" s="39"/>
      <c r="AA95" s="39"/>
      <c r="AB95" s="39"/>
      <c r="AC95" s="39"/>
      <c r="AD95" s="39"/>
      <c r="AE95" s="39"/>
      <c r="AR95" s="177" t="s">
        <v>156</v>
      </c>
      <c r="AT95" s="177" t="s">
        <v>151</v>
      </c>
      <c r="AU95" s="177" t="s">
        <v>80</v>
      </c>
      <c r="AY95" s="20" t="s">
        <v>148</v>
      </c>
      <c r="BE95" s="178">
        <f>IF(N95="základní",J95,0)</f>
        <v>0</v>
      </c>
      <c r="BF95" s="178">
        <f>IF(N95="snížená",J95,0)</f>
        <v>0</v>
      </c>
      <c r="BG95" s="178">
        <f>IF(N95="zákl. přenesená",J95,0)</f>
        <v>0</v>
      </c>
      <c r="BH95" s="178">
        <f>IF(N95="sníž. přenesená",J95,0)</f>
        <v>0</v>
      </c>
      <c r="BI95" s="178">
        <f>IF(N95="nulová",J95,0)</f>
        <v>0</v>
      </c>
      <c r="BJ95" s="20" t="s">
        <v>80</v>
      </c>
      <c r="BK95" s="178">
        <f>ROUND(I95*H95,2)</f>
        <v>0</v>
      </c>
      <c r="BL95" s="20" t="s">
        <v>156</v>
      </c>
      <c r="BM95" s="177" t="s">
        <v>310</v>
      </c>
    </row>
    <row r="96" s="2" customFormat="1" ht="16.5" customHeight="1">
      <c r="A96" s="39"/>
      <c r="B96" s="165"/>
      <c r="C96" s="166" t="s">
        <v>233</v>
      </c>
      <c r="D96" s="166" t="s">
        <v>151</v>
      </c>
      <c r="E96" s="167" t="s">
        <v>1528</v>
      </c>
      <c r="F96" s="168" t="s">
        <v>1529</v>
      </c>
      <c r="G96" s="169" t="s">
        <v>199</v>
      </c>
      <c r="H96" s="170">
        <v>35</v>
      </c>
      <c r="I96" s="171"/>
      <c r="J96" s="172">
        <f>ROUND(I96*H96,2)</f>
        <v>0</v>
      </c>
      <c r="K96" s="168" t="s">
        <v>3</v>
      </c>
      <c r="L96" s="40"/>
      <c r="M96" s="173" t="s">
        <v>3</v>
      </c>
      <c r="N96" s="174" t="s">
        <v>43</v>
      </c>
      <c r="O96" s="73"/>
      <c r="P96" s="175">
        <f>O96*H96</f>
        <v>0</v>
      </c>
      <c r="Q96" s="175">
        <v>0</v>
      </c>
      <c r="R96" s="175">
        <f>Q96*H96</f>
        <v>0</v>
      </c>
      <c r="S96" s="175">
        <v>0</v>
      </c>
      <c r="T96" s="176">
        <f>S96*H96</f>
        <v>0</v>
      </c>
      <c r="U96" s="39"/>
      <c r="V96" s="39"/>
      <c r="W96" s="39"/>
      <c r="X96" s="39"/>
      <c r="Y96" s="39"/>
      <c r="Z96" s="39"/>
      <c r="AA96" s="39"/>
      <c r="AB96" s="39"/>
      <c r="AC96" s="39"/>
      <c r="AD96" s="39"/>
      <c r="AE96" s="39"/>
      <c r="AR96" s="177" t="s">
        <v>156</v>
      </c>
      <c r="AT96" s="177" t="s">
        <v>151</v>
      </c>
      <c r="AU96" s="177" t="s">
        <v>80</v>
      </c>
      <c r="AY96" s="20" t="s">
        <v>148</v>
      </c>
      <c r="BE96" s="178">
        <f>IF(N96="základní",J96,0)</f>
        <v>0</v>
      </c>
      <c r="BF96" s="178">
        <f>IF(N96="snížená",J96,0)</f>
        <v>0</v>
      </c>
      <c r="BG96" s="178">
        <f>IF(N96="zákl. přenesená",J96,0)</f>
        <v>0</v>
      </c>
      <c r="BH96" s="178">
        <f>IF(N96="sníž. přenesená",J96,0)</f>
        <v>0</v>
      </c>
      <c r="BI96" s="178">
        <f>IF(N96="nulová",J96,0)</f>
        <v>0</v>
      </c>
      <c r="BJ96" s="20" t="s">
        <v>80</v>
      </c>
      <c r="BK96" s="178">
        <f>ROUND(I96*H96,2)</f>
        <v>0</v>
      </c>
      <c r="BL96" s="20" t="s">
        <v>156</v>
      </c>
      <c r="BM96" s="177" t="s">
        <v>325</v>
      </c>
    </row>
    <row r="97" s="2" customFormat="1" ht="16.5" customHeight="1">
      <c r="A97" s="39"/>
      <c r="B97" s="165"/>
      <c r="C97" s="166" t="s">
        <v>239</v>
      </c>
      <c r="D97" s="166" t="s">
        <v>151</v>
      </c>
      <c r="E97" s="167" t="s">
        <v>1530</v>
      </c>
      <c r="F97" s="168" t="s">
        <v>1531</v>
      </c>
      <c r="G97" s="169" t="s">
        <v>199</v>
      </c>
      <c r="H97" s="170">
        <v>120</v>
      </c>
      <c r="I97" s="171"/>
      <c r="J97" s="172">
        <f>ROUND(I97*H97,2)</f>
        <v>0</v>
      </c>
      <c r="K97" s="168" t="s">
        <v>3</v>
      </c>
      <c r="L97" s="40"/>
      <c r="M97" s="173" t="s">
        <v>3</v>
      </c>
      <c r="N97" s="174" t="s">
        <v>43</v>
      </c>
      <c r="O97" s="73"/>
      <c r="P97" s="175">
        <f>O97*H97</f>
        <v>0</v>
      </c>
      <c r="Q97" s="175">
        <v>0</v>
      </c>
      <c r="R97" s="175">
        <f>Q97*H97</f>
        <v>0</v>
      </c>
      <c r="S97" s="175">
        <v>0</v>
      </c>
      <c r="T97" s="176">
        <f>S97*H97</f>
        <v>0</v>
      </c>
      <c r="U97" s="39"/>
      <c r="V97" s="39"/>
      <c r="W97" s="39"/>
      <c r="X97" s="39"/>
      <c r="Y97" s="39"/>
      <c r="Z97" s="39"/>
      <c r="AA97" s="39"/>
      <c r="AB97" s="39"/>
      <c r="AC97" s="39"/>
      <c r="AD97" s="39"/>
      <c r="AE97" s="39"/>
      <c r="AR97" s="177" t="s">
        <v>156</v>
      </c>
      <c r="AT97" s="177" t="s">
        <v>151</v>
      </c>
      <c r="AU97" s="177" t="s">
        <v>80</v>
      </c>
      <c r="AY97" s="20" t="s">
        <v>148</v>
      </c>
      <c r="BE97" s="178">
        <f>IF(N97="základní",J97,0)</f>
        <v>0</v>
      </c>
      <c r="BF97" s="178">
        <f>IF(N97="snížená",J97,0)</f>
        <v>0</v>
      </c>
      <c r="BG97" s="178">
        <f>IF(N97="zákl. přenesená",J97,0)</f>
        <v>0</v>
      </c>
      <c r="BH97" s="178">
        <f>IF(N97="sníž. přenesená",J97,0)</f>
        <v>0</v>
      </c>
      <c r="BI97" s="178">
        <f>IF(N97="nulová",J97,0)</f>
        <v>0</v>
      </c>
      <c r="BJ97" s="20" t="s">
        <v>80</v>
      </c>
      <c r="BK97" s="178">
        <f>ROUND(I97*H97,2)</f>
        <v>0</v>
      </c>
      <c r="BL97" s="20" t="s">
        <v>156</v>
      </c>
      <c r="BM97" s="177" t="s">
        <v>336</v>
      </c>
    </row>
    <row r="98" s="2" customFormat="1" ht="16.5" customHeight="1">
      <c r="A98" s="39"/>
      <c r="B98" s="165"/>
      <c r="C98" s="166" t="s">
        <v>249</v>
      </c>
      <c r="D98" s="166" t="s">
        <v>151</v>
      </c>
      <c r="E98" s="167" t="s">
        <v>1532</v>
      </c>
      <c r="F98" s="168" t="s">
        <v>1533</v>
      </c>
      <c r="G98" s="169" t="s">
        <v>199</v>
      </c>
      <c r="H98" s="170">
        <v>350</v>
      </c>
      <c r="I98" s="171"/>
      <c r="J98" s="172">
        <f>ROUND(I98*H98,2)</f>
        <v>0</v>
      </c>
      <c r="K98" s="168" t="s">
        <v>3</v>
      </c>
      <c r="L98" s="40"/>
      <c r="M98" s="173" t="s">
        <v>3</v>
      </c>
      <c r="N98" s="174" t="s">
        <v>43</v>
      </c>
      <c r="O98" s="73"/>
      <c r="P98" s="175">
        <f>O98*H98</f>
        <v>0</v>
      </c>
      <c r="Q98" s="175">
        <v>0</v>
      </c>
      <c r="R98" s="175">
        <f>Q98*H98</f>
        <v>0</v>
      </c>
      <c r="S98" s="175">
        <v>0</v>
      </c>
      <c r="T98" s="176">
        <f>S98*H98</f>
        <v>0</v>
      </c>
      <c r="U98" s="39"/>
      <c r="V98" s="39"/>
      <c r="W98" s="39"/>
      <c r="X98" s="39"/>
      <c r="Y98" s="39"/>
      <c r="Z98" s="39"/>
      <c r="AA98" s="39"/>
      <c r="AB98" s="39"/>
      <c r="AC98" s="39"/>
      <c r="AD98" s="39"/>
      <c r="AE98" s="39"/>
      <c r="AR98" s="177" t="s">
        <v>156</v>
      </c>
      <c r="AT98" s="177" t="s">
        <v>151</v>
      </c>
      <c r="AU98" s="177" t="s">
        <v>80</v>
      </c>
      <c r="AY98" s="20" t="s">
        <v>148</v>
      </c>
      <c r="BE98" s="178">
        <f>IF(N98="základní",J98,0)</f>
        <v>0</v>
      </c>
      <c r="BF98" s="178">
        <f>IF(N98="snížená",J98,0)</f>
        <v>0</v>
      </c>
      <c r="BG98" s="178">
        <f>IF(N98="zákl. přenesená",J98,0)</f>
        <v>0</v>
      </c>
      <c r="BH98" s="178">
        <f>IF(N98="sníž. přenesená",J98,0)</f>
        <v>0</v>
      </c>
      <c r="BI98" s="178">
        <f>IF(N98="nulová",J98,0)</f>
        <v>0</v>
      </c>
      <c r="BJ98" s="20" t="s">
        <v>80</v>
      </c>
      <c r="BK98" s="178">
        <f>ROUND(I98*H98,2)</f>
        <v>0</v>
      </c>
      <c r="BL98" s="20" t="s">
        <v>156</v>
      </c>
      <c r="BM98" s="177" t="s">
        <v>351</v>
      </c>
    </row>
    <row r="99" s="2" customFormat="1" ht="16.5" customHeight="1">
      <c r="A99" s="39"/>
      <c r="B99" s="165"/>
      <c r="C99" s="166" t="s">
        <v>257</v>
      </c>
      <c r="D99" s="166" t="s">
        <v>151</v>
      </c>
      <c r="E99" s="167" t="s">
        <v>1534</v>
      </c>
      <c r="F99" s="168" t="s">
        <v>1535</v>
      </c>
      <c r="G99" s="169" t="s">
        <v>199</v>
      </c>
      <c r="H99" s="170">
        <v>50</v>
      </c>
      <c r="I99" s="171"/>
      <c r="J99" s="172">
        <f>ROUND(I99*H99,2)</f>
        <v>0</v>
      </c>
      <c r="K99" s="168" t="s">
        <v>3</v>
      </c>
      <c r="L99" s="40"/>
      <c r="M99" s="173" t="s">
        <v>3</v>
      </c>
      <c r="N99" s="174" t="s">
        <v>43</v>
      </c>
      <c r="O99" s="73"/>
      <c r="P99" s="175">
        <f>O99*H99</f>
        <v>0</v>
      </c>
      <c r="Q99" s="175">
        <v>0</v>
      </c>
      <c r="R99" s="175">
        <f>Q99*H99</f>
        <v>0</v>
      </c>
      <c r="S99" s="175">
        <v>0</v>
      </c>
      <c r="T99" s="176">
        <f>S99*H99</f>
        <v>0</v>
      </c>
      <c r="U99" s="39"/>
      <c r="V99" s="39"/>
      <c r="W99" s="39"/>
      <c r="X99" s="39"/>
      <c r="Y99" s="39"/>
      <c r="Z99" s="39"/>
      <c r="AA99" s="39"/>
      <c r="AB99" s="39"/>
      <c r="AC99" s="39"/>
      <c r="AD99" s="39"/>
      <c r="AE99" s="39"/>
      <c r="AR99" s="177" t="s">
        <v>156</v>
      </c>
      <c r="AT99" s="177" t="s">
        <v>151</v>
      </c>
      <c r="AU99" s="177" t="s">
        <v>80</v>
      </c>
      <c r="AY99" s="20" t="s">
        <v>148</v>
      </c>
      <c r="BE99" s="178">
        <f>IF(N99="základní",J99,0)</f>
        <v>0</v>
      </c>
      <c r="BF99" s="178">
        <f>IF(N99="snížená",J99,0)</f>
        <v>0</v>
      </c>
      <c r="BG99" s="178">
        <f>IF(N99="zákl. přenesená",J99,0)</f>
        <v>0</v>
      </c>
      <c r="BH99" s="178">
        <f>IF(N99="sníž. přenesená",J99,0)</f>
        <v>0</v>
      </c>
      <c r="BI99" s="178">
        <f>IF(N99="nulová",J99,0)</f>
        <v>0</v>
      </c>
      <c r="BJ99" s="20" t="s">
        <v>80</v>
      </c>
      <c r="BK99" s="178">
        <f>ROUND(I99*H99,2)</f>
        <v>0</v>
      </c>
      <c r="BL99" s="20" t="s">
        <v>156</v>
      </c>
      <c r="BM99" s="177" t="s">
        <v>512</v>
      </c>
    </row>
    <row r="100" s="2" customFormat="1" ht="16.5" customHeight="1">
      <c r="A100" s="39"/>
      <c r="B100" s="165"/>
      <c r="C100" s="166" t="s">
        <v>264</v>
      </c>
      <c r="D100" s="166" t="s">
        <v>151</v>
      </c>
      <c r="E100" s="167" t="s">
        <v>1536</v>
      </c>
      <c r="F100" s="168" t="s">
        <v>1537</v>
      </c>
      <c r="G100" s="169" t="s">
        <v>199</v>
      </c>
      <c r="H100" s="170">
        <v>600</v>
      </c>
      <c r="I100" s="171"/>
      <c r="J100" s="172">
        <f>ROUND(I100*H100,2)</f>
        <v>0</v>
      </c>
      <c r="K100" s="168" t="s">
        <v>3</v>
      </c>
      <c r="L100" s="40"/>
      <c r="M100" s="173" t="s">
        <v>3</v>
      </c>
      <c r="N100" s="174" t="s">
        <v>43</v>
      </c>
      <c r="O100" s="73"/>
      <c r="P100" s="175">
        <f>O100*H100</f>
        <v>0</v>
      </c>
      <c r="Q100" s="175">
        <v>0</v>
      </c>
      <c r="R100" s="175">
        <f>Q100*H100</f>
        <v>0</v>
      </c>
      <c r="S100" s="175">
        <v>0</v>
      </c>
      <c r="T100" s="176">
        <f>S100*H100</f>
        <v>0</v>
      </c>
      <c r="U100" s="39"/>
      <c r="V100" s="39"/>
      <c r="W100" s="39"/>
      <c r="X100" s="39"/>
      <c r="Y100" s="39"/>
      <c r="Z100" s="39"/>
      <c r="AA100" s="39"/>
      <c r="AB100" s="39"/>
      <c r="AC100" s="39"/>
      <c r="AD100" s="39"/>
      <c r="AE100" s="39"/>
      <c r="AR100" s="177" t="s">
        <v>156</v>
      </c>
      <c r="AT100" s="177" t="s">
        <v>151</v>
      </c>
      <c r="AU100" s="177" t="s">
        <v>80</v>
      </c>
      <c r="AY100" s="20" t="s">
        <v>148</v>
      </c>
      <c r="BE100" s="178">
        <f>IF(N100="základní",J100,0)</f>
        <v>0</v>
      </c>
      <c r="BF100" s="178">
        <f>IF(N100="snížená",J100,0)</f>
        <v>0</v>
      </c>
      <c r="BG100" s="178">
        <f>IF(N100="zákl. přenesená",J100,0)</f>
        <v>0</v>
      </c>
      <c r="BH100" s="178">
        <f>IF(N100="sníž. přenesená",J100,0)</f>
        <v>0</v>
      </c>
      <c r="BI100" s="178">
        <f>IF(N100="nulová",J100,0)</f>
        <v>0</v>
      </c>
      <c r="BJ100" s="20" t="s">
        <v>80</v>
      </c>
      <c r="BK100" s="178">
        <f>ROUND(I100*H100,2)</f>
        <v>0</v>
      </c>
      <c r="BL100" s="20" t="s">
        <v>156</v>
      </c>
      <c r="BM100" s="177" t="s">
        <v>522</v>
      </c>
    </row>
    <row r="101" s="2" customFormat="1" ht="16.5" customHeight="1">
      <c r="A101" s="39"/>
      <c r="B101" s="165"/>
      <c r="C101" s="166" t="s">
        <v>270</v>
      </c>
      <c r="D101" s="166" t="s">
        <v>151</v>
      </c>
      <c r="E101" s="167" t="s">
        <v>1538</v>
      </c>
      <c r="F101" s="168" t="s">
        <v>1539</v>
      </c>
      <c r="G101" s="169" t="s">
        <v>199</v>
      </c>
      <c r="H101" s="170">
        <v>200</v>
      </c>
      <c r="I101" s="171"/>
      <c r="J101" s="172">
        <f>ROUND(I101*H101,2)</f>
        <v>0</v>
      </c>
      <c r="K101" s="168" t="s">
        <v>3</v>
      </c>
      <c r="L101" s="40"/>
      <c r="M101" s="173" t="s">
        <v>3</v>
      </c>
      <c r="N101" s="174" t="s">
        <v>43</v>
      </c>
      <c r="O101" s="73"/>
      <c r="P101" s="175">
        <f>O101*H101</f>
        <v>0</v>
      </c>
      <c r="Q101" s="175">
        <v>0</v>
      </c>
      <c r="R101" s="175">
        <f>Q101*H101</f>
        <v>0</v>
      </c>
      <c r="S101" s="175">
        <v>0</v>
      </c>
      <c r="T101" s="176">
        <f>S101*H101</f>
        <v>0</v>
      </c>
      <c r="U101" s="39"/>
      <c r="V101" s="39"/>
      <c r="W101" s="39"/>
      <c r="X101" s="39"/>
      <c r="Y101" s="39"/>
      <c r="Z101" s="39"/>
      <c r="AA101" s="39"/>
      <c r="AB101" s="39"/>
      <c r="AC101" s="39"/>
      <c r="AD101" s="39"/>
      <c r="AE101" s="39"/>
      <c r="AR101" s="177" t="s">
        <v>156</v>
      </c>
      <c r="AT101" s="177" t="s">
        <v>151</v>
      </c>
      <c r="AU101" s="177" t="s">
        <v>80</v>
      </c>
      <c r="AY101" s="20" t="s">
        <v>148</v>
      </c>
      <c r="BE101" s="178">
        <f>IF(N101="základní",J101,0)</f>
        <v>0</v>
      </c>
      <c r="BF101" s="178">
        <f>IF(N101="snížená",J101,0)</f>
        <v>0</v>
      </c>
      <c r="BG101" s="178">
        <f>IF(N101="zákl. přenesená",J101,0)</f>
        <v>0</v>
      </c>
      <c r="BH101" s="178">
        <f>IF(N101="sníž. přenesená",J101,0)</f>
        <v>0</v>
      </c>
      <c r="BI101" s="178">
        <f>IF(N101="nulová",J101,0)</f>
        <v>0</v>
      </c>
      <c r="BJ101" s="20" t="s">
        <v>80</v>
      </c>
      <c r="BK101" s="178">
        <f>ROUND(I101*H101,2)</f>
        <v>0</v>
      </c>
      <c r="BL101" s="20" t="s">
        <v>156</v>
      </c>
      <c r="BM101" s="177" t="s">
        <v>534</v>
      </c>
    </row>
    <row r="102" s="2" customFormat="1" ht="16.5" customHeight="1">
      <c r="A102" s="39"/>
      <c r="B102" s="165"/>
      <c r="C102" s="166" t="s">
        <v>275</v>
      </c>
      <c r="D102" s="166" t="s">
        <v>151</v>
      </c>
      <c r="E102" s="167" t="s">
        <v>1540</v>
      </c>
      <c r="F102" s="168" t="s">
        <v>1541</v>
      </c>
      <c r="G102" s="169" t="s">
        <v>199</v>
      </c>
      <c r="H102" s="170">
        <v>400</v>
      </c>
      <c r="I102" s="171"/>
      <c r="J102" s="172">
        <f>ROUND(I102*H102,2)</f>
        <v>0</v>
      </c>
      <c r="K102" s="168" t="s">
        <v>3</v>
      </c>
      <c r="L102" s="40"/>
      <c r="M102" s="173" t="s">
        <v>3</v>
      </c>
      <c r="N102" s="174" t="s">
        <v>43</v>
      </c>
      <c r="O102" s="73"/>
      <c r="P102" s="175">
        <f>O102*H102</f>
        <v>0</v>
      </c>
      <c r="Q102" s="175">
        <v>0</v>
      </c>
      <c r="R102" s="175">
        <f>Q102*H102</f>
        <v>0</v>
      </c>
      <c r="S102" s="175">
        <v>0</v>
      </c>
      <c r="T102" s="176">
        <f>S102*H102</f>
        <v>0</v>
      </c>
      <c r="U102" s="39"/>
      <c r="V102" s="39"/>
      <c r="W102" s="39"/>
      <c r="X102" s="39"/>
      <c r="Y102" s="39"/>
      <c r="Z102" s="39"/>
      <c r="AA102" s="39"/>
      <c r="AB102" s="39"/>
      <c r="AC102" s="39"/>
      <c r="AD102" s="39"/>
      <c r="AE102" s="39"/>
      <c r="AR102" s="177" t="s">
        <v>156</v>
      </c>
      <c r="AT102" s="177" t="s">
        <v>151</v>
      </c>
      <c r="AU102" s="177" t="s">
        <v>80</v>
      </c>
      <c r="AY102" s="20" t="s">
        <v>148</v>
      </c>
      <c r="BE102" s="178">
        <f>IF(N102="základní",J102,0)</f>
        <v>0</v>
      </c>
      <c r="BF102" s="178">
        <f>IF(N102="snížená",J102,0)</f>
        <v>0</v>
      </c>
      <c r="BG102" s="178">
        <f>IF(N102="zákl. přenesená",J102,0)</f>
        <v>0</v>
      </c>
      <c r="BH102" s="178">
        <f>IF(N102="sníž. přenesená",J102,0)</f>
        <v>0</v>
      </c>
      <c r="BI102" s="178">
        <f>IF(N102="nulová",J102,0)</f>
        <v>0</v>
      </c>
      <c r="BJ102" s="20" t="s">
        <v>80</v>
      </c>
      <c r="BK102" s="178">
        <f>ROUND(I102*H102,2)</f>
        <v>0</v>
      </c>
      <c r="BL102" s="20" t="s">
        <v>156</v>
      </c>
      <c r="BM102" s="177" t="s">
        <v>543</v>
      </c>
    </row>
    <row r="103" s="2" customFormat="1" ht="16.5" customHeight="1">
      <c r="A103" s="39"/>
      <c r="B103" s="165"/>
      <c r="C103" s="166" t="s">
        <v>8</v>
      </c>
      <c r="D103" s="166" t="s">
        <v>151</v>
      </c>
      <c r="E103" s="167" t="s">
        <v>1542</v>
      </c>
      <c r="F103" s="168" t="s">
        <v>1543</v>
      </c>
      <c r="G103" s="169" t="s">
        <v>199</v>
      </c>
      <c r="H103" s="170">
        <v>1750</v>
      </c>
      <c r="I103" s="171"/>
      <c r="J103" s="172">
        <f>ROUND(I103*H103,2)</f>
        <v>0</v>
      </c>
      <c r="K103" s="168" t="s">
        <v>3</v>
      </c>
      <c r="L103" s="40"/>
      <c r="M103" s="173" t="s">
        <v>3</v>
      </c>
      <c r="N103" s="174" t="s">
        <v>43</v>
      </c>
      <c r="O103" s="73"/>
      <c r="P103" s="175">
        <f>O103*H103</f>
        <v>0</v>
      </c>
      <c r="Q103" s="175">
        <v>0</v>
      </c>
      <c r="R103" s="175">
        <f>Q103*H103</f>
        <v>0</v>
      </c>
      <c r="S103" s="175">
        <v>0</v>
      </c>
      <c r="T103" s="176">
        <f>S103*H103</f>
        <v>0</v>
      </c>
      <c r="U103" s="39"/>
      <c r="V103" s="39"/>
      <c r="W103" s="39"/>
      <c r="X103" s="39"/>
      <c r="Y103" s="39"/>
      <c r="Z103" s="39"/>
      <c r="AA103" s="39"/>
      <c r="AB103" s="39"/>
      <c r="AC103" s="39"/>
      <c r="AD103" s="39"/>
      <c r="AE103" s="39"/>
      <c r="AR103" s="177" t="s">
        <v>156</v>
      </c>
      <c r="AT103" s="177" t="s">
        <v>151</v>
      </c>
      <c r="AU103" s="177" t="s">
        <v>80</v>
      </c>
      <c r="AY103" s="20" t="s">
        <v>148</v>
      </c>
      <c r="BE103" s="178">
        <f>IF(N103="základní",J103,0)</f>
        <v>0</v>
      </c>
      <c r="BF103" s="178">
        <f>IF(N103="snížená",J103,0)</f>
        <v>0</v>
      </c>
      <c r="BG103" s="178">
        <f>IF(N103="zákl. přenesená",J103,0)</f>
        <v>0</v>
      </c>
      <c r="BH103" s="178">
        <f>IF(N103="sníž. přenesená",J103,0)</f>
        <v>0</v>
      </c>
      <c r="BI103" s="178">
        <f>IF(N103="nulová",J103,0)</f>
        <v>0</v>
      </c>
      <c r="BJ103" s="20" t="s">
        <v>80</v>
      </c>
      <c r="BK103" s="178">
        <f>ROUND(I103*H103,2)</f>
        <v>0</v>
      </c>
      <c r="BL103" s="20" t="s">
        <v>156</v>
      </c>
      <c r="BM103" s="177" t="s">
        <v>551</v>
      </c>
    </row>
    <row r="104" s="2" customFormat="1" ht="16.5" customHeight="1">
      <c r="A104" s="39"/>
      <c r="B104" s="165"/>
      <c r="C104" s="166" t="s">
        <v>284</v>
      </c>
      <c r="D104" s="166" t="s">
        <v>151</v>
      </c>
      <c r="E104" s="167" t="s">
        <v>1544</v>
      </c>
      <c r="F104" s="168" t="s">
        <v>1545</v>
      </c>
      <c r="G104" s="169" t="s">
        <v>199</v>
      </c>
      <c r="H104" s="170">
        <v>1100</v>
      </c>
      <c r="I104" s="171"/>
      <c r="J104" s="172">
        <f>ROUND(I104*H104,2)</f>
        <v>0</v>
      </c>
      <c r="K104" s="168" t="s">
        <v>3</v>
      </c>
      <c r="L104" s="40"/>
      <c r="M104" s="173" t="s">
        <v>3</v>
      </c>
      <c r="N104" s="174" t="s">
        <v>43</v>
      </c>
      <c r="O104" s="73"/>
      <c r="P104" s="175">
        <f>O104*H104</f>
        <v>0</v>
      </c>
      <c r="Q104" s="175">
        <v>0</v>
      </c>
      <c r="R104" s="175">
        <f>Q104*H104</f>
        <v>0</v>
      </c>
      <c r="S104" s="175">
        <v>0</v>
      </c>
      <c r="T104" s="176">
        <f>S104*H104</f>
        <v>0</v>
      </c>
      <c r="U104" s="39"/>
      <c r="V104" s="39"/>
      <c r="W104" s="39"/>
      <c r="X104" s="39"/>
      <c r="Y104" s="39"/>
      <c r="Z104" s="39"/>
      <c r="AA104" s="39"/>
      <c r="AB104" s="39"/>
      <c r="AC104" s="39"/>
      <c r="AD104" s="39"/>
      <c r="AE104" s="39"/>
      <c r="AR104" s="177" t="s">
        <v>156</v>
      </c>
      <c r="AT104" s="177" t="s">
        <v>151</v>
      </c>
      <c r="AU104" s="177" t="s">
        <v>80</v>
      </c>
      <c r="AY104" s="20" t="s">
        <v>148</v>
      </c>
      <c r="BE104" s="178">
        <f>IF(N104="základní",J104,0)</f>
        <v>0</v>
      </c>
      <c r="BF104" s="178">
        <f>IF(N104="snížená",J104,0)</f>
        <v>0</v>
      </c>
      <c r="BG104" s="178">
        <f>IF(N104="zákl. přenesená",J104,0)</f>
        <v>0</v>
      </c>
      <c r="BH104" s="178">
        <f>IF(N104="sníž. přenesená",J104,0)</f>
        <v>0</v>
      </c>
      <c r="BI104" s="178">
        <f>IF(N104="nulová",J104,0)</f>
        <v>0</v>
      </c>
      <c r="BJ104" s="20" t="s">
        <v>80</v>
      </c>
      <c r="BK104" s="178">
        <f>ROUND(I104*H104,2)</f>
        <v>0</v>
      </c>
      <c r="BL104" s="20" t="s">
        <v>156</v>
      </c>
      <c r="BM104" s="177" t="s">
        <v>560</v>
      </c>
    </row>
    <row r="105" s="2" customFormat="1" ht="16.5" customHeight="1">
      <c r="A105" s="39"/>
      <c r="B105" s="165"/>
      <c r="C105" s="166" t="s">
        <v>289</v>
      </c>
      <c r="D105" s="166" t="s">
        <v>151</v>
      </c>
      <c r="E105" s="167" t="s">
        <v>1546</v>
      </c>
      <c r="F105" s="168" t="s">
        <v>1547</v>
      </c>
      <c r="G105" s="169" t="s">
        <v>199</v>
      </c>
      <c r="H105" s="170">
        <v>350</v>
      </c>
      <c r="I105" s="171"/>
      <c r="J105" s="172">
        <f>ROUND(I105*H105,2)</f>
        <v>0</v>
      </c>
      <c r="K105" s="168" t="s">
        <v>3</v>
      </c>
      <c r="L105" s="40"/>
      <c r="M105" s="173" t="s">
        <v>3</v>
      </c>
      <c r="N105" s="174" t="s">
        <v>43</v>
      </c>
      <c r="O105" s="73"/>
      <c r="P105" s="175">
        <f>O105*H105</f>
        <v>0</v>
      </c>
      <c r="Q105" s="175">
        <v>0</v>
      </c>
      <c r="R105" s="175">
        <f>Q105*H105</f>
        <v>0</v>
      </c>
      <c r="S105" s="175">
        <v>0</v>
      </c>
      <c r="T105" s="176">
        <f>S105*H105</f>
        <v>0</v>
      </c>
      <c r="U105" s="39"/>
      <c r="V105" s="39"/>
      <c r="W105" s="39"/>
      <c r="X105" s="39"/>
      <c r="Y105" s="39"/>
      <c r="Z105" s="39"/>
      <c r="AA105" s="39"/>
      <c r="AB105" s="39"/>
      <c r="AC105" s="39"/>
      <c r="AD105" s="39"/>
      <c r="AE105" s="39"/>
      <c r="AR105" s="177" t="s">
        <v>156</v>
      </c>
      <c r="AT105" s="177" t="s">
        <v>151</v>
      </c>
      <c r="AU105" s="177" t="s">
        <v>80</v>
      </c>
      <c r="AY105" s="20" t="s">
        <v>148</v>
      </c>
      <c r="BE105" s="178">
        <f>IF(N105="základní",J105,0)</f>
        <v>0</v>
      </c>
      <c r="BF105" s="178">
        <f>IF(N105="snížená",J105,0)</f>
        <v>0</v>
      </c>
      <c r="BG105" s="178">
        <f>IF(N105="zákl. přenesená",J105,0)</f>
        <v>0</v>
      </c>
      <c r="BH105" s="178">
        <f>IF(N105="sníž. přenesená",J105,0)</f>
        <v>0</v>
      </c>
      <c r="BI105" s="178">
        <f>IF(N105="nulová",J105,0)</f>
        <v>0</v>
      </c>
      <c r="BJ105" s="20" t="s">
        <v>80</v>
      </c>
      <c r="BK105" s="178">
        <f>ROUND(I105*H105,2)</f>
        <v>0</v>
      </c>
      <c r="BL105" s="20" t="s">
        <v>156</v>
      </c>
      <c r="BM105" s="177" t="s">
        <v>569</v>
      </c>
    </row>
    <row r="106" s="2" customFormat="1" ht="16.5" customHeight="1">
      <c r="A106" s="39"/>
      <c r="B106" s="165"/>
      <c r="C106" s="166" t="s">
        <v>296</v>
      </c>
      <c r="D106" s="166" t="s">
        <v>151</v>
      </c>
      <c r="E106" s="167" t="s">
        <v>1548</v>
      </c>
      <c r="F106" s="168" t="s">
        <v>1549</v>
      </c>
      <c r="G106" s="169" t="s">
        <v>199</v>
      </c>
      <c r="H106" s="170">
        <v>50</v>
      </c>
      <c r="I106" s="171"/>
      <c r="J106" s="172">
        <f>ROUND(I106*H106,2)</f>
        <v>0</v>
      </c>
      <c r="K106" s="168" t="s">
        <v>3</v>
      </c>
      <c r="L106" s="40"/>
      <c r="M106" s="173" t="s">
        <v>3</v>
      </c>
      <c r="N106" s="174" t="s">
        <v>43</v>
      </c>
      <c r="O106" s="73"/>
      <c r="P106" s="175">
        <f>O106*H106</f>
        <v>0</v>
      </c>
      <c r="Q106" s="175">
        <v>0</v>
      </c>
      <c r="R106" s="175">
        <f>Q106*H106</f>
        <v>0</v>
      </c>
      <c r="S106" s="175">
        <v>0</v>
      </c>
      <c r="T106" s="176">
        <f>S106*H106</f>
        <v>0</v>
      </c>
      <c r="U106" s="39"/>
      <c r="V106" s="39"/>
      <c r="W106" s="39"/>
      <c r="X106" s="39"/>
      <c r="Y106" s="39"/>
      <c r="Z106" s="39"/>
      <c r="AA106" s="39"/>
      <c r="AB106" s="39"/>
      <c r="AC106" s="39"/>
      <c r="AD106" s="39"/>
      <c r="AE106" s="39"/>
      <c r="AR106" s="177" t="s">
        <v>156</v>
      </c>
      <c r="AT106" s="177" t="s">
        <v>151</v>
      </c>
      <c r="AU106" s="177" t="s">
        <v>80</v>
      </c>
      <c r="AY106" s="20" t="s">
        <v>148</v>
      </c>
      <c r="BE106" s="178">
        <f>IF(N106="základní",J106,0)</f>
        <v>0</v>
      </c>
      <c r="BF106" s="178">
        <f>IF(N106="snížená",J106,0)</f>
        <v>0</v>
      </c>
      <c r="BG106" s="178">
        <f>IF(N106="zákl. přenesená",J106,0)</f>
        <v>0</v>
      </c>
      <c r="BH106" s="178">
        <f>IF(N106="sníž. přenesená",J106,0)</f>
        <v>0</v>
      </c>
      <c r="BI106" s="178">
        <f>IF(N106="nulová",J106,0)</f>
        <v>0</v>
      </c>
      <c r="BJ106" s="20" t="s">
        <v>80</v>
      </c>
      <c r="BK106" s="178">
        <f>ROUND(I106*H106,2)</f>
        <v>0</v>
      </c>
      <c r="BL106" s="20" t="s">
        <v>156</v>
      </c>
      <c r="BM106" s="177" t="s">
        <v>579</v>
      </c>
    </row>
    <row r="107" s="2" customFormat="1" ht="16.5" customHeight="1">
      <c r="A107" s="39"/>
      <c r="B107" s="165"/>
      <c r="C107" s="166" t="s">
        <v>302</v>
      </c>
      <c r="D107" s="166" t="s">
        <v>151</v>
      </c>
      <c r="E107" s="167" t="s">
        <v>1550</v>
      </c>
      <c r="F107" s="168" t="s">
        <v>1551</v>
      </c>
      <c r="G107" s="169" t="s">
        <v>199</v>
      </c>
      <c r="H107" s="170">
        <v>60</v>
      </c>
      <c r="I107" s="171"/>
      <c r="J107" s="172">
        <f>ROUND(I107*H107,2)</f>
        <v>0</v>
      </c>
      <c r="K107" s="168" t="s">
        <v>3</v>
      </c>
      <c r="L107" s="40"/>
      <c r="M107" s="173" t="s">
        <v>3</v>
      </c>
      <c r="N107" s="174" t="s">
        <v>43</v>
      </c>
      <c r="O107" s="73"/>
      <c r="P107" s="175">
        <f>O107*H107</f>
        <v>0</v>
      </c>
      <c r="Q107" s="175">
        <v>0</v>
      </c>
      <c r="R107" s="175">
        <f>Q107*H107</f>
        <v>0</v>
      </c>
      <c r="S107" s="175">
        <v>0</v>
      </c>
      <c r="T107" s="176">
        <f>S107*H107</f>
        <v>0</v>
      </c>
      <c r="U107" s="39"/>
      <c r="V107" s="39"/>
      <c r="W107" s="39"/>
      <c r="X107" s="39"/>
      <c r="Y107" s="39"/>
      <c r="Z107" s="39"/>
      <c r="AA107" s="39"/>
      <c r="AB107" s="39"/>
      <c r="AC107" s="39"/>
      <c r="AD107" s="39"/>
      <c r="AE107" s="39"/>
      <c r="AR107" s="177" t="s">
        <v>156</v>
      </c>
      <c r="AT107" s="177" t="s">
        <v>151</v>
      </c>
      <c r="AU107" s="177" t="s">
        <v>80</v>
      </c>
      <c r="AY107" s="20" t="s">
        <v>148</v>
      </c>
      <c r="BE107" s="178">
        <f>IF(N107="základní",J107,0)</f>
        <v>0</v>
      </c>
      <c r="BF107" s="178">
        <f>IF(N107="snížená",J107,0)</f>
        <v>0</v>
      </c>
      <c r="BG107" s="178">
        <f>IF(N107="zákl. přenesená",J107,0)</f>
        <v>0</v>
      </c>
      <c r="BH107" s="178">
        <f>IF(N107="sníž. přenesená",J107,0)</f>
        <v>0</v>
      </c>
      <c r="BI107" s="178">
        <f>IF(N107="nulová",J107,0)</f>
        <v>0</v>
      </c>
      <c r="BJ107" s="20" t="s">
        <v>80</v>
      </c>
      <c r="BK107" s="178">
        <f>ROUND(I107*H107,2)</f>
        <v>0</v>
      </c>
      <c r="BL107" s="20" t="s">
        <v>156</v>
      </c>
      <c r="BM107" s="177" t="s">
        <v>588</v>
      </c>
    </row>
    <row r="108" s="2" customFormat="1" ht="16.5" customHeight="1">
      <c r="A108" s="39"/>
      <c r="B108" s="165"/>
      <c r="C108" s="166" t="s">
        <v>310</v>
      </c>
      <c r="D108" s="166" t="s">
        <v>151</v>
      </c>
      <c r="E108" s="167" t="s">
        <v>1552</v>
      </c>
      <c r="F108" s="168" t="s">
        <v>1553</v>
      </c>
      <c r="G108" s="169" t="s">
        <v>199</v>
      </c>
      <c r="H108" s="170">
        <v>250</v>
      </c>
      <c r="I108" s="171"/>
      <c r="J108" s="172">
        <f>ROUND(I108*H108,2)</f>
        <v>0</v>
      </c>
      <c r="K108" s="168" t="s">
        <v>3</v>
      </c>
      <c r="L108" s="40"/>
      <c r="M108" s="173" t="s">
        <v>3</v>
      </c>
      <c r="N108" s="174" t="s">
        <v>43</v>
      </c>
      <c r="O108" s="73"/>
      <c r="P108" s="175">
        <f>O108*H108</f>
        <v>0</v>
      </c>
      <c r="Q108" s="175">
        <v>0</v>
      </c>
      <c r="R108" s="175">
        <f>Q108*H108</f>
        <v>0</v>
      </c>
      <c r="S108" s="175">
        <v>0</v>
      </c>
      <c r="T108" s="176">
        <f>S108*H108</f>
        <v>0</v>
      </c>
      <c r="U108" s="39"/>
      <c r="V108" s="39"/>
      <c r="W108" s="39"/>
      <c r="X108" s="39"/>
      <c r="Y108" s="39"/>
      <c r="Z108" s="39"/>
      <c r="AA108" s="39"/>
      <c r="AB108" s="39"/>
      <c r="AC108" s="39"/>
      <c r="AD108" s="39"/>
      <c r="AE108" s="39"/>
      <c r="AR108" s="177" t="s">
        <v>156</v>
      </c>
      <c r="AT108" s="177" t="s">
        <v>151</v>
      </c>
      <c r="AU108" s="177" t="s">
        <v>80</v>
      </c>
      <c r="AY108" s="20" t="s">
        <v>148</v>
      </c>
      <c r="BE108" s="178">
        <f>IF(N108="základní",J108,0)</f>
        <v>0</v>
      </c>
      <c r="BF108" s="178">
        <f>IF(N108="snížená",J108,0)</f>
        <v>0</v>
      </c>
      <c r="BG108" s="178">
        <f>IF(N108="zákl. přenesená",J108,0)</f>
        <v>0</v>
      </c>
      <c r="BH108" s="178">
        <f>IF(N108="sníž. přenesená",J108,0)</f>
        <v>0</v>
      </c>
      <c r="BI108" s="178">
        <f>IF(N108="nulová",J108,0)</f>
        <v>0</v>
      </c>
      <c r="BJ108" s="20" t="s">
        <v>80</v>
      </c>
      <c r="BK108" s="178">
        <f>ROUND(I108*H108,2)</f>
        <v>0</v>
      </c>
      <c r="BL108" s="20" t="s">
        <v>156</v>
      </c>
      <c r="BM108" s="177" t="s">
        <v>596</v>
      </c>
    </row>
    <row r="109" s="2" customFormat="1" ht="16.5" customHeight="1">
      <c r="A109" s="39"/>
      <c r="B109" s="165"/>
      <c r="C109" s="166" t="s">
        <v>316</v>
      </c>
      <c r="D109" s="166" t="s">
        <v>151</v>
      </c>
      <c r="E109" s="167" t="s">
        <v>1554</v>
      </c>
      <c r="F109" s="168" t="s">
        <v>1555</v>
      </c>
      <c r="G109" s="169" t="s">
        <v>199</v>
      </c>
      <c r="H109" s="170">
        <v>10</v>
      </c>
      <c r="I109" s="171"/>
      <c r="J109" s="172">
        <f>ROUND(I109*H109,2)</f>
        <v>0</v>
      </c>
      <c r="K109" s="168" t="s">
        <v>3</v>
      </c>
      <c r="L109" s="40"/>
      <c r="M109" s="173" t="s">
        <v>3</v>
      </c>
      <c r="N109" s="174" t="s">
        <v>43</v>
      </c>
      <c r="O109" s="73"/>
      <c r="P109" s="175">
        <f>O109*H109</f>
        <v>0</v>
      </c>
      <c r="Q109" s="175">
        <v>0</v>
      </c>
      <c r="R109" s="175">
        <f>Q109*H109</f>
        <v>0</v>
      </c>
      <c r="S109" s="175">
        <v>0</v>
      </c>
      <c r="T109" s="176">
        <f>S109*H109</f>
        <v>0</v>
      </c>
      <c r="U109" s="39"/>
      <c r="V109" s="39"/>
      <c r="W109" s="39"/>
      <c r="X109" s="39"/>
      <c r="Y109" s="39"/>
      <c r="Z109" s="39"/>
      <c r="AA109" s="39"/>
      <c r="AB109" s="39"/>
      <c r="AC109" s="39"/>
      <c r="AD109" s="39"/>
      <c r="AE109" s="39"/>
      <c r="AR109" s="177" t="s">
        <v>156</v>
      </c>
      <c r="AT109" s="177" t="s">
        <v>151</v>
      </c>
      <c r="AU109" s="177" t="s">
        <v>80</v>
      </c>
      <c r="AY109" s="20" t="s">
        <v>148</v>
      </c>
      <c r="BE109" s="178">
        <f>IF(N109="základní",J109,0)</f>
        <v>0</v>
      </c>
      <c r="BF109" s="178">
        <f>IF(N109="snížená",J109,0)</f>
        <v>0</v>
      </c>
      <c r="BG109" s="178">
        <f>IF(N109="zákl. přenesená",J109,0)</f>
        <v>0</v>
      </c>
      <c r="BH109" s="178">
        <f>IF(N109="sníž. přenesená",J109,0)</f>
        <v>0</v>
      </c>
      <c r="BI109" s="178">
        <f>IF(N109="nulová",J109,0)</f>
        <v>0</v>
      </c>
      <c r="BJ109" s="20" t="s">
        <v>80</v>
      </c>
      <c r="BK109" s="178">
        <f>ROUND(I109*H109,2)</f>
        <v>0</v>
      </c>
      <c r="BL109" s="20" t="s">
        <v>156</v>
      </c>
      <c r="BM109" s="177" t="s">
        <v>605</v>
      </c>
    </row>
    <row r="110" s="2" customFormat="1" ht="16.5" customHeight="1">
      <c r="A110" s="39"/>
      <c r="B110" s="165"/>
      <c r="C110" s="166" t="s">
        <v>325</v>
      </c>
      <c r="D110" s="166" t="s">
        <v>151</v>
      </c>
      <c r="E110" s="167" t="s">
        <v>1556</v>
      </c>
      <c r="F110" s="168" t="s">
        <v>1557</v>
      </c>
      <c r="G110" s="169" t="s">
        <v>199</v>
      </c>
      <c r="H110" s="170">
        <v>50</v>
      </c>
      <c r="I110" s="171"/>
      <c r="J110" s="172">
        <f>ROUND(I110*H110,2)</f>
        <v>0</v>
      </c>
      <c r="K110" s="168" t="s">
        <v>3</v>
      </c>
      <c r="L110" s="40"/>
      <c r="M110" s="173" t="s">
        <v>3</v>
      </c>
      <c r="N110" s="174" t="s">
        <v>43</v>
      </c>
      <c r="O110" s="73"/>
      <c r="P110" s="175">
        <f>O110*H110</f>
        <v>0</v>
      </c>
      <c r="Q110" s="175">
        <v>0</v>
      </c>
      <c r="R110" s="175">
        <f>Q110*H110</f>
        <v>0</v>
      </c>
      <c r="S110" s="175">
        <v>0</v>
      </c>
      <c r="T110" s="176">
        <f>S110*H110</f>
        <v>0</v>
      </c>
      <c r="U110" s="39"/>
      <c r="V110" s="39"/>
      <c r="W110" s="39"/>
      <c r="X110" s="39"/>
      <c r="Y110" s="39"/>
      <c r="Z110" s="39"/>
      <c r="AA110" s="39"/>
      <c r="AB110" s="39"/>
      <c r="AC110" s="39"/>
      <c r="AD110" s="39"/>
      <c r="AE110" s="39"/>
      <c r="AR110" s="177" t="s">
        <v>156</v>
      </c>
      <c r="AT110" s="177" t="s">
        <v>151</v>
      </c>
      <c r="AU110" s="177" t="s">
        <v>80</v>
      </c>
      <c r="AY110" s="20" t="s">
        <v>148</v>
      </c>
      <c r="BE110" s="178">
        <f>IF(N110="základní",J110,0)</f>
        <v>0</v>
      </c>
      <c r="BF110" s="178">
        <f>IF(N110="snížená",J110,0)</f>
        <v>0</v>
      </c>
      <c r="BG110" s="178">
        <f>IF(N110="zákl. přenesená",J110,0)</f>
        <v>0</v>
      </c>
      <c r="BH110" s="178">
        <f>IF(N110="sníž. přenesená",J110,0)</f>
        <v>0</v>
      </c>
      <c r="BI110" s="178">
        <f>IF(N110="nulová",J110,0)</f>
        <v>0</v>
      </c>
      <c r="BJ110" s="20" t="s">
        <v>80</v>
      </c>
      <c r="BK110" s="178">
        <f>ROUND(I110*H110,2)</f>
        <v>0</v>
      </c>
      <c r="BL110" s="20" t="s">
        <v>156</v>
      </c>
      <c r="BM110" s="177" t="s">
        <v>614</v>
      </c>
    </row>
    <row r="111" s="2" customFormat="1" ht="16.5" customHeight="1">
      <c r="A111" s="39"/>
      <c r="B111" s="165"/>
      <c r="C111" s="166" t="s">
        <v>330</v>
      </c>
      <c r="D111" s="166" t="s">
        <v>151</v>
      </c>
      <c r="E111" s="167" t="s">
        <v>1558</v>
      </c>
      <c r="F111" s="168" t="s">
        <v>1559</v>
      </c>
      <c r="G111" s="169" t="s">
        <v>199</v>
      </c>
      <c r="H111" s="170">
        <v>500</v>
      </c>
      <c r="I111" s="171"/>
      <c r="J111" s="172">
        <f>ROUND(I111*H111,2)</f>
        <v>0</v>
      </c>
      <c r="K111" s="168" t="s">
        <v>3</v>
      </c>
      <c r="L111" s="40"/>
      <c r="M111" s="173" t="s">
        <v>3</v>
      </c>
      <c r="N111" s="174" t="s">
        <v>43</v>
      </c>
      <c r="O111" s="73"/>
      <c r="P111" s="175">
        <f>O111*H111</f>
        <v>0</v>
      </c>
      <c r="Q111" s="175">
        <v>0</v>
      </c>
      <c r="R111" s="175">
        <f>Q111*H111</f>
        <v>0</v>
      </c>
      <c r="S111" s="175">
        <v>0</v>
      </c>
      <c r="T111" s="176">
        <f>S111*H111</f>
        <v>0</v>
      </c>
      <c r="U111" s="39"/>
      <c r="V111" s="39"/>
      <c r="W111" s="39"/>
      <c r="X111" s="39"/>
      <c r="Y111" s="39"/>
      <c r="Z111" s="39"/>
      <c r="AA111" s="39"/>
      <c r="AB111" s="39"/>
      <c r="AC111" s="39"/>
      <c r="AD111" s="39"/>
      <c r="AE111" s="39"/>
      <c r="AR111" s="177" t="s">
        <v>156</v>
      </c>
      <c r="AT111" s="177" t="s">
        <v>151</v>
      </c>
      <c r="AU111" s="177" t="s">
        <v>80</v>
      </c>
      <c r="AY111" s="20" t="s">
        <v>148</v>
      </c>
      <c r="BE111" s="178">
        <f>IF(N111="základní",J111,0)</f>
        <v>0</v>
      </c>
      <c r="BF111" s="178">
        <f>IF(N111="snížená",J111,0)</f>
        <v>0</v>
      </c>
      <c r="BG111" s="178">
        <f>IF(N111="zákl. přenesená",J111,0)</f>
        <v>0</v>
      </c>
      <c r="BH111" s="178">
        <f>IF(N111="sníž. přenesená",J111,0)</f>
        <v>0</v>
      </c>
      <c r="BI111" s="178">
        <f>IF(N111="nulová",J111,0)</f>
        <v>0</v>
      </c>
      <c r="BJ111" s="20" t="s">
        <v>80</v>
      </c>
      <c r="BK111" s="178">
        <f>ROUND(I111*H111,2)</f>
        <v>0</v>
      </c>
      <c r="BL111" s="20" t="s">
        <v>156</v>
      </c>
      <c r="BM111" s="177" t="s">
        <v>623</v>
      </c>
    </row>
    <row r="112" s="2" customFormat="1" ht="16.5" customHeight="1">
      <c r="A112" s="39"/>
      <c r="B112" s="165"/>
      <c r="C112" s="166" t="s">
        <v>336</v>
      </c>
      <c r="D112" s="166" t="s">
        <v>151</v>
      </c>
      <c r="E112" s="167" t="s">
        <v>1560</v>
      </c>
      <c r="F112" s="168" t="s">
        <v>1561</v>
      </c>
      <c r="G112" s="169" t="s">
        <v>199</v>
      </c>
      <c r="H112" s="170">
        <v>500</v>
      </c>
      <c r="I112" s="171"/>
      <c r="J112" s="172">
        <f>ROUND(I112*H112,2)</f>
        <v>0</v>
      </c>
      <c r="K112" s="168" t="s">
        <v>3</v>
      </c>
      <c r="L112" s="40"/>
      <c r="M112" s="173" t="s">
        <v>3</v>
      </c>
      <c r="N112" s="174" t="s">
        <v>43</v>
      </c>
      <c r="O112" s="73"/>
      <c r="P112" s="175">
        <f>O112*H112</f>
        <v>0</v>
      </c>
      <c r="Q112" s="175">
        <v>0</v>
      </c>
      <c r="R112" s="175">
        <f>Q112*H112</f>
        <v>0</v>
      </c>
      <c r="S112" s="175">
        <v>0</v>
      </c>
      <c r="T112" s="176">
        <f>S112*H112</f>
        <v>0</v>
      </c>
      <c r="U112" s="39"/>
      <c r="V112" s="39"/>
      <c r="W112" s="39"/>
      <c r="X112" s="39"/>
      <c r="Y112" s="39"/>
      <c r="Z112" s="39"/>
      <c r="AA112" s="39"/>
      <c r="AB112" s="39"/>
      <c r="AC112" s="39"/>
      <c r="AD112" s="39"/>
      <c r="AE112" s="39"/>
      <c r="AR112" s="177" t="s">
        <v>156</v>
      </c>
      <c r="AT112" s="177" t="s">
        <v>151</v>
      </c>
      <c r="AU112" s="177" t="s">
        <v>80</v>
      </c>
      <c r="AY112" s="20" t="s">
        <v>148</v>
      </c>
      <c r="BE112" s="178">
        <f>IF(N112="základní",J112,0)</f>
        <v>0</v>
      </c>
      <c r="BF112" s="178">
        <f>IF(N112="snížená",J112,0)</f>
        <v>0</v>
      </c>
      <c r="BG112" s="178">
        <f>IF(N112="zákl. přenesená",J112,0)</f>
        <v>0</v>
      </c>
      <c r="BH112" s="178">
        <f>IF(N112="sníž. přenesená",J112,0)</f>
        <v>0</v>
      </c>
      <c r="BI112" s="178">
        <f>IF(N112="nulová",J112,0)</f>
        <v>0</v>
      </c>
      <c r="BJ112" s="20" t="s">
        <v>80</v>
      </c>
      <c r="BK112" s="178">
        <f>ROUND(I112*H112,2)</f>
        <v>0</v>
      </c>
      <c r="BL112" s="20" t="s">
        <v>156</v>
      </c>
      <c r="BM112" s="177" t="s">
        <v>632</v>
      </c>
    </row>
    <row r="113" s="2" customFormat="1" ht="16.5" customHeight="1">
      <c r="A113" s="39"/>
      <c r="B113" s="165"/>
      <c r="C113" s="166" t="s">
        <v>344</v>
      </c>
      <c r="D113" s="166" t="s">
        <v>151</v>
      </c>
      <c r="E113" s="167" t="s">
        <v>1562</v>
      </c>
      <c r="F113" s="168" t="s">
        <v>1563</v>
      </c>
      <c r="G113" s="169" t="s">
        <v>989</v>
      </c>
      <c r="H113" s="170">
        <v>10</v>
      </c>
      <c r="I113" s="171"/>
      <c r="J113" s="172">
        <f>ROUND(I113*H113,2)</f>
        <v>0</v>
      </c>
      <c r="K113" s="168" t="s">
        <v>3</v>
      </c>
      <c r="L113" s="40"/>
      <c r="M113" s="173" t="s">
        <v>3</v>
      </c>
      <c r="N113" s="174" t="s">
        <v>43</v>
      </c>
      <c r="O113" s="73"/>
      <c r="P113" s="175">
        <f>O113*H113</f>
        <v>0</v>
      </c>
      <c r="Q113" s="175">
        <v>0</v>
      </c>
      <c r="R113" s="175">
        <f>Q113*H113</f>
        <v>0</v>
      </c>
      <c r="S113" s="175">
        <v>0</v>
      </c>
      <c r="T113" s="176">
        <f>S113*H113</f>
        <v>0</v>
      </c>
      <c r="U113" s="39"/>
      <c r="V113" s="39"/>
      <c r="W113" s="39"/>
      <c r="X113" s="39"/>
      <c r="Y113" s="39"/>
      <c r="Z113" s="39"/>
      <c r="AA113" s="39"/>
      <c r="AB113" s="39"/>
      <c r="AC113" s="39"/>
      <c r="AD113" s="39"/>
      <c r="AE113" s="39"/>
      <c r="AR113" s="177" t="s">
        <v>156</v>
      </c>
      <c r="AT113" s="177" t="s">
        <v>151</v>
      </c>
      <c r="AU113" s="177" t="s">
        <v>80</v>
      </c>
      <c r="AY113" s="20" t="s">
        <v>148</v>
      </c>
      <c r="BE113" s="178">
        <f>IF(N113="základní",J113,0)</f>
        <v>0</v>
      </c>
      <c r="BF113" s="178">
        <f>IF(N113="snížená",J113,0)</f>
        <v>0</v>
      </c>
      <c r="BG113" s="178">
        <f>IF(N113="zákl. přenesená",J113,0)</f>
        <v>0</v>
      </c>
      <c r="BH113" s="178">
        <f>IF(N113="sníž. přenesená",J113,0)</f>
        <v>0</v>
      </c>
      <c r="BI113" s="178">
        <f>IF(N113="nulová",J113,0)</f>
        <v>0</v>
      </c>
      <c r="BJ113" s="20" t="s">
        <v>80</v>
      </c>
      <c r="BK113" s="178">
        <f>ROUND(I113*H113,2)</f>
        <v>0</v>
      </c>
      <c r="BL113" s="20" t="s">
        <v>156</v>
      </c>
      <c r="BM113" s="177" t="s">
        <v>641</v>
      </c>
    </row>
    <row r="114" s="2" customFormat="1" ht="16.5" customHeight="1">
      <c r="A114" s="39"/>
      <c r="B114" s="165"/>
      <c r="C114" s="166" t="s">
        <v>351</v>
      </c>
      <c r="D114" s="166" t="s">
        <v>151</v>
      </c>
      <c r="E114" s="167" t="s">
        <v>1564</v>
      </c>
      <c r="F114" s="168" t="s">
        <v>1565</v>
      </c>
      <c r="G114" s="169" t="s">
        <v>989</v>
      </c>
      <c r="H114" s="170">
        <v>5</v>
      </c>
      <c r="I114" s="171"/>
      <c r="J114" s="172">
        <f>ROUND(I114*H114,2)</f>
        <v>0</v>
      </c>
      <c r="K114" s="168" t="s">
        <v>3</v>
      </c>
      <c r="L114" s="40"/>
      <c r="M114" s="173" t="s">
        <v>3</v>
      </c>
      <c r="N114" s="174" t="s">
        <v>43</v>
      </c>
      <c r="O114" s="73"/>
      <c r="P114" s="175">
        <f>O114*H114</f>
        <v>0</v>
      </c>
      <c r="Q114" s="175">
        <v>0</v>
      </c>
      <c r="R114" s="175">
        <f>Q114*H114</f>
        <v>0</v>
      </c>
      <c r="S114" s="175">
        <v>0</v>
      </c>
      <c r="T114" s="176">
        <f>S114*H114</f>
        <v>0</v>
      </c>
      <c r="U114" s="39"/>
      <c r="V114" s="39"/>
      <c r="W114" s="39"/>
      <c r="X114" s="39"/>
      <c r="Y114" s="39"/>
      <c r="Z114" s="39"/>
      <c r="AA114" s="39"/>
      <c r="AB114" s="39"/>
      <c r="AC114" s="39"/>
      <c r="AD114" s="39"/>
      <c r="AE114" s="39"/>
      <c r="AR114" s="177" t="s">
        <v>156</v>
      </c>
      <c r="AT114" s="177" t="s">
        <v>151</v>
      </c>
      <c r="AU114" s="177" t="s">
        <v>80</v>
      </c>
      <c r="AY114" s="20" t="s">
        <v>148</v>
      </c>
      <c r="BE114" s="178">
        <f>IF(N114="základní",J114,0)</f>
        <v>0</v>
      </c>
      <c r="BF114" s="178">
        <f>IF(N114="snížená",J114,0)</f>
        <v>0</v>
      </c>
      <c r="BG114" s="178">
        <f>IF(N114="zákl. přenesená",J114,0)</f>
        <v>0</v>
      </c>
      <c r="BH114" s="178">
        <f>IF(N114="sníž. přenesená",J114,0)</f>
        <v>0</v>
      </c>
      <c r="BI114" s="178">
        <f>IF(N114="nulová",J114,0)</f>
        <v>0</v>
      </c>
      <c r="BJ114" s="20" t="s">
        <v>80</v>
      </c>
      <c r="BK114" s="178">
        <f>ROUND(I114*H114,2)</f>
        <v>0</v>
      </c>
      <c r="BL114" s="20" t="s">
        <v>156</v>
      </c>
      <c r="BM114" s="177" t="s">
        <v>652</v>
      </c>
    </row>
    <row r="115" s="2" customFormat="1" ht="16.5" customHeight="1">
      <c r="A115" s="39"/>
      <c r="B115" s="165"/>
      <c r="C115" s="166" t="s">
        <v>359</v>
      </c>
      <c r="D115" s="166" t="s">
        <v>151</v>
      </c>
      <c r="E115" s="167" t="s">
        <v>1566</v>
      </c>
      <c r="F115" s="168" t="s">
        <v>1567</v>
      </c>
      <c r="G115" s="169" t="s">
        <v>989</v>
      </c>
      <c r="H115" s="170">
        <v>50</v>
      </c>
      <c r="I115" s="171"/>
      <c r="J115" s="172">
        <f>ROUND(I115*H115,2)</f>
        <v>0</v>
      </c>
      <c r="K115" s="168" t="s">
        <v>3</v>
      </c>
      <c r="L115" s="40"/>
      <c r="M115" s="173" t="s">
        <v>3</v>
      </c>
      <c r="N115" s="174" t="s">
        <v>43</v>
      </c>
      <c r="O115" s="73"/>
      <c r="P115" s="175">
        <f>O115*H115</f>
        <v>0</v>
      </c>
      <c r="Q115" s="175">
        <v>0</v>
      </c>
      <c r="R115" s="175">
        <f>Q115*H115</f>
        <v>0</v>
      </c>
      <c r="S115" s="175">
        <v>0</v>
      </c>
      <c r="T115" s="176">
        <f>S115*H115</f>
        <v>0</v>
      </c>
      <c r="U115" s="39"/>
      <c r="V115" s="39"/>
      <c r="W115" s="39"/>
      <c r="X115" s="39"/>
      <c r="Y115" s="39"/>
      <c r="Z115" s="39"/>
      <c r="AA115" s="39"/>
      <c r="AB115" s="39"/>
      <c r="AC115" s="39"/>
      <c r="AD115" s="39"/>
      <c r="AE115" s="39"/>
      <c r="AR115" s="177" t="s">
        <v>156</v>
      </c>
      <c r="AT115" s="177" t="s">
        <v>151</v>
      </c>
      <c r="AU115" s="177" t="s">
        <v>80</v>
      </c>
      <c r="AY115" s="20" t="s">
        <v>148</v>
      </c>
      <c r="BE115" s="178">
        <f>IF(N115="základní",J115,0)</f>
        <v>0</v>
      </c>
      <c r="BF115" s="178">
        <f>IF(N115="snížená",J115,0)</f>
        <v>0</v>
      </c>
      <c r="BG115" s="178">
        <f>IF(N115="zákl. přenesená",J115,0)</f>
        <v>0</v>
      </c>
      <c r="BH115" s="178">
        <f>IF(N115="sníž. přenesená",J115,0)</f>
        <v>0</v>
      </c>
      <c r="BI115" s="178">
        <f>IF(N115="nulová",J115,0)</f>
        <v>0</v>
      </c>
      <c r="BJ115" s="20" t="s">
        <v>80</v>
      </c>
      <c r="BK115" s="178">
        <f>ROUND(I115*H115,2)</f>
        <v>0</v>
      </c>
      <c r="BL115" s="20" t="s">
        <v>156</v>
      </c>
      <c r="BM115" s="177" t="s">
        <v>661</v>
      </c>
    </row>
    <row r="116" s="2" customFormat="1" ht="16.5" customHeight="1">
      <c r="A116" s="39"/>
      <c r="B116" s="165"/>
      <c r="C116" s="166" t="s">
        <v>512</v>
      </c>
      <c r="D116" s="166" t="s">
        <v>151</v>
      </c>
      <c r="E116" s="167" t="s">
        <v>1568</v>
      </c>
      <c r="F116" s="168" t="s">
        <v>1569</v>
      </c>
      <c r="G116" s="169" t="s">
        <v>989</v>
      </c>
      <c r="H116" s="170">
        <v>500</v>
      </c>
      <c r="I116" s="171"/>
      <c r="J116" s="172">
        <f>ROUND(I116*H116,2)</f>
        <v>0</v>
      </c>
      <c r="K116" s="168" t="s">
        <v>3</v>
      </c>
      <c r="L116" s="40"/>
      <c r="M116" s="173" t="s">
        <v>3</v>
      </c>
      <c r="N116" s="174" t="s">
        <v>43</v>
      </c>
      <c r="O116" s="73"/>
      <c r="P116" s="175">
        <f>O116*H116</f>
        <v>0</v>
      </c>
      <c r="Q116" s="175">
        <v>0</v>
      </c>
      <c r="R116" s="175">
        <f>Q116*H116</f>
        <v>0</v>
      </c>
      <c r="S116" s="175">
        <v>0</v>
      </c>
      <c r="T116" s="176">
        <f>S116*H116</f>
        <v>0</v>
      </c>
      <c r="U116" s="39"/>
      <c r="V116" s="39"/>
      <c r="W116" s="39"/>
      <c r="X116" s="39"/>
      <c r="Y116" s="39"/>
      <c r="Z116" s="39"/>
      <c r="AA116" s="39"/>
      <c r="AB116" s="39"/>
      <c r="AC116" s="39"/>
      <c r="AD116" s="39"/>
      <c r="AE116" s="39"/>
      <c r="AR116" s="177" t="s">
        <v>156</v>
      </c>
      <c r="AT116" s="177" t="s">
        <v>151</v>
      </c>
      <c r="AU116" s="177" t="s">
        <v>80</v>
      </c>
      <c r="AY116" s="20" t="s">
        <v>148</v>
      </c>
      <c r="BE116" s="178">
        <f>IF(N116="základní",J116,0)</f>
        <v>0</v>
      </c>
      <c r="BF116" s="178">
        <f>IF(N116="snížená",J116,0)</f>
        <v>0</v>
      </c>
      <c r="BG116" s="178">
        <f>IF(N116="zákl. přenesená",J116,0)</f>
        <v>0</v>
      </c>
      <c r="BH116" s="178">
        <f>IF(N116="sníž. přenesená",J116,0)</f>
        <v>0</v>
      </c>
      <c r="BI116" s="178">
        <f>IF(N116="nulová",J116,0)</f>
        <v>0</v>
      </c>
      <c r="BJ116" s="20" t="s">
        <v>80</v>
      </c>
      <c r="BK116" s="178">
        <f>ROUND(I116*H116,2)</f>
        <v>0</v>
      </c>
      <c r="BL116" s="20" t="s">
        <v>156</v>
      </c>
      <c r="BM116" s="177" t="s">
        <v>672</v>
      </c>
    </row>
    <row r="117" s="2" customFormat="1" ht="16.5" customHeight="1">
      <c r="A117" s="39"/>
      <c r="B117" s="165"/>
      <c r="C117" s="166" t="s">
        <v>517</v>
      </c>
      <c r="D117" s="166" t="s">
        <v>151</v>
      </c>
      <c r="E117" s="167" t="s">
        <v>1570</v>
      </c>
      <c r="F117" s="168" t="s">
        <v>1571</v>
      </c>
      <c r="G117" s="169" t="s">
        <v>989</v>
      </c>
      <c r="H117" s="170">
        <v>12</v>
      </c>
      <c r="I117" s="171"/>
      <c r="J117" s="172">
        <f>ROUND(I117*H117,2)</f>
        <v>0</v>
      </c>
      <c r="K117" s="168" t="s">
        <v>3</v>
      </c>
      <c r="L117" s="40"/>
      <c r="M117" s="173" t="s">
        <v>3</v>
      </c>
      <c r="N117" s="174" t="s">
        <v>43</v>
      </c>
      <c r="O117" s="73"/>
      <c r="P117" s="175">
        <f>O117*H117</f>
        <v>0</v>
      </c>
      <c r="Q117" s="175">
        <v>0</v>
      </c>
      <c r="R117" s="175">
        <f>Q117*H117</f>
        <v>0</v>
      </c>
      <c r="S117" s="175">
        <v>0</v>
      </c>
      <c r="T117" s="176">
        <f>S117*H117</f>
        <v>0</v>
      </c>
      <c r="U117" s="39"/>
      <c r="V117" s="39"/>
      <c r="W117" s="39"/>
      <c r="X117" s="39"/>
      <c r="Y117" s="39"/>
      <c r="Z117" s="39"/>
      <c r="AA117" s="39"/>
      <c r="AB117" s="39"/>
      <c r="AC117" s="39"/>
      <c r="AD117" s="39"/>
      <c r="AE117" s="39"/>
      <c r="AR117" s="177" t="s">
        <v>156</v>
      </c>
      <c r="AT117" s="177" t="s">
        <v>151</v>
      </c>
      <c r="AU117" s="177" t="s">
        <v>80</v>
      </c>
      <c r="AY117" s="20" t="s">
        <v>148</v>
      </c>
      <c r="BE117" s="178">
        <f>IF(N117="základní",J117,0)</f>
        <v>0</v>
      </c>
      <c r="BF117" s="178">
        <f>IF(N117="snížená",J117,0)</f>
        <v>0</v>
      </c>
      <c r="BG117" s="178">
        <f>IF(N117="zákl. přenesená",J117,0)</f>
        <v>0</v>
      </c>
      <c r="BH117" s="178">
        <f>IF(N117="sníž. přenesená",J117,0)</f>
        <v>0</v>
      </c>
      <c r="BI117" s="178">
        <f>IF(N117="nulová",J117,0)</f>
        <v>0</v>
      </c>
      <c r="BJ117" s="20" t="s">
        <v>80</v>
      </c>
      <c r="BK117" s="178">
        <f>ROUND(I117*H117,2)</f>
        <v>0</v>
      </c>
      <c r="BL117" s="20" t="s">
        <v>156</v>
      </c>
      <c r="BM117" s="177" t="s">
        <v>682</v>
      </c>
    </row>
    <row r="118" s="2" customFormat="1" ht="16.5" customHeight="1">
      <c r="A118" s="39"/>
      <c r="B118" s="165"/>
      <c r="C118" s="166" t="s">
        <v>522</v>
      </c>
      <c r="D118" s="166" t="s">
        <v>151</v>
      </c>
      <c r="E118" s="167" t="s">
        <v>1572</v>
      </c>
      <c r="F118" s="168" t="s">
        <v>1573</v>
      </c>
      <c r="G118" s="169" t="s">
        <v>199</v>
      </c>
      <c r="H118" s="170">
        <v>30</v>
      </c>
      <c r="I118" s="171"/>
      <c r="J118" s="172">
        <f>ROUND(I118*H118,2)</f>
        <v>0</v>
      </c>
      <c r="K118" s="168" t="s">
        <v>3</v>
      </c>
      <c r="L118" s="40"/>
      <c r="M118" s="173" t="s">
        <v>3</v>
      </c>
      <c r="N118" s="174" t="s">
        <v>43</v>
      </c>
      <c r="O118" s="73"/>
      <c r="P118" s="175">
        <f>O118*H118</f>
        <v>0</v>
      </c>
      <c r="Q118" s="175">
        <v>0</v>
      </c>
      <c r="R118" s="175">
        <f>Q118*H118</f>
        <v>0</v>
      </c>
      <c r="S118" s="175">
        <v>0</v>
      </c>
      <c r="T118" s="176">
        <f>S118*H118</f>
        <v>0</v>
      </c>
      <c r="U118" s="39"/>
      <c r="V118" s="39"/>
      <c r="W118" s="39"/>
      <c r="X118" s="39"/>
      <c r="Y118" s="39"/>
      <c r="Z118" s="39"/>
      <c r="AA118" s="39"/>
      <c r="AB118" s="39"/>
      <c r="AC118" s="39"/>
      <c r="AD118" s="39"/>
      <c r="AE118" s="39"/>
      <c r="AR118" s="177" t="s">
        <v>156</v>
      </c>
      <c r="AT118" s="177" t="s">
        <v>151</v>
      </c>
      <c r="AU118" s="177" t="s">
        <v>80</v>
      </c>
      <c r="AY118" s="20" t="s">
        <v>148</v>
      </c>
      <c r="BE118" s="178">
        <f>IF(N118="základní",J118,0)</f>
        <v>0</v>
      </c>
      <c r="BF118" s="178">
        <f>IF(N118="snížená",J118,0)</f>
        <v>0</v>
      </c>
      <c r="BG118" s="178">
        <f>IF(N118="zákl. přenesená",J118,0)</f>
        <v>0</v>
      </c>
      <c r="BH118" s="178">
        <f>IF(N118="sníž. přenesená",J118,0)</f>
        <v>0</v>
      </c>
      <c r="BI118" s="178">
        <f>IF(N118="nulová",J118,0)</f>
        <v>0</v>
      </c>
      <c r="BJ118" s="20" t="s">
        <v>80</v>
      </c>
      <c r="BK118" s="178">
        <f>ROUND(I118*H118,2)</f>
        <v>0</v>
      </c>
      <c r="BL118" s="20" t="s">
        <v>156</v>
      </c>
      <c r="BM118" s="177" t="s">
        <v>692</v>
      </c>
    </row>
    <row r="119" s="2" customFormat="1">
      <c r="A119" s="39"/>
      <c r="B119" s="40"/>
      <c r="C119" s="39"/>
      <c r="D119" s="185" t="s">
        <v>1504</v>
      </c>
      <c r="E119" s="39"/>
      <c r="F119" s="231" t="s">
        <v>1574</v>
      </c>
      <c r="G119" s="39"/>
      <c r="H119" s="39"/>
      <c r="I119" s="181"/>
      <c r="J119" s="39"/>
      <c r="K119" s="39"/>
      <c r="L119" s="40"/>
      <c r="M119" s="182"/>
      <c r="N119" s="183"/>
      <c r="O119" s="73"/>
      <c r="P119" s="73"/>
      <c r="Q119" s="73"/>
      <c r="R119" s="73"/>
      <c r="S119" s="73"/>
      <c r="T119" s="74"/>
      <c r="U119" s="39"/>
      <c r="V119" s="39"/>
      <c r="W119" s="39"/>
      <c r="X119" s="39"/>
      <c r="Y119" s="39"/>
      <c r="Z119" s="39"/>
      <c r="AA119" s="39"/>
      <c r="AB119" s="39"/>
      <c r="AC119" s="39"/>
      <c r="AD119" s="39"/>
      <c r="AE119" s="39"/>
      <c r="AT119" s="20" t="s">
        <v>1504</v>
      </c>
      <c r="AU119" s="20" t="s">
        <v>80</v>
      </c>
    </row>
    <row r="120" s="2" customFormat="1" ht="16.5" customHeight="1">
      <c r="A120" s="39"/>
      <c r="B120" s="165"/>
      <c r="C120" s="166" t="s">
        <v>529</v>
      </c>
      <c r="D120" s="166" t="s">
        <v>151</v>
      </c>
      <c r="E120" s="167" t="s">
        <v>1575</v>
      </c>
      <c r="F120" s="168" t="s">
        <v>1576</v>
      </c>
      <c r="G120" s="169" t="s">
        <v>199</v>
      </c>
      <c r="H120" s="170">
        <v>60</v>
      </c>
      <c r="I120" s="171"/>
      <c r="J120" s="172">
        <f>ROUND(I120*H120,2)</f>
        <v>0</v>
      </c>
      <c r="K120" s="168" t="s">
        <v>3</v>
      </c>
      <c r="L120" s="40"/>
      <c r="M120" s="173" t="s">
        <v>3</v>
      </c>
      <c r="N120" s="174" t="s">
        <v>43</v>
      </c>
      <c r="O120" s="73"/>
      <c r="P120" s="175">
        <f>O120*H120</f>
        <v>0</v>
      </c>
      <c r="Q120" s="175">
        <v>0</v>
      </c>
      <c r="R120" s="175">
        <f>Q120*H120</f>
        <v>0</v>
      </c>
      <c r="S120" s="175">
        <v>0</v>
      </c>
      <c r="T120" s="176">
        <f>S120*H120</f>
        <v>0</v>
      </c>
      <c r="U120" s="39"/>
      <c r="V120" s="39"/>
      <c r="W120" s="39"/>
      <c r="X120" s="39"/>
      <c r="Y120" s="39"/>
      <c r="Z120" s="39"/>
      <c r="AA120" s="39"/>
      <c r="AB120" s="39"/>
      <c r="AC120" s="39"/>
      <c r="AD120" s="39"/>
      <c r="AE120" s="39"/>
      <c r="AR120" s="177" t="s">
        <v>156</v>
      </c>
      <c r="AT120" s="177" t="s">
        <v>151</v>
      </c>
      <c r="AU120" s="177" t="s">
        <v>80</v>
      </c>
      <c r="AY120" s="20" t="s">
        <v>148</v>
      </c>
      <c r="BE120" s="178">
        <f>IF(N120="základní",J120,0)</f>
        <v>0</v>
      </c>
      <c r="BF120" s="178">
        <f>IF(N120="snížená",J120,0)</f>
        <v>0</v>
      </c>
      <c r="BG120" s="178">
        <f>IF(N120="zákl. přenesená",J120,0)</f>
        <v>0</v>
      </c>
      <c r="BH120" s="178">
        <f>IF(N120="sníž. přenesená",J120,0)</f>
        <v>0</v>
      </c>
      <c r="BI120" s="178">
        <f>IF(N120="nulová",J120,0)</f>
        <v>0</v>
      </c>
      <c r="BJ120" s="20" t="s">
        <v>80</v>
      </c>
      <c r="BK120" s="178">
        <f>ROUND(I120*H120,2)</f>
        <v>0</v>
      </c>
      <c r="BL120" s="20" t="s">
        <v>156</v>
      </c>
      <c r="BM120" s="177" t="s">
        <v>702</v>
      </c>
    </row>
    <row r="121" s="2" customFormat="1">
      <c r="A121" s="39"/>
      <c r="B121" s="40"/>
      <c r="C121" s="39"/>
      <c r="D121" s="185" t="s">
        <v>1504</v>
      </c>
      <c r="E121" s="39"/>
      <c r="F121" s="231" t="s">
        <v>1574</v>
      </c>
      <c r="G121" s="39"/>
      <c r="H121" s="39"/>
      <c r="I121" s="181"/>
      <c r="J121" s="39"/>
      <c r="K121" s="39"/>
      <c r="L121" s="40"/>
      <c r="M121" s="182"/>
      <c r="N121" s="183"/>
      <c r="O121" s="73"/>
      <c r="P121" s="73"/>
      <c r="Q121" s="73"/>
      <c r="R121" s="73"/>
      <c r="S121" s="73"/>
      <c r="T121" s="74"/>
      <c r="U121" s="39"/>
      <c r="V121" s="39"/>
      <c r="W121" s="39"/>
      <c r="X121" s="39"/>
      <c r="Y121" s="39"/>
      <c r="Z121" s="39"/>
      <c r="AA121" s="39"/>
      <c r="AB121" s="39"/>
      <c r="AC121" s="39"/>
      <c r="AD121" s="39"/>
      <c r="AE121" s="39"/>
      <c r="AT121" s="20" t="s">
        <v>1504</v>
      </c>
      <c r="AU121" s="20" t="s">
        <v>80</v>
      </c>
    </row>
    <row r="122" s="2" customFormat="1" ht="16.5" customHeight="1">
      <c r="A122" s="39"/>
      <c r="B122" s="165"/>
      <c r="C122" s="166" t="s">
        <v>534</v>
      </c>
      <c r="D122" s="166" t="s">
        <v>151</v>
      </c>
      <c r="E122" s="167" t="s">
        <v>1577</v>
      </c>
      <c r="F122" s="168" t="s">
        <v>1578</v>
      </c>
      <c r="G122" s="169" t="s">
        <v>989</v>
      </c>
      <c r="H122" s="170">
        <v>15</v>
      </c>
      <c r="I122" s="171"/>
      <c r="J122" s="172">
        <f>ROUND(I122*H122,2)</f>
        <v>0</v>
      </c>
      <c r="K122" s="168" t="s">
        <v>3</v>
      </c>
      <c r="L122" s="40"/>
      <c r="M122" s="173" t="s">
        <v>3</v>
      </c>
      <c r="N122" s="174" t="s">
        <v>43</v>
      </c>
      <c r="O122" s="73"/>
      <c r="P122" s="175">
        <f>O122*H122</f>
        <v>0</v>
      </c>
      <c r="Q122" s="175">
        <v>0</v>
      </c>
      <c r="R122" s="175">
        <f>Q122*H122</f>
        <v>0</v>
      </c>
      <c r="S122" s="175">
        <v>0</v>
      </c>
      <c r="T122" s="176">
        <f>S122*H122</f>
        <v>0</v>
      </c>
      <c r="U122" s="39"/>
      <c r="V122" s="39"/>
      <c r="W122" s="39"/>
      <c r="X122" s="39"/>
      <c r="Y122" s="39"/>
      <c r="Z122" s="39"/>
      <c r="AA122" s="39"/>
      <c r="AB122" s="39"/>
      <c r="AC122" s="39"/>
      <c r="AD122" s="39"/>
      <c r="AE122" s="39"/>
      <c r="AR122" s="177" t="s">
        <v>156</v>
      </c>
      <c r="AT122" s="177" t="s">
        <v>151</v>
      </c>
      <c r="AU122" s="177" t="s">
        <v>80</v>
      </c>
      <c r="AY122" s="20" t="s">
        <v>148</v>
      </c>
      <c r="BE122" s="178">
        <f>IF(N122="základní",J122,0)</f>
        <v>0</v>
      </c>
      <c r="BF122" s="178">
        <f>IF(N122="snížená",J122,0)</f>
        <v>0</v>
      </c>
      <c r="BG122" s="178">
        <f>IF(N122="zákl. přenesená",J122,0)</f>
        <v>0</v>
      </c>
      <c r="BH122" s="178">
        <f>IF(N122="sníž. přenesená",J122,0)</f>
        <v>0</v>
      </c>
      <c r="BI122" s="178">
        <f>IF(N122="nulová",J122,0)</f>
        <v>0</v>
      </c>
      <c r="BJ122" s="20" t="s">
        <v>80</v>
      </c>
      <c r="BK122" s="178">
        <f>ROUND(I122*H122,2)</f>
        <v>0</v>
      </c>
      <c r="BL122" s="20" t="s">
        <v>156</v>
      </c>
      <c r="BM122" s="177" t="s">
        <v>712</v>
      </c>
    </row>
    <row r="123" s="2" customFormat="1" ht="16.5" customHeight="1">
      <c r="A123" s="39"/>
      <c r="B123" s="165"/>
      <c r="C123" s="166" t="s">
        <v>538</v>
      </c>
      <c r="D123" s="166" t="s">
        <v>151</v>
      </c>
      <c r="E123" s="167" t="s">
        <v>1579</v>
      </c>
      <c r="F123" s="168" t="s">
        <v>1580</v>
      </c>
      <c r="G123" s="169" t="s">
        <v>989</v>
      </c>
      <c r="H123" s="170">
        <v>12</v>
      </c>
      <c r="I123" s="171"/>
      <c r="J123" s="172">
        <f>ROUND(I123*H123,2)</f>
        <v>0</v>
      </c>
      <c r="K123" s="168" t="s">
        <v>3</v>
      </c>
      <c r="L123" s="40"/>
      <c r="M123" s="173" t="s">
        <v>3</v>
      </c>
      <c r="N123" s="174" t="s">
        <v>43</v>
      </c>
      <c r="O123" s="73"/>
      <c r="P123" s="175">
        <f>O123*H123</f>
        <v>0</v>
      </c>
      <c r="Q123" s="175">
        <v>0</v>
      </c>
      <c r="R123" s="175">
        <f>Q123*H123</f>
        <v>0</v>
      </c>
      <c r="S123" s="175">
        <v>0</v>
      </c>
      <c r="T123" s="176">
        <f>S123*H123</f>
        <v>0</v>
      </c>
      <c r="U123" s="39"/>
      <c r="V123" s="39"/>
      <c r="W123" s="39"/>
      <c r="X123" s="39"/>
      <c r="Y123" s="39"/>
      <c r="Z123" s="39"/>
      <c r="AA123" s="39"/>
      <c r="AB123" s="39"/>
      <c r="AC123" s="39"/>
      <c r="AD123" s="39"/>
      <c r="AE123" s="39"/>
      <c r="AR123" s="177" t="s">
        <v>156</v>
      </c>
      <c r="AT123" s="177" t="s">
        <v>151</v>
      </c>
      <c r="AU123" s="177" t="s">
        <v>80</v>
      </c>
      <c r="AY123" s="20" t="s">
        <v>148</v>
      </c>
      <c r="BE123" s="178">
        <f>IF(N123="základní",J123,0)</f>
        <v>0</v>
      </c>
      <c r="BF123" s="178">
        <f>IF(N123="snížená",J123,0)</f>
        <v>0</v>
      </c>
      <c r="BG123" s="178">
        <f>IF(N123="zákl. přenesená",J123,0)</f>
        <v>0</v>
      </c>
      <c r="BH123" s="178">
        <f>IF(N123="sníž. přenesená",J123,0)</f>
        <v>0</v>
      </c>
      <c r="BI123" s="178">
        <f>IF(N123="nulová",J123,0)</f>
        <v>0</v>
      </c>
      <c r="BJ123" s="20" t="s">
        <v>80</v>
      </c>
      <c r="BK123" s="178">
        <f>ROUND(I123*H123,2)</f>
        <v>0</v>
      </c>
      <c r="BL123" s="20" t="s">
        <v>156</v>
      </c>
      <c r="BM123" s="177" t="s">
        <v>723</v>
      </c>
    </row>
    <row r="124" s="2" customFormat="1" ht="16.5" customHeight="1">
      <c r="A124" s="39"/>
      <c r="B124" s="165"/>
      <c r="C124" s="166" t="s">
        <v>543</v>
      </c>
      <c r="D124" s="166" t="s">
        <v>151</v>
      </c>
      <c r="E124" s="167" t="s">
        <v>1581</v>
      </c>
      <c r="F124" s="168" t="s">
        <v>1582</v>
      </c>
      <c r="G124" s="169" t="s">
        <v>989</v>
      </c>
      <c r="H124" s="170">
        <v>1</v>
      </c>
      <c r="I124" s="171"/>
      <c r="J124" s="172">
        <f>ROUND(I124*H124,2)</f>
        <v>0</v>
      </c>
      <c r="K124" s="168" t="s">
        <v>3</v>
      </c>
      <c r="L124" s="40"/>
      <c r="M124" s="173" t="s">
        <v>3</v>
      </c>
      <c r="N124" s="174" t="s">
        <v>43</v>
      </c>
      <c r="O124" s="73"/>
      <c r="P124" s="175">
        <f>O124*H124</f>
        <v>0</v>
      </c>
      <c r="Q124" s="175">
        <v>0</v>
      </c>
      <c r="R124" s="175">
        <f>Q124*H124</f>
        <v>0</v>
      </c>
      <c r="S124" s="175">
        <v>0</v>
      </c>
      <c r="T124" s="176">
        <f>S124*H124</f>
        <v>0</v>
      </c>
      <c r="U124" s="39"/>
      <c r="V124" s="39"/>
      <c r="W124" s="39"/>
      <c r="X124" s="39"/>
      <c r="Y124" s="39"/>
      <c r="Z124" s="39"/>
      <c r="AA124" s="39"/>
      <c r="AB124" s="39"/>
      <c r="AC124" s="39"/>
      <c r="AD124" s="39"/>
      <c r="AE124" s="39"/>
      <c r="AR124" s="177" t="s">
        <v>156</v>
      </c>
      <c r="AT124" s="177" t="s">
        <v>151</v>
      </c>
      <c r="AU124" s="177" t="s">
        <v>80</v>
      </c>
      <c r="AY124" s="20" t="s">
        <v>148</v>
      </c>
      <c r="BE124" s="178">
        <f>IF(N124="základní",J124,0)</f>
        <v>0</v>
      </c>
      <c r="BF124" s="178">
        <f>IF(N124="snížená",J124,0)</f>
        <v>0</v>
      </c>
      <c r="BG124" s="178">
        <f>IF(N124="zákl. přenesená",J124,0)</f>
        <v>0</v>
      </c>
      <c r="BH124" s="178">
        <f>IF(N124="sníž. přenesená",J124,0)</f>
        <v>0</v>
      </c>
      <c r="BI124" s="178">
        <f>IF(N124="nulová",J124,0)</f>
        <v>0</v>
      </c>
      <c r="BJ124" s="20" t="s">
        <v>80</v>
      </c>
      <c r="BK124" s="178">
        <f>ROUND(I124*H124,2)</f>
        <v>0</v>
      </c>
      <c r="BL124" s="20" t="s">
        <v>156</v>
      </c>
      <c r="BM124" s="177" t="s">
        <v>733</v>
      </c>
    </row>
    <row r="125" s="2" customFormat="1" ht="16.5" customHeight="1">
      <c r="A125" s="39"/>
      <c r="B125" s="165"/>
      <c r="C125" s="166" t="s">
        <v>547</v>
      </c>
      <c r="D125" s="166" t="s">
        <v>151</v>
      </c>
      <c r="E125" s="167" t="s">
        <v>1583</v>
      </c>
      <c r="F125" s="168" t="s">
        <v>1584</v>
      </c>
      <c r="G125" s="169" t="s">
        <v>989</v>
      </c>
      <c r="H125" s="170">
        <v>3</v>
      </c>
      <c r="I125" s="171"/>
      <c r="J125" s="172">
        <f>ROUND(I125*H125,2)</f>
        <v>0</v>
      </c>
      <c r="K125" s="168" t="s">
        <v>3</v>
      </c>
      <c r="L125" s="40"/>
      <c r="M125" s="173" t="s">
        <v>3</v>
      </c>
      <c r="N125" s="174" t="s">
        <v>43</v>
      </c>
      <c r="O125" s="73"/>
      <c r="P125" s="175">
        <f>O125*H125</f>
        <v>0</v>
      </c>
      <c r="Q125" s="175">
        <v>0</v>
      </c>
      <c r="R125" s="175">
        <f>Q125*H125</f>
        <v>0</v>
      </c>
      <c r="S125" s="175">
        <v>0</v>
      </c>
      <c r="T125" s="176">
        <f>S125*H125</f>
        <v>0</v>
      </c>
      <c r="U125" s="39"/>
      <c r="V125" s="39"/>
      <c r="W125" s="39"/>
      <c r="X125" s="39"/>
      <c r="Y125" s="39"/>
      <c r="Z125" s="39"/>
      <c r="AA125" s="39"/>
      <c r="AB125" s="39"/>
      <c r="AC125" s="39"/>
      <c r="AD125" s="39"/>
      <c r="AE125" s="39"/>
      <c r="AR125" s="177" t="s">
        <v>156</v>
      </c>
      <c r="AT125" s="177" t="s">
        <v>151</v>
      </c>
      <c r="AU125" s="177" t="s">
        <v>80</v>
      </c>
      <c r="AY125" s="20" t="s">
        <v>148</v>
      </c>
      <c r="BE125" s="178">
        <f>IF(N125="základní",J125,0)</f>
        <v>0</v>
      </c>
      <c r="BF125" s="178">
        <f>IF(N125="snížená",J125,0)</f>
        <v>0</v>
      </c>
      <c r="BG125" s="178">
        <f>IF(N125="zákl. přenesená",J125,0)</f>
        <v>0</v>
      </c>
      <c r="BH125" s="178">
        <f>IF(N125="sníž. přenesená",J125,0)</f>
        <v>0</v>
      </c>
      <c r="BI125" s="178">
        <f>IF(N125="nulová",J125,0)</f>
        <v>0</v>
      </c>
      <c r="BJ125" s="20" t="s">
        <v>80</v>
      </c>
      <c r="BK125" s="178">
        <f>ROUND(I125*H125,2)</f>
        <v>0</v>
      </c>
      <c r="BL125" s="20" t="s">
        <v>156</v>
      </c>
      <c r="BM125" s="177" t="s">
        <v>742</v>
      </c>
    </row>
    <row r="126" s="2" customFormat="1" ht="16.5" customHeight="1">
      <c r="A126" s="39"/>
      <c r="B126" s="165"/>
      <c r="C126" s="166" t="s">
        <v>551</v>
      </c>
      <c r="D126" s="166" t="s">
        <v>151</v>
      </c>
      <c r="E126" s="167" t="s">
        <v>1585</v>
      </c>
      <c r="F126" s="168" t="s">
        <v>1586</v>
      </c>
      <c r="G126" s="169" t="s">
        <v>989</v>
      </c>
      <c r="H126" s="170">
        <v>2</v>
      </c>
      <c r="I126" s="171"/>
      <c r="J126" s="172">
        <f>ROUND(I126*H126,2)</f>
        <v>0</v>
      </c>
      <c r="K126" s="168" t="s">
        <v>3</v>
      </c>
      <c r="L126" s="40"/>
      <c r="M126" s="173" t="s">
        <v>3</v>
      </c>
      <c r="N126" s="174" t="s">
        <v>43</v>
      </c>
      <c r="O126" s="73"/>
      <c r="P126" s="175">
        <f>O126*H126</f>
        <v>0</v>
      </c>
      <c r="Q126" s="175">
        <v>0</v>
      </c>
      <c r="R126" s="175">
        <f>Q126*H126</f>
        <v>0</v>
      </c>
      <c r="S126" s="175">
        <v>0</v>
      </c>
      <c r="T126" s="176">
        <f>S126*H126</f>
        <v>0</v>
      </c>
      <c r="U126" s="39"/>
      <c r="V126" s="39"/>
      <c r="W126" s="39"/>
      <c r="X126" s="39"/>
      <c r="Y126" s="39"/>
      <c r="Z126" s="39"/>
      <c r="AA126" s="39"/>
      <c r="AB126" s="39"/>
      <c r="AC126" s="39"/>
      <c r="AD126" s="39"/>
      <c r="AE126" s="39"/>
      <c r="AR126" s="177" t="s">
        <v>156</v>
      </c>
      <c r="AT126" s="177" t="s">
        <v>151</v>
      </c>
      <c r="AU126" s="177" t="s">
        <v>80</v>
      </c>
      <c r="AY126" s="20" t="s">
        <v>148</v>
      </c>
      <c r="BE126" s="178">
        <f>IF(N126="základní",J126,0)</f>
        <v>0</v>
      </c>
      <c r="BF126" s="178">
        <f>IF(N126="snížená",J126,0)</f>
        <v>0</v>
      </c>
      <c r="BG126" s="178">
        <f>IF(N126="zákl. přenesená",J126,0)</f>
        <v>0</v>
      </c>
      <c r="BH126" s="178">
        <f>IF(N126="sníž. přenesená",J126,0)</f>
        <v>0</v>
      </c>
      <c r="BI126" s="178">
        <f>IF(N126="nulová",J126,0)</f>
        <v>0</v>
      </c>
      <c r="BJ126" s="20" t="s">
        <v>80</v>
      </c>
      <c r="BK126" s="178">
        <f>ROUND(I126*H126,2)</f>
        <v>0</v>
      </c>
      <c r="BL126" s="20" t="s">
        <v>156</v>
      </c>
      <c r="BM126" s="177" t="s">
        <v>754</v>
      </c>
    </row>
    <row r="127" s="2" customFormat="1" ht="16.5" customHeight="1">
      <c r="A127" s="39"/>
      <c r="B127" s="165"/>
      <c r="C127" s="166" t="s">
        <v>555</v>
      </c>
      <c r="D127" s="166" t="s">
        <v>151</v>
      </c>
      <c r="E127" s="167" t="s">
        <v>1587</v>
      </c>
      <c r="F127" s="168" t="s">
        <v>1588</v>
      </c>
      <c r="G127" s="169" t="s">
        <v>989</v>
      </c>
      <c r="H127" s="170">
        <v>3</v>
      </c>
      <c r="I127" s="171"/>
      <c r="J127" s="172">
        <f>ROUND(I127*H127,2)</f>
        <v>0</v>
      </c>
      <c r="K127" s="168" t="s">
        <v>3</v>
      </c>
      <c r="L127" s="40"/>
      <c r="M127" s="173" t="s">
        <v>3</v>
      </c>
      <c r="N127" s="174" t="s">
        <v>43</v>
      </c>
      <c r="O127" s="73"/>
      <c r="P127" s="175">
        <f>O127*H127</f>
        <v>0</v>
      </c>
      <c r="Q127" s="175">
        <v>0</v>
      </c>
      <c r="R127" s="175">
        <f>Q127*H127</f>
        <v>0</v>
      </c>
      <c r="S127" s="175">
        <v>0</v>
      </c>
      <c r="T127" s="176">
        <f>S127*H127</f>
        <v>0</v>
      </c>
      <c r="U127" s="39"/>
      <c r="V127" s="39"/>
      <c r="W127" s="39"/>
      <c r="X127" s="39"/>
      <c r="Y127" s="39"/>
      <c r="Z127" s="39"/>
      <c r="AA127" s="39"/>
      <c r="AB127" s="39"/>
      <c r="AC127" s="39"/>
      <c r="AD127" s="39"/>
      <c r="AE127" s="39"/>
      <c r="AR127" s="177" t="s">
        <v>156</v>
      </c>
      <c r="AT127" s="177" t="s">
        <v>151</v>
      </c>
      <c r="AU127" s="177" t="s">
        <v>80</v>
      </c>
      <c r="AY127" s="20" t="s">
        <v>148</v>
      </c>
      <c r="BE127" s="178">
        <f>IF(N127="základní",J127,0)</f>
        <v>0</v>
      </c>
      <c r="BF127" s="178">
        <f>IF(N127="snížená",J127,0)</f>
        <v>0</v>
      </c>
      <c r="BG127" s="178">
        <f>IF(N127="zákl. přenesená",J127,0)</f>
        <v>0</v>
      </c>
      <c r="BH127" s="178">
        <f>IF(N127="sníž. přenesená",J127,0)</f>
        <v>0</v>
      </c>
      <c r="BI127" s="178">
        <f>IF(N127="nulová",J127,0)</f>
        <v>0</v>
      </c>
      <c r="BJ127" s="20" t="s">
        <v>80</v>
      </c>
      <c r="BK127" s="178">
        <f>ROUND(I127*H127,2)</f>
        <v>0</v>
      </c>
      <c r="BL127" s="20" t="s">
        <v>156</v>
      </c>
      <c r="BM127" s="177" t="s">
        <v>766</v>
      </c>
    </row>
    <row r="128" s="2" customFormat="1" ht="16.5" customHeight="1">
      <c r="A128" s="39"/>
      <c r="B128" s="165"/>
      <c r="C128" s="166" t="s">
        <v>560</v>
      </c>
      <c r="D128" s="166" t="s">
        <v>151</v>
      </c>
      <c r="E128" s="167" t="s">
        <v>1589</v>
      </c>
      <c r="F128" s="168" t="s">
        <v>1590</v>
      </c>
      <c r="G128" s="169" t="s">
        <v>989</v>
      </c>
      <c r="H128" s="170">
        <v>4</v>
      </c>
      <c r="I128" s="171"/>
      <c r="J128" s="172">
        <f>ROUND(I128*H128,2)</f>
        <v>0</v>
      </c>
      <c r="K128" s="168" t="s">
        <v>3</v>
      </c>
      <c r="L128" s="40"/>
      <c r="M128" s="173" t="s">
        <v>3</v>
      </c>
      <c r="N128" s="174" t="s">
        <v>43</v>
      </c>
      <c r="O128" s="73"/>
      <c r="P128" s="175">
        <f>O128*H128</f>
        <v>0</v>
      </c>
      <c r="Q128" s="175">
        <v>0</v>
      </c>
      <c r="R128" s="175">
        <f>Q128*H128</f>
        <v>0</v>
      </c>
      <c r="S128" s="175">
        <v>0</v>
      </c>
      <c r="T128" s="176">
        <f>S128*H128</f>
        <v>0</v>
      </c>
      <c r="U128" s="39"/>
      <c r="V128" s="39"/>
      <c r="W128" s="39"/>
      <c r="X128" s="39"/>
      <c r="Y128" s="39"/>
      <c r="Z128" s="39"/>
      <c r="AA128" s="39"/>
      <c r="AB128" s="39"/>
      <c r="AC128" s="39"/>
      <c r="AD128" s="39"/>
      <c r="AE128" s="39"/>
      <c r="AR128" s="177" t="s">
        <v>156</v>
      </c>
      <c r="AT128" s="177" t="s">
        <v>151</v>
      </c>
      <c r="AU128" s="177" t="s">
        <v>80</v>
      </c>
      <c r="AY128" s="20" t="s">
        <v>148</v>
      </c>
      <c r="BE128" s="178">
        <f>IF(N128="základní",J128,0)</f>
        <v>0</v>
      </c>
      <c r="BF128" s="178">
        <f>IF(N128="snížená",J128,0)</f>
        <v>0</v>
      </c>
      <c r="BG128" s="178">
        <f>IF(N128="zákl. přenesená",J128,0)</f>
        <v>0</v>
      </c>
      <c r="BH128" s="178">
        <f>IF(N128="sníž. přenesená",J128,0)</f>
        <v>0</v>
      </c>
      <c r="BI128" s="178">
        <f>IF(N128="nulová",J128,0)</f>
        <v>0</v>
      </c>
      <c r="BJ128" s="20" t="s">
        <v>80</v>
      </c>
      <c r="BK128" s="178">
        <f>ROUND(I128*H128,2)</f>
        <v>0</v>
      </c>
      <c r="BL128" s="20" t="s">
        <v>156</v>
      </c>
      <c r="BM128" s="177" t="s">
        <v>776</v>
      </c>
    </row>
    <row r="129" s="2" customFormat="1">
      <c r="A129" s="39"/>
      <c r="B129" s="40"/>
      <c r="C129" s="39"/>
      <c r="D129" s="185" t="s">
        <v>1504</v>
      </c>
      <c r="E129" s="39"/>
      <c r="F129" s="231" t="s">
        <v>1591</v>
      </c>
      <c r="G129" s="39"/>
      <c r="H129" s="39"/>
      <c r="I129" s="181"/>
      <c r="J129" s="39"/>
      <c r="K129" s="39"/>
      <c r="L129" s="40"/>
      <c r="M129" s="182"/>
      <c r="N129" s="183"/>
      <c r="O129" s="73"/>
      <c r="P129" s="73"/>
      <c r="Q129" s="73"/>
      <c r="R129" s="73"/>
      <c r="S129" s="73"/>
      <c r="T129" s="74"/>
      <c r="U129" s="39"/>
      <c r="V129" s="39"/>
      <c r="W129" s="39"/>
      <c r="X129" s="39"/>
      <c r="Y129" s="39"/>
      <c r="Z129" s="39"/>
      <c r="AA129" s="39"/>
      <c r="AB129" s="39"/>
      <c r="AC129" s="39"/>
      <c r="AD129" s="39"/>
      <c r="AE129" s="39"/>
      <c r="AT129" s="20" t="s">
        <v>1504</v>
      </c>
      <c r="AU129" s="20" t="s">
        <v>80</v>
      </c>
    </row>
    <row r="130" s="2" customFormat="1" ht="16.5" customHeight="1">
      <c r="A130" s="39"/>
      <c r="B130" s="165"/>
      <c r="C130" s="166" t="s">
        <v>564</v>
      </c>
      <c r="D130" s="166" t="s">
        <v>151</v>
      </c>
      <c r="E130" s="167" t="s">
        <v>1592</v>
      </c>
      <c r="F130" s="168" t="s">
        <v>1593</v>
      </c>
      <c r="G130" s="169" t="s">
        <v>989</v>
      </c>
      <c r="H130" s="170">
        <v>43</v>
      </c>
      <c r="I130" s="171"/>
      <c r="J130" s="172">
        <f>ROUND(I130*H130,2)</f>
        <v>0</v>
      </c>
      <c r="K130" s="168" t="s">
        <v>3</v>
      </c>
      <c r="L130" s="40"/>
      <c r="M130" s="173" t="s">
        <v>3</v>
      </c>
      <c r="N130" s="174" t="s">
        <v>43</v>
      </c>
      <c r="O130" s="73"/>
      <c r="P130" s="175">
        <f>O130*H130</f>
        <v>0</v>
      </c>
      <c r="Q130" s="175">
        <v>0</v>
      </c>
      <c r="R130" s="175">
        <f>Q130*H130</f>
        <v>0</v>
      </c>
      <c r="S130" s="175">
        <v>0</v>
      </c>
      <c r="T130" s="176">
        <f>S130*H130</f>
        <v>0</v>
      </c>
      <c r="U130" s="39"/>
      <c r="V130" s="39"/>
      <c r="W130" s="39"/>
      <c r="X130" s="39"/>
      <c r="Y130" s="39"/>
      <c r="Z130" s="39"/>
      <c r="AA130" s="39"/>
      <c r="AB130" s="39"/>
      <c r="AC130" s="39"/>
      <c r="AD130" s="39"/>
      <c r="AE130" s="39"/>
      <c r="AR130" s="177" t="s">
        <v>156</v>
      </c>
      <c r="AT130" s="177" t="s">
        <v>151</v>
      </c>
      <c r="AU130" s="177" t="s">
        <v>80</v>
      </c>
      <c r="AY130" s="20" t="s">
        <v>148</v>
      </c>
      <c r="BE130" s="178">
        <f>IF(N130="základní",J130,0)</f>
        <v>0</v>
      </c>
      <c r="BF130" s="178">
        <f>IF(N130="snížená",J130,0)</f>
        <v>0</v>
      </c>
      <c r="BG130" s="178">
        <f>IF(N130="zákl. přenesená",J130,0)</f>
        <v>0</v>
      </c>
      <c r="BH130" s="178">
        <f>IF(N130="sníž. přenesená",J130,0)</f>
        <v>0</v>
      </c>
      <c r="BI130" s="178">
        <f>IF(N130="nulová",J130,0)</f>
        <v>0</v>
      </c>
      <c r="BJ130" s="20" t="s">
        <v>80</v>
      </c>
      <c r="BK130" s="178">
        <f>ROUND(I130*H130,2)</f>
        <v>0</v>
      </c>
      <c r="BL130" s="20" t="s">
        <v>156</v>
      </c>
      <c r="BM130" s="177" t="s">
        <v>787</v>
      </c>
    </row>
    <row r="131" s="2" customFormat="1">
      <c r="A131" s="39"/>
      <c r="B131" s="40"/>
      <c r="C131" s="39"/>
      <c r="D131" s="185" t="s">
        <v>1504</v>
      </c>
      <c r="E131" s="39"/>
      <c r="F131" s="231" t="s">
        <v>1591</v>
      </c>
      <c r="G131" s="39"/>
      <c r="H131" s="39"/>
      <c r="I131" s="181"/>
      <c r="J131" s="39"/>
      <c r="K131" s="39"/>
      <c r="L131" s="40"/>
      <c r="M131" s="182"/>
      <c r="N131" s="183"/>
      <c r="O131" s="73"/>
      <c r="P131" s="73"/>
      <c r="Q131" s="73"/>
      <c r="R131" s="73"/>
      <c r="S131" s="73"/>
      <c r="T131" s="74"/>
      <c r="U131" s="39"/>
      <c r="V131" s="39"/>
      <c r="W131" s="39"/>
      <c r="X131" s="39"/>
      <c r="Y131" s="39"/>
      <c r="Z131" s="39"/>
      <c r="AA131" s="39"/>
      <c r="AB131" s="39"/>
      <c r="AC131" s="39"/>
      <c r="AD131" s="39"/>
      <c r="AE131" s="39"/>
      <c r="AT131" s="20" t="s">
        <v>1504</v>
      </c>
      <c r="AU131" s="20" t="s">
        <v>80</v>
      </c>
    </row>
    <row r="132" s="2" customFormat="1" ht="16.5" customHeight="1">
      <c r="A132" s="39"/>
      <c r="B132" s="165"/>
      <c r="C132" s="166" t="s">
        <v>569</v>
      </c>
      <c r="D132" s="166" t="s">
        <v>151</v>
      </c>
      <c r="E132" s="167" t="s">
        <v>1594</v>
      </c>
      <c r="F132" s="168" t="s">
        <v>1595</v>
      </c>
      <c r="G132" s="169" t="s">
        <v>989</v>
      </c>
      <c r="H132" s="170">
        <v>8</v>
      </c>
      <c r="I132" s="171"/>
      <c r="J132" s="172">
        <f>ROUND(I132*H132,2)</f>
        <v>0</v>
      </c>
      <c r="K132" s="168" t="s">
        <v>3</v>
      </c>
      <c r="L132" s="40"/>
      <c r="M132" s="173" t="s">
        <v>3</v>
      </c>
      <c r="N132" s="174" t="s">
        <v>43</v>
      </c>
      <c r="O132" s="73"/>
      <c r="P132" s="175">
        <f>O132*H132</f>
        <v>0</v>
      </c>
      <c r="Q132" s="175">
        <v>0</v>
      </c>
      <c r="R132" s="175">
        <f>Q132*H132</f>
        <v>0</v>
      </c>
      <c r="S132" s="175">
        <v>0</v>
      </c>
      <c r="T132" s="176">
        <f>S132*H132</f>
        <v>0</v>
      </c>
      <c r="U132" s="39"/>
      <c r="V132" s="39"/>
      <c r="W132" s="39"/>
      <c r="X132" s="39"/>
      <c r="Y132" s="39"/>
      <c r="Z132" s="39"/>
      <c r="AA132" s="39"/>
      <c r="AB132" s="39"/>
      <c r="AC132" s="39"/>
      <c r="AD132" s="39"/>
      <c r="AE132" s="39"/>
      <c r="AR132" s="177" t="s">
        <v>156</v>
      </c>
      <c r="AT132" s="177" t="s">
        <v>151</v>
      </c>
      <c r="AU132" s="177" t="s">
        <v>80</v>
      </c>
      <c r="AY132" s="20" t="s">
        <v>148</v>
      </c>
      <c r="BE132" s="178">
        <f>IF(N132="základní",J132,0)</f>
        <v>0</v>
      </c>
      <c r="BF132" s="178">
        <f>IF(N132="snížená",J132,0)</f>
        <v>0</v>
      </c>
      <c r="BG132" s="178">
        <f>IF(N132="zákl. přenesená",J132,0)</f>
        <v>0</v>
      </c>
      <c r="BH132" s="178">
        <f>IF(N132="sníž. přenesená",J132,0)</f>
        <v>0</v>
      </c>
      <c r="BI132" s="178">
        <f>IF(N132="nulová",J132,0)</f>
        <v>0</v>
      </c>
      <c r="BJ132" s="20" t="s">
        <v>80</v>
      </c>
      <c r="BK132" s="178">
        <f>ROUND(I132*H132,2)</f>
        <v>0</v>
      </c>
      <c r="BL132" s="20" t="s">
        <v>156</v>
      </c>
      <c r="BM132" s="177" t="s">
        <v>799</v>
      </c>
    </row>
    <row r="133" s="2" customFormat="1">
      <c r="A133" s="39"/>
      <c r="B133" s="40"/>
      <c r="C133" s="39"/>
      <c r="D133" s="185" t="s">
        <v>1504</v>
      </c>
      <c r="E133" s="39"/>
      <c r="F133" s="231" t="s">
        <v>1591</v>
      </c>
      <c r="G133" s="39"/>
      <c r="H133" s="39"/>
      <c r="I133" s="181"/>
      <c r="J133" s="39"/>
      <c r="K133" s="39"/>
      <c r="L133" s="40"/>
      <c r="M133" s="182"/>
      <c r="N133" s="183"/>
      <c r="O133" s="73"/>
      <c r="P133" s="73"/>
      <c r="Q133" s="73"/>
      <c r="R133" s="73"/>
      <c r="S133" s="73"/>
      <c r="T133" s="74"/>
      <c r="U133" s="39"/>
      <c r="V133" s="39"/>
      <c r="W133" s="39"/>
      <c r="X133" s="39"/>
      <c r="Y133" s="39"/>
      <c r="Z133" s="39"/>
      <c r="AA133" s="39"/>
      <c r="AB133" s="39"/>
      <c r="AC133" s="39"/>
      <c r="AD133" s="39"/>
      <c r="AE133" s="39"/>
      <c r="AT133" s="20" t="s">
        <v>1504</v>
      </c>
      <c r="AU133" s="20" t="s">
        <v>80</v>
      </c>
    </row>
    <row r="134" s="2" customFormat="1" ht="16.5" customHeight="1">
      <c r="A134" s="39"/>
      <c r="B134" s="165"/>
      <c r="C134" s="166" t="s">
        <v>575</v>
      </c>
      <c r="D134" s="166" t="s">
        <v>151</v>
      </c>
      <c r="E134" s="167" t="s">
        <v>1596</v>
      </c>
      <c r="F134" s="168" t="s">
        <v>1597</v>
      </c>
      <c r="G134" s="169" t="s">
        <v>989</v>
      </c>
      <c r="H134" s="170">
        <v>3</v>
      </c>
      <c r="I134" s="171"/>
      <c r="J134" s="172">
        <f>ROUND(I134*H134,2)</f>
        <v>0</v>
      </c>
      <c r="K134" s="168" t="s">
        <v>3</v>
      </c>
      <c r="L134" s="40"/>
      <c r="M134" s="173" t="s">
        <v>3</v>
      </c>
      <c r="N134" s="174" t="s">
        <v>43</v>
      </c>
      <c r="O134" s="73"/>
      <c r="P134" s="175">
        <f>O134*H134</f>
        <v>0</v>
      </c>
      <c r="Q134" s="175">
        <v>0</v>
      </c>
      <c r="R134" s="175">
        <f>Q134*H134</f>
        <v>0</v>
      </c>
      <c r="S134" s="175">
        <v>0</v>
      </c>
      <c r="T134" s="176">
        <f>S134*H134</f>
        <v>0</v>
      </c>
      <c r="U134" s="39"/>
      <c r="V134" s="39"/>
      <c r="W134" s="39"/>
      <c r="X134" s="39"/>
      <c r="Y134" s="39"/>
      <c r="Z134" s="39"/>
      <c r="AA134" s="39"/>
      <c r="AB134" s="39"/>
      <c r="AC134" s="39"/>
      <c r="AD134" s="39"/>
      <c r="AE134" s="39"/>
      <c r="AR134" s="177" t="s">
        <v>156</v>
      </c>
      <c r="AT134" s="177" t="s">
        <v>151</v>
      </c>
      <c r="AU134" s="177" t="s">
        <v>80</v>
      </c>
      <c r="AY134" s="20" t="s">
        <v>148</v>
      </c>
      <c r="BE134" s="178">
        <f>IF(N134="základní",J134,0)</f>
        <v>0</v>
      </c>
      <c r="BF134" s="178">
        <f>IF(N134="snížená",J134,0)</f>
        <v>0</v>
      </c>
      <c r="BG134" s="178">
        <f>IF(N134="zákl. přenesená",J134,0)</f>
        <v>0</v>
      </c>
      <c r="BH134" s="178">
        <f>IF(N134="sníž. přenesená",J134,0)</f>
        <v>0</v>
      </c>
      <c r="BI134" s="178">
        <f>IF(N134="nulová",J134,0)</f>
        <v>0</v>
      </c>
      <c r="BJ134" s="20" t="s">
        <v>80</v>
      </c>
      <c r="BK134" s="178">
        <f>ROUND(I134*H134,2)</f>
        <v>0</v>
      </c>
      <c r="BL134" s="20" t="s">
        <v>156</v>
      </c>
      <c r="BM134" s="177" t="s">
        <v>916</v>
      </c>
    </row>
    <row r="135" s="2" customFormat="1">
      <c r="A135" s="39"/>
      <c r="B135" s="40"/>
      <c r="C135" s="39"/>
      <c r="D135" s="185" t="s">
        <v>1504</v>
      </c>
      <c r="E135" s="39"/>
      <c r="F135" s="231" t="s">
        <v>1598</v>
      </c>
      <c r="G135" s="39"/>
      <c r="H135" s="39"/>
      <c r="I135" s="181"/>
      <c r="J135" s="39"/>
      <c r="K135" s="39"/>
      <c r="L135" s="40"/>
      <c r="M135" s="182"/>
      <c r="N135" s="183"/>
      <c r="O135" s="73"/>
      <c r="P135" s="73"/>
      <c r="Q135" s="73"/>
      <c r="R135" s="73"/>
      <c r="S135" s="73"/>
      <c r="T135" s="74"/>
      <c r="U135" s="39"/>
      <c r="V135" s="39"/>
      <c r="W135" s="39"/>
      <c r="X135" s="39"/>
      <c r="Y135" s="39"/>
      <c r="Z135" s="39"/>
      <c r="AA135" s="39"/>
      <c r="AB135" s="39"/>
      <c r="AC135" s="39"/>
      <c r="AD135" s="39"/>
      <c r="AE135" s="39"/>
      <c r="AT135" s="20" t="s">
        <v>1504</v>
      </c>
      <c r="AU135" s="20" t="s">
        <v>80</v>
      </c>
    </row>
    <row r="136" s="2" customFormat="1" ht="16.5" customHeight="1">
      <c r="A136" s="39"/>
      <c r="B136" s="165"/>
      <c r="C136" s="166" t="s">
        <v>579</v>
      </c>
      <c r="D136" s="166" t="s">
        <v>151</v>
      </c>
      <c r="E136" s="167" t="s">
        <v>1599</v>
      </c>
      <c r="F136" s="168" t="s">
        <v>1600</v>
      </c>
      <c r="G136" s="169" t="s">
        <v>989</v>
      </c>
      <c r="H136" s="170">
        <v>4</v>
      </c>
      <c r="I136" s="171"/>
      <c r="J136" s="172">
        <f>ROUND(I136*H136,2)</f>
        <v>0</v>
      </c>
      <c r="K136" s="168" t="s">
        <v>3</v>
      </c>
      <c r="L136" s="40"/>
      <c r="M136" s="173" t="s">
        <v>3</v>
      </c>
      <c r="N136" s="174" t="s">
        <v>43</v>
      </c>
      <c r="O136" s="73"/>
      <c r="P136" s="175">
        <f>O136*H136</f>
        <v>0</v>
      </c>
      <c r="Q136" s="175">
        <v>0</v>
      </c>
      <c r="R136" s="175">
        <f>Q136*H136</f>
        <v>0</v>
      </c>
      <c r="S136" s="175">
        <v>0</v>
      </c>
      <c r="T136" s="176">
        <f>S136*H136</f>
        <v>0</v>
      </c>
      <c r="U136" s="39"/>
      <c r="V136" s="39"/>
      <c r="W136" s="39"/>
      <c r="X136" s="39"/>
      <c r="Y136" s="39"/>
      <c r="Z136" s="39"/>
      <c r="AA136" s="39"/>
      <c r="AB136" s="39"/>
      <c r="AC136" s="39"/>
      <c r="AD136" s="39"/>
      <c r="AE136" s="39"/>
      <c r="AR136" s="177" t="s">
        <v>156</v>
      </c>
      <c r="AT136" s="177" t="s">
        <v>151</v>
      </c>
      <c r="AU136" s="177" t="s">
        <v>80</v>
      </c>
      <c r="AY136" s="20" t="s">
        <v>148</v>
      </c>
      <c r="BE136" s="178">
        <f>IF(N136="základní",J136,0)</f>
        <v>0</v>
      </c>
      <c r="BF136" s="178">
        <f>IF(N136="snížená",J136,0)</f>
        <v>0</v>
      </c>
      <c r="BG136" s="178">
        <f>IF(N136="zákl. přenesená",J136,0)</f>
        <v>0</v>
      </c>
      <c r="BH136" s="178">
        <f>IF(N136="sníž. přenesená",J136,0)</f>
        <v>0</v>
      </c>
      <c r="BI136" s="178">
        <f>IF(N136="nulová",J136,0)</f>
        <v>0</v>
      </c>
      <c r="BJ136" s="20" t="s">
        <v>80</v>
      </c>
      <c r="BK136" s="178">
        <f>ROUND(I136*H136,2)</f>
        <v>0</v>
      </c>
      <c r="BL136" s="20" t="s">
        <v>156</v>
      </c>
      <c r="BM136" s="177" t="s">
        <v>919</v>
      </c>
    </row>
    <row r="137" s="2" customFormat="1">
      <c r="A137" s="39"/>
      <c r="B137" s="40"/>
      <c r="C137" s="39"/>
      <c r="D137" s="185" t="s">
        <v>1504</v>
      </c>
      <c r="E137" s="39"/>
      <c r="F137" s="231" t="s">
        <v>1601</v>
      </c>
      <c r="G137" s="39"/>
      <c r="H137" s="39"/>
      <c r="I137" s="181"/>
      <c r="J137" s="39"/>
      <c r="K137" s="39"/>
      <c r="L137" s="40"/>
      <c r="M137" s="182"/>
      <c r="N137" s="183"/>
      <c r="O137" s="73"/>
      <c r="P137" s="73"/>
      <c r="Q137" s="73"/>
      <c r="R137" s="73"/>
      <c r="S137" s="73"/>
      <c r="T137" s="74"/>
      <c r="U137" s="39"/>
      <c r="V137" s="39"/>
      <c r="W137" s="39"/>
      <c r="X137" s="39"/>
      <c r="Y137" s="39"/>
      <c r="Z137" s="39"/>
      <c r="AA137" s="39"/>
      <c r="AB137" s="39"/>
      <c r="AC137" s="39"/>
      <c r="AD137" s="39"/>
      <c r="AE137" s="39"/>
      <c r="AT137" s="20" t="s">
        <v>1504</v>
      </c>
      <c r="AU137" s="20" t="s">
        <v>80</v>
      </c>
    </row>
    <row r="138" s="2" customFormat="1" ht="16.5" customHeight="1">
      <c r="A138" s="39"/>
      <c r="B138" s="165"/>
      <c r="C138" s="166" t="s">
        <v>583</v>
      </c>
      <c r="D138" s="166" t="s">
        <v>151</v>
      </c>
      <c r="E138" s="167" t="s">
        <v>1602</v>
      </c>
      <c r="F138" s="168" t="s">
        <v>1603</v>
      </c>
      <c r="G138" s="169" t="s">
        <v>989</v>
      </c>
      <c r="H138" s="170">
        <v>2</v>
      </c>
      <c r="I138" s="171"/>
      <c r="J138" s="172">
        <f>ROUND(I138*H138,2)</f>
        <v>0</v>
      </c>
      <c r="K138" s="168" t="s">
        <v>3</v>
      </c>
      <c r="L138" s="40"/>
      <c r="M138" s="173" t="s">
        <v>3</v>
      </c>
      <c r="N138" s="174" t="s">
        <v>43</v>
      </c>
      <c r="O138" s="73"/>
      <c r="P138" s="175">
        <f>O138*H138</f>
        <v>0</v>
      </c>
      <c r="Q138" s="175">
        <v>0</v>
      </c>
      <c r="R138" s="175">
        <f>Q138*H138</f>
        <v>0</v>
      </c>
      <c r="S138" s="175">
        <v>0</v>
      </c>
      <c r="T138" s="176">
        <f>S138*H138</f>
        <v>0</v>
      </c>
      <c r="U138" s="39"/>
      <c r="V138" s="39"/>
      <c r="W138" s="39"/>
      <c r="X138" s="39"/>
      <c r="Y138" s="39"/>
      <c r="Z138" s="39"/>
      <c r="AA138" s="39"/>
      <c r="AB138" s="39"/>
      <c r="AC138" s="39"/>
      <c r="AD138" s="39"/>
      <c r="AE138" s="39"/>
      <c r="AR138" s="177" t="s">
        <v>156</v>
      </c>
      <c r="AT138" s="177" t="s">
        <v>151</v>
      </c>
      <c r="AU138" s="177" t="s">
        <v>80</v>
      </c>
      <c r="AY138" s="20" t="s">
        <v>148</v>
      </c>
      <c r="BE138" s="178">
        <f>IF(N138="základní",J138,0)</f>
        <v>0</v>
      </c>
      <c r="BF138" s="178">
        <f>IF(N138="snížená",J138,0)</f>
        <v>0</v>
      </c>
      <c r="BG138" s="178">
        <f>IF(N138="zákl. přenesená",J138,0)</f>
        <v>0</v>
      </c>
      <c r="BH138" s="178">
        <f>IF(N138="sníž. přenesená",J138,0)</f>
        <v>0</v>
      </c>
      <c r="BI138" s="178">
        <f>IF(N138="nulová",J138,0)</f>
        <v>0</v>
      </c>
      <c r="BJ138" s="20" t="s">
        <v>80</v>
      </c>
      <c r="BK138" s="178">
        <f>ROUND(I138*H138,2)</f>
        <v>0</v>
      </c>
      <c r="BL138" s="20" t="s">
        <v>156</v>
      </c>
      <c r="BM138" s="177" t="s">
        <v>922</v>
      </c>
    </row>
    <row r="139" s="2" customFormat="1">
      <c r="A139" s="39"/>
      <c r="B139" s="40"/>
      <c r="C139" s="39"/>
      <c r="D139" s="185" t="s">
        <v>1504</v>
      </c>
      <c r="E139" s="39"/>
      <c r="F139" s="231" t="s">
        <v>1601</v>
      </c>
      <c r="G139" s="39"/>
      <c r="H139" s="39"/>
      <c r="I139" s="181"/>
      <c r="J139" s="39"/>
      <c r="K139" s="39"/>
      <c r="L139" s="40"/>
      <c r="M139" s="182"/>
      <c r="N139" s="183"/>
      <c r="O139" s="73"/>
      <c r="P139" s="73"/>
      <c r="Q139" s="73"/>
      <c r="R139" s="73"/>
      <c r="S139" s="73"/>
      <c r="T139" s="74"/>
      <c r="U139" s="39"/>
      <c r="V139" s="39"/>
      <c r="W139" s="39"/>
      <c r="X139" s="39"/>
      <c r="Y139" s="39"/>
      <c r="Z139" s="39"/>
      <c r="AA139" s="39"/>
      <c r="AB139" s="39"/>
      <c r="AC139" s="39"/>
      <c r="AD139" s="39"/>
      <c r="AE139" s="39"/>
      <c r="AT139" s="20" t="s">
        <v>1504</v>
      </c>
      <c r="AU139" s="20" t="s">
        <v>80</v>
      </c>
    </row>
    <row r="140" s="2" customFormat="1" ht="16.5" customHeight="1">
      <c r="A140" s="39"/>
      <c r="B140" s="165"/>
      <c r="C140" s="166" t="s">
        <v>588</v>
      </c>
      <c r="D140" s="166" t="s">
        <v>151</v>
      </c>
      <c r="E140" s="167" t="s">
        <v>1604</v>
      </c>
      <c r="F140" s="168" t="s">
        <v>1605</v>
      </c>
      <c r="G140" s="169" t="s">
        <v>989</v>
      </c>
      <c r="H140" s="170">
        <v>3</v>
      </c>
      <c r="I140" s="171"/>
      <c r="J140" s="172">
        <f>ROUND(I140*H140,2)</f>
        <v>0</v>
      </c>
      <c r="K140" s="168" t="s">
        <v>3</v>
      </c>
      <c r="L140" s="40"/>
      <c r="M140" s="173" t="s">
        <v>3</v>
      </c>
      <c r="N140" s="174" t="s">
        <v>43</v>
      </c>
      <c r="O140" s="73"/>
      <c r="P140" s="175">
        <f>O140*H140</f>
        <v>0</v>
      </c>
      <c r="Q140" s="175">
        <v>0</v>
      </c>
      <c r="R140" s="175">
        <f>Q140*H140</f>
        <v>0</v>
      </c>
      <c r="S140" s="175">
        <v>0</v>
      </c>
      <c r="T140" s="176">
        <f>S140*H140</f>
        <v>0</v>
      </c>
      <c r="U140" s="39"/>
      <c r="V140" s="39"/>
      <c r="W140" s="39"/>
      <c r="X140" s="39"/>
      <c r="Y140" s="39"/>
      <c r="Z140" s="39"/>
      <c r="AA140" s="39"/>
      <c r="AB140" s="39"/>
      <c r="AC140" s="39"/>
      <c r="AD140" s="39"/>
      <c r="AE140" s="39"/>
      <c r="AR140" s="177" t="s">
        <v>156</v>
      </c>
      <c r="AT140" s="177" t="s">
        <v>151</v>
      </c>
      <c r="AU140" s="177" t="s">
        <v>80</v>
      </c>
      <c r="AY140" s="20" t="s">
        <v>148</v>
      </c>
      <c r="BE140" s="178">
        <f>IF(N140="základní",J140,0)</f>
        <v>0</v>
      </c>
      <c r="BF140" s="178">
        <f>IF(N140="snížená",J140,0)</f>
        <v>0</v>
      </c>
      <c r="BG140" s="178">
        <f>IF(N140="zákl. přenesená",J140,0)</f>
        <v>0</v>
      </c>
      <c r="BH140" s="178">
        <f>IF(N140="sníž. přenesená",J140,0)</f>
        <v>0</v>
      </c>
      <c r="BI140" s="178">
        <f>IF(N140="nulová",J140,0)</f>
        <v>0</v>
      </c>
      <c r="BJ140" s="20" t="s">
        <v>80</v>
      </c>
      <c r="BK140" s="178">
        <f>ROUND(I140*H140,2)</f>
        <v>0</v>
      </c>
      <c r="BL140" s="20" t="s">
        <v>156</v>
      </c>
      <c r="BM140" s="177" t="s">
        <v>925</v>
      </c>
    </row>
    <row r="141" s="2" customFormat="1">
      <c r="A141" s="39"/>
      <c r="B141" s="40"/>
      <c r="C141" s="39"/>
      <c r="D141" s="185" t="s">
        <v>1504</v>
      </c>
      <c r="E141" s="39"/>
      <c r="F141" s="231" t="s">
        <v>1601</v>
      </c>
      <c r="G141" s="39"/>
      <c r="H141" s="39"/>
      <c r="I141" s="181"/>
      <c r="J141" s="39"/>
      <c r="K141" s="39"/>
      <c r="L141" s="40"/>
      <c r="M141" s="182"/>
      <c r="N141" s="183"/>
      <c r="O141" s="73"/>
      <c r="P141" s="73"/>
      <c r="Q141" s="73"/>
      <c r="R141" s="73"/>
      <c r="S141" s="73"/>
      <c r="T141" s="74"/>
      <c r="U141" s="39"/>
      <c r="V141" s="39"/>
      <c r="W141" s="39"/>
      <c r="X141" s="39"/>
      <c r="Y141" s="39"/>
      <c r="Z141" s="39"/>
      <c r="AA141" s="39"/>
      <c r="AB141" s="39"/>
      <c r="AC141" s="39"/>
      <c r="AD141" s="39"/>
      <c r="AE141" s="39"/>
      <c r="AT141" s="20" t="s">
        <v>1504</v>
      </c>
      <c r="AU141" s="20" t="s">
        <v>80</v>
      </c>
    </row>
    <row r="142" s="2" customFormat="1" ht="16.5" customHeight="1">
      <c r="A142" s="39"/>
      <c r="B142" s="165"/>
      <c r="C142" s="166" t="s">
        <v>592</v>
      </c>
      <c r="D142" s="166" t="s">
        <v>151</v>
      </c>
      <c r="E142" s="167" t="s">
        <v>1606</v>
      </c>
      <c r="F142" s="168" t="s">
        <v>1607</v>
      </c>
      <c r="G142" s="169" t="s">
        <v>989</v>
      </c>
      <c r="H142" s="170">
        <v>3</v>
      </c>
      <c r="I142" s="171"/>
      <c r="J142" s="172">
        <f>ROUND(I142*H142,2)</f>
        <v>0</v>
      </c>
      <c r="K142" s="168" t="s">
        <v>3</v>
      </c>
      <c r="L142" s="40"/>
      <c r="M142" s="173" t="s">
        <v>3</v>
      </c>
      <c r="N142" s="174" t="s">
        <v>43</v>
      </c>
      <c r="O142" s="73"/>
      <c r="P142" s="175">
        <f>O142*H142</f>
        <v>0</v>
      </c>
      <c r="Q142" s="175">
        <v>0</v>
      </c>
      <c r="R142" s="175">
        <f>Q142*H142</f>
        <v>0</v>
      </c>
      <c r="S142" s="175">
        <v>0</v>
      </c>
      <c r="T142" s="176">
        <f>S142*H142</f>
        <v>0</v>
      </c>
      <c r="U142" s="39"/>
      <c r="V142" s="39"/>
      <c r="W142" s="39"/>
      <c r="X142" s="39"/>
      <c r="Y142" s="39"/>
      <c r="Z142" s="39"/>
      <c r="AA142" s="39"/>
      <c r="AB142" s="39"/>
      <c r="AC142" s="39"/>
      <c r="AD142" s="39"/>
      <c r="AE142" s="39"/>
      <c r="AR142" s="177" t="s">
        <v>156</v>
      </c>
      <c r="AT142" s="177" t="s">
        <v>151</v>
      </c>
      <c r="AU142" s="177" t="s">
        <v>80</v>
      </c>
      <c r="AY142" s="20" t="s">
        <v>148</v>
      </c>
      <c r="BE142" s="178">
        <f>IF(N142="základní",J142,0)</f>
        <v>0</v>
      </c>
      <c r="BF142" s="178">
        <f>IF(N142="snížená",J142,0)</f>
        <v>0</v>
      </c>
      <c r="BG142" s="178">
        <f>IF(N142="zákl. přenesená",J142,0)</f>
        <v>0</v>
      </c>
      <c r="BH142" s="178">
        <f>IF(N142="sníž. přenesená",J142,0)</f>
        <v>0</v>
      </c>
      <c r="BI142" s="178">
        <f>IF(N142="nulová",J142,0)</f>
        <v>0</v>
      </c>
      <c r="BJ142" s="20" t="s">
        <v>80</v>
      </c>
      <c r="BK142" s="178">
        <f>ROUND(I142*H142,2)</f>
        <v>0</v>
      </c>
      <c r="BL142" s="20" t="s">
        <v>156</v>
      </c>
      <c r="BM142" s="177" t="s">
        <v>928</v>
      </c>
    </row>
    <row r="143" s="2" customFormat="1">
      <c r="A143" s="39"/>
      <c r="B143" s="40"/>
      <c r="C143" s="39"/>
      <c r="D143" s="185" t="s">
        <v>1504</v>
      </c>
      <c r="E143" s="39"/>
      <c r="F143" s="231" t="s">
        <v>1608</v>
      </c>
      <c r="G143" s="39"/>
      <c r="H143" s="39"/>
      <c r="I143" s="181"/>
      <c r="J143" s="39"/>
      <c r="K143" s="39"/>
      <c r="L143" s="40"/>
      <c r="M143" s="182"/>
      <c r="N143" s="183"/>
      <c r="O143" s="73"/>
      <c r="P143" s="73"/>
      <c r="Q143" s="73"/>
      <c r="R143" s="73"/>
      <c r="S143" s="73"/>
      <c r="T143" s="74"/>
      <c r="U143" s="39"/>
      <c r="V143" s="39"/>
      <c r="W143" s="39"/>
      <c r="X143" s="39"/>
      <c r="Y143" s="39"/>
      <c r="Z143" s="39"/>
      <c r="AA143" s="39"/>
      <c r="AB143" s="39"/>
      <c r="AC143" s="39"/>
      <c r="AD143" s="39"/>
      <c r="AE143" s="39"/>
      <c r="AT143" s="20" t="s">
        <v>1504</v>
      </c>
      <c r="AU143" s="20" t="s">
        <v>80</v>
      </c>
    </row>
    <row r="144" s="2" customFormat="1" ht="16.5" customHeight="1">
      <c r="A144" s="39"/>
      <c r="B144" s="165"/>
      <c r="C144" s="166" t="s">
        <v>596</v>
      </c>
      <c r="D144" s="166" t="s">
        <v>151</v>
      </c>
      <c r="E144" s="167" t="s">
        <v>1609</v>
      </c>
      <c r="F144" s="168" t="s">
        <v>1610</v>
      </c>
      <c r="G144" s="169" t="s">
        <v>1611</v>
      </c>
      <c r="H144" s="170">
        <v>0.15</v>
      </c>
      <c r="I144" s="171"/>
      <c r="J144" s="172">
        <f>ROUND(I144*H144,2)</f>
        <v>0</v>
      </c>
      <c r="K144" s="168" t="s">
        <v>3</v>
      </c>
      <c r="L144" s="40"/>
      <c r="M144" s="173" t="s">
        <v>3</v>
      </c>
      <c r="N144" s="174" t="s">
        <v>43</v>
      </c>
      <c r="O144" s="73"/>
      <c r="P144" s="175">
        <f>O144*H144</f>
        <v>0</v>
      </c>
      <c r="Q144" s="175">
        <v>0</v>
      </c>
      <c r="R144" s="175">
        <f>Q144*H144</f>
        <v>0</v>
      </c>
      <c r="S144" s="175">
        <v>0</v>
      </c>
      <c r="T144" s="176">
        <f>S144*H144</f>
        <v>0</v>
      </c>
      <c r="U144" s="39"/>
      <c r="V144" s="39"/>
      <c r="W144" s="39"/>
      <c r="X144" s="39"/>
      <c r="Y144" s="39"/>
      <c r="Z144" s="39"/>
      <c r="AA144" s="39"/>
      <c r="AB144" s="39"/>
      <c r="AC144" s="39"/>
      <c r="AD144" s="39"/>
      <c r="AE144" s="39"/>
      <c r="AR144" s="177" t="s">
        <v>156</v>
      </c>
      <c r="AT144" s="177" t="s">
        <v>151</v>
      </c>
      <c r="AU144" s="177" t="s">
        <v>80</v>
      </c>
      <c r="AY144" s="20" t="s">
        <v>148</v>
      </c>
      <c r="BE144" s="178">
        <f>IF(N144="základní",J144,0)</f>
        <v>0</v>
      </c>
      <c r="BF144" s="178">
        <f>IF(N144="snížená",J144,0)</f>
        <v>0</v>
      </c>
      <c r="BG144" s="178">
        <f>IF(N144="zákl. přenesená",J144,0)</f>
        <v>0</v>
      </c>
      <c r="BH144" s="178">
        <f>IF(N144="sníž. přenesená",J144,0)</f>
        <v>0</v>
      </c>
      <c r="BI144" s="178">
        <f>IF(N144="nulová",J144,0)</f>
        <v>0</v>
      </c>
      <c r="BJ144" s="20" t="s">
        <v>80</v>
      </c>
      <c r="BK144" s="178">
        <f>ROUND(I144*H144,2)</f>
        <v>0</v>
      </c>
      <c r="BL144" s="20" t="s">
        <v>156</v>
      </c>
      <c r="BM144" s="177" t="s">
        <v>931</v>
      </c>
    </row>
    <row r="145" s="2" customFormat="1" ht="16.5" customHeight="1">
      <c r="A145" s="39"/>
      <c r="B145" s="165"/>
      <c r="C145" s="166" t="s">
        <v>600</v>
      </c>
      <c r="D145" s="166" t="s">
        <v>151</v>
      </c>
      <c r="E145" s="167" t="s">
        <v>1612</v>
      </c>
      <c r="F145" s="168" t="s">
        <v>1613</v>
      </c>
      <c r="G145" s="169" t="s">
        <v>1611</v>
      </c>
      <c r="H145" s="170">
        <v>0.1</v>
      </c>
      <c r="I145" s="171"/>
      <c r="J145" s="172">
        <f>ROUND(I145*H145,2)</f>
        <v>0</v>
      </c>
      <c r="K145" s="168" t="s">
        <v>3</v>
      </c>
      <c r="L145" s="40"/>
      <c r="M145" s="173" t="s">
        <v>3</v>
      </c>
      <c r="N145" s="174" t="s">
        <v>43</v>
      </c>
      <c r="O145" s="73"/>
      <c r="P145" s="175">
        <f>O145*H145</f>
        <v>0</v>
      </c>
      <c r="Q145" s="175">
        <v>0</v>
      </c>
      <c r="R145" s="175">
        <f>Q145*H145</f>
        <v>0</v>
      </c>
      <c r="S145" s="175">
        <v>0</v>
      </c>
      <c r="T145" s="176">
        <f>S145*H145</f>
        <v>0</v>
      </c>
      <c r="U145" s="39"/>
      <c r="V145" s="39"/>
      <c r="W145" s="39"/>
      <c r="X145" s="39"/>
      <c r="Y145" s="39"/>
      <c r="Z145" s="39"/>
      <c r="AA145" s="39"/>
      <c r="AB145" s="39"/>
      <c r="AC145" s="39"/>
      <c r="AD145" s="39"/>
      <c r="AE145" s="39"/>
      <c r="AR145" s="177" t="s">
        <v>156</v>
      </c>
      <c r="AT145" s="177" t="s">
        <v>151</v>
      </c>
      <c r="AU145" s="177" t="s">
        <v>80</v>
      </c>
      <c r="AY145" s="20" t="s">
        <v>148</v>
      </c>
      <c r="BE145" s="178">
        <f>IF(N145="základní",J145,0)</f>
        <v>0</v>
      </c>
      <c r="BF145" s="178">
        <f>IF(N145="snížená",J145,0)</f>
        <v>0</v>
      </c>
      <c r="BG145" s="178">
        <f>IF(N145="zákl. přenesená",J145,0)</f>
        <v>0</v>
      </c>
      <c r="BH145" s="178">
        <f>IF(N145="sníž. přenesená",J145,0)</f>
        <v>0</v>
      </c>
      <c r="BI145" s="178">
        <f>IF(N145="nulová",J145,0)</f>
        <v>0</v>
      </c>
      <c r="BJ145" s="20" t="s">
        <v>80</v>
      </c>
      <c r="BK145" s="178">
        <f>ROUND(I145*H145,2)</f>
        <v>0</v>
      </c>
      <c r="BL145" s="20" t="s">
        <v>156</v>
      </c>
      <c r="BM145" s="177" t="s">
        <v>934</v>
      </c>
    </row>
    <row r="146" s="2" customFormat="1" ht="16.5" customHeight="1">
      <c r="A146" s="39"/>
      <c r="B146" s="165"/>
      <c r="C146" s="166" t="s">
        <v>605</v>
      </c>
      <c r="D146" s="166" t="s">
        <v>151</v>
      </c>
      <c r="E146" s="167" t="s">
        <v>1614</v>
      </c>
      <c r="F146" s="168" t="s">
        <v>1615</v>
      </c>
      <c r="G146" s="169" t="s">
        <v>1616</v>
      </c>
      <c r="H146" s="170">
        <v>1</v>
      </c>
      <c r="I146" s="171"/>
      <c r="J146" s="172">
        <f>ROUND(I146*H146,2)</f>
        <v>0</v>
      </c>
      <c r="K146" s="168" t="s">
        <v>3</v>
      </c>
      <c r="L146" s="40"/>
      <c r="M146" s="173" t="s">
        <v>3</v>
      </c>
      <c r="N146" s="174" t="s">
        <v>43</v>
      </c>
      <c r="O146" s="73"/>
      <c r="P146" s="175">
        <f>O146*H146</f>
        <v>0</v>
      </c>
      <c r="Q146" s="175">
        <v>0</v>
      </c>
      <c r="R146" s="175">
        <f>Q146*H146</f>
        <v>0</v>
      </c>
      <c r="S146" s="175">
        <v>0</v>
      </c>
      <c r="T146" s="176">
        <f>S146*H146</f>
        <v>0</v>
      </c>
      <c r="U146" s="39"/>
      <c r="V146" s="39"/>
      <c r="W146" s="39"/>
      <c r="X146" s="39"/>
      <c r="Y146" s="39"/>
      <c r="Z146" s="39"/>
      <c r="AA146" s="39"/>
      <c r="AB146" s="39"/>
      <c r="AC146" s="39"/>
      <c r="AD146" s="39"/>
      <c r="AE146" s="39"/>
      <c r="AR146" s="177" t="s">
        <v>156</v>
      </c>
      <c r="AT146" s="177" t="s">
        <v>151</v>
      </c>
      <c r="AU146" s="177" t="s">
        <v>80</v>
      </c>
      <c r="AY146" s="20" t="s">
        <v>148</v>
      </c>
      <c r="BE146" s="178">
        <f>IF(N146="základní",J146,0)</f>
        <v>0</v>
      </c>
      <c r="BF146" s="178">
        <f>IF(N146="snížená",J146,0)</f>
        <v>0</v>
      </c>
      <c r="BG146" s="178">
        <f>IF(N146="zákl. přenesená",J146,0)</f>
        <v>0</v>
      </c>
      <c r="BH146" s="178">
        <f>IF(N146="sníž. přenesená",J146,0)</f>
        <v>0</v>
      </c>
      <c r="BI146" s="178">
        <f>IF(N146="nulová",J146,0)</f>
        <v>0</v>
      </c>
      <c r="BJ146" s="20" t="s">
        <v>80</v>
      </c>
      <c r="BK146" s="178">
        <f>ROUND(I146*H146,2)</f>
        <v>0</v>
      </c>
      <c r="BL146" s="20" t="s">
        <v>156</v>
      </c>
      <c r="BM146" s="177" t="s">
        <v>937</v>
      </c>
    </row>
    <row r="147" s="2" customFormat="1" ht="33" customHeight="1">
      <c r="A147" s="39"/>
      <c r="B147" s="165"/>
      <c r="C147" s="166" t="s">
        <v>609</v>
      </c>
      <c r="D147" s="166" t="s">
        <v>151</v>
      </c>
      <c r="E147" s="167" t="s">
        <v>1617</v>
      </c>
      <c r="F147" s="168" t="s">
        <v>1618</v>
      </c>
      <c r="G147" s="169" t="s">
        <v>260</v>
      </c>
      <c r="H147" s="170">
        <v>1</v>
      </c>
      <c r="I147" s="171"/>
      <c r="J147" s="172">
        <f>ROUND(I147*H147,2)</f>
        <v>0</v>
      </c>
      <c r="K147" s="168" t="s">
        <v>3</v>
      </c>
      <c r="L147" s="40"/>
      <c r="M147" s="226" t="s">
        <v>3</v>
      </c>
      <c r="N147" s="227" t="s">
        <v>43</v>
      </c>
      <c r="O147" s="223"/>
      <c r="P147" s="228">
        <f>O147*H147</f>
        <v>0</v>
      </c>
      <c r="Q147" s="228">
        <v>0</v>
      </c>
      <c r="R147" s="228">
        <f>Q147*H147</f>
        <v>0</v>
      </c>
      <c r="S147" s="228">
        <v>0</v>
      </c>
      <c r="T147" s="229">
        <f>S147*H147</f>
        <v>0</v>
      </c>
      <c r="U147" s="39"/>
      <c r="V147" s="39"/>
      <c r="W147" s="39"/>
      <c r="X147" s="39"/>
      <c r="Y147" s="39"/>
      <c r="Z147" s="39"/>
      <c r="AA147" s="39"/>
      <c r="AB147" s="39"/>
      <c r="AC147" s="39"/>
      <c r="AD147" s="39"/>
      <c r="AE147" s="39"/>
      <c r="AR147" s="177" t="s">
        <v>156</v>
      </c>
      <c r="AT147" s="177" t="s">
        <v>151</v>
      </c>
      <c r="AU147" s="177" t="s">
        <v>80</v>
      </c>
      <c r="AY147" s="20" t="s">
        <v>148</v>
      </c>
      <c r="BE147" s="178">
        <f>IF(N147="základní",J147,0)</f>
        <v>0</v>
      </c>
      <c r="BF147" s="178">
        <f>IF(N147="snížená",J147,0)</f>
        <v>0</v>
      </c>
      <c r="BG147" s="178">
        <f>IF(N147="zákl. přenesená",J147,0)</f>
        <v>0</v>
      </c>
      <c r="BH147" s="178">
        <f>IF(N147="sníž. přenesená",J147,0)</f>
        <v>0</v>
      </c>
      <c r="BI147" s="178">
        <f>IF(N147="nulová",J147,0)</f>
        <v>0</v>
      </c>
      <c r="BJ147" s="20" t="s">
        <v>80</v>
      </c>
      <c r="BK147" s="178">
        <f>ROUND(I147*H147,2)</f>
        <v>0</v>
      </c>
      <c r="BL147" s="20" t="s">
        <v>156</v>
      </c>
      <c r="BM147" s="177" t="s">
        <v>1619</v>
      </c>
    </row>
    <row r="148" s="2" customFormat="1" ht="6.96" customHeight="1">
      <c r="A148" s="39"/>
      <c r="B148" s="56"/>
      <c r="C148" s="57"/>
      <c r="D148" s="57"/>
      <c r="E148" s="57"/>
      <c r="F148" s="57"/>
      <c r="G148" s="57"/>
      <c r="H148" s="57"/>
      <c r="I148" s="57"/>
      <c r="J148" s="57"/>
      <c r="K148" s="57"/>
      <c r="L148" s="40"/>
      <c r="M148" s="39"/>
      <c r="O148" s="39"/>
      <c r="P148" s="39"/>
      <c r="Q148" s="39"/>
      <c r="R148" s="39"/>
      <c r="S148" s="39"/>
      <c r="T148" s="39"/>
      <c r="U148" s="39"/>
      <c r="V148" s="39"/>
      <c r="W148" s="39"/>
      <c r="X148" s="39"/>
      <c r="Y148" s="39"/>
      <c r="Z148" s="39"/>
      <c r="AA148" s="39"/>
      <c r="AB148" s="39"/>
      <c r="AC148" s="39"/>
      <c r="AD148" s="39"/>
      <c r="AE148" s="39"/>
    </row>
  </sheetData>
  <autoFilter ref="C79:K147"/>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9" t="s">
        <v>6</v>
      </c>
      <c r="M2" s="1"/>
      <c r="N2" s="1"/>
      <c r="O2" s="1"/>
      <c r="P2" s="1"/>
      <c r="Q2" s="1"/>
      <c r="R2" s="1"/>
      <c r="S2" s="1"/>
      <c r="T2" s="1"/>
      <c r="U2" s="1"/>
      <c r="V2" s="1"/>
      <c r="AT2" s="20" t="s">
        <v>103</v>
      </c>
    </row>
    <row r="3" s="1" customFormat="1" ht="6.96" customHeight="1">
      <c r="B3" s="21"/>
      <c r="C3" s="22"/>
      <c r="D3" s="22"/>
      <c r="E3" s="22"/>
      <c r="F3" s="22"/>
      <c r="G3" s="22"/>
      <c r="H3" s="22"/>
      <c r="I3" s="22"/>
      <c r="J3" s="22"/>
      <c r="K3" s="22"/>
      <c r="L3" s="23"/>
      <c r="AT3" s="20" t="s">
        <v>82</v>
      </c>
    </row>
    <row r="4" s="1" customFormat="1" ht="24.96" customHeight="1">
      <c r="B4" s="23"/>
      <c r="D4" s="24" t="s">
        <v>110</v>
      </c>
      <c r="L4" s="23"/>
      <c r="M4" s="115" t="s">
        <v>11</v>
      </c>
      <c r="AT4" s="20" t="s">
        <v>4</v>
      </c>
    </row>
    <row r="5" s="1" customFormat="1" ht="6.96" customHeight="1">
      <c r="B5" s="23"/>
      <c r="L5" s="23"/>
    </row>
    <row r="6" s="1" customFormat="1" ht="12" customHeight="1">
      <c r="B6" s="23"/>
      <c r="D6" s="33" t="s">
        <v>17</v>
      </c>
      <c r="L6" s="23"/>
    </row>
    <row r="7" s="1" customFormat="1" ht="16.5" customHeight="1">
      <c r="B7" s="23"/>
      <c r="E7" s="116" t="str">
        <f>'Rekapitulace stavby'!K6</f>
        <v>SUŠP Jihlava Rek. stravovacího provozu</v>
      </c>
      <c r="F7" s="33"/>
      <c r="G7" s="33"/>
      <c r="H7" s="33"/>
      <c r="L7" s="23"/>
    </row>
    <row r="8" s="2" customFormat="1" ht="12" customHeight="1">
      <c r="A8" s="39"/>
      <c r="B8" s="40"/>
      <c r="C8" s="39"/>
      <c r="D8" s="33" t="s">
        <v>111</v>
      </c>
      <c r="E8" s="39"/>
      <c r="F8" s="39"/>
      <c r="G8" s="39"/>
      <c r="H8" s="39"/>
      <c r="I8" s="39"/>
      <c r="J8" s="39"/>
      <c r="K8" s="39"/>
      <c r="L8" s="117"/>
      <c r="S8" s="39"/>
      <c r="T8" s="39"/>
      <c r="U8" s="39"/>
      <c r="V8" s="39"/>
      <c r="W8" s="39"/>
      <c r="X8" s="39"/>
      <c r="Y8" s="39"/>
      <c r="Z8" s="39"/>
      <c r="AA8" s="39"/>
      <c r="AB8" s="39"/>
      <c r="AC8" s="39"/>
      <c r="AD8" s="39"/>
      <c r="AE8" s="39"/>
    </row>
    <row r="9" s="2" customFormat="1" ht="16.5" customHeight="1">
      <c r="A9" s="39"/>
      <c r="B9" s="40"/>
      <c r="C9" s="39"/>
      <c r="D9" s="39"/>
      <c r="E9" s="63" t="s">
        <v>1620</v>
      </c>
      <c r="F9" s="39"/>
      <c r="G9" s="39"/>
      <c r="H9" s="39"/>
      <c r="I9" s="39"/>
      <c r="J9" s="39"/>
      <c r="K9" s="39"/>
      <c r="L9" s="117"/>
      <c r="S9" s="39"/>
      <c r="T9" s="39"/>
      <c r="U9" s="39"/>
      <c r="V9" s="39"/>
      <c r="W9" s="39"/>
      <c r="X9" s="39"/>
      <c r="Y9" s="39"/>
      <c r="Z9" s="39"/>
      <c r="AA9" s="39"/>
      <c r="AB9" s="39"/>
      <c r="AC9" s="39"/>
      <c r="AD9" s="39"/>
      <c r="AE9" s="39"/>
    </row>
    <row r="10" s="2" customFormat="1">
      <c r="A10" s="39"/>
      <c r="B10" s="40"/>
      <c r="C10" s="39"/>
      <c r="D10" s="39"/>
      <c r="E10" s="39"/>
      <c r="F10" s="39"/>
      <c r="G10" s="39"/>
      <c r="H10" s="39"/>
      <c r="I10" s="39"/>
      <c r="J10" s="39"/>
      <c r="K10" s="39"/>
      <c r="L10" s="117"/>
      <c r="S10" s="39"/>
      <c r="T10" s="39"/>
      <c r="U10" s="39"/>
      <c r="V10" s="39"/>
      <c r="W10" s="39"/>
      <c r="X10" s="39"/>
      <c r="Y10" s="39"/>
      <c r="Z10" s="39"/>
      <c r="AA10" s="39"/>
      <c r="AB10" s="39"/>
      <c r="AC10" s="39"/>
      <c r="AD10" s="39"/>
      <c r="AE10" s="39"/>
    </row>
    <row r="11" s="2" customFormat="1" ht="12" customHeight="1">
      <c r="A11" s="39"/>
      <c r="B11" s="40"/>
      <c r="C11" s="39"/>
      <c r="D11" s="33" t="s">
        <v>19</v>
      </c>
      <c r="E11" s="39"/>
      <c r="F11" s="28" t="s">
        <v>3</v>
      </c>
      <c r="G11" s="39"/>
      <c r="H11" s="39"/>
      <c r="I11" s="33" t="s">
        <v>20</v>
      </c>
      <c r="J11" s="28" t="s">
        <v>3</v>
      </c>
      <c r="K11" s="39"/>
      <c r="L11" s="117"/>
      <c r="S11" s="39"/>
      <c r="T11" s="39"/>
      <c r="U11" s="39"/>
      <c r="V11" s="39"/>
      <c r="W11" s="39"/>
      <c r="X11" s="39"/>
      <c r="Y11" s="39"/>
      <c r="Z11" s="39"/>
      <c r="AA11" s="39"/>
      <c r="AB11" s="39"/>
      <c r="AC11" s="39"/>
      <c r="AD11" s="39"/>
      <c r="AE11" s="39"/>
    </row>
    <row r="12" s="2" customFormat="1" ht="12" customHeight="1">
      <c r="A12" s="39"/>
      <c r="B12" s="40"/>
      <c r="C12" s="39"/>
      <c r="D12" s="33" t="s">
        <v>21</v>
      </c>
      <c r="E12" s="39"/>
      <c r="F12" s="28" t="s">
        <v>22</v>
      </c>
      <c r="G12" s="39"/>
      <c r="H12" s="39"/>
      <c r="I12" s="33" t="s">
        <v>23</v>
      </c>
      <c r="J12" s="65" t="str">
        <f>'Rekapitulace stavby'!AN8</f>
        <v>20. 1. 2025</v>
      </c>
      <c r="K12" s="39"/>
      <c r="L12" s="117"/>
      <c r="S12" s="39"/>
      <c r="T12" s="39"/>
      <c r="U12" s="39"/>
      <c r="V12" s="39"/>
      <c r="W12" s="39"/>
      <c r="X12" s="39"/>
      <c r="Y12" s="39"/>
      <c r="Z12" s="39"/>
      <c r="AA12" s="39"/>
      <c r="AB12" s="39"/>
      <c r="AC12" s="39"/>
      <c r="AD12" s="39"/>
      <c r="AE12" s="39"/>
    </row>
    <row r="13" s="2" customFormat="1" ht="10.8" customHeight="1">
      <c r="A13" s="39"/>
      <c r="B13" s="40"/>
      <c r="C13" s="39"/>
      <c r="D13" s="39"/>
      <c r="E13" s="39"/>
      <c r="F13" s="39"/>
      <c r="G13" s="39"/>
      <c r="H13" s="39"/>
      <c r="I13" s="39"/>
      <c r="J13" s="39"/>
      <c r="K13" s="39"/>
      <c r="L13" s="117"/>
      <c r="S13" s="39"/>
      <c r="T13" s="39"/>
      <c r="U13" s="39"/>
      <c r="V13" s="39"/>
      <c r="W13" s="39"/>
      <c r="X13" s="39"/>
      <c r="Y13" s="39"/>
      <c r="Z13" s="39"/>
      <c r="AA13" s="39"/>
      <c r="AB13" s="39"/>
      <c r="AC13" s="39"/>
      <c r="AD13" s="39"/>
      <c r="AE13" s="39"/>
    </row>
    <row r="14" s="2" customFormat="1" ht="12" customHeight="1">
      <c r="A14" s="39"/>
      <c r="B14" s="40"/>
      <c r="C14" s="39"/>
      <c r="D14" s="33" t="s">
        <v>25</v>
      </c>
      <c r="E14" s="39"/>
      <c r="F14" s="39"/>
      <c r="G14" s="39"/>
      <c r="H14" s="39"/>
      <c r="I14" s="33" t="s">
        <v>26</v>
      </c>
      <c r="J14" s="28" t="s">
        <v>3</v>
      </c>
      <c r="K14" s="39"/>
      <c r="L14" s="117"/>
      <c r="S14" s="39"/>
      <c r="T14" s="39"/>
      <c r="U14" s="39"/>
      <c r="V14" s="39"/>
      <c r="W14" s="39"/>
      <c r="X14" s="39"/>
      <c r="Y14" s="39"/>
      <c r="Z14" s="39"/>
      <c r="AA14" s="39"/>
      <c r="AB14" s="39"/>
      <c r="AC14" s="39"/>
      <c r="AD14" s="39"/>
      <c r="AE14" s="39"/>
    </row>
    <row r="15" s="2" customFormat="1" ht="18" customHeight="1">
      <c r="A15" s="39"/>
      <c r="B15" s="40"/>
      <c r="C15" s="39"/>
      <c r="D15" s="39"/>
      <c r="E15" s="28" t="s">
        <v>27</v>
      </c>
      <c r="F15" s="39"/>
      <c r="G15" s="39"/>
      <c r="H15" s="39"/>
      <c r="I15" s="33" t="s">
        <v>28</v>
      </c>
      <c r="J15" s="28" t="s">
        <v>3</v>
      </c>
      <c r="K15" s="39"/>
      <c r="L15" s="117"/>
      <c r="S15" s="39"/>
      <c r="T15" s="39"/>
      <c r="U15" s="39"/>
      <c r="V15" s="39"/>
      <c r="W15" s="39"/>
      <c r="X15" s="39"/>
      <c r="Y15" s="39"/>
      <c r="Z15" s="39"/>
      <c r="AA15" s="39"/>
      <c r="AB15" s="39"/>
      <c r="AC15" s="39"/>
      <c r="AD15" s="39"/>
      <c r="AE15" s="39"/>
    </row>
    <row r="16" s="2" customFormat="1" ht="6.96" customHeight="1">
      <c r="A16" s="39"/>
      <c r="B16" s="40"/>
      <c r="C16" s="39"/>
      <c r="D16" s="39"/>
      <c r="E16" s="39"/>
      <c r="F16" s="39"/>
      <c r="G16" s="39"/>
      <c r="H16" s="39"/>
      <c r="I16" s="39"/>
      <c r="J16" s="39"/>
      <c r="K16" s="39"/>
      <c r="L16" s="117"/>
      <c r="S16" s="39"/>
      <c r="T16" s="39"/>
      <c r="U16" s="39"/>
      <c r="V16" s="39"/>
      <c r="W16" s="39"/>
      <c r="X16" s="39"/>
      <c r="Y16" s="39"/>
      <c r="Z16" s="39"/>
      <c r="AA16" s="39"/>
      <c r="AB16" s="39"/>
      <c r="AC16" s="39"/>
      <c r="AD16" s="39"/>
      <c r="AE16" s="39"/>
    </row>
    <row r="17" s="2" customFormat="1" ht="12" customHeight="1">
      <c r="A17" s="39"/>
      <c r="B17" s="40"/>
      <c r="C17" s="39"/>
      <c r="D17" s="33" t="s">
        <v>29</v>
      </c>
      <c r="E17" s="39"/>
      <c r="F17" s="39"/>
      <c r="G17" s="39"/>
      <c r="H17" s="39"/>
      <c r="I17" s="33" t="s">
        <v>26</v>
      </c>
      <c r="J17" s="34" t="str">
        <f>'Rekapitulace stavby'!AN13</f>
        <v>Vyplň údaj</v>
      </c>
      <c r="K17" s="39"/>
      <c r="L17" s="117"/>
      <c r="S17" s="39"/>
      <c r="T17" s="39"/>
      <c r="U17" s="39"/>
      <c r="V17" s="39"/>
      <c r="W17" s="39"/>
      <c r="X17" s="39"/>
      <c r="Y17" s="39"/>
      <c r="Z17" s="39"/>
      <c r="AA17" s="39"/>
      <c r="AB17" s="39"/>
      <c r="AC17" s="39"/>
      <c r="AD17" s="39"/>
      <c r="AE17" s="39"/>
    </row>
    <row r="18" s="2" customFormat="1" ht="18" customHeight="1">
      <c r="A18" s="39"/>
      <c r="B18" s="40"/>
      <c r="C18" s="39"/>
      <c r="D18" s="39"/>
      <c r="E18" s="34" t="str">
        <f>'Rekapitulace stavby'!E14</f>
        <v>Vyplň údaj</v>
      </c>
      <c r="F18" s="28"/>
      <c r="G18" s="28"/>
      <c r="H18" s="28"/>
      <c r="I18" s="33" t="s">
        <v>28</v>
      </c>
      <c r="J18" s="34" t="str">
        <f>'Rekapitulace stavby'!AN14</f>
        <v>Vyplň údaj</v>
      </c>
      <c r="K18" s="39"/>
      <c r="L18" s="117"/>
      <c r="S18" s="39"/>
      <c r="T18" s="39"/>
      <c r="U18" s="39"/>
      <c r="V18" s="39"/>
      <c r="W18" s="39"/>
      <c r="X18" s="39"/>
      <c r="Y18" s="39"/>
      <c r="Z18" s="39"/>
      <c r="AA18" s="39"/>
      <c r="AB18" s="39"/>
      <c r="AC18" s="39"/>
      <c r="AD18" s="39"/>
      <c r="AE18" s="39"/>
    </row>
    <row r="19" s="2" customFormat="1" ht="6.96" customHeight="1">
      <c r="A19" s="39"/>
      <c r="B19" s="40"/>
      <c r="C19" s="39"/>
      <c r="D19" s="39"/>
      <c r="E19" s="39"/>
      <c r="F19" s="39"/>
      <c r="G19" s="39"/>
      <c r="H19" s="39"/>
      <c r="I19" s="39"/>
      <c r="J19" s="39"/>
      <c r="K19" s="39"/>
      <c r="L19" s="117"/>
      <c r="S19" s="39"/>
      <c r="T19" s="39"/>
      <c r="U19" s="39"/>
      <c r="V19" s="39"/>
      <c r="W19" s="39"/>
      <c r="X19" s="39"/>
      <c r="Y19" s="39"/>
      <c r="Z19" s="39"/>
      <c r="AA19" s="39"/>
      <c r="AB19" s="39"/>
      <c r="AC19" s="39"/>
      <c r="AD19" s="39"/>
      <c r="AE19" s="39"/>
    </row>
    <row r="20" s="2" customFormat="1" ht="12" customHeight="1">
      <c r="A20" s="39"/>
      <c r="B20" s="40"/>
      <c r="C20" s="39"/>
      <c r="D20" s="33" t="s">
        <v>31</v>
      </c>
      <c r="E20" s="39"/>
      <c r="F20" s="39"/>
      <c r="G20" s="39"/>
      <c r="H20" s="39"/>
      <c r="I20" s="33" t="s">
        <v>26</v>
      </c>
      <c r="J20" s="28" t="s">
        <v>32</v>
      </c>
      <c r="K20" s="39"/>
      <c r="L20" s="117"/>
      <c r="S20" s="39"/>
      <c r="T20" s="39"/>
      <c r="U20" s="39"/>
      <c r="V20" s="39"/>
      <c r="W20" s="39"/>
      <c r="X20" s="39"/>
      <c r="Y20" s="39"/>
      <c r="Z20" s="39"/>
      <c r="AA20" s="39"/>
      <c r="AB20" s="39"/>
      <c r="AC20" s="39"/>
      <c r="AD20" s="39"/>
      <c r="AE20" s="39"/>
    </row>
    <row r="21" s="2" customFormat="1" ht="18" customHeight="1">
      <c r="A21" s="39"/>
      <c r="B21" s="40"/>
      <c r="C21" s="39"/>
      <c r="D21" s="39"/>
      <c r="E21" s="28" t="s">
        <v>33</v>
      </c>
      <c r="F21" s="39"/>
      <c r="G21" s="39"/>
      <c r="H21" s="39"/>
      <c r="I21" s="33" t="s">
        <v>28</v>
      </c>
      <c r="J21" s="28" t="s">
        <v>34</v>
      </c>
      <c r="K21" s="39"/>
      <c r="L21" s="117"/>
      <c r="S21" s="39"/>
      <c r="T21" s="39"/>
      <c r="U21" s="39"/>
      <c r="V21" s="39"/>
      <c r="W21" s="39"/>
      <c r="X21" s="39"/>
      <c r="Y21" s="39"/>
      <c r="Z21" s="39"/>
      <c r="AA21" s="39"/>
      <c r="AB21" s="39"/>
      <c r="AC21" s="39"/>
      <c r="AD21" s="39"/>
      <c r="AE21" s="39"/>
    </row>
    <row r="22" s="2" customFormat="1" ht="6.96" customHeight="1">
      <c r="A22" s="39"/>
      <c r="B22" s="40"/>
      <c r="C22" s="39"/>
      <c r="D22" s="39"/>
      <c r="E22" s="39"/>
      <c r="F22" s="39"/>
      <c r="G22" s="39"/>
      <c r="H22" s="39"/>
      <c r="I22" s="39"/>
      <c r="J22" s="39"/>
      <c r="K22" s="39"/>
      <c r="L22" s="117"/>
      <c r="S22" s="39"/>
      <c r="T22" s="39"/>
      <c r="U22" s="39"/>
      <c r="V22" s="39"/>
      <c r="W22" s="39"/>
      <c r="X22" s="39"/>
      <c r="Y22" s="39"/>
      <c r="Z22" s="39"/>
      <c r="AA22" s="39"/>
      <c r="AB22" s="39"/>
      <c r="AC22" s="39"/>
      <c r="AD22" s="39"/>
      <c r="AE22" s="39"/>
    </row>
    <row r="23" s="2" customFormat="1" ht="12" customHeight="1">
      <c r="A23" s="39"/>
      <c r="B23" s="40"/>
      <c r="C23" s="39"/>
      <c r="D23" s="33" t="s">
        <v>36</v>
      </c>
      <c r="E23" s="39"/>
      <c r="F23" s="39"/>
      <c r="G23" s="39"/>
      <c r="H23" s="39"/>
      <c r="I23" s="33" t="s">
        <v>26</v>
      </c>
      <c r="J23" s="28" t="s">
        <v>32</v>
      </c>
      <c r="K23" s="39"/>
      <c r="L23" s="117"/>
      <c r="S23" s="39"/>
      <c r="T23" s="39"/>
      <c r="U23" s="39"/>
      <c r="V23" s="39"/>
      <c r="W23" s="39"/>
      <c r="X23" s="39"/>
      <c r="Y23" s="39"/>
      <c r="Z23" s="39"/>
      <c r="AA23" s="39"/>
      <c r="AB23" s="39"/>
      <c r="AC23" s="39"/>
      <c r="AD23" s="39"/>
      <c r="AE23" s="39"/>
    </row>
    <row r="24" s="2" customFormat="1" ht="18" customHeight="1">
      <c r="A24" s="39"/>
      <c r="B24" s="40"/>
      <c r="C24" s="39"/>
      <c r="D24" s="39"/>
      <c r="E24" s="28" t="s">
        <v>33</v>
      </c>
      <c r="F24" s="39"/>
      <c r="G24" s="39"/>
      <c r="H24" s="39"/>
      <c r="I24" s="33" t="s">
        <v>28</v>
      </c>
      <c r="J24" s="28" t="s">
        <v>34</v>
      </c>
      <c r="K24" s="39"/>
      <c r="L24" s="117"/>
      <c r="S24" s="39"/>
      <c r="T24" s="39"/>
      <c r="U24" s="39"/>
      <c r="V24" s="39"/>
      <c r="W24" s="39"/>
      <c r="X24" s="39"/>
      <c r="Y24" s="39"/>
      <c r="Z24" s="39"/>
      <c r="AA24" s="39"/>
      <c r="AB24" s="39"/>
      <c r="AC24" s="39"/>
      <c r="AD24" s="39"/>
      <c r="AE24" s="39"/>
    </row>
    <row r="25" s="2" customFormat="1" ht="6.96" customHeight="1">
      <c r="A25" s="39"/>
      <c r="B25" s="40"/>
      <c r="C25" s="39"/>
      <c r="D25" s="39"/>
      <c r="E25" s="39"/>
      <c r="F25" s="39"/>
      <c r="G25" s="39"/>
      <c r="H25" s="39"/>
      <c r="I25" s="39"/>
      <c r="J25" s="39"/>
      <c r="K25" s="39"/>
      <c r="L25" s="117"/>
      <c r="S25" s="39"/>
      <c r="T25" s="39"/>
      <c r="U25" s="39"/>
      <c r="V25" s="39"/>
      <c r="W25" s="39"/>
      <c r="X25" s="39"/>
      <c r="Y25" s="39"/>
      <c r="Z25" s="39"/>
      <c r="AA25" s="39"/>
      <c r="AB25" s="39"/>
      <c r="AC25" s="39"/>
      <c r="AD25" s="39"/>
      <c r="AE25" s="39"/>
    </row>
    <row r="26" s="2" customFormat="1" ht="12" customHeight="1">
      <c r="A26" s="39"/>
      <c r="B26" s="40"/>
      <c r="C26" s="39"/>
      <c r="D26" s="33" t="s">
        <v>37</v>
      </c>
      <c r="E26" s="39"/>
      <c r="F26" s="39"/>
      <c r="G26" s="39"/>
      <c r="H26" s="39"/>
      <c r="I26" s="39"/>
      <c r="J26" s="39"/>
      <c r="K26" s="39"/>
      <c r="L26" s="117"/>
      <c r="S26" s="39"/>
      <c r="T26" s="39"/>
      <c r="U26" s="39"/>
      <c r="V26" s="39"/>
      <c r="W26" s="39"/>
      <c r="X26" s="39"/>
      <c r="Y26" s="39"/>
      <c r="Z26" s="39"/>
      <c r="AA26" s="39"/>
      <c r="AB26" s="39"/>
      <c r="AC26" s="39"/>
      <c r="AD26" s="39"/>
      <c r="AE26" s="39"/>
    </row>
    <row r="27" s="8" customFormat="1" ht="16.5" customHeight="1">
      <c r="A27" s="118"/>
      <c r="B27" s="119"/>
      <c r="C27" s="118"/>
      <c r="D27" s="118"/>
      <c r="E27" s="37" t="s">
        <v>3</v>
      </c>
      <c r="F27" s="37"/>
      <c r="G27" s="37"/>
      <c r="H27" s="37"/>
      <c r="I27" s="118"/>
      <c r="J27" s="118"/>
      <c r="K27" s="118"/>
      <c r="L27" s="120"/>
      <c r="S27" s="118"/>
      <c r="T27" s="118"/>
      <c r="U27" s="118"/>
      <c r="V27" s="118"/>
      <c r="W27" s="118"/>
      <c r="X27" s="118"/>
      <c r="Y27" s="118"/>
      <c r="Z27" s="118"/>
      <c r="AA27" s="118"/>
      <c r="AB27" s="118"/>
      <c r="AC27" s="118"/>
      <c r="AD27" s="118"/>
      <c r="AE27" s="118"/>
    </row>
    <row r="28" s="2" customFormat="1" ht="6.96" customHeight="1">
      <c r="A28" s="39"/>
      <c r="B28" s="40"/>
      <c r="C28" s="39"/>
      <c r="D28" s="39"/>
      <c r="E28" s="39"/>
      <c r="F28" s="39"/>
      <c r="G28" s="39"/>
      <c r="H28" s="39"/>
      <c r="I28" s="39"/>
      <c r="J28" s="39"/>
      <c r="K28" s="39"/>
      <c r="L28" s="117"/>
      <c r="S28" s="39"/>
      <c r="T28" s="39"/>
      <c r="U28" s="39"/>
      <c r="V28" s="39"/>
      <c r="W28" s="39"/>
      <c r="X28" s="39"/>
      <c r="Y28" s="39"/>
      <c r="Z28" s="39"/>
      <c r="AA28" s="39"/>
      <c r="AB28" s="39"/>
      <c r="AC28" s="39"/>
      <c r="AD28" s="39"/>
      <c r="AE28" s="39"/>
    </row>
    <row r="29" s="2" customFormat="1" ht="6.96" customHeight="1">
      <c r="A29" s="39"/>
      <c r="B29" s="40"/>
      <c r="C29" s="39"/>
      <c r="D29" s="85"/>
      <c r="E29" s="85"/>
      <c r="F29" s="85"/>
      <c r="G29" s="85"/>
      <c r="H29" s="85"/>
      <c r="I29" s="85"/>
      <c r="J29" s="85"/>
      <c r="K29" s="85"/>
      <c r="L29" s="117"/>
      <c r="S29" s="39"/>
      <c r="T29" s="39"/>
      <c r="U29" s="39"/>
      <c r="V29" s="39"/>
      <c r="W29" s="39"/>
      <c r="X29" s="39"/>
      <c r="Y29" s="39"/>
      <c r="Z29" s="39"/>
      <c r="AA29" s="39"/>
      <c r="AB29" s="39"/>
      <c r="AC29" s="39"/>
      <c r="AD29" s="39"/>
      <c r="AE29" s="39"/>
    </row>
    <row r="30" s="2" customFormat="1" ht="25.44" customHeight="1">
      <c r="A30" s="39"/>
      <c r="B30" s="40"/>
      <c r="C30" s="39"/>
      <c r="D30" s="121" t="s">
        <v>38</v>
      </c>
      <c r="E30" s="39"/>
      <c r="F30" s="39"/>
      <c r="G30" s="39"/>
      <c r="H30" s="39"/>
      <c r="I30" s="39"/>
      <c r="J30" s="91">
        <f>ROUND(J81, 2)</f>
        <v>0</v>
      </c>
      <c r="K30" s="39"/>
      <c r="L30" s="117"/>
      <c r="S30" s="39"/>
      <c r="T30" s="39"/>
      <c r="U30" s="39"/>
      <c r="V30" s="39"/>
      <c r="W30" s="39"/>
      <c r="X30" s="39"/>
      <c r="Y30" s="39"/>
      <c r="Z30" s="39"/>
      <c r="AA30" s="39"/>
      <c r="AB30" s="39"/>
      <c r="AC30" s="39"/>
      <c r="AD30" s="39"/>
      <c r="AE30" s="39"/>
    </row>
    <row r="31" s="2" customFormat="1" ht="6.96" customHeight="1">
      <c r="A31" s="39"/>
      <c r="B31" s="40"/>
      <c r="C31" s="39"/>
      <c r="D31" s="85"/>
      <c r="E31" s="85"/>
      <c r="F31" s="85"/>
      <c r="G31" s="85"/>
      <c r="H31" s="85"/>
      <c r="I31" s="85"/>
      <c r="J31" s="85"/>
      <c r="K31" s="85"/>
      <c r="L31" s="117"/>
      <c r="S31" s="39"/>
      <c r="T31" s="39"/>
      <c r="U31" s="39"/>
      <c r="V31" s="39"/>
      <c r="W31" s="39"/>
      <c r="X31" s="39"/>
      <c r="Y31" s="39"/>
      <c r="Z31" s="39"/>
      <c r="AA31" s="39"/>
      <c r="AB31" s="39"/>
      <c r="AC31" s="39"/>
      <c r="AD31" s="39"/>
      <c r="AE31" s="39"/>
    </row>
    <row r="32" s="2" customFormat="1" ht="14.4" customHeight="1">
      <c r="A32" s="39"/>
      <c r="B32" s="40"/>
      <c r="C32" s="39"/>
      <c r="D32" s="39"/>
      <c r="E32" s="39"/>
      <c r="F32" s="44" t="s">
        <v>40</v>
      </c>
      <c r="G32" s="39"/>
      <c r="H32" s="39"/>
      <c r="I32" s="44" t="s">
        <v>39</v>
      </c>
      <c r="J32" s="44" t="s">
        <v>41</v>
      </c>
      <c r="K32" s="39"/>
      <c r="L32" s="117"/>
      <c r="S32" s="39"/>
      <c r="T32" s="39"/>
      <c r="U32" s="39"/>
      <c r="V32" s="39"/>
      <c r="W32" s="39"/>
      <c r="X32" s="39"/>
      <c r="Y32" s="39"/>
      <c r="Z32" s="39"/>
      <c r="AA32" s="39"/>
      <c r="AB32" s="39"/>
      <c r="AC32" s="39"/>
      <c r="AD32" s="39"/>
      <c r="AE32" s="39"/>
    </row>
    <row r="33" s="2" customFormat="1" ht="14.4" customHeight="1">
      <c r="A33" s="39"/>
      <c r="B33" s="40"/>
      <c r="C33" s="39"/>
      <c r="D33" s="122" t="s">
        <v>42</v>
      </c>
      <c r="E33" s="33" t="s">
        <v>43</v>
      </c>
      <c r="F33" s="123">
        <f>ROUND((SUM(BE81:BE91)),  2)</f>
        <v>0</v>
      </c>
      <c r="G33" s="39"/>
      <c r="H33" s="39"/>
      <c r="I33" s="124">
        <v>0.21</v>
      </c>
      <c r="J33" s="123">
        <f>ROUND(((SUM(BE81:BE91))*I33),  2)</f>
        <v>0</v>
      </c>
      <c r="K33" s="39"/>
      <c r="L33" s="117"/>
      <c r="S33" s="39"/>
      <c r="T33" s="39"/>
      <c r="U33" s="39"/>
      <c r="V33" s="39"/>
      <c r="W33" s="39"/>
      <c r="X33" s="39"/>
      <c r="Y33" s="39"/>
      <c r="Z33" s="39"/>
      <c r="AA33" s="39"/>
      <c r="AB33" s="39"/>
      <c r="AC33" s="39"/>
      <c r="AD33" s="39"/>
      <c r="AE33" s="39"/>
    </row>
    <row r="34" s="2" customFormat="1" ht="14.4" customHeight="1">
      <c r="A34" s="39"/>
      <c r="B34" s="40"/>
      <c r="C34" s="39"/>
      <c r="D34" s="39"/>
      <c r="E34" s="33" t="s">
        <v>44</v>
      </c>
      <c r="F34" s="123">
        <f>ROUND((SUM(BF81:BF91)),  2)</f>
        <v>0</v>
      </c>
      <c r="G34" s="39"/>
      <c r="H34" s="39"/>
      <c r="I34" s="124">
        <v>0.12</v>
      </c>
      <c r="J34" s="123">
        <f>ROUND(((SUM(BF81:BF91))*I34),  2)</f>
        <v>0</v>
      </c>
      <c r="K34" s="39"/>
      <c r="L34" s="117"/>
      <c r="S34" s="39"/>
      <c r="T34" s="39"/>
      <c r="U34" s="39"/>
      <c r="V34" s="39"/>
      <c r="W34" s="39"/>
      <c r="X34" s="39"/>
      <c r="Y34" s="39"/>
      <c r="Z34" s="39"/>
      <c r="AA34" s="39"/>
      <c r="AB34" s="39"/>
      <c r="AC34" s="39"/>
      <c r="AD34" s="39"/>
      <c r="AE34" s="39"/>
    </row>
    <row r="35" hidden="1" s="2" customFormat="1" ht="14.4" customHeight="1">
      <c r="A35" s="39"/>
      <c r="B35" s="40"/>
      <c r="C35" s="39"/>
      <c r="D35" s="39"/>
      <c r="E35" s="33" t="s">
        <v>45</v>
      </c>
      <c r="F35" s="123">
        <f>ROUND((SUM(BG81:BG91)),  2)</f>
        <v>0</v>
      </c>
      <c r="G35" s="39"/>
      <c r="H35" s="39"/>
      <c r="I35" s="124">
        <v>0.21</v>
      </c>
      <c r="J35" s="123">
        <f>0</f>
        <v>0</v>
      </c>
      <c r="K35" s="39"/>
      <c r="L35" s="117"/>
      <c r="S35" s="39"/>
      <c r="T35" s="39"/>
      <c r="U35" s="39"/>
      <c r="V35" s="39"/>
      <c r="W35" s="39"/>
      <c r="X35" s="39"/>
      <c r="Y35" s="39"/>
      <c r="Z35" s="39"/>
      <c r="AA35" s="39"/>
      <c r="AB35" s="39"/>
      <c r="AC35" s="39"/>
      <c r="AD35" s="39"/>
      <c r="AE35" s="39"/>
    </row>
    <row r="36" hidden="1" s="2" customFormat="1" ht="14.4" customHeight="1">
      <c r="A36" s="39"/>
      <c r="B36" s="40"/>
      <c r="C36" s="39"/>
      <c r="D36" s="39"/>
      <c r="E36" s="33" t="s">
        <v>46</v>
      </c>
      <c r="F36" s="123">
        <f>ROUND((SUM(BH81:BH91)),  2)</f>
        <v>0</v>
      </c>
      <c r="G36" s="39"/>
      <c r="H36" s="39"/>
      <c r="I36" s="124">
        <v>0.12</v>
      </c>
      <c r="J36" s="123">
        <f>0</f>
        <v>0</v>
      </c>
      <c r="K36" s="39"/>
      <c r="L36" s="117"/>
      <c r="S36" s="39"/>
      <c r="T36" s="39"/>
      <c r="U36" s="39"/>
      <c r="V36" s="39"/>
      <c r="W36" s="39"/>
      <c r="X36" s="39"/>
      <c r="Y36" s="39"/>
      <c r="Z36" s="39"/>
      <c r="AA36" s="39"/>
      <c r="AB36" s="39"/>
      <c r="AC36" s="39"/>
      <c r="AD36" s="39"/>
      <c r="AE36" s="39"/>
    </row>
    <row r="37" hidden="1" s="2" customFormat="1" ht="14.4" customHeight="1">
      <c r="A37" s="39"/>
      <c r="B37" s="40"/>
      <c r="C37" s="39"/>
      <c r="D37" s="39"/>
      <c r="E37" s="33" t="s">
        <v>47</v>
      </c>
      <c r="F37" s="123">
        <f>ROUND((SUM(BI81:BI91)),  2)</f>
        <v>0</v>
      </c>
      <c r="G37" s="39"/>
      <c r="H37" s="39"/>
      <c r="I37" s="124">
        <v>0</v>
      </c>
      <c r="J37" s="123">
        <f>0</f>
        <v>0</v>
      </c>
      <c r="K37" s="39"/>
      <c r="L37" s="117"/>
      <c r="S37" s="39"/>
      <c r="T37" s="39"/>
      <c r="U37" s="39"/>
      <c r="V37" s="39"/>
      <c r="W37" s="39"/>
      <c r="X37" s="39"/>
      <c r="Y37" s="39"/>
      <c r="Z37" s="39"/>
      <c r="AA37" s="39"/>
      <c r="AB37" s="39"/>
      <c r="AC37" s="39"/>
      <c r="AD37" s="39"/>
      <c r="AE37" s="39"/>
    </row>
    <row r="38" s="2" customFormat="1" ht="6.96" customHeight="1">
      <c r="A38" s="39"/>
      <c r="B38" s="40"/>
      <c r="C38" s="39"/>
      <c r="D38" s="39"/>
      <c r="E38" s="39"/>
      <c r="F38" s="39"/>
      <c r="G38" s="39"/>
      <c r="H38" s="39"/>
      <c r="I38" s="39"/>
      <c r="J38" s="39"/>
      <c r="K38" s="39"/>
      <c r="L38" s="117"/>
      <c r="S38" s="39"/>
      <c r="T38" s="39"/>
      <c r="U38" s="39"/>
      <c r="V38" s="39"/>
      <c r="W38" s="39"/>
      <c r="X38" s="39"/>
      <c r="Y38" s="39"/>
      <c r="Z38" s="39"/>
      <c r="AA38" s="39"/>
      <c r="AB38" s="39"/>
      <c r="AC38" s="39"/>
      <c r="AD38" s="39"/>
      <c r="AE38" s="39"/>
    </row>
    <row r="39" s="2" customFormat="1" ht="25.44" customHeight="1">
      <c r="A39" s="39"/>
      <c r="B39" s="40"/>
      <c r="C39" s="125"/>
      <c r="D39" s="126" t="s">
        <v>48</v>
      </c>
      <c r="E39" s="77"/>
      <c r="F39" s="77"/>
      <c r="G39" s="127" t="s">
        <v>49</v>
      </c>
      <c r="H39" s="128" t="s">
        <v>50</v>
      </c>
      <c r="I39" s="77"/>
      <c r="J39" s="129">
        <f>SUM(J30:J37)</f>
        <v>0</v>
      </c>
      <c r="K39" s="130"/>
      <c r="L39" s="117"/>
      <c r="S39" s="39"/>
      <c r="T39" s="39"/>
      <c r="U39" s="39"/>
      <c r="V39" s="39"/>
      <c r="W39" s="39"/>
      <c r="X39" s="39"/>
      <c r="Y39" s="39"/>
      <c r="Z39" s="39"/>
      <c r="AA39" s="39"/>
      <c r="AB39" s="39"/>
      <c r="AC39" s="39"/>
      <c r="AD39" s="39"/>
      <c r="AE39" s="39"/>
    </row>
    <row r="40" s="2" customFormat="1" ht="14.4" customHeight="1">
      <c r="A40" s="39"/>
      <c r="B40" s="56"/>
      <c r="C40" s="57"/>
      <c r="D40" s="57"/>
      <c r="E40" s="57"/>
      <c r="F40" s="57"/>
      <c r="G40" s="57"/>
      <c r="H40" s="57"/>
      <c r="I40" s="57"/>
      <c r="J40" s="57"/>
      <c r="K40" s="57"/>
      <c r="L40" s="117"/>
      <c r="S40" s="39"/>
      <c r="T40" s="39"/>
      <c r="U40" s="39"/>
      <c r="V40" s="39"/>
      <c r="W40" s="39"/>
      <c r="X40" s="39"/>
      <c r="Y40" s="39"/>
      <c r="Z40" s="39"/>
      <c r="AA40" s="39"/>
      <c r="AB40" s="39"/>
      <c r="AC40" s="39"/>
      <c r="AD40" s="39"/>
      <c r="AE40" s="39"/>
    </row>
    <row r="44" s="2" customFormat="1" ht="6.96" customHeight="1">
      <c r="A44" s="39"/>
      <c r="B44" s="58"/>
      <c r="C44" s="59"/>
      <c r="D44" s="59"/>
      <c r="E44" s="59"/>
      <c r="F44" s="59"/>
      <c r="G44" s="59"/>
      <c r="H44" s="59"/>
      <c r="I44" s="59"/>
      <c r="J44" s="59"/>
      <c r="K44" s="59"/>
      <c r="L44" s="117"/>
      <c r="S44" s="39"/>
      <c r="T44" s="39"/>
      <c r="U44" s="39"/>
      <c r="V44" s="39"/>
      <c r="W44" s="39"/>
      <c r="X44" s="39"/>
      <c r="Y44" s="39"/>
      <c r="Z44" s="39"/>
      <c r="AA44" s="39"/>
      <c r="AB44" s="39"/>
      <c r="AC44" s="39"/>
      <c r="AD44" s="39"/>
      <c r="AE44" s="39"/>
    </row>
    <row r="45" s="2" customFormat="1" ht="24.96" customHeight="1">
      <c r="A45" s="39"/>
      <c r="B45" s="40"/>
      <c r="C45" s="24" t="s">
        <v>113</v>
      </c>
      <c r="D45" s="39"/>
      <c r="E45" s="39"/>
      <c r="F45" s="39"/>
      <c r="G45" s="39"/>
      <c r="H45" s="39"/>
      <c r="I45" s="39"/>
      <c r="J45" s="39"/>
      <c r="K45" s="39"/>
      <c r="L45" s="117"/>
      <c r="S45" s="39"/>
      <c r="T45" s="39"/>
      <c r="U45" s="39"/>
      <c r="V45" s="39"/>
      <c r="W45" s="39"/>
      <c r="X45" s="39"/>
      <c r="Y45" s="39"/>
      <c r="Z45" s="39"/>
      <c r="AA45" s="39"/>
      <c r="AB45" s="39"/>
      <c r="AC45" s="39"/>
      <c r="AD45" s="39"/>
      <c r="AE45" s="39"/>
    </row>
    <row r="46" s="2" customFormat="1" ht="6.96" customHeight="1">
      <c r="A46" s="39"/>
      <c r="B46" s="40"/>
      <c r="C46" s="39"/>
      <c r="D46" s="39"/>
      <c r="E46" s="39"/>
      <c r="F46" s="39"/>
      <c r="G46" s="39"/>
      <c r="H46" s="39"/>
      <c r="I46" s="39"/>
      <c r="J46" s="39"/>
      <c r="K46" s="39"/>
      <c r="L46" s="117"/>
      <c r="S46" s="39"/>
      <c r="T46" s="39"/>
      <c r="U46" s="39"/>
      <c r="V46" s="39"/>
      <c r="W46" s="39"/>
      <c r="X46" s="39"/>
      <c r="Y46" s="39"/>
      <c r="Z46" s="39"/>
      <c r="AA46" s="39"/>
      <c r="AB46" s="39"/>
      <c r="AC46" s="39"/>
      <c r="AD46" s="39"/>
      <c r="AE46" s="39"/>
    </row>
    <row r="47" s="2" customFormat="1" ht="12" customHeight="1">
      <c r="A47" s="39"/>
      <c r="B47" s="40"/>
      <c r="C47" s="33" t="s">
        <v>17</v>
      </c>
      <c r="D47" s="39"/>
      <c r="E47" s="39"/>
      <c r="F47" s="39"/>
      <c r="G47" s="39"/>
      <c r="H47" s="39"/>
      <c r="I47" s="39"/>
      <c r="J47" s="39"/>
      <c r="K47" s="39"/>
      <c r="L47" s="117"/>
      <c r="S47" s="39"/>
      <c r="T47" s="39"/>
      <c r="U47" s="39"/>
      <c r="V47" s="39"/>
      <c r="W47" s="39"/>
      <c r="X47" s="39"/>
      <c r="Y47" s="39"/>
      <c r="Z47" s="39"/>
      <c r="AA47" s="39"/>
      <c r="AB47" s="39"/>
      <c r="AC47" s="39"/>
      <c r="AD47" s="39"/>
      <c r="AE47" s="39"/>
    </row>
    <row r="48" s="2" customFormat="1" ht="16.5" customHeight="1">
      <c r="A48" s="39"/>
      <c r="B48" s="40"/>
      <c r="C48" s="39"/>
      <c r="D48" s="39"/>
      <c r="E48" s="116" t="str">
        <f>E7</f>
        <v>SUŠP Jihlava Rek. stravovacího provozu</v>
      </c>
      <c r="F48" s="33"/>
      <c r="G48" s="33"/>
      <c r="H48" s="33"/>
      <c r="I48" s="39"/>
      <c r="J48" s="39"/>
      <c r="K48" s="39"/>
      <c r="L48" s="117"/>
      <c r="S48" s="39"/>
      <c r="T48" s="39"/>
      <c r="U48" s="39"/>
      <c r="V48" s="39"/>
      <c r="W48" s="39"/>
      <c r="X48" s="39"/>
      <c r="Y48" s="39"/>
      <c r="Z48" s="39"/>
      <c r="AA48" s="39"/>
      <c r="AB48" s="39"/>
      <c r="AC48" s="39"/>
      <c r="AD48" s="39"/>
      <c r="AE48" s="39"/>
    </row>
    <row r="49" s="2" customFormat="1" ht="12" customHeight="1">
      <c r="A49" s="39"/>
      <c r="B49" s="40"/>
      <c r="C49" s="33" t="s">
        <v>111</v>
      </c>
      <c r="D49" s="39"/>
      <c r="E49" s="39"/>
      <c r="F49" s="39"/>
      <c r="G49" s="39"/>
      <c r="H49" s="39"/>
      <c r="I49" s="39"/>
      <c r="J49" s="39"/>
      <c r="K49" s="39"/>
      <c r="L49" s="117"/>
      <c r="S49" s="39"/>
      <c r="T49" s="39"/>
      <c r="U49" s="39"/>
      <c r="V49" s="39"/>
      <c r="W49" s="39"/>
      <c r="X49" s="39"/>
      <c r="Y49" s="39"/>
      <c r="Z49" s="39"/>
      <c r="AA49" s="39"/>
      <c r="AB49" s="39"/>
      <c r="AC49" s="39"/>
      <c r="AD49" s="39"/>
      <c r="AE49" s="39"/>
    </row>
    <row r="50" s="2" customFormat="1" ht="16.5" customHeight="1">
      <c r="A50" s="39"/>
      <c r="B50" s="40"/>
      <c r="C50" s="39"/>
      <c r="D50" s="39"/>
      <c r="E50" s="63" t="str">
        <f>E9</f>
        <v>08 - Led osvětlení</v>
      </c>
      <c r="F50" s="39"/>
      <c r="G50" s="39"/>
      <c r="H50" s="39"/>
      <c r="I50" s="39"/>
      <c r="J50" s="39"/>
      <c r="K50" s="39"/>
      <c r="L50" s="117"/>
      <c r="S50" s="39"/>
      <c r="T50" s="39"/>
      <c r="U50" s="39"/>
      <c r="V50" s="39"/>
      <c r="W50" s="39"/>
      <c r="X50" s="39"/>
      <c r="Y50" s="39"/>
      <c r="Z50" s="39"/>
      <c r="AA50" s="39"/>
      <c r="AB50" s="39"/>
      <c r="AC50" s="39"/>
      <c r="AD50" s="39"/>
      <c r="AE50" s="39"/>
    </row>
    <row r="51" s="2" customFormat="1" ht="6.96" customHeight="1">
      <c r="A51" s="39"/>
      <c r="B51" s="40"/>
      <c r="C51" s="39"/>
      <c r="D51" s="39"/>
      <c r="E51" s="39"/>
      <c r="F51" s="39"/>
      <c r="G51" s="39"/>
      <c r="H51" s="39"/>
      <c r="I51" s="39"/>
      <c r="J51" s="39"/>
      <c r="K51" s="39"/>
      <c r="L51" s="117"/>
      <c r="S51" s="39"/>
      <c r="T51" s="39"/>
      <c r="U51" s="39"/>
      <c r="V51" s="39"/>
      <c r="W51" s="39"/>
      <c r="X51" s="39"/>
      <c r="Y51" s="39"/>
      <c r="Z51" s="39"/>
      <c r="AA51" s="39"/>
      <c r="AB51" s="39"/>
      <c r="AC51" s="39"/>
      <c r="AD51" s="39"/>
      <c r="AE51" s="39"/>
    </row>
    <row r="52" s="2" customFormat="1" ht="12" customHeight="1">
      <c r="A52" s="39"/>
      <c r="B52" s="40"/>
      <c r="C52" s="33" t="s">
        <v>21</v>
      </c>
      <c r="D52" s="39"/>
      <c r="E52" s="39"/>
      <c r="F52" s="28" t="str">
        <f>F12</f>
        <v>Hálkova 2917/42</v>
      </c>
      <c r="G52" s="39"/>
      <c r="H52" s="39"/>
      <c r="I52" s="33" t="s">
        <v>23</v>
      </c>
      <c r="J52" s="65" t="str">
        <f>IF(J12="","",J12)</f>
        <v>20. 1. 2025</v>
      </c>
      <c r="K52" s="39"/>
      <c r="L52" s="117"/>
      <c r="S52" s="39"/>
      <c r="T52" s="39"/>
      <c r="U52" s="39"/>
      <c r="V52" s="39"/>
      <c r="W52" s="39"/>
      <c r="X52" s="39"/>
      <c r="Y52" s="39"/>
      <c r="Z52" s="39"/>
      <c r="AA52" s="39"/>
      <c r="AB52" s="39"/>
      <c r="AC52" s="39"/>
      <c r="AD52" s="39"/>
      <c r="AE52" s="39"/>
    </row>
    <row r="53" s="2" customFormat="1" ht="6.96" customHeight="1">
      <c r="A53" s="39"/>
      <c r="B53" s="40"/>
      <c r="C53" s="39"/>
      <c r="D53" s="39"/>
      <c r="E53" s="39"/>
      <c r="F53" s="39"/>
      <c r="G53" s="39"/>
      <c r="H53" s="39"/>
      <c r="I53" s="39"/>
      <c r="J53" s="39"/>
      <c r="K53" s="39"/>
      <c r="L53" s="117"/>
      <c r="S53" s="39"/>
      <c r="T53" s="39"/>
      <c r="U53" s="39"/>
      <c r="V53" s="39"/>
      <c r="W53" s="39"/>
      <c r="X53" s="39"/>
      <c r="Y53" s="39"/>
      <c r="Z53" s="39"/>
      <c r="AA53" s="39"/>
      <c r="AB53" s="39"/>
      <c r="AC53" s="39"/>
      <c r="AD53" s="39"/>
      <c r="AE53" s="39"/>
    </row>
    <row r="54" s="2" customFormat="1" ht="15.15" customHeight="1">
      <c r="A54" s="39"/>
      <c r="B54" s="40"/>
      <c r="C54" s="33" t="s">
        <v>25</v>
      </c>
      <c r="D54" s="39"/>
      <c r="E54" s="39"/>
      <c r="F54" s="28" t="str">
        <f>E15</f>
        <v>Kraj Vysočina, Žižkova 182/57, 586 01 Jihlava</v>
      </c>
      <c r="G54" s="39"/>
      <c r="H54" s="39"/>
      <c r="I54" s="33" t="s">
        <v>31</v>
      </c>
      <c r="J54" s="37" t="str">
        <f>E21</f>
        <v>Proiectura Dana s.r.o.</v>
      </c>
      <c r="K54" s="39"/>
      <c r="L54" s="117"/>
      <c r="S54" s="39"/>
      <c r="T54" s="39"/>
      <c r="U54" s="39"/>
      <c r="V54" s="39"/>
      <c r="W54" s="39"/>
      <c r="X54" s="39"/>
      <c r="Y54" s="39"/>
      <c r="Z54" s="39"/>
      <c r="AA54" s="39"/>
      <c r="AB54" s="39"/>
      <c r="AC54" s="39"/>
      <c r="AD54" s="39"/>
      <c r="AE54" s="39"/>
    </row>
    <row r="55" s="2" customFormat="1" ht="15.15" customHeight="1">
      <c r="A55" s="39"/>
      <c r="B55" s="40"/>
      <c r="C55" s="33" t="s">
        <v>29</v>
      </c>
      <c r="D55" s="39"/>
      <c r="E55" s="39"/>
      <c r="F55" s="28" t="str">
        <f>IF(E18="","",E18)</f>
        <v>Vyplň údaj</v>
      </c>
      <c r="G55" s="39"/>
      <c r="H55" s="39"/>
      <c r="I55" s="33" t="s">
        <v>36</v>
      </c>
      <c r="J55" s="37" t="str">
        <f>E24</f>
        <v>Proiectura Dana s.r.o.</v>
      </c>
      <c r="K55" s="39"/>
      <c r="L55" s="117"/>
      <c r="S55" s="39"/>
      <c r="T55" s="39"/>
      <c r="U55" s="39"/>
      <c r="V55" s="39"/>
      <c r="W55" s="39"/>
      <c r="X55" s="39"/>
      <c r="Y55" s="39"/>
      <c r="Z55" s="39"/>
      <c r="AA55" s="39"/>
      <c r="AB55" s="39"/>
      <c r="AC55" s="39"/>
      <c r="AD55" s="39"/>
      <c r="AE55" s="39"/>
    </row>
    <row r="56" s="2" customFormat="1" ht="10.32" customHeight="1">
      <c r="A56" s="39"/>
      <c r="B56" s="40"/>
      <c r="C56" s="39"/>
      <c r="D56" s="39"/>
      <c r="E56" s="39"/>
      <c r="F56" s="39"/>
      <c r="G56" s="39"/>
      <c r="H56" s="39"/>
      <c r="I56" s="39"/>
      <c r="J56" s="39"/>
      <c r="K56" s="39"/>
      <c r="L56" s="117"/>
      <c r="S56" s="39"/>
      <c r="T56" s="39"/>
      <c r="U56" s="39"/>
      <c r="V56" s="39"/>
      <c r="W56" s="39"/>
      <c r="X56" s="39"/>
      <c r="Y56" s="39"/>
      <c r="Z56" s="39"/>
      <c r="AA56" s="39"/>
      <c r="AB56" s="39"/>
      <c r="AC56" s="39"/>
      <c r="AD56" s="39"/>
      <c r="AE56" s="39"/>
    </row>
    <row r="57" s="2" customFormat="1" ht="29.28" customHeight="1">
      <c r="A57" s="39"/>
      <c r="B57" s="40"/>
      <c r="C57" s="131" t="s">
        <v>114</v>
      </c>
      <c r="D57" s="125"/>
      <c r="E57" s="125"/>
      <c r="F57" s="125"/>
      <c r="G57" s="125"/>
      <c r="H57" s="125"/>
      <c r="I57" s="125"/>
      <c r="J57" s="132" t="s">
        <v>115</v>
      </c>
      <c r="K57" s="125"/>
      <c r="L57" s="117"/>
      <c r="S57" s="39"/>
      <c r="T57" s="39"/>
      <c r="U57" s="39"/>
      <c r="V57" s="39"/>
      <c r="W57" s="39"/>
      <c r="X57" s="39"/>
      <c r="Y57" s="39"/>
      <c r="Z57" s="39"/>
      <c r="AA57" s="39"/>
      <c r="AB57" s="39"/>
      <c r="AC57" s="39"/>
      <c r="AD57" s="39"/>
      <c r="AE57" s="39"/>
    </row>
    <row r="58" s="2" customFormat="1" ht="10.32" customHeight="1">
      <c r="A58" s="39"/>
      <c r="B58" s="40"/>
      <c r="C58" s="39"/>
      <c r="D58" s="39"/>
      <c r="E58" s="39"/>
      <c r="F58" s="39"/>
      <c r="G58" s="39"/>
      <c r="H58" s="39"/>
      <c r="I58" s="39"/>
      <c r="J58" s="39"/>
      <c r="K58" s="39"/>
      <c r="L58" s="117"/>
      <c r="S58" s="39"/>
      <c r="T58" s="39"/>
      <c r="U58" s="39"/>
      <c r="V58" s="39"/>
      <c r="W58" s="39"/>
      <c r="X58" s="39"/>
      <c r="Y58" s="39"/>
      <c r="Z58" s="39"/>
      <c r="AA58" s="39"/>
      <c r="AB58" s="39"/>
      <c r="AC58" s="39"/>
      <c r="AD58" s="39"/>
      <c r="AE58" s="39"/>
    </row>
    <row r="59" s="2" customFormat="1" ht="22.8" customHeight="1">
      <c r="A59" s="39"/>
      <c r="B59" s="40"/>
      <c r="C59" s="133" t="s">
        <v>70</v>
      </c>
      <c r="D59" s="39"/>
      <c r="E59" s="39"/>
      <c r="F59" s="39"/>
      <c r="G59" s="39"/>
      <c r="H59" s="39"/>
      <c r="I59" s="39"/>
      <c r="J59" s="91">
        <f>J81</f>
        <v>0</v>
      </c>
      <c r="K59" s="39"/>
      <c r="L59" s="117"/>
      <c r="S59" s="39"/>
      <c r="T59" s="39"/>
      <c r="U59" s="39"/>
      <c r="V59" s="39"/>
      <c r="W59" s="39"/>
      <c r="X59" s="39"/>
      <c r="Y59" s="39"/>
      <c r="Z59" s="39"/>
      <c r="AA59" s="39"/>
      <c r="AB59" s="39"/>
      <c r="AC59" s="39"/>
      <c r="AD59" s="39"/>
      <c r="AE59" s="39"/>
      <c r="AU59" s="20" t="s">
        <v>116</v>
      </c>
    </row>
    <row r="60" s="9" customFormat="1" ht="24.96" customHeight="1">
      <c r="A60" s="9"/>
      <c r="B60" s="134"/>
      <c r="C60" s="9"/>
      <c r="D60" s="135" t="s">
        <v>1621</v>
      </c>
      <c r="E60" s="136"/>
      <c r="F60" s="136"/>
      <c r="G60" s="136"/>
      <c r="H60" s="136"/>
      <c r="I60" s="136"/>
      <c r="J60" s="137">
        <f>J82</f>
        <v>0</v>
      </c>
      <c r="K60" s="9"/>
      <c r="L60" s="134"/>
      <c r="S60" s="9"/>
      <c r="T60" s="9"/>
      <c r="U60" s="9"/>
      <c r="V60" s="9"/>
      <c r="W60" s="9"/>
      <c r="X60" s="9"/>
      <c r="Y60" s="9"/>
      <c r="Z60" s="9"/>
      <c r="AA60" s="9"/>
      <c r="AB60" s="9"/>
      <c r="AC60" s="9"/>
      <c r="AD60" s="9"/>
      <c r="AE60" s="9"/>
    </row>
    <row r="61" s="10" customFormat="1" ht="19.92" customHeight="1">
      <c r="A61" s="10"/>
      <c r="B61" s="138"/>
      <c r="C61" s="10"/>
      <c r="D61" s="139" t="s">
        <v>1622</v>
      </c>
      <c r="E61" s="140"/>
      <c r="F61" s="140"/>
      <c r="G61" s="140"/>
      <c r="H61" s="140"/>
      <c r="I61" s="140"/>
      <c r="J61" s="141">
        <f>J83</f>
        <v>0</v>
      </c>
      <c r="K61" s="10"/>
      <c r="L61" s="138"/>
      <c r="S61" s="10"/>
      <c r="T61" s="10"/>
      <c r="U61" s="10"/>
      <c r="V61" s="10"/>
      <c r="W61" s="10"/>
      <c r="X61" s="10"/>
      <c r="Y61" s="10"/>
      <c r="Z61" s="10"/>
      <c r="AA61" s="10"/>
      <c r="AB61" s="10"/>
      <c r="AC61" s="10"/>
      <c r="AD61" s="10"/>
      <c r="AE61" s="10"/>
    </row>
    <row r="62" s="2" customFormat="1" ht="21.84" customHeight="1">
      <c r="A62" s="39"/>
      <c r="B62" s="40"/>
      <c r="C62" s="39"/>
      <c r="D62" s="39"/>
      <c r="E62" s="39"/>
      <c r="F62" s="39"/>
      <c r="G62" s="39"/>
      <c r="H62" s="39"/>
      <c r="I62" s="39"/>
      <c r="J62" s="39"/>
      <c r="K62" s="39"/>
      <c r="L62" s="117"/>
      <c r="S62" s="39"/>
      <c r="T62" s="39"/>
      <c r="U62" s="39"/>
      <c r="V62" s="39"/>
      <c r="W62" s="39"/>
      <c r="X62" s="39"/>
      <c r="Y62" s="39"/>
      <c r="Z62" s="39"/>
      <c r="AA62" s="39"/>
      <c r="AB62" s="39"/>
      <c r="AC62" s="39"/>
      <c r="AD62" s="39"/>
      <c r="AE62" s="39"/>
    </row>
    <row r="63" s="2" customFormat="1" ht="6.96" customHeight="1">
      <c r="A63" s="39"/>
      <c r="B63" s="56"/>
      <c r="C63" s="57"/>
      <c r="D63" s="57"/>
      <c r="E63" s="57"/>
      <c r="F63" s="57"/>
      <c r="G63" s="57"/>
      <c r="H63" s="57"/>
      <c r="I63" s="57"/>
      <c r="J63" s="57"/>
      <c r="K63" s="57"/>
      <c r="L63" s="117"/>
      <c r="S63" s="39"/>
      <c r="T63" s="39"/>
      <c r="U63" s="39"/>
      <c r="V63" s="39"/>
      <c r="W63" s="39"/>
      <c r="X63" s="39"/>
      <c r="Y63" s="39"/>
      <c r="Z63" s="39"/>
      <c r="AA63" s="39"/>
      <c r="AB63" s="39"/>
      <c r="AC63" s="39"/>
      <c r="AD63" s="39"/>
      <c r="AE63" s="39"/>
    </row>
    <row r="67" s="2" customFormat="1" ht="6.96" customHeight="1">
      <c r="A67" s="39"/>
      <c r="B67" s="58"/>
      <c r="C67" s="59"/>
      <c r="D67" s="59"/>
      <c r="E67" s="59"/>
      <c r="F67" s="59"/>
      <c r="G67" s="59"/>
      <c r="H67" s="59"/>
      <c r="I67" s="59"/>
      <c r="J67" s="59"/>
      <c r="K67" s="59"/>
      <c r="L67" s="117"/>
      <c r="S67" s="39"/>
      <c r="T67" s="39"/>
      <c r="U67" s="39"/>
      <c r="V67" s="39"/>
      <c r="W67" s="39"/>
      <c r="X67" s="39"/>
      <c r="Y67" s="39"/>
      <c r="Z67" s="39"/>
      <c r="AA67" s="39"/>
      <c r="AB67" s="39"/>
      <c r="AC67" s="39"/>
      <c r="AD67" s="39"/>
      <c r="AE67" s="39"/>
    </row>
    <row r="68" s="2" customFormat="1" ht="24.96" customHeight="1">
      <c r="A68" s="39"/>
      <c r="B68" s="40"/>
      <c r="C68" s="24" t="s">
        <v>133</v>
      </c>
      <c r="D68" s="39"/>
      <c r="E68" s="39"/>
      <c r="F68" s="39"/>
      <c r="G68" s="39"/>
      <c r="H68" s="39"/>
      <c r="I68" s="39"/>
      <c r="J68" s="39"/>
      <c r="K68" s="39"/>
      <c r="L68" s="117"/>
      <c r="S68" s="39"/>
      <c r="T68" s="39"/>
      <c r="U68" s="39"/>
      <c r="V68" s="39"/>
      <c r="W68" s="39"/>
      <c r="X68" s="39"/>
      <c r="Y68" s="39"/>
      <c r="Z68" s="39"/>
      <c r="AA68" s="39"/>
      <c r="AB68" s="39"/>
      <c r="AC68" s="39"/>
      <c r="AD68" s="39"/>
      <c r="AE68" s="39"/>
    </row>
    <row r="69" s="2" customFormat="1" ht="6.96" customHeight="1">
      <c r="A69" s="39"/>
      <c r="B69" s="40"/>
      <c r="C69" s="39"/>
      <c r="D69" s="39"/>
      <c r="E69" s="39"/>
      <c r="F69" s="39"/>
      <c r="G69" s="39"/>
      <c r="H69" s="39"/>
      <c r="I69" s="39"/>
      <c r="J69" s="39"/>
      <c r="K69" s="39"/>
      <c r="L69" s="117"/>
      <c r="S69" s="39"/>
      <c r="T69" s="39"/>
      <c r="U69" s="39"/>
      <c r="V69" s="39"/>
      <c r="W69" s="39"/>
      <c r="X69" s="39"/>
      <c r="Y69" s="39"/>
      <c r="Z69" s="39"/>
      <c r="AA69" s="39"/>
      <c r="AB69" s="39"/>
      <c r="AC69" s="39"/>
      <c r="AD69" s="39"/>
      <c r="AE69" s="39"/>
    </row>
    <row r="70" s="2" customFormat="1" ht="12" customHeight="1">
      <c r="A70" s="39"/>
      <c r="B70" s="40"/>
      <c r="C70" s="33" t="s">
        <v>17</v>
      </c>
      <c r="D70" s="39"/>
      <c r="E70" s="39"/>
      <c r="F70" s="39"/>
      <c r="G70" s="39"/>
      <c r="H70" s="39"/>
      <c r="I70" s="39"/>
      <c r="J70" s="39"/>
      <c r="K70" s="39"/>
      <c r="L70" s="117"/>
      <c r="S70" s="39"/>
      <c r="T70" s="39"/>
      <c r="U70" s="39"/>
      <c r="V70" s="39"/>
      <c r="W70" s="39"/>
      <c r="X70" s="39"/>
      <c r="Y70" s="39"/>
      <c r="Z70" s="39"/>
      <c r="AA70" s="39"/>
      <c r="AB70" s="39"/>
      <c r="AC70" s="39"/>
      <c r="AD70" s="39"/>
      <c r="AE70" s="39"/>
    </row>
    <row r="71" s="2" customFormat="1" ht="16.5" customHeight="1">
      <c r="A71" s="39"/>
      <c r="B71" s="40"/>
      <c r="C71" s="39"/>
      <c r="D71" s="39"/>
      <c r="E71" s="116" t="str">
        <f>E7</f>
        <v>SUŠP Jihlava Rek. stravovacího provozu</v>
      </c>
      <c r="F71" s="33"/>
      <c r="G71" s="33"/>
      <c r="H71" s="33"/>
      <c r="I71" s="39"/>
      <c r="J71" s="39"/>
      <c r="K71" s="39"/>
      <c r="L71" s="117"/>
      <c r="S71" s="39"/>
      <c r="T71" s="39"/>
      <c r="U71" s="39"/>
      <c r="V71" s="39"/>
      <c r="W71" s="39"/>
      <c r="X71" s="39"/>
      <c r="Y71" s="39"/>
      <c r="Z71" s="39"/>
      <c r="AA71" s="39"/>
      <c r="AB71" s="39"/>
      <c r="AC71" s="39"/>
      <c r="AD71" s="39"/>
      <c r="AE71" s="39"/>
    </row>
    <row r="72" s="2" customFormat="1" ht="12" customHeight="1">
      <c r="A72" s="39"/>
      <c r="B72" s="40"/>
      <c r="C72" s="33" t="s">
        <v>111</v>
      </c>
      <c r="D72" s="39"/>
      <c r="E72" s="39"/>
      <c r="F72" s="39"/>
      <c r="G72" s="39"/>
      <c r="H72" s="39"/>
      <c r="I72" s="39"/>
      <c r="J72" s="39"/>
      <c r="K72" s="39"/>
      <c r="L72" s="117"/>
      <c r="S72" s="39"/>
      <c r="T72" s="39"/>
      <c r="U72" s="39"/>
      <c r="V72" s="39"/>
      <c r="W72" s="39"/>
      <c r="X72" s="39"/>
      <c r="Y72" s="39"/>
      <c r="Z72" s="39"/>
      <c r="AA72" s="39"/>
      <c r="AB72" s="39"/>
      <c r="AC72" s="39"/>
      <c r="AD72" s="39"/>
      <c r="AE72" s="39"/>
    </row>
    <row r="73" s="2" customFormat="1" ht="16.5" customHeight="1">
      <c r="A73" s="39"/>
      <c r="B73" s="40"/>
      <c r="C73" s="39"/>
      <c r="D73" s="39"/>
      <c r="E73" s="63" t="str">
        <f>E9</f>
        <v>08 - Led osvětlení</v>
      </c>
      <c r="F73" s="39"/>
      <c r="G73" s="39"/>
      <c r="H73" s="39"/>
      <c r="I73" s="39"/>
      <c r="J73" s="39"/>
      <c r="K73" s="39"/>
      <c r="L73" s="117"/>
      <c r="S73" s="39"/>
      <c r="T73" s="39"/>
      <c r="U73" s="39"/>
      <c r="V73" s="39"/>
      <c r="W73" s="39"/>
      <c r="X73" s="39"/>
      <c r="Y73" s="39"/>
      <c r="Z73" s="39"/>
      <c r="AA73" s="39"/>
      <c r="AB73" s="39"/>
      <c r="AC73" s="39"/>
      <c r="AD73" s="39"/>
      <c r="AE73" s="39"/>
    </row>
    <row r="74" s="2" customFormat="1" ht="6.96" customHeight="1">
      <c r="A74" s="39"/>
      <c r="B74" s="40"/>
      <c r="C74" s="39"/>
      <c r="D74" s="39"/>
      <c r="E74" s="39"/>
      <c r="F74" s="39"/>
      <c r="G74" s="39"/>
      <c r="H74" s="39"/>
      <c r="I74" s="39"/>
      <c r="J74" s="39"/>
      <c r="K74" s="39"/>
      <c r="L74" s="117"/>
      <c r="S74" s="39"/>
      <c r="T74" s="39"/>
      <c r="U74" s="39"/>
      <c r="V74" s="39"/>
      <c r="W74" s="39"/>
      <c r="X74" s="39"/>
      <c r="Y74" s="39"/>
      <c r="Z74" s="39"/>
      <c r="AA74" s="39"/>
      <c r="AB74" s="39"/>
      <c r="AC74" s="39"/>
      <c r="AD74" s="39"/>
      <c r="AE74" s="39"/>
    </row>
    <row r="75" s="2" customFormat="1" ht="12" customHeight="1">
      <c r="A75" s="39"/>
      <c r="B75" s="40"/>
      <c r="C75" s="33" t="s">
        <v>21</v>
      </c>
      <c r="D75" s="39"/>
      <c r="E75" s="39"/>
      <c r="F75" s="28" t="str">
        <f>F12</f>
        <v>Hálkova 2917/42</v>
      </c>
      <c r="G75" s="39"/>
      <c r="H75" s="39"/>
      <c r="I75" s="33" t="s">
        <v>23</v>
      </c>
      <c r="J75" s="65" t="str">
        <f>IF(J12="","",J12)</f>
        <v>20. 1. 2025</v>
      </c>
      <c r="K75" s="39"/>
      <c r="L75" s="117"/>
      <c r="S75" s="39"/>
      <c r="T75" s="39"/>
      <c r="U75" s="39"/>
      <c r="V75" s="39"/>
      <c r="W75" s="39"/>
      <c r="X75" s="39"/>
      <c r="Y75" s="39"/>
      <c r="Z75" s="39"/>
      <c r="AA75" s="39"/>
      <c r="AB75" s="39"/>
      <c r="AC75" s="39"/>
      <c r="AD75" s="39"/>
      <c r="AE75" s="39"/>
    </row>
    <row r="76" s="2" customFormat="1" ht="6.96" customHeight="1">
      <c r="A76" s="39"/>
      <c r="B76" s="40"/>
      <c r="C76" s="39"/>
      <c r="D76" s="39"/>
      <c r="E76" s="39"/>
      <c r="F76" s="39"/>
      <c r="G76" s="39"/>
      <c r="H76" s="39"/>
      <c r="I76" s="39"/>
      <c r="J76" s="39"/>
      <c r="K76" s="39"/>
      <c r="L76" s="117"/>
      <c r="S76" s="39"/>
      <c r="T76" s="39"/>
      <c r="U76" s="39"/>
      <c r="V76" s="39"/>
      <c r="W76" s="39"/>
      <c r="X76" s="39"/>
      <c r="Y76" s="39"/>
      <c r="Z76" s="39"/>
      <c r="AA76" s="39"/>
      <c r="AB76" s="39"/>
      <c r="AC76" s="39"/>
      <c r="AD76" s="39"/>
      <c r="AE76" s="39"/>
    </row>
    <row r="77" s="2" customFormat="1" ht="15.15" customHeight="1">
      <c r="A77" s="39"/>
      <c r="B77" s="40"/>
      <c r="C77" s="33" t="s">
        <v>25</v>
      </c>
      <c r="D77" s="39"/>
      <c r="E77" s="39"/>
      <c r="F77" s="28" t="str">
        <f>E15</f>
        <v>Kraj Vysočina, Žižkova 182/57, 586 01 Jihlava</v>
      </c>
      <c r="G77" s="39"/>
      <c r="H77" s="39"/>
      <c r="I77" s="33" t="s">
        <v>31</v>
      </c>
      <c r="J77" s="37" t="str">
        <f>E21</f>
        <v>Proiectura Dana s.r.o.</v>
      </c>
      <c r="K77" s="39"/>
      <c r="L77" s="117"/>
      <c r="S77" s="39"/>
      <c r="T77" s="39"/>
      <c r="U77" s="39"/>
      <c r="V77" s="39"/>
      <c r="W77" s="39"/>
      <c r="X77" s="39"/>
      <c r="Y77" s="39"/>
      <c r="Z77" s="39"/>
      <c r="AA77" s="39"/>
      <c r="AB77" s="39"/>
      <c r="AC77" s="39"/>
      <c r="AD77" s="39"/>
      <c r="AE77" s="39"/>
    </row>
    <row r="78" s="2" customFormat="1" ht="15.15" customHeight="1">
      <c r="A78" s="39"/>
      <c r="B78" s="40"/>
      <c r="C78" s="33" t="s">
        <v>29</v>
      </c>
      <c r="D78" s="39"/>
      <c r="E78" s="39"/>
      <c r="F78" s="28" t="str">
        <f>IF(E18="","",E18)</f>
        <v>Vyplň údaj</v>
      </c>
      <c r="G78" s="39"/>
      <c r="H78" s="39"/>
      <c r="I78" s="33" t="s">
        <v>36</v>
      </c>
      <c r="J78" s="37" t="str">
        <f>E24</f>
        <v>Proiectura Dana s.r.o.</v>
      </c>
      <c r="K78" s="39"/>
      <c r="L78" s="117"/>
      <c r="S78" s="39"/>
      <c r="T78" s="39"/>
      <c r="U78" s="39"/>
      <c r="V78" s="39"/>
      <c r="W78" s="39"/>
      <c r="X78" s="39"/>
      <c r="Y78" s="39"/>
      <c r="Z78" s="39"/>
      <c r="AA78" s="39"/>
      <c r="AB78" s="39"/>
      <c r="AC78" s="39"/>
      <c r="AD78" s="39"/>
      <c r="AE78" s="39"/>
    </row>
    <row r="79" s="2" customFormat="1" ht="10.32" customHeight="1">
      <c r="A79" s="39"/>
      <c r="B79" s="40"/>
      <c r="C79" s="39"/>
      <c r="D79" s="39"/>
      <c r="E79" s="39"/>
      <c r="F79" s="39"/>
      <c r="G79" s="39"/>
      <c r="H79" s="39"/>
      <c r="I79" s="39"/>
      <c r="J79" s="39"/>
      <c r="K79" s="39"/>
      <c r="L79" s="117"/>
      <c r="S79" s="39"/>
      <c r="T79" s="39"/>
      <c r="U79" s="39"/>
      <c r="V79" s="39"/>
      <c r="W79" s="39"/>
      <c r="X79" s="39"/>
      <c r="Y79" s="39"/>
      <c r="Z79" s="39"/>
      <c r="AA79" s="39"/>
      <c r="AB79" s="39"/>
      <c r="AC79" s="39"/>
      <c r="AD79" s="39"/>
      <c r="AE79" s="39"/>
    </row>
    <row r="80" s="11" customFormat="1" ht="29.28" customHeight="1">
      <c r="A80" s="142"/>
      <c r="B80" s="143"/>
      <c r="C80" s="144" t="s">
        <v>134</v>
      </c>
      <c r="D80" s="145" t="s">
        <v>57</v>
      </c>
      <c r="E80" s="145" t="s">
        <v>53</v>
      </c>
      <c r="F80" s="145" t="s">
        <v>54</v>
      </c>
      <c r="G80" s="145" t="s">
        <v>135</v>
      </c>
      <c r="H80" s="145" t="s">
        <v>136</v>
      </c>
      <c r="I80" s="145" t="s">
        <v>137</v>
      </c>
      <c r="J80" s="145" t="s">
        <v>115</v>
      </c>
      <c r="K80" s="146" t="s">
        <v>138</v>
      </c>
      <c r="L80" s="147"/>
      <c r="M80" s="81" t="s">
        <v>3</v>
      </c>
      <c r="N80" s="82" t="s">
        <v>42</v>
      </c>
      <c r="O80" s="82" t="s">
        <v>139</v>
      </c>
      <c r="P80" s="82" t="s">
        <v>140</v>
      </c>
      <c r="Q80" s="82" t="s">
        <v>141</v>
      </c>
      <c r="R80" s="82" t="s">
        <v>142</v>
      </c>
      <c r="S80" s="82" t="s">
        <v>143</v>
      </c>
      <c r="T80" s="83" t="s">
        <v>144</v>
      </c>
      <c r="U80" s="142"/>
      <c r="V80" s="142"/>
      <c r="W80" s="142"/>
      <c r="X80" s="142"/>
      <c r="Y80" s="142"/>
      <c r="Z80" s="142"/>
      <c r="AA80" s="142"/>
      <c r="AB80" s="142"/>
      <c r="AC80" s="142"/>
      <c r="AD80" s="142"/>
      <c r="AE80" s="142"/>
    </row>
    <row r="81" s="2" customFormat="1" ht="22.8" customHeight="1">
      <c r="A81" s="39"/>
      <c r="B81" s="40"/>
      <c r="C81" s="88" t="s">
        <v>145</v>
      </c>
      <c r="D81" s="39"/>
      <c r="E81" s="39"/>
      <c r="F81" s="39"/>
      <c r="G81" s="39"/>
      <c r="H81" s="39"/>
      <c r="I81" s="39"/>
      <c r="J81" s="148">
        <f>BK81</f>
        <v>0</v>
      </c>
      <c r="K81" s="39"/>
      <c r="L81" s="40"/>
      <c r="M81" s="84"/>
      <c r="N81" s="69"/>
      <c r="O81" s="85"/>
      <c r="P81" s="149">
        <f>P82</f>
        <v>0</v>
      </c>
      <c r="Q81" s="85"/>
      <c r="R81" s="149">
        <f>R82</f>
        <v>0</v>
      </c>
      <c r="S81" s="85"/>
      <c r="T81" s="150">
        <f>T82</f>
        <v>0</v>
      </c>
      <c r="U81" s="39"/>
      <c r="V81" s="39"/>
      <c r="W81" s="39"/>
      <c r="X81" s="39"/>
      <c r="Y81" s="39"/>
      <c r="Z81" s="39"/>
      <c r="AA81" s="39"/>
      <c r="AB81" s="39"/>
      <c r="AC81" s="39"/>
      <c r="AD81" s="39"/>
      <c r="AE81" s="39"/>
      <c r="AT81" s="20" t="s">
        <v>71</v>
      </c>
      <c r="AU81" s="20" t="s">
        <v>116</v>
      </c>
      <c r="BK81" s="151">
        <f>BK82</f>
        <v>0</v>
      </c>
    </row>
    <row r="82" s="12" customFormat="1" ht="25.92" customHeight="1">
      <c r="A82" s="12"/>
      <c r="B82" s="152"/>
      <c r="C82" s="12"/>
      <c r="D82" s="153" t="s">
        <v>71</v>
      </c>
      <c r="E82" s="154" t="s">
        <v>245</v>
      </c>
      <c r="F82" s="154" t="s">
        <v>245</v>
      </c>
      <c r="G82" s="12"/>
      <c r="H82" s="12"/>
      <c r="I82" s="155"/>
      <c r="J82" s="156">
        <f>BK82</f>
        <v>0</v>
      </c>
      <c r="K82" s="12"/>
      <c r="L82" s="152"/>
      <c r="M82" s="157"/>
      <c r="N82" s="158"/>
      <c r="O82" s="158"/>
      <c r="P82" s="159">
        <f>P83</f>
        <v>0</v>
      </c>
      <c r="Q82" s="158"/>
      <c r="R82" s="159">
        <f>R83</f>
        <v>0</v>
      </c>
      <c r="S82" s="158"/>
      <c r="T82" s="160">
        <f>T83</f>
        <v>0</v>
      </c>
      <c r="U82" s="12"/>
      <c r="V82" s="12"/>
      <c r="W82" s="12"/>
      <c r="X82" s="12"/>
      <c r="Y82" s="12"/>
      <c r="Z82" s="12"/>
      <c r="AA82" s="12"/>
      <c r="AB82" s="12"/>
      <c r="AC82" s="12"/>
      <c r="AD82" s="12"/>
      <c r="AE82" s="12"/>
      <c r="AR82" s="153" t="s">
        <v>82</v>
      </c>
      <c r="AT82" s="161" t="s">
        <v>71</v>
      </c>
      <c r="AU82" s="161" t="s">
        <v>72</v>
      </c>
      <c r="AY82" s="153" t="s">
        <v>148</v>
      </c>
      <c r="BK82" s="162">
        <f>BK83</f>
        <v>0</v>
      </c>
    </row>
    <row r="83" s="12" customFormat="1" ht="22.8" customHeight="1">
      <c r="A83" s="12"/>
      <c r="B83" s="152"/>
      <c r="C83" s="12"/>
      <c r="D83" s="153" t="s">
        <v>71</v>
      </c>
      <c r="E83" s="163" t="s">
        <v>1002</v>
      </c>
      <c r="F83" s="163" t="s">
        <v>1623</v>
      </c>
      <c r="G83" s="12"/>
      <c r="H83" s="12"/>
      <c r="I83" s="155"/>
      <c r="J83" s="164">
        <f>BK83</f>
        <v>0</v>
      </c>
      <c r="K83" s="12"/>
      <c r="L83" s="152"/>
      <c r="M83" s="157"/>
      <c r="N83" s="158"/>
      <c r="O83" s="158"/>
      <c r="P83" s="159">
        <f>SUM(P84:P91)</f>
        <v>0</v>
      </c>
      <c r="Q83" s="158"/>
      <c r="R83" s="159">
        <f>SUM(R84:R91)</f>
        <v>0</v>
      </c>
      <c r="S83" s="158"/>
      <c r="T83" s="160">
        <f>SUM(T84:T91)</f>
        <v>0</v>
      </c>
      <c r="U83" s="12"/>
      <c r="V83" s="12"/>
      <c r="W83" s="12"/>
      <c r="X83" s="12"/>
      <c r="Y83" s="12"/>
      <c r="Z83" s="12"/>
      <c r="AA83" s="12"/>
      <c r="AB83" s="12"/>
      <c r="AC83" s="12"/>
      <c r="AD83" s="12"/>
      <c r="AE83" s="12"/>
      <c r="AR83" s="153" t="s">
        <v>82</v>
      </c>
      <c r="AT83" s="161" t="s">
        <v>71</v>
      </c>
      <c r="AU83" s="161" t="s">
        <v>80</v>
      </c>
      <c r="AY83" s="153" t="s">
        <v>148</v>
      </c>
      <c r="BK83" s="162">
        <f>SUM(BK84:BK91)</f>
        <v>0</v>
      </c>
    </row>
    <row r="84" s="2" customFormat="1" ht="16.5" customHeight="1">
      <c r="A84" s="39"/>
      <c r="B84" s="165"/>
      <c r="C84" s="166" t="s">
        <v>80</v>
      </c>
      <c r="D84" s="166" t="s">
        <v>151</v>
      </c>
      <c r="E84" s="167" t="s">
        <v>1624</v>
      </c>
      <c r="F84" s="168" t="s">
        <v>1625</v>
      </c>
      <c r="G84" s="169" t="s">
        <v>3</v>
      </c>
      <c r="H84" s="170">
        <v>6</v>
      </c>
      <c r="I84" s="171"/>
      <c r="J84" s="172">
        <f>ROUND(I84*H84,2)</f>
        <v>0</v>
      </c>
      <c r="K84" s="168" t="s">
        <v>3</v>
      </c>
      <c r="L84" s="40"/>
      <c r="M84" s="173" t="s">
        <v>3</v>
      </c>
      <c r="N84" s="174" t="s">
        <v>43</v>
      </c>
      <c r="O84" s="73"/>
      <c r="P84" s="175">
        <f>O84*H84</f>
        <v>0</v>
      </c>
      <c r="Q84" s="175">
        <v>0</v>
      </c>
      <c r="R84" s="175">
        <f>Q84*H84</f>
        <v>0</v>
      </c>
      <c r="S84" s="175">
        <v>0</v>
      </c>
      <c r="T84" s="176">
        <f>S84*H84</f>
        <v>0</v>
      </c>
      <c r="U84" s="39"/>
      <c r="V84" s="39"/>
      <c r="W84" s="39"/>
      <c r="X84" s="39"/>
      <c r="Y84" s="39"/>
      <c r="Z84" s="39"/>
      <c r="AA84" s="39"/>
      <c r="AB84" s="39"/>
      <c r="AC84" s="39"/>
      <c r="AD84" s="39"/>
      <c r="AE84" s="39"/>
      <c r="AR84" s="177" t="s">
        <v>156</v>
      </c>
      <c r="AT84" s="177" t="s">
        <v>151</v>
      </c>
      <c r="AU84" s="177" t="s">
        <v>82</v>
      </c>
      <c r="AY84" s="20" t="s">
        <v>148</v>
      </c>
      <c r="BE84" s="178">
        <f>IF(N84="základní",J84,0)</f>
        <v>0</v>
      </c>
      <c r="BF84" s="178">
        <f>IF(N84="snížená",J84,0)</f>
        <v>0</v>
      </c>
      <c r="BG84" s="178">
        <f>IF(N84="zákl. přenesená",J84,0)</f>
        <v>0</v>
      </c>
      <c r="BH84" s="178">
        <f>IF(N84="sníž. přenesená",J84,0)</f>
        <v>0</v>
      </c>
      <c r="BI84" s="178">
        <f>IF(N84="nulová",J84,0)</f>
        <v>0</v>
      </c>
      <c r="BJ84" s="20" t="s">
        <v>80</v>
      </c>
      <c r="BK84" s="178">
        <f>ROUND(I84*H84,2)</f>
        <v>0</v>
      </c>
      <c r="BL84" s="20" t="s">
        <v>156</v>
      </c>
      <c r="BM84" s="177" t="s">
        <v>82</v>
      </c>
    </row>
    <row r="85" s="2" customFormat="1" ht="16.5" customHeight="1">
      <c r="A85" s="39"/>
      <c r="B85" s="165"/>
      <c r="C85" s="166" t="s">
        <v>82</v>
      </c>
      <c r="D85" s="166" t="s">
        <v>151</v>
      </c>
      <c r="E85" s="167" t="s">
        <v>1626</v>
      </c>
      <c r="F85" s="168" t="s">
        <v>1627</v>
      </c>
      <c r="G85" s="169" t="s">
        <v>3</v>
      </c>
      <c r="H85" s="170">
        <v>13</v>
      </c>
      <c r="I85" s="171"/>
      <c r="J85" s="172">
        <f>ROUND(I85*H85,2)</f>
        <v>0</v>
      </c>
      <c r="K85" s="168" t="s">
        <v>3</v>
      </c>
      <c r="L85" s="40"/>
      <c r="M85" s="173" t="s">
        <v>3</v>
      </c>
      <c r="N85" s="174" t="s">
        <v>43</v>
      </c>
      <c r="O85" s="73"/>
      <c r="P85" s="175">
        <f>O85*H85</f>
        <v>0</v>
      </c>
      <c r="Q85" s="175">
        <v>0</v>
      </c>
      <c r="R85" s="175">
        <f>Q85*H85</f>
        <v>0</v>
      </c>
      <c r="S85" s="175">
        <v>0</v>
      </c>
      <c r="T85" s="176">
        <f>S85*H85</f>
        <v>0</v>
      </c>
      <c r="U85" s="39"/>
      <c r="V85" s="39"/>
      <c r="W85" s="39"/>
      <c r="X85" s="39"/>
      <c r="Y85" s="39"/>
      <c r="Z85" s="39"/>
      <c r="AA85" s="39"/>
      <c r="AB85" s="39"/>
      <c r="AC85" s="39"/>
      <c r="AD85" s="39"/>
      <c r="AE85" s="39"/>
      <c r="AR85" s="177" t="s">
        <v>156</v>
      </c>
      <c r="AT85" s="177" t="s">
        <v>151</v>
      </c>
      <c r="AU85" s="177" t="s">
        <v>82</v>
      </c>
      <c r="AY85" s="20" t="s">
        <v>148</v>
      </c>
      <c r="BE85" s="178">
        <f>IF(N85="základní",J85,0)</f>
        <v>0</v>
      </c>
      <c r="BF85" s="178">
        <f>IF(N85="snížená",J85,0)</f>
        <v>0</v>
      </c>
      <c r="BG85" s="178">
        <f>IF(N85="zákl. přenesená",J85,0)</f>
        <v>0</v>
      </c>
      <c r="BH85" s="178">
        <f>IF(N85="sníž. přenesená",J85,0)</f>
        <v>0</v>
      </c>
      <c r="BI85" s="178">
        <f>IF(N85="nulová",J85,0)</f>
        <v>0</v>
      </c>
      <c r="BJ85" s="20" t="s">
        <v>80</v>
      </c>
      <c r="BK85" s="178">
        <f>ROUND(I85*H85,2)</f>
        <v>0</v>
      </c>
      <c r="BL85" s="20" t="s">
        <v>156</v>
      </c>
      <c r="BM85" s="177" t="s">
        <v>156</v>
      </c>
    </row>
    <row r="86" s="2" customFormat="1" ht="16.5" customHeight="1">
      <c r="A86" s="39"/>
      <c r="B86" s="165"/>
      <c r="C86" s="166" t="s">
        <v>172</v>
      </c>
      <c r="D86" s="166" t="s">
        <v>151</v>
      </c>
      <c r="E86" s="167" t="s">
        <v>1628</v>
      </c>
      <c r="F86" s="168" t="s">
        <v>1629</v>
      </c>
      <c r="G86" s="169" t="s">
        <v>3</v>
      </c>
      <c r="H86" s="170">
        <v>21</v>
      </c>
      <c r="I86" s="171"/>
      <c r="J86" s="172">
        <f>ROUND(I86*H86,2)</f>
        <v>0</v>
      </c>
      <c r="K86" s="168" t="s">
        <v>3</v>
      </c>
      <c r="L86" s="40"/>
      <c r="M86" s="173" t="s">
        <v>3</v>
      </c>
      <c r="N86" s="174" t="s">
        <v>43</v>
      </c>
      <c r="O86" s="73"/>
      <c r="P86" s="175">
        <f>O86*H86</f>
        <v>0</v>
      </c>
      <c r="Q86" s="175">
        <v>0</v>
      </c>
      <c r="R86" s="175">
        <f>Q86*H86</f>
        <v>0</v>
      </c>
      <c r="S86" s="175">
        <v>0</v>
      </c>
      <c r="T86" s="176">
        <f>S86*H86</f>
        <v>0</v>
      </c>
      <c r="U86" s="39"/>
      <c r="V86" s="39"/>
      <c r="W86" s="39"/>
      <c r="X86" s="39"/>
      <c r="Y86" s="39"/>
      <c r="Z86" s="39"/>
      <c r="AA86" s="39"/>
      <c r="AB86" s="39"/>
      <c r="AC86" s="39"/>
      <c r="AD86" s="39"/>
      <c r="AE86" s="39"/>
      <c r="AR86" s="177" t="s">
        <v>156</v>
      </c>
      <c r="AT86" s="177" t="s">
        <v>151</v>
      </c>
      <c r="AU86" s="177" t="s">
        <v>82</v>
      </c>
      <c r="AY86" s="20" t="s">
        <v>148</v>
      </c>
      <c r="BE86" s="178">
        <f>IF(N86="základní",J86,0)</f>
        <v>0</v>
      </c>
      <c r="BF86" s="178">
        <f>IF(N86="snížená",J86,0)</f>
        <v>0</v>
      </c>
      <c r="BG86" s="178">
        <f>IF(N86="zákl. přenesená",J86,0)</f>
        <v>0</v>
      </c>
      <c r="BH86" s="178">
        <f>IF(N86="sníž. přenesená",J86,0)</f>
        <v>0</v>
      </c>
      <c r="BI86" s="178">
        <f>IF(N86="nulová",J86,0)</f>
        <v>0</v>
      </c>
      <c r="BJ86" s="20" t="s">
        <v>80</v>
      </c>
      <c r="BK86" s="178">
        <f>ROUND(I86*H86,2)</f>
        <v>0</v>
      </c>
      <c r="BL86" s="20" t="s">
        <v>156</v>
      </c>
      <c r="BM86" s="177" t="s">
        <v>149</v>
      </c>
    </row>
    <row r="87" s="2" customFormat="1" ht="16.5" customHeight="1">
      <c r="A87" s="39"/>
      <c r="B87" s="165"/>
      <c r="C87" s="166" t="s">
        <v>156</v>
      </c>
      <c r="D87" s="166" t="s">
        <v>151</v>
      </c>
      <c r="E87" s="167" t="s">
        <v>1630</v>
      </c>
      <c r="F87" s="168" t="s">
        <v>1631</v>
      </c>
      <c r="G87" s="169" t="s">
        <v>3</v>
      </c>
      <c r="H87" s="170">
        <v>4</v>
      </c>
      <c r="I87" s="171"/>
      <c r="J87" s="172">
        <f>ROUND(I87*H87,2)</f>
        <v>0</v>
      </c>
      <c r="K87" s="168" t="s">
        <v>3</v>
      </c>
      <c r="L87" s="40"/>
      <c r="M87" s="173" t="s">
        <v>3</v>
      </c>
      <c r="N87" s="174" t="s">
        <v>43</v>
      </c>
      <c r="O87" s="73"/>
      <c r="P87" s="175">
        <f>O87*H87</f>
        <v>0</v>
      </c>
      <c r="Q87" s="175">
        <v>0</v>
      </c>
      <c r="R87" s="175">
        <f>Q87*H87</f>
        <v>0</v>
      </c>
      <c r="S87" s="175">
        <v>0</v>
      </c>
      <c r="T87" s="176">
        <f>S87*H87</f>
        <v>0</v>
      </c>
      <c r="U87" s="39"/>
      <c r="V87" s="39"/>
      <c r="W87" s="39"/>
      <c r="X87" s="39"/>
      <c r="Y87" s="39"/>
      <c r="Z87" s="39"/>
      <c r="AA87" s="39"/>
      <c r="AB87" s="39"/>
      <c r="AC87" s="39"/>
      <c r="AD87" s="39"/>
      <c r="AE87" s="39"/>
      <c r="AR87" s="177" t="s">
        <v>156</v>
      </c>
      <c r="AT87" s="177" t="s">
        <v>151</v>
      </c>
      <c r="AU87" s="177" t="s">
        <v>82</v>
      </c>
      <c r="AY87" s="20" t="s">
        <v>148</v>
      </c>
      <c r="BE87" s="178">
        <f>IF(N87="základní",J87,0)</f>
        <v>0</v>
      </c>
      <c r="BF87" s="178">
        <f>IF(N87="snížená",J87,0)</f>
        <v>0</v>
      </c>
      <c r="BG87" s="178">
        <f>IF(N87="zákl. přenesená",J87,0)</f>
        <v>0</v>
      </c>
      <c r="BH87" s="178">
        <f>IF(N87="sníž. přenesená",J87,0)</f>
        <v>0</v>
      </c>
      <c r="BI87" s="178">
        <f>IF(N87="nulová",J87,0)</f>
        <v>0</v>
      </c>
      <c r="BJ87" s="20" t="s">
        <v>80</v>
      </c>
      <c r="BK87" s="178">
        <f>ROUND(I87*H87,2)</f>
        <v>0</v>
      </c>
      <c r="BL87" s="20" t="s">
        <v>156</v>
      </c>
      <c r="BM87" s="177" t="s">
        <v>202</v>
      </c>
    </row>
    <row r="88" s="2" customFormat="1" ht="16.5" customHeight="1">
      <c r="A88" s="39"/>
      <c r="B88" s="165"/>
      <c r="C88" s="166" t="s">
        <v>183</v>
      </c>
      <c r="D88" s="166" t="s">
        <v>151</v>
      </c>
      <c r="E88" s="167" t="s">
        <v>1632</v>
      </c>
      <c r="F88" s="168" t="s">
        <v>1633</v>
      </c>
      <c r="G88" s="169" t="s">
        <v>3</v>
      </c>
      <c r="H88" s="170">
        <v>24</v>
      </c>
      <c r="I88" s="171"/>
      <c r="J88" s="172">
        <f>ROUND(I88*H88,2)</f>
        <v>0</v>
      </c>
      <c r="K88" s="168" t="s">
        <v>3</v>
      </c>
      <c r="L88" s="40"/>
      <c r="M88" s="173" t="s">
        <v>3</v>
      </c>
      <c r="N88" s="174" t="s">
        <v>43</v>
      </c>
      <c r="O88" s="73"/>
      <c r="P88" s="175">
        <f>O88*H88</f>
        <v>0</v>
      </c>
      <c r="Q88" s="175">
        <v>0</v>
      </c>
      <c r="R88" s="175">
        <f>Q88*H88</f>
        <v>0</v>
      </c>
      <c r="S88" s="175">
        <v>0</v>
      </c>
      <c r="T88" s="176">
        <f>S88*H88</f>
        <v>0</v>
      </c>
      <c r="U88" s="39"/>
      <c r="V88" s="39"/>
      <c r="W88" s="39"/>
      <c r="X88" s="39"/>
      <c r="Y88" s="39"/>
      <c r="Z88" s="39"/>
      <c r="AA88" s="39"/>
      <c r="AB88" s="39"/>
      <c r="AC88" s="39"/>
      <c r="AD88" s="39"/>
      <c r="AE88" s="39"/>
      <c r="AR88" s="177" t="s">
        <v>156</v>
      </c>
      <c r="AT88" s="177" t="s">
        <v>151</v>
      </c>
      <c r="AU88" s="177" t="s">
        <v>82</v>
      </c>
      <c r="AY88" s="20" t="s">
        <v>148</v>
      </c>
      <c r="BE88" s="178">
        <f>IF(N88="základní",J88,0)</f>
        <v>0</v>
      </c>
      <c r="BF88" s="178">
        <f>IF(N88="snížená",J88,0)</f>
        <v>0</v>
      </c>
      <c r="BG88" s="178">
        <f>IF(N88="zákl. přenesená",J88,0)</f>
        <v>0</v>
      </c>
      <c r="BH88" s="178">
        <f>IF(N88="sníž. přenesená",J88,0)</f>
        <v>0</v>
      </c>
      <c r="BI88" s="178">
        <f>IF(N88="nulová",J88,0)</f>
        <v>0</v>
      </c>
      <c r="BJ88" s="20" t="s">
        <v>80</v>
      </c>
      <c r="BK88" s="178">
        <f>ROUND(I88*H88,2)</f>
        <v>0</v>
      </c>
      <c r="BL88" s="20" t="s">
        <v>156</v>
      </c>
      <c r="BM88" s="177" t="s">
        <v>107</v>
      </c>
    </row>
    <row r="89" s="2" customFormat="1" ht="16.5" customHeight="1">
      <c r="A89" s="39"/>
      <c r="B89" s="165"/>
      <c r="C89" s="166" t="s">
        <v>149</v>
      </c>
      <c r="D89" s="166" t="s">
        <v>151</v>
      </c>
      <c r="E89" s="167" t="s">
        <v>1634</v>
      </c>
      <c r="F89" s="168" t="s">
        <v>1635</v>
      </c>
      <c r="G89" s="169" t="s">
        <v>3</v>
      </c>
      <c r="H89" s="170">
        <v>7</v>
      </c>
      <c r="I89" s="171"/>
      <c r="J89" s="172">
        <f>ROUND(I89*H89,2)</f>
        <v>0</v>
      </c>
      <c r="K89" s="168" t="s">
        <v>3</v>
      </c>
      <c r="L89" s="40"/>
      <c r="M89" s="173" t="s">
        <v>3</v>
      </c>
      <c r="N89" s="174" t="s">
        <v>43</v>
      </c>
      <c r="O89" s="73"/>
      <c r="P89" s="175">
        <f>O89*H89</f>
        <v>0</v>
      </c>
      <c r="Q89" s="175">
        <v>0</v>
      </c>
      <c r="R89" s="175">
        <f>Q89*H89</f>
        <v>0</v>
      </c>
      <c r="S89" s="175">
        <v>0</v>
      </c>
      <c r="T89" s="176">
        <f>S89*H89</f>
        <v>0</v>
      </c>
      <c r="U89" s="39"/>
      <c r="V89" s="39"/>
      <c r="W89" s="39"/>
      <c r="X89" s="39"/>
      <c r="Y89" s="39"/>
      <c r="Z89" s="39"/>
      <c r="AA89" s="39"/>
      <c r="AB89" s="39"/>
      <c r="AC89" s="39"/>
      <c r="AD89" s="39"/>
      <c r="AE89" s="39"/>
      <c r="AR89" s="177" t="s">
        <v>156</v>
      </c>
      <c r="AT89" s="177" t="s">
        <v>151</v>
      </c>
      <c r="AU89" s="177" t="s">
        <v>82</v>
      </c>
      <c r="AY89" s="20" t="s">
        <v>148</v>
      </c>
      <c r="BE89" s="178">
        <f>IF(N89="základní",J89,0)</f>
        <v>0</v>
      </c>
      <c r="BF89" s="178">
        <f>IF(N89="snížená",J89,0)</f>
        <v>0</v>
      </c>
      <c r="BG89" s="178">
        <f>IF(N89="zákl. přenesená",J89,0)</f>
        <v>0</v>
      </c>
      <c r="BH89" s="178">
        <f>IF(N89="sníž. přenesená",J89,0)</f>
        <v>0</v>
      </c>
      <c r="BI89" s="178">
        <f>IF(N89="nulová",J89,0)</f>
        <v>0</v>
      </c>
      <c r="BJ89" s="20" t="s">
        <v>80</v>
      </c>
      <c r="BK89" s="178">
        <f>ROUND(I89*H89,2)</f>
        <v>0</v>
      </c>
      <c r="BL89" s="20" t="s">
        <v>156</v>
      </c>
      <c r="BM89" s="177" t="s">
        <v>9</v>
      </c>
    </row>
    <row r="90" s="2" customFormat="1" ht="16.5" customHeight="1">
      <c r="A90" s="39"/>
      <c r="B90" s="165"/>
      <c r="C90" s="166" t="s">
        <v>196</v>
      </c>
      <c r="D90" s="166" t="s">
        <v>151</v>
      </c>
      <c r="E90" s="167" t="s">
        <v>1500</v>
      </c>
      <c r="F90" s="168" t="s">
        <v>1636</v>
      </c>
      <c r="G90" s="169" t="s">
        <v>989</v>
      </c>
      <c r="H90" s="170">
        <v>4</v>
      </c>
      <c r="I90" s="171"/>
      <c r="J90" s="172">
        <f>ROUND(I90*H90,2)</f>
        <v>0</v>
      </c>
      <c r="K90" s="168" t="s">
        <v>3</v>
      </c>
      <c r="L90" s="40"/>
      <c r="M90" s="173" t="s">
        <v>3</v>
      </c>
      <c r="N90" s="174" t="s">
        <v>43</v>
      </c>
      <c r="O90" s="73"/>
      <c r="P90" s="175">
        <f>O90*H90</f>
        <v>0</v>
      </c>
      <c r="Q90" s="175">
        <v>0</v>
      </c>
      <c r="R90" s="175">
        <f>Q90*H90</f>
        <v>0</v>
      </c>
      <c r="S90" s="175">
        <v>0</v>
      </c>
      <c r="T90" s="176">
        <f>S90*H90</f>
        <v>0</v>
      </c>
      <c r="U90" s="39"/>
      <c r="V90" s="39"/>
      <c r="W90" s="39"/>
      <c r="X90" s="39"/>
      <c r="Y90" s="39"/>
      <c r="Z90" s="39"/>
      <c r="AA90" s="39"/>
      <c r="AB90" s="39"/>
      <c r="AC90" s="39"/>
      <c r="AD90" s="39"/>
      <c r="AE90" s="39"/>
      <c r="AR90" s="177" t="s">
        <v>156</v>
      </c>
      <c r="AT90" s="177" t="s">
        <v>151</v>
      </c>
      <c r="AU90" s="177" t="s">
        <v>82</v>
      </c>
      <c r="AY90" s="20" t="s">
        <v>148</v>
      </c>
      <c r="BE90" s="178">
        <f>IF(N90="základní",J90,0)</f>
        <v>0</v>
      </c>
      <c r="BF90" s="178">
        <f>IF(N90="snížená",J90,0)</f>
        <v>0</v>
      </c>
      <c r="BG90" s="178">
        <f>IF(N90="zákl. přenesená",J90,0)</f>
        <v>0</v>
      </c>
      <c r="BH90" s="178">
        <f>IF(N90="sníž. přenesená",J90,0)</f>
        <v>0</v>
      </c>
      <c r="BI90" s="178">
        <f>IF(N90="nulová",J90,0)</f>
        <v>0</v>
      </c>
      <c r="BJ90" s="20" t="s">
        <v>80</v>
      </c>
      <c r="BK90" s="178">
        <f>ROUND(I90*H90,2)</f>
        <v>0</v>
      </c>
      <c r="BL90" s="20" t="s">
        <v>156</v>
      </c>
      <c r="BM90" s="177" t="s">
        <v>1637</v>
      </c>
    </row>
    <row r="91" s="2" customFormat="1" ht="16.5" customHeight="1">
      <c r="A91" s="39"/>
      <c r="B91" s="165"/>
      <c r="C91" s="166" t="s">
        <v>202</v>
      </c>
      <c r="D91" s="166" t="s">
        <v>151</v>
      </c>
      <c r="E91" s="167" t="s">
        <v>1638</v>
      </c>
      <c r="F91" s="168" t="s">
        <v>1639</v>
      </c>
      <c r="G91" s="169" t="s">
        <v>3</v>
      </c>
      <c r="H91" s="170">
        <v>1</v>
      </c>
      <c r="I91" s="171"/>
      <c r="J91" s="172">
        <f>ROUND(I91*H91,2)</f>
        <v>0</v>
      </c>
      <c r="K91" s="168" t="s">
        <v>3</v>
      </c>
      <c r="L91" s="40"/>
      <c r="M91" s="226" t="s">
        <v>3</v>
      </c>
      <c r="N91" s="227" t="s">
        <v>43</v>
      </c>
      <c r="O91" s="223"/>
      <c r="P91" s="228">
        <f>O91*H91</f>
        <v>0</v>
      </c>
      <c r="Q91" s="228">
        <v>0</v>
      </c>
      <c r="R91" s="228">
        <f>Q91*H91</f>
        <v>0</v>
      </c>
      <c r="S91" s="228">
        <v>0</v>
      </c>
      <c r="T91" s="229">
        <f>S91*H91</f>
        <v>0</v>
      </c>
      <c r="U91" s="39"/>
      <c r="V91" s="39"/>
      <c r="W91" s="39"/>
      <c r="X91" s="39"/>
      <c r="Y91" s="39"/>
      <c r="Z91" s="39"/>
      <c r="AA91" s="39"/>
      <c r="AB91" s="39"/>
      <c r="AC91" s="39"/>
      <c r="AD91" s="39"/>
      <c r="AE91" s="39"/>
      <c r="AR91" s="177" t="s">
        <v>156</v>
      </c>
      <c r="AT91" s="177" t="s">
        <v>151</v>
      </c>
      <c r="AU91" s="177" t="s">
        <v>82</v>
      </c>
      <c r="AY91" s="20" t="s">
        <v>148</v>
      </c>
      <c r="BE91" s="178">
        <f>IF(N91="základní",J91,0)</f>
        <v>0</v>
      </c>
      <c r="BF91" s="178">
        <f>IF(N91="snížená",J91,0)</f>
        <v>0</v>
      </c>
      <c r="BG91" s="178">
        <f>IF(N91="zákl. přenesená",J91,0)</f>
        <v>0</v>
      </c>
      <c r="BH91" s="178">
        <f>IF(N91="sníž. přenesená",J91,0)</f>
        <v>0</v>
      </c>
      <c r="BI91" s="178">
        <f>IF(N91="nulová",J91,0)</f>
        <v>0</v>
      </c>
      <c r="BJ91" s="20" t="s">
        <v>80</v>
      </c>
      <c r="BK91" s="178">
        <f>ROUND(I91*H91,2)</f>
        <v>0</v>
      </c>
      <c r="BL91" s="20" t="s">
        <v>156</v>
      </c>
      <c r="BM91" s="177" t="s">
        <v>233</v>
      </c>
    </row>
    <row r="92" s="2" customFormat="1" ht="6.96" customHeight="1">
      <c r="A92" s="39"/>
      <c r="B92" s="56"/>
      <c r="C92" s="57"/>
      <c r="D92" s="57"/>
      <c r="E92" s="57"/>
      <c r="F92" s="57"/>
      <c r="G92" s="57"/>
      <c r="H92" s="57"/>
      <c r="I92" s="57"/>
      <c r="J92" s="57"/>
      <c r="K92" s="57"/>
      <c r="L92" s="40"/>
      <c r="M92" s="39"/>
      <c r="O92" s="39"/>
      <c r="P92" s="39"/>
      <c r="Q92" s="39"/>
      <c r="R92" s="39"/>
      <c r="S92" s="39"/>
      <c r="T92" s="39"/>
      <c r="U92" s="39"/>
      <c r="V92" s="39"/>
      <c r="W92" s="39"/>
      <c r="X92" s="39"/>
      <c r="Y92" s="39"/>
      <c r="Z92" s="39"/>
      <c r="AA92" s="39"/>
      <c r="AB92" s="39"/>
      <c r="AC92" s="39"/>
      <c r="AD92" s="39"/>
      <c r="AE92" s="39"/>
    </row>
  </sheetData>
  <autoFilter ref="C80:K91"/>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9" t="s">
        <v>6</v>
      </c>
      <c r="M2" s="1"/>
      <c r="N2" s="1"/>
      <c r="O2" s="1"/>
      <c r="P2" s="1"/>
      <c r="Q2" s="1"/>
      <c r="R2" s="1"/>
      <c r="S2" s="1"/>
      <c r="T2" s="1"/>
      <c r="U2" s="1"/>
      <c r="V2" s="1"/>
      <c r="AT2" s="20" t="s">
        <v>106</v>
      </c>
    </row>
    <row r="3" s="1" customFormat="1" ht="6.96" customHeight="1">
      <c r="B3" s="21"/>
      <c r="C3" s="22"/>
      <c r="D3" s="22"/>
      <c r="E3" s="22"/>
      <c r="F3" s="22"/>
      <c r="G3" s="22"/>
      <c r="H3" s="22"/>
      <c r="I3" s="22"/>
      <c r="J3" s="22"/>
      <c r="K3" s="22"/>
      <c r="L3" s="23"/>
      <c r="AT3" s="20" t="s">
        <v>82</v>
      </c>
    </row>
    <row r="4" s="1" customFormat="1" ht="24.96" customHeight="1">
      <c r="B4" s="23"/>
      <c r="D4" s="24" t="s">
        <v>110</v>
      </c>
      <c r="L4" s="23"/>
      <c r="M4" s="115" t="s">
        <v>11</v>
      </c>
      <c r="AT4" s="20" t="s">
        <v>4</v>
      </c>
    </row>
    <row r="5" s="1" customFormat="1" ht="6.96" customHeight="1">
      <c r="B5" s="23"/>
      <c r="L5" s="23"/>
    </row>
    <row r="6" s="1" customFormat="1" ht="12" customHeight="1">
      <c r="B6" s="23"/>
      <c r="D6" s="33" t="s">
        <v>17</v>
      </c>
      <c r="L6" s="23"/>
    </row>
    <row r="7" s="1" customFormat="1" ht="16.5" customHeight="1">
      <c r="B7" s="23"/>
      <c r="E7" s="116" t="str">
        <f>'Rekapitulace stavby'!K6</f>
        <v>SUŠP Jihlava Rek. stravovacího provozu</v>
      </c>
      <c r="F7" s="33"/>
      <c r="G7" s="33"/>
      <c r="H7" s="33"/>
      <c r="L7" s="23"/>
    </row>
    <row r="8" s="2" customFormat="1" ht="12" customHeight="1">
      <c r="A8" s="39"/>
      <c r="B8" s="40"/>
      <c r="C8" s="39"/>
      <c r="D8" s="33" t="s">
        <v>111</v>
      </c>
      <c r="E8" s="39"/>
      <c r="F8" s="39"/>
      <c r="G8" s="39"/>
      <c r="H8" s="39"/>
      <c r="I8" s="39"/>
      <c r="J8" s="39"/>
      <c r="K8" s="39"/>
      <c r="L8" s="117"/>
      <c r="S8" s="39"/>
      <c r="T8" s="39"/>
      <c r="U8" s="39"/>
      <c r="V8" s="39"/>
      <c r="W8" s="39"/>
      <c r="X8" s="39"/>
      <c r="Y8" s="39"/>
      <c r="Z8" s="39"/>
      <c r="AA8" s="39"/>
      <c r="AB8" s="39"/>
      <c r="AC8" s="39"/>
      <c r="AD8" s="39"/>
      <c r="AE8" s="39"/>
    </row>
    <row r="9" s="2" customFormat="1" ht="16.5" customHeight="1">
      <c r="A9" s="39"/>
      <c r="B9" s="40"/>
      <c r="C9" s="39"/>
      <c r="D9" s="39"/>
      <c r="E9" s="63" t="s">
        <v>1640</v>
      </c>
      <c r="F9" s="39"/>
      <c r="G9" s="39"/>
      <c r="H9" s="39"/>
      <c r="I9" s="39"/>
      <c r="J9" s="39"/>
      <c r="K9" s="39"/>
      <c r="L9" s="117"/>
      <c r="S9" s="39"/>
      <c r="T9" s="39"/>
      <c r="U9" s="39"/>
      <c r="V9" s="39"/>
      <c r="W9" s="39"/>
      <c r="X9" s="39"/>
      <c r="Y9" s="39"/>
      <c r="Z9" s="39"/>
      <c r="AA9" s="39"/>
      <c r="AB9" s="39"/>
      <c r="AC9" s="39"/>
      <c r="AD9" s="39"/>
      <c r="AE9" s="39"/>
    </row>
    <row r="10" s="2" customFormat="1">
      <c r="A10" s="39"/>
      <c r="B10" s="40"/>
      <c r="C10" s="39"/>
      <c r="D10" s="39"/>
      <c r="E10" s="39"/>
      <c r="F10" s="39"/>
      <c r="G10" s="39"/>
      <c r="H10" s="39"/>
      <c r="I10" s="39"/>
      <c r="J10" s="39"/>
      <c r="K10" s="39"/>
      <c r="L10" s="117"/>
      <c r="S10" s="39"/>
      <c r="T10" s="39"/>
      <c r="U10" s="39"/>
      <c r="V10" s="39"/>
      <c r="W10" s="39"/>
      <c r="X10" s="39"/>
      <c r="Y10" s="39"/>
      <c r="Z10" s="39"/>
      <c r="AA10" s="39"/>
      <c r="AB10" s="39"/>
      <c r="AC10" s="39"/>
      <c r="AD10" s="39"/>
      <c r="AE10" s="39"/>
    </row>
    <row r="11" s="2" customFormat="1" ht="12" customHeight="1">
      <c r="A11" s="39"/>
      <c r="B11" s="40"/>
      <c r="C11" s="39"/>
      <c r="D11" s="33" t="s">
        <v>19</v>
      </c>
      <c r="E11" s="39"/>
      <c r="F11" s="28" t="s">
        <v>3</v>
      </c>
      <c r="G11" s="39"/>
      <c r="H11" s="39"/>
      <c r="I11" s="33" t="s">
        <v>20</v>
      </c>
      <c r="J11" s="28" t="s">
        <v>3</v>
      </c>
      <c r="K11" s="39"/>
      <c r="L11" s="117"/>
      <c r="S11" s="39"/>
      <c r="T11" s="39"/>
      <c r="U11" s="39"/>
      <c r="V11" s="39"/>
      <c r="W11" s="39"/>
      <c r="X11" s="39"/>
      <c r="Y11" s="39"/>
      <c r="Z11" s="39"/>
      <c r="AA11" s="39"/>
      <c r="AB11" s="39"/>
      <c r="AC11" s="39"/>
      <c r="AD11" s="39"/>
      <c r="AE11" s="39"/>
    </row>
    <row r="12" s="2" customFormat="1" ht="12" customHeight="1">
      <c r="A12" s="39"/>
      <c r="B12" s="40"/>
      <c r="C12" s="39"/>
      <c r="D12" s="33" t="s">
        <v>21</v>
      </c>
      <c r="E12" s="39"/>
      <c r="F12" s="28" t="s">
        <v>22</v>
      </c>
      <c r="G12" s="39"/>
      <c r="H12" s="39"/>
      <c r="I12" s="33" t="s">
        <v>23</v>
      </c>
      <c r="J12" s="65" t="str">
        <f>'Rekapitulace stavby'!AN8</f>
        <v>20. 1. 2025</v>
      </c>
      <c r="K12" s="39"/>
      <c r="L12" s="117"/>
      <c r="S12" s="39"/>
      <c r="T12" s="39"/>
      <c r="U12" s="39"/>
      <c r="V12" s="39"/>
      <c r="W12" s="39"/>
      <c r="X12" s="39"/>
      <c r="Y12" s="39"/>
      <c r="Z12" s="39"/>
      <c r="AA12" s="39"/>
      <c r="AB12" s="39"/>
      <c r="AC12" s="39"/>
      <c r="AD12" s="39"/>
      <c r="AE12" s="39"/>
    </row>
    <row r="13" s="2" customFormat="1" ht="10.8" customHeight="1">
      <c r="A13" s="39"/>
      <c r="B13" s="40"/>
      <c r="C13" s="39"/>
      <c r="D13" s="39"/>
      <c r="E13" s="39"/>
      <c r="F13" s="39"/>
      <c r="G13" s="39"/>
      <c r="H13" s="39"/>
      <c r="I13" s="39"/>
      <c r="J13" s="39"/>
      <c r="K13" s="39"/>
      <c r="L13" s="117"/>
      <c r="S13" s="39"/>
      <c r="T13" s="39"/>
      <c r="U13" s="39"/>
      <c r="V13" s="39"/>
      <c r="W13" s="39"/>
      <c r="X13" s="39"/>
      <c r="Y13" s="39"/>
      <c r="Z13" s="39"/>
      <c r="AA13" s="39"/>
      <c r="AB13" s="39"/>
      <c r="AC13" s="39"/>
      <c r="AD13" s="39"/>
      <c r="AE13" s="39"/>
    </row>
    <row r="14" s="2" customFormat="1" ht="12" customHeight="1">
      <c r="A14" s="39"/>
      <c r="B14" s="40"/>
      <c r="C14" s="39"/>
      <c r="D14" s="33" t="s">
        <v>25</v>
      </c>
      <c r="E14" s="39"/>
      <c r="F14" s="39"/>
      <c r="G14" s="39"/>
      <c r="H14" s="39"/>
      <c r="I14" s="33" t="s">
        <v>26</v>
      </c>
      <c r="J14" s="28" t="s">
        <v>3</v>
      </c>
      <c r="K14" s="39"/>
      <c r="L14" s="117"/>
      <c r="S14" s="39"/>
      <c r="T14" s="39"/>
      <c r="U14" s="39"/>
      <c r="V14" s="39"/>
      <c r="W14" s="39"/>
      <c r="X14" s="39"/>
      <c r="Y14" s="39"/>
      <c r="Z14" s="39"/>
      <c r="AA14" s="39"/>
      <c r="AB14" s="39"/>
      <c r="AC14" s="39"/>
      <c r="AD14" s="39"/>
      <c r="AE14" s="39"/>
    </row>
    <row r="15" s="2" customFormat="1" ht="18" customHeight="1">
      <c r="A15" s="39"/>
      <c r="B15" s="40"/>
      <c r="C15" s="39"/>
      <c r="D15" s="39"/>
      <c r="E15" s="28" t="s">
        <v>27</v>
      </c>
      <c r="F15" s="39"/>
      <c r="G15" s="39"/>
      <c r="H15" s="39"/>
      <c r="I15" s="33" t="s">
        <v>28</v>
      </c>
      <c r="J15" s="28" t="s">
        <v>3</v>
      </c>
      <c r="K15" s="39"/>
      <c r="L15" s="117"/>
      <c r="S15" s="39"/>
      <c r="T15" s="39"/>
      <c r="U15" s="39"/>
      <c r="V15" s="39"/>
      <c r="W15" s="39"/>
      <c r="X15" s="39"/>
      <c r="Y15" s="39"/>
      <c r="Z15" s="39"/>
      <c r="AA15" s="39"/>
      <c r="AB15" s="39"/>
      <c r="AC15" s="39"/>
      <c r="AD15" s="39"/>
      <c r="AE15" s="39"/>
    </row>
    <row r="16" s="2" customFormat="1" ht="6.96" customHeight="1">
      <c r="A16" s="39"/>
      <c r="B16" s="40"/>
      <c r="C16" s="39"/>
      <c r="D16" s="39"/>
      <c r="E16" s="39"/>
      <c r="F16" s="39"/>
      <c r="G16" s="39"/>
      <c r="H16" s="39"/>
      <c r="I16" s="39"/>
      <c r="J16" s="39"/>
      <c r="K16" s="39"/>
      <c r="L16" s="117"/>
      <c r="S16" s="39"/>
      <c r="T16" s="39"/>
      <c r="U16" s="39"/>
      <c r="V16" s="39"/>
      <c r="W16" s="39"/>
      <c r="X16" s="39"/>
      <c r="Y16" s="39"/>
      <c r="Z16" s="39"/>
      <c r="AA16" s="39"/>
      <c r="AB16" s="39"/>
      <c r="AC16" s="39"/>
      <c r="AD16" s="39"/>
      <c r="AE16" s="39"/>
    </row>
    <row r="17" s="2" customFormat="1" ht="12" customHeight="1">
      <c r="A17" s="39"/>
      <c r="B17" s="40"/>
      <c r="C17" s="39"/>
      <c r="D17" s="33" t="s">
        <v>29</v>
      </c>
      <c r="E17" s="39"/>
      <c r="F17" s="39"/>
      <c r="G17" s="39"/>
      <c r="H17" s="39"/>
      <c r="I17" s="33" t="s">
        <v>26</v>
      </c>
      <c r="J17" s="34" t="str">
        <f>'Rekapitulace stavby'!AN13</f>
        <v>Vyplň údaj</v>
      </c>
      <c r="K17" s="39"/>
      <c r="L17" s="117"/>
      <c r="S17" s="39"/>
      <c r="T17" s="39"/>
      <c r="U17" s="39"/>
      <c r="V17" s="39"/>
      <c r="W17" s="39"/>
      <c r="X17" s="39"/>
      <c r="Y17" s="39"/>
      <c r="Z17" s="39"/>
      <c r="AA17" s="39"/>
      <c r="AB17" s="39"/>
      <c r="AC17" s="39"/>
      <c r="AD17" s="39"/>
      <c r="AE17" s="39"/>
    </row>
    <row r="18" s="2" customFormat="1" ht="18" customHeight="1">
      <c r="A18" s="39"/>
      <c r="B18" s="40"/>
      <c r="C18" s="39"/>
      <c r="D18" s="39"/>
      <c r="E18" s="34" t="str">
        <f>'Rekapitulace stavby'!E14</f>
        <v>Vyplň údaj</v>
      </c>
      <c r="F18" s="28"/>
      <c r="G18" s="28"/>
      <c r="H18" s="28"/>
      <c r="I18" s="33" t="s">
        <v>28</v>
      </c>
      <c r="J18" s="34" t="str">
        <f>'Rekapitulace stavby'!AN14</f>
        <v>Vyplň údaj</v>
      </c>
      <c r="K18" s="39"/>
      <c r="L18" s="117"/>
      <c r="S18" s="39"/>
      <c r="T18" s="39"/>
      <c r="U18" s="39"/>
      <c r="V18" s="39"/>
      <c r="W18" s="39"/>
      <c r="X18" s="39"/>
      <c r="Y18" s="39"/>
      <c r="Z18" s="39"/>
      <c r="AA18" s="39"/>
      <c r="AB18" s="39"/>
      <c r="AC18" s="39"/>
      <c r="AD18" s="39"/>
      <c r="AE18" s="39"/>
    </row>
    <row r="19" s="2" customFormat="1" ht="6.96" customHeight="1">
      <c r="A19" s="39"/>
      <c r="B19" s="40"/>
      <c r="C19" s="39"/>
      <c r="D19" s="39"/>
      <c r="E19" s="39"/>
      <c r="F19" s="39"/>
      <c r="G19" s="39"/>
      <c r="H19" s="39"/>
      <c r="I19" s="39"/>
      <c r="J19" s="39"/>
      <c r="K19" s="39"/>
      <c r="L19" s="117"/>
      <c r="S19" s="39"/>
      <c r="T19" s="39"/>
      <c r="U19" s="39"/>
      <c r="V19" s="39"/>
      <c r="W19" s="39"/>
      <c r="X19" s="39"/>
      <c r="Y19" s="39"/>
      <c r="Z19" s="39"/>
      <c r="AA19" s="39"/>
      <c r="AB19" s="39"/>
      <c r="AC19" s="39"/>
      <c r="AD19" s="39"/>
      <c r="AE19" s="39"/>
    </row>
    <row r="20" s="2" customFormat="1" ht="12" customHeight="1">
      <c r="A20" s="39"/>
      <c r="B20" s="40"/>
      <c r="C20" s="39"/>
      <c r="D20" s="33" t="s">
        <v>31</v>
      </c>
      <c r="E20" s="39"/>
      <c r="F20" s="39"/>
      <c r="G20" s="39"/>
      <c r="H20" s="39"/>
      <c r="I20" s="33" t="s">
        <v>26</v>
      </c>
      <c r="J20" s="28" t="s">
        <v>32</v>
      </c>
      <c r="K20" s="39"/>
      <c r="L20" s="117"/>
      <c r="S20" s="39"/>
      <c r="T20" s="39"/>
      <c r="U20" s="39"/>
      <c r="V20" s="39"/>
      <c r="W20" s="39"/>
      <c r="X20" s="39"/>
      <c r="Y20" s="39"/>
      <c r="Z20" s="39"/>
      <c r="AA20" s="39"/>
      <c r="AB20" s="39"/>
      <c r="AC20" s="39"/>
      <c r="AD20" s="39"/>
      <c r="AE20" s="39"/>
    </row>
    <row r="21" s="2" customFormat="1" ht="18" customHeight="1">
      <c r="A21" s="39"/>
      <c r="B21" s="40"/>
      <c r="C21" s="39"/>
      <c r="D21" s="39"/>
      <c r="E21" s="28" t="s">
        <v>33</v>
      </c>
      <c r="F21" s="39"/>
      <c r="G21" s="39"/>
      <c r="H21" s="39"/>
      <c r="I21" s="33" t="s">
        <v>28</v>
      </c>
      <c r="J21" s="28" t="s">
        <v>34</v>
      </c>
      <c r="K21" s="39"/>
      <c r="L21" s="117"/>
      <c r="S21" s="39"/>
      <c r="T21" s="39"/>
      <c r="U21" s="39"/>
      <c r="V21" s="39"/>
      <c r="W21" s="39"/>
      <c r="X21" s="39"/>
      <c r="Y21" s="39"/>
      <c r="Z21" s="39"/>
      <c r="AA21" s="39"/>
      <c r="AB21" s="39"/>
      <c r="AC21" s="39"/>
      <c r="AD21" s="39"/>
      <c r="AE21" s="39"/>
    </row>
    <row r="22" s="2" customFormat="1" ht="6.96" customHeight="1">
      <c r="A22" s="39"/>
      <c r="B22" s="40"/>
      <c r="C22" s="39"/>
      <c r="D22" s="39"/>
      <c r="E22" s="39"/>
      <c r="F22" s="39"/>
      <c r="G22" s="39"/>
      <c r="H22" s="39"/>
      <c r="I22" s="39"/>
      <c r="J22" s="39"/>
      <c r="K22" s="39"/>
      <c r="L22" s="117"/>
      <c r="S22" s="39"/>
      <c r="T22" s="39"/>
      <c r="U22" s="39"/>
      <c r="V22" s="39"/>
      <c r="W22" s="39"/>
      <c r="X22" s="39"/>
      <c r="Y22" s="39"/>
      <c r="Z22" s="39"/>
      <c r="AA22" s="39"/>
      <c r="AB22" s="39"/>
      <c r="AC22" s="39"/>
      <c r="AD22" s="39"/>
      <c r="AE22" s="39"/>
    </row>
    <row r="23" s="2" customFormat="1" ht="12" customHeight="1">
      <c r="A23" s="39"/>
      <c r="B23" s="40"/>
      <c r="C23" s="39"/>
      <c r="D23" s="33" t="s">
        <v>36</v>
      </c>
      <c r="E23" s="39"/>
      <c r="F23" s="39"/>
      <c r="G23" s="39"/>
      <c r="H23" s="39"/>
      <c r="I23" s="33" t="s">
        <v>26</v>
      </c>
      <c r="J23" s="28" t="s">
        <v>32</v>
      </c>
      <c r="K23" s="39"/>
      <c r="L23" s="117"/>
      <c r="S23" s="39"/>
      <c r="T23" s="39"/>
      <c r="U23" s="39"/>
      <c r="V23" s="39"/>
      <c r="W23" s="39"/>
      <c r="X23" s="39"/>
      <c r="Y23" s="39"/>
      <c r="Z23" s="39"/>
      <c r="AA23" s="39"/>
      <c r="AB23" s="39"/>
      <c r="AC23" s="39"/>
      <c r="AD23" s="39"/>
      <c r="AE23" s="39"/>
    </row>
    <row r="24" s="2" customFormat="1" ht="18" customHeight="1">
      <c r="A24" s="39"/>
      <c r="B24" s="40"/>
      <c r="C24" s="39"/>
      <c r="D24" s="39"/>
      <c r="E24" s="28" t="s">
        <v>33</v>
      </c>
      <c r="F24" s="39"/>
      <c r="G24" s="39"/>
      <c r="H24" s="39"/>
      <c r="I24" s="33" t="s">
        <v>28</v>
      </c>
      <c r="J24" s="28" t="s">
        <v>34</v>
      </c>
      <c r="K24" s="39"/>
      <c r="L24" s="117"/>
      <c r="S24" s="39"/>
      <c r="T24" s="39"/>
      <c r="U24" s="39"/>
      <c r="V24" s="39"/>
      <c r="W24" s="39"/>
      <c r="X24" s="39"/>
      <c r="Y24" s="39"/>
      <c r="Z24" s="39"/>
      <c r="AA24" s="39"/>
      <c r="AB24" s="39"/>
      <c r="AC24" s="39"/>
      <c r="AD24" s="39"/>
      <c r="AE24" s="39"/>
    </row>
    <row r="25" s="2" customFormat="1" ht="6.96" customHeight="1">
      <c r="A25" s="39"/>
      <c r="B25" s="40"/>
      <c r="C25" s="39"/>
      <c r="D25" s="39"/>
      <c r="E25" s="39"/>
      <c r="F25" s="39"/>
      <c r="G25" s="39"/>
      <c r="H25" s="39"/>
      <c r="I25" s="39"/>
      <c r="J25" s="39"/>
      <c r="K25" s="39"/>
      <c r="L25" s="117"/>
      <c r="S25" s="39"/>
      <c r="T25" s="39"/>
      <c r="U25" s="39"/>
      <c r="V25" s="39"/>
      <c r="W25" s="39"/>
      <c r="X25" s="39"/>
      <c r="Y25" s="39"/>
      <c r="Z25" s="39"/>
      <c r="AA25" s="39"/>
      <c r="AB25" s="39"/>
      <c r="AC25" s="39"/>
      <c r="AD25" s="39"/>
      <c r="AE25" s="39"/>
    </row>
    <row r="26" s="2" customFormat="1" ht="12" customHeight="1">
      <c r="A26" s="39"/>
      <c r="B26" s="40"/>
      <c r="C26" s="39"/>
      <c r="D26" s="33" t="s">
        <v>37</v>
      </c>
      <c r="E26" s="39"/>
      <c r="F26" s="39"/>
      <c r="G26" s="39"/>
      <c r="H26" s="39"/>
      <c r="I26" s="39"/>
      <c r="J26" s="39"/>
      <c r="K26" s="39"/>
      <c r="L26" s="117"/>
      <c r="S26" s="39"/>
      <c r="T26" s="39"/>
      <c r="U26" s="39"/>
      <c r="V26" s="39"/>
      <c r="W26" s="39"/>
      <c r="X26" s="39"/>
      <c r="Y26" s="39"/>
      <c r="Z26" s="39"/>
      <c r="AA26" s="39"/>
      <c r="AB26" s="39"/>
      <c r="AC26" s="39"/>
      <c r="AD26" s="39"/>
      <c r="AE26" s="39"/>
    </row>
    <row r="27" s="8" customFormat="1" ht="16.5" customHeight="1">
      <c r="A27" s="118"/>
      <c r="B27" s="119"/>
      <c r="C27" s="118"/>
      <c r="D27" s="118"/>
      <c r="E27" s="37" t="s">
        <v>3</v>
      </c>
      <c r="F27" s="37"/>
      <c r="G27" s="37"/>
      <c r="H27" s="37"/>
      <c r="I27" s="118"/>
      <c r="J27" s="118"/>
      <c r="K27" s="118"/>
      <c r="L27" s="120"/>
      <c r="S27" s="118"/>
      <c r="T27" s="118"/>
      <c r="U27" s="118"/>
      <c r="V27" s="118"/>
      <c r="W27" s="118"/>
      <c r="X27" s="118"/>
      <c r="Y27" s="118"/>
      <c r="Z27" s="118"/>
      <c r="AA27" s="118"/>
      <c r="AB27" s="118"/>
      <c r="AC27" s="118"/>
      <c r="AD27" s="118"/>
      <c r="AE27" s="118"/>
    </row>
    <row r="28" s="2" customFormat="1" ht="6.96" customHeight="1">
      <c r="A28" s="39"/>
      <c r="B28" s="40"/>
      <c r="C28" s="39"/>
      <c r="D28" s="39"/>
      <c r="E28" s="39"/>
      <c r="F28" s="39"/>
      <c r="G28" s="39"/>
      <c r="H28" s="39"/>
      <c r="I28" s="39"/>
      <c r="J28" s="39"/>
      <c r="K28" s="39"/>
      <c r="L28" s="117"/>
      <c r="S28" s="39"/>
      <c r="T28" s="39"/>
      <c r="U28" s="39"/>
      <c r="V28" s="39"/>
      <c r="W28" s="39"/>
      <c r="X28" s="39"/>
      <c r="Y28" s="39"/>
      <c r="Z28" s="39"/>
      <c r="AA28" s="39"/>
      <c r="AB28" s="39"/>
      <c r="AC28" s="39"/>
      <c r="AD28" s="39"/>
      <c r="AE28" s="39"/>
    </row>
    <row r="29" s="2" customFormat="1" ht="6.96" customHeight="1">
      <c r="A29" s="39"/>
      <c r="B29" s="40"/>
      <c r="C29" s="39"/>
      <c r="D29" s="85"/>
      <c r="E29" s="85"/>
      <c r="F29" s="85"/>
      <c r="G29" s="85"/>
      <c r="H29" s="85"/>
      <c r="I29" s="85"/>
      <c r="J29" s="85"/>
      <c r="K29" s="85"/>
      <c r="L29" s="117"/>
      <c r="S29" s="39"/>
      <c r="T29" s="39"/>
      <c r="U29" s="39"/>
      <c r="V29" s="39"/>
      <c r="W29" s="39"/>
      <c r="X29" s="39"/>
      <c r="Y29" s="39"/>
      <c r="Z29" s="39"/>
      <c r="AA29" s="39"/>
      <c r="AB29" s="39"/>
      <c r="AC29" s="39"/>
      <c r="AD29" s="39"/>
      <c r="AE29" s="39"/>
    </row>
    <row r="30" s="2" customFormat="1" ht="25.44" customHeight="1">
      <c r="A30" s="39"/>
      <c r="B30" s="40"/>
      <c r="C30" s="39"/>
      <c r="D30" s="121" t="s">
        <v>38</v>
      </c>
      <c r="E30" s="39"/>
      <c r="F30" s="39"/>
      <c r="G30" s="39"/>
      <c r="H30" s="39"/>
      <c r="I30" s="39"/>
      <c r="J30" s="91">
        <f>ROUND(J86, 2)</f>
        <v>0</v>
      </c>
      <c r="K30" s="39"/>
      <c r="L30" s="117"/>
      <c r="S30" s="39"/>
      <c r="T30" s="39"/>
      <c r="U30" s="39"/>
      <c r="V30" s="39"/>
      <c r="W30" s="39"/>
      <c r="X30" s="39"/>
      <c r="Y30" s="39"/>
      <c r="Z30" s="39"/>
      <c r="AA30" s="39"/>
      <c r="AB30" s="39"/>
      <c r="AC30" s="39"/>
      <c r="AD30" s="39"/>
      <c r="AE30" s="39"/>
    </row>
    <row r="31" s="2" customFormat="1" ht="6.96" customHeight="1">
      <c r="A31" s="39"/>
      <c r="B31" s="40"/>
      <c r="C31" s="39"/>
      <c r="D31" s="85"/>
      <c r="E31" s="85"/>
      <c r="F31" s="85"/>
      <c r="G31" s="85"/>
      <c r="H31" s="85"/>
      <c r="I31" s="85"/>
      <c r="J31" s="85"/>
      <c r="K31" s="85"/>
      <c r="L31" s="117"/>
      <c r="S31" s="39"/>
      <c r="T31" s="39"/>
      <c r="U31" s="39"/>
      <c r="V31" s="39"/>
      <c r="W31" s="39"/>
      <c r="X31" s="39"/>
      <c r="Y31" s="39"/>
      <c r="Z31" s="39"/>
      <c r="AA31" s="39"/>
      <c r="AB31" s="39"/>
      <c r="AC31" s="39"/>
      <c r="AD31" s="39"/>
      <c r="AE31" s="39"/>
    </row>
    <row r="32" s="2" customFormat="1" ht="14.4" customHeight="1">
      <c r="A32" s="39"/>
      <c r="B32" s="40"/>
      <c r="C32" s="39"/>
      <c r="D32" s="39"/>
      <c r="E32" s="39"/>
      <c r="F32" s="44" t="s">
        <v>40</v>
      </c>
      <c r="G32" s="39"/>
      <c r="H32" s="39"/>
      <c r="I32" s="44" t="s">
        <v>39</v>
      </c>
      <c r="J32" s="44" t="s">
        <v>41</v>
      </c>
      <c r="K32" s="39"/>
      <c r="L32" s="117"/>
      <c r="S32" s="39"/>
      <c r="T32" s="39"/>
      <c r="U32" s="39"/>
      <c r="V32" s="39"/>
      <c r="W32" s="39"/>
      <c r="X32" s="39"/>
      <c r="Y32" s="39"/>
      <c r="Z32" s="39"/>
      <c r="AA32" s="39"/>
      <c r="AB32" s="39"/>
      <c r="AC32" s="39"/>
      <c r="AD32" s="39"/>
      <c r="AE32" s="39"/>
    </row>
    <row r="33" s="2" customFormat="1" ht="14.4" customHeight="1">
      <c r="A33" s="39"/>
      <c r="B33" s="40"/>
      <c r="C33" s="39"/>
      <c r="D33" s="122" t="s">
        <v>42</v>
      </c>
      <c r="E33" s="33" t="s">
        <v>43</v>
      </c>
      <c r="F33" s="123">
        <f>ROUND((SUM(BE86:BE150)),  2)</f>
        <v>0</v>
      </c>
      <c r="G33" s="39"/>
      <c r="H33" s="39"/>
      <c r="I33" s="124">
        <v>0.21</v>
      </c>
      <c r="J33" s="123">
        <f>ROUND(((SUM(BE86:BE150))*I33),  2)</f>
        <v>0</v>
      </c>
      <c r="K33" s="39"/>
      <c r="L33" s="117"/>
      <c r="S33" s="39"/>
      <c r="T33" s="39"/>
      <c r="U33" s="39"/>
      <c r="V33" s="39"/>
      <c r="W33" s="39"/>
      <c r="X33" s="39"/>
      <c r="Y33" s="39"/>
      <c r="Z33" s="39"/>
      <c r="AA33" s="39"/>
      <c r="AB33" s="39"/>
      <c r="AC33" s="39"/>
      <c r="AD33" s="39"/>
      <c r="AE33" s="39"/>
    </row>
    <row r="34" s="2" customFormat="1" ht="14.4" customHeight="1">
      <c r="A34" s="39"/>
      <c r="B34" s="40"/>
      <c r="C34" s="39"/>
      <c r="D34" s="39"/>
      <c r="E34" s="33" t="s">
        <v>44</v>
      </c>
      <c r="F34" s="123">
        <f>ROUND((SUM(BF86:BF150)),  2)</f>
        <v>0</v>
      </c>
      <c r="G34" s="39"/>
      <c r="H34" s="39"/>
      <c r="I34" s="124">
        <v>0.12</v>
      </c>
      <c r="J34" s="123">
        <f>ROUND(((SUM(BF86:BF150))*I34),  2)</f>
        <v>0</v>
      </c>
      <c r="K34" s="39"/>
      <c r="L34" s="117"/>
      <c r="S34" s="39"/>
      <c r="T34" s="39"/>
      <c r="U34" s="39"/>
      <c r="V34" s="39"/>
      <c r="W34" s="39"/>
      <c r="X34" s="39"/>
      <c r="Y34" s="39"/>
      <c r="Z34" s="39"/>
      <c r="AA34" s="39"/>
      <c r="AB34" s="39"/>
      <c r="AC34" s="39"/>
      <c r="AD34" s="39"/>
      <c r="AE34" s="39"/>
    </row>
    <row r="35" hidden="1" s="2" customFormat="1" ht="14.4" customHeight="1">
      <c r="A35" s="39"/>
      <c r="B35" s="40"/>
      <c r="C35" s="39"/>
      <c r="D35" s="39"/>
      <c r="E35" s="33" t="s">
        <v>45</v>
      </c>
      <c r="F35" s="123">
        <f>ROUND((SUM(BG86:BG150)),  2)</f>
        <v>0</v>
      </c>
      <c r="G35" s="39"/>
      <c r="H35" s="39"/>
      <c r="I35" s="124">
        <v>0.21</v>
      </c>
      <c r="J35" s="123">
        <f>0</f>
        <v>0</v>
      </c>
      <c r="K35" s="39"/>
      <c r="L35" s="117"/>
      <c r="S35" s="39"/>
      <c r="T35" s="39"/>
      <c r="U35" s="39"/>
      <c r="V35" s="39"/>
      <c r="W35" s="39"/>
      <c r="X35" s="39"/>
      <c r="Y35" s="39"/>
      <c r="Z35" s="39"/>
      <c r="AA35" s="39"/>
      <c r="AB35" s="39"/>
      <c r="AC35" s="39"/>
      <c r="AD35" s="39"/>
      <c r="AE35" s="39"/>
    </row>
    <row r="36" hidden="1" s="2" customFormat="1" ht="14.4" customHeight="1">
      <c r="A36" s="39"/>
      <c r="B36" s="40"/>
      <c r="C36" s="39"/>
      <c r="D36" s="39"/>
      <c r="E36" s="33" t="s">
        <v>46</v>
      </c>
      <c r="F36" s="123">
        <f>ROUND((SUM(BH86:BH150)),  2)</f>
        <v>0</v>
      </c>
      <c r="G36" s="39"/>
      <c r="H36" s="39"/>
      <c r="I36" s="124">
        <v>0.12</v>
      </c>
      <c r="J36" s="123">
        <f>0</f>
        <v>0</v>
      </c>
      <c r="K36" s="39"/>
      <c r="L36" s="117"/>
      <c r="S36" s="39"/>
      <c r="T36" s="39"/>
      <c r="U36" s="39"/>
      <c r="V36" s="39"/>
      <c r="W36" s="39"/>
      <c r="X36" s="39"/>
      <c r="Y36" s="39"/>
      <c r="Z36" s="39"/>
      <c r="AA36" s="39"/>
      <c r="AB36" s="39"/>
      <c r="AC36" s="39"/>
      <c r="AD36" s="39"/>
      <c r="AE36" s="39"/>
    </row>
    <row r="37" hidden="1" s="2" customFormat="1" ht="14.4" customHeight="1">
      <c r="A37" s="39"/>
      <c r="B37" s="40"/>
      <c r="C37" s="39"/>
      <c r="D37" s="39"/>
      <c r="E37" s="33" t="s">
        <v>47</v>
      </c>
      <c r="F37" s="123">
        <f>ROUND((SUM(BI86:BI150)),  2)</f>
        <v>0</v>
      </c>
      <c r="G37" s="39"/>
      <c r="H37" s="39"/>
      <c r="I37" s="124">
        <v>0</v>
      </c>
      <c r="J37" s="123">
        <f>0</f>
        <v>0</v>
      </c>
      <c r="K37" s="39"/>
      <c r="L37" s="117"/>
      <c r="S37" s="39"/>
      <c r="T37" s="39"/>
      <c r="U37" s="39"/>
      <c r="V37" s="39"/>
      <c r="W37" s="39"/>
      <c r="X37" s="39"/>
      <c r="Y37" s="39"/>
      <c r="Z37" s="39"/>
      <c r="AA37" s="39"/>
      <c r="AB37" s="39"/>
      <c r="AC37" s="39"/>
      <c r="AD37" s="39"/>
      <c r="AE37" s="39"/>
    </row>
    <row r="38" s="2" customFormat="1" ht="6.96" customHeight="1">
      <c r="A38" s="39"/>
      <c r="B38" s="40"/>
      <c r="C38" s="39"/>
      <c r="D38" s="39"/>
      <c r="E38" s="39"/>
      <c r="F38" s="39"/>
      <c r="G38" s="39"/>
      <c r="H38" s="39"/>
      <c r="I38" s="39"/>
      <c r="J38" s="39"/>
      <c r="K38" s="39"/>
      <c r="L38" s="117"/>
      <c r="S38" s="39"/>
      <c r="T38" s="39"/>
      <c r="U38" s="39"/>
      <c r="V38" s="39"/>
      <c r="W38" s="39"/>
      <c r="X38" s="39"/>
      <c r="Y38" s="39"/>
      <c r="Z38" s="39"/>
      <c r="AA38" s="39"/>
      <c r="AB38" s="39"/>
      <c r="AC38" s="39"/>
      <c r="AD38" s="39"/>
      <c r="AE38" s="39"/>
    </row>
    <row r="39" s="2" customFormat="1" ht="25.44" customHeight="1">
      <c r="A39" s="39"/>
      <c r="B39" s="40"/>
      <c r="C39" s="125"/>
      <c r="D39" s="126" t="s">
        <v>48</v>
      </c>
      <c r="E39" s="77"/>
      <c r="F39" s="77"/>
      <c r="G39" s="127" t="s">
        <v>49</v>
      </c>
      <c r="H39" s="128" t="s">
        <v>50</v>
      </c>
      <c r="I39" s="77"/>
      <c r="J39" s="129">
        <f>SUM(J30:J37)</f>
        <v>0</v>
      </c>
      <c r="K39" s="130"/>
      <c r="L39" s="117"/>
      <c r="S39" s="39"/>
      <c r="T39" s="39"/>
      <c r="U39" s="39"/>
      <c r="V39" s="39"/>
      <c r="W39" s="39"/>
      <c r="X39" s="39"/>
      <c r="Y39" s="39"/>
      <c r="Z39" s="39"/>
      <c r="AA39" s="39"/>
      <c r="AB39" s="39"/>
      <c r="AC39" s="39"/>
      <c r="AD39" s="39"/>
      <c r="AE39" s="39"/>
    </row>
    <row r="40" s="2" customFormat="1" ht="14.4" customHeight="1">
      <c r="A40" s="39"/>
      <c r="B40" s="56"/>
      <c r="C40" s="57"/>
      <c r="D40" s="57"/>
      <c r="E40" s="57"/>
      <c r="F40" s="57"/>
      <c r="G40" s="57"/>
      <c r="H40" s="57"/>
      <c r="I40" s="57"/>
      <c r="J40" s="57"/>
      <c r="K40" s="57"/>
      <c r="L40" s="117"/>
      <c r="S40" s="39"/>
      <c r="T40" s="39"/>
      <c r="U40" s="39"/>
      <c r="V40" s="39"/>
      <c r="W40" s="39"/>
      <c r="X40" s="39"/>
      <c r="Y40" s="39"/>
      <c r="Z40" s="39"/>
      <c r="AA40" s="39"/>
      <c r="AB40" s="39"/>
      <c r="AC40" s="39"/>
      <c r="AD40" s="39"/>
      <c r="AE40" s="39"/>
    </row>
    <row r="44" s="2" customFormat="1" ht="6.96" customHeight="1">
      <c r="A44" s="39"/>
      <c r="B44" s="58"/>
      <c r="C44" s="59"/>
      <c r="D44" s="59"/>
      <c r="E44" s="59"/>
      <c r="F44" s="59"/>
      <c r="G44" s="59"/>
      <c r="H44" s="59"/>
      <c r="I44" s="59"/>
      <c r="J44" s="59"/>
      <c r="K44" s="59"/>
      <c r="L44" s="117"/>
      <c r="S44" s="39"/>
      <c r="T44" s="39"/>
      <c r="U44" s="39"/>
      <c r="V44" s="39"/>
      <c r="W44" s="39"/>
      <c r="X44" s="39"/>
      <c r="Y44" s="39"/>
      <c r="Z44" s="39"/>
      <c r="AA44" s="39"/>
      <c r="AB44" s="39"/>
      <c r="AC44" s="39"/>
      <c r="AD44" s="39"/>
      <c r="AE44" s="39"/>
    </row>
    <row r="45" s="2" customFormat="1" ht="24.96" customHeight="1">
      <c r="A45" s="39"/>
      <c r="B45" s="40"/>
      <c r="C45" s="24" t="s">
        <v>113</v>
      </c>
      <c r="D45" s="39"/>
      <c r="E45" s="39"/>
      <c r="F45" s="39"/>
      <c r="G45" s="39"/>
      <c r="H45" s="39"/>
      <c r="I45" s="39"/>
      <c r="J45" s="39"/>
      <c r="K45" s="39"/>
      <c r="L45" s="117"/>
      <c r="S45" s="39"/>
      <c r="T45" s="39"/>
      <c r="U45" s="39"/>
      <c r="V45" s="39"/>
      <c r="W45" s="39"/>
      <c r="X45" s="39"/>
      <c r="Y45" s="39"/>
      <c r="Z45" s="39"/>
      <c r="AA45" s="39"/>
      <c r="AB45" s="39"/>
      <c r="AC45" s="39"/>
      <c r="AD45" s="39"/>
      <c r="AE45" s="39"/>
    </row>
    <row r="46" s="2" customFormat="1" ht="6.96" customHeight="1">
      <c r="A46" s="39"/>
      <c r="B46" s="40"/>
      <c r="C46" s="39"/>
      <c r="D46" s="39"/>
      <c r="E46" s="39"/>
      <c r="F46" s="39"/>
      <c r="G46" s="39"/>
      <c r="H46" s="39"/>
      <c r="I46" s="39"/>
      <c r="J46" s="39"/>
      <c r="K46" s="39"/>
      <c r="L46" s="117"/>
      <c r="S46" s="39"/>
      <c r="T46" s="39"/>
      <c r="U46" s="39"/>
      <c r="V46" s="39"/>
      <c r="W46" s="39"/>
      <c r="X46" s="39"/>
      <c r="Y46" s="39"/>
      <c r="Z46" s="39"/>
      <c r="AA46" s="39"/>
      <c r="AB46" s="39"/>
      <c r="AC46" s="39"/>
      <c r="AD46" s="39"/>
      <c r="AE46" s="39"/>
    </row>
    <row r="47" s="2" customFormat="1" ht="12" customHeight="1">
      <c r="A47" s="39"/>
      <c r="B47" s="40"/>
      <c r="C47" s="33" t="s">
        <v>17</v>
      </c>
      <c r="D47" s="39"/>
      <c r="E47" s="39"/>
      <c r="F47" s="39"/>
      <c r="G47" s="39"/>
      <c r="H47" s="39"/>
      <c r="I47" s="39"/>
      <c r="J47" s="39"/>
      <c r="K47" s="39"/>
      <c r="L47" s="117"/>
      <c r="S47" s="39"/>
      <c r="T47" s="39"/>
      <c r="U47" s="39"/>
      <c r="V47" s="39"/>
      <c r="W47" s="39"/>
      <c r="X47" s="39"/>
      <c r="Y47" s="39"/>
      <c r="Z47" s="39"/>
      <c r="AA47" s="39"/>
      <c r="AB47" s="39"/>
      <c r="AC47" s="39"/>
      <c r="AD47" s="39"/>
      <c r="AE47" s="39"/>
    </row>
    <row r="48" s="2" customFormat="1" ht="16.5" customHeight="1">
      <c r="A48" s="39"/>
      <c r="B48" s="40"/>
      <c r="C48" s="39"/>
      <c r="D48" s="39"/>
      <c r="E48" s="116" t="str">
        <f>E7</f>
        <v>SUŠP Jihlava Rek. stravovacího provozu</v>
      </c>
      <c r="F48" s="33"/>
      <c r="G48" s="33"/>
      <c r="H48" s="33"/>
      <c r="I48" s="39"/>
      <c r="J48" s="39"/>
      <c r="K48" s="39"/>
      <c r="L48" s="117"/>
      <c r="S48" s="39"/>
      <c r="T48" s="39"/>
      <c r="U48" s="39"/>
      <c r="V48" s="39"/>
      <c r="W48" s="39"/>
      <c r="X48" s="39"/>
      <c r="Y48" s="39"/>
      <c r="Z48" s="39"/>
      <c r="AA48" s="39"/>
      <c r="AB48" s="39"/>
      <c r="AC48" s="39"/>
      <c r="AD48" s="39"/>
      <c r="AE48" s="39"/>
    </row>
    <row r="49" s="2" customFormat="1" ht="12" customHeight="1">
      <c r="A49" s="39"/>
      <c r="B49" s="40"/>
      <c r="C49" s="33" t="s">
        <v>111</v>
      </c>
      <c r="D49" s="39"/>
      <c r="E49" s="39"/>
      <c r="F49" s="39"/>
      <c r="G49" s="39"/>
      <c r="H49" s="39"/>
      <c r="I49" s="39"/>
      <c r="J49" s="39"/>
      <c r="K49" s="39"/>
      <c r="L49" s="117"/>
      <c r="S49" s="39"/>
      <c r="T49" s="39"/>
      <c r="U49" s="39"/>
      <c r="V49" s="39"/>
      <c r="W49" s="39"/>
      <c r="X49" s="39"/>
      <c r="Y49" s="39"/>
      <c r="Z49" s="39"/>
      <c r="AA49" s="39"/>
      <c r="AB49" s="39"/>
      <c r="AC49" s="39"/>
      <c r="AD49" s="39"/>
      <c r="AE49" s="39"/>
    </row>
    <row r="50" s="2" customFormat="1" ht="16.5" customHeight="1">
      <c r="A50" s="39"/>
      <c r="B50" s="40"/>
      <c r="C50" s="39"/>
      <c r="D50" s="39"/>
      <c r="E50" s="63" t="str">
        <f>E9</f>
        <v>09 - VZT</v>
      </c>
      <c r="F50" s="39"/>
      <c r="G50" s="39"/>
      <c r="H50" s="39"/>
      <c r="I50" s="39"/>
      <c r="J50" s="39"/>
      <c r="K50" s="39"/>
      <c r="L50" s="117"/>
      <c r="S50" s="39"/>
      <c r="T50" s="39"/>
      <c r="U50" s="39"/>
      <c r="V50" s="39"/>
      <c r="W50" s="39"/>
      <c r="X50" s="39"/>
      <c r="Y50" s="39"/>
      <c r="Z50" s="39"/>
      <c r="AA50" s="39"/>
      <c r="AB50" s="39"/>
      <c r="AC50" s="39"/>
      <c r="AD50" s="39"/>
      <c r="AE50" s="39"/>
    </row>
    <row r="51" s="2" customFormat="1" ht="6.96" customHeight="1">
      <c r="A51" s="39"/>
      <c r="B51" s="40"/>
      <c r="C51" s="39"/>
      <c r="D51" s="39"/>
      <c r="E51" s="39"/>
      <c r="F51" s="39"/>
      <c r="G51" s="39"/>
      <c r="H51" s="39"/>
      <c r="I51" s="39"/>
      <c r="J51" s="39"/>
      <c r="K51" s="39"/>
      <c r="L51" s="117"/>
      <c r="S51" s="39"/>
      <c r="T51" s="39"/>
      <c r="U51" s="39"/>
      <c r="V51" s="39"/>
      <c r="W51" s="39"/>
      <c r="X51" s="39"/>
      <c r="Y51" s="39"/>
      <c r="Z51" s="39"/>
      <c r="AA51" s="39"/>
      <c r="AB51" s="39"/>
      <c r="AC51" s="39"/>
      <c r="AD51" s="39"/>
      <c r="AE51" s="39"/>
    </row>
    <row r="52" s="2" customFormat="1" ht="12" customHeight="1">
      <c r="A52" s="39"/>
      <c r="B52" s="40"/>
      <c r="C52" s="33" t="s">
        <v>21</v>
      </c>
      <c r="D52" s="39"/>
      <c r="E52" s="39"/>
      <c r="F52" s="28" t="str">
        <f>F12</f>
        <v>Hálkova 2917/42</v>
      </c>
      <c r="G52" s="39"/>
      <c r="H52" s="39"/>
      <c r="I52" s="33" t="s">
        <v>23</v>
      </c>
      <c r="J52" s="65" t="str">
        <f>IF(J12="","",J12)</f>
        <v>20. 1. 2025</v>
      </c>
      <c r="K52" s="39"/>
      <c r="L52" s="117"/>
      <c r="S52" s="39"/>
      <c r="T52" s="39"/>
      <c r="U52" s="39"/>
      <c r="V52" s="39"/>
      <c r="W52" s="39"/>
      <c r="X52" s="39"/>
      <c r="Y52" s="39"/>
      <c r="Z52" s="39"/>
      <c r="AA52" s="39"/>
      <c r="AB52" s="39"/>
      <c r="AC52" s="39"/>
      <c r="AD52" s="39"/>
      <c r="AE52" s="39"/>
    </row>
    <row r="53" s="2" customFormat="1" ht="6.96" customHeight="1">
      <c r="A53" s="39"/>
      <c r="B53" s="40"/>
      <c r="C53" s="39"/>
      <c r="D53" s="39"/>
      <c r="E53" s="39"/>
      <c r="F53" s="39"/>
      <c r="G53" s="39"/>
      <c r="H53" s="39"/>
      <c r="I53" s="39"/>
      <c r="J53" s="39"/>
      <c r="K53" s="39"/>
      <c r="L53" s="117"/>
      <c r="S53" s="39"/>
      <c r="T53" s="39"/>
      <c r="U53" s="39"/>
      <c r="V53" s="39"/>
      <c r="W53" s="39"/>
      <c r="X53" s="39"/>
      <c r="Y53" s="39"/>
      <c r="Z53" s="39"/>
      <c r="AA53" s="39"/>
      <c r="AB53" s="39"/>
      <c r="AC53" s="39"/>
      <c r="AD53" s="39"/>
      <c r="AE53" s="39"/>
    </row>
    <row r="54" s="2" customFormat="1" ht="15.15" customHeight="1">
      <c r="A54" s="39"/>
      <c r="B54" s="40"/>
      <c r="C54" s="33" t="s">
        <v>25</v>
      </c>
      <c r="D54" s="39"/>
      <c r="E54" s="39"/>
      <c r="F54" s="28" t="str">
        <f>E15</f>
        <v>Kraj Vysočina, Žižkova 182/57, 586 01 Jihlava</v>
      </c>
      <c r="G54" s="39"/>
      <c r="H54" s="39"/>
      <c r="I54" s="33" t="s">
        <v>31</v>
      </c>
      <c r="J54" s="37" t="str">
        <f>E21</f>
        <v>Proiectura Dana s.r.o.</v>
      </c>
      <c r="K54" s="39"/>
      <c r="L54" s="117"/>
      <c r="S54" s="39"/>
      <c r="T54" s="39"/>
      <c r="U54" s="39"/>
      <c r="V54" s="39"/>
      <c r="W54" s="39"/>
      <c r="X54" s="39"/>
      <c r="Y54" s="39"/>
      <c r="Z54" s="39"/>
      <c r="AA54" s="39"/>
      <c r="AB54" s="39"/>
      <c r="AC54" s="39"/>
      <c r="AD54" s="39"/>
      <c r="AE54" s="39"/>
    </row>
    <row r="55" s="2" customFormat="1" ht="15.15" customHeight="1">
      <c r="A55" s="39"/>
      <c r="B55" s="40"/>
      <c r="C55" s="33" t="s">
        <v>29</v>
      </c>
      <c r="D55" s="39"/>
      <c r="E55" s="39"/>
      <c r="F55" s="28" t="str">
        <f>IF(E18="","",E18)</f>
        <v>Vyplň údaj</v>
      </c>
      <c r="G55" s="39"/>
      <c r="H55" s="39"/>
      <c r="I55" s="33" t="s">
        <v>36</v>
      </c>
      <c r="J55" s="37" t="str">
        <f>E24</f>
        <v>Proiectura Dana s.r.o.</v>
      </c>
      <c r="K55" s="39"/>
      <c r="L55" s="117"/>
      <c r="S55" s="39"/>
      <c r="T55" s="39"/>
      <c r="U55" s="39"/>
      <c r="V55" s="39"/>
      <c r="W55" s="39"/>
      <c r="X55" s="39"/>
      <c r="Y55" s="39"/>
      <c r="Z55" s="39"/>
      <c r="AA55" s="39"/>
      <c r="AB55" s="39"/>
      <c r="AC55" s="39"/>
      <c r="AD55" s="39"/>
      <c r="AE55" s="39"/>
    </row>
    <row r="56" s="2" customFormat="1" ht="10.32" customHeight="1">
      <c r="A56" s="39"/>
      <c r="B56" s="40"/>
      <c r="C56" s="39"/>
      <c r="D56" s="39"/>
      <c r="E56" s="39"/>
      <c r="F56" s="39"/>
      <c r="G56" s="39"/>
      <c r="H56" s="39"/>
      <c r="I56" s="39"/>
      <c r="J56" s="39"/>
      <c r="K56" s="39"/>
      <c r="L56" s="117"/>
      <c r="S56" s="39"/>
      <c r="T56" s="39"/>
      <c r="U56" s="39"/>
      <c r="V56" s="39"/>
      <c r="W56" s="39"/>
      <c r="X56" s="39"/>
      <c r="Y56" s="39"/>
      <c r="Z56" s="39"/>
      <c r="AA56" s="39"/>
      <c r="AB56" s="39"/>
      <c r="AC56" s="39"/>
      <c r="AD56" s="39"/>
      <c r="AE56" s="39"/>
    </row>
    <row r="57" s="2" customFormat="1" ht="29.28" customHeight="1">
      <c r="A57" s="39"/>
      <c r="B57" s="40"/>
      <c r="C57" s="131" t="s">
        <v>114</v>
      </c>
      <c r="D57" s="125"/>
      <c r="E57" s="125"/>
      <c r="F57" s="125"/>
      <c r="G57" s="125"/>
      <c r="H57" s="125"/>
      <c r="I57" s="125"/>
      <c r="J57" s="132" t="s">
        <v>115</v>
      </c>
      <c r="K57" s="125"/>
      <c r="L57" s="117"/>
      <c r="S57" s="39"/>
      <c r="T57" s="39"/>
      <c r="U57" s="39"/>
      <c r="V57" s="39"/>
      <c r="W57" s="39"/>
      <c r="X57" s="39"/>
      <c r="Y57" s="39"/>
      <c r="Z57" s="39"/>
      <c r="AA57" s="39"/>
      <c r="AB57" s="39"/>
      <c r="AC57" s="39"/>
      <c r="AD57" s="39"/>
      <c r="AE57" s="39"/>
    </row>
    <row r="58" s="2" customFormat="1" ht="10.32" customHeight="1">
      <c r="A58" s="39"/>
      <c r="B58" s="40"/>
      <c r="C58" s="39"/>
      <c r="D58" s="39"/>
      <c r="E58" s="39"/>
      <c r="F58" s="39"/>
      <c r="G58" s="39"/>
      <c r="H58" s="39"/>
      <c r="I58" s="39"/>
      <c r="J58" s="39"/>
      <c r="K58" s="39"/>
      <c r="L58" s="117"/>
      <c r="S58" s="39"/>
      <c r="T58" s="39"/>
      <c r="U58" s="39"/>
      <c r="V58" s="39"/>
      <c r="W58" s="39"/>
      <c r="X58" s="39"/>
      <c r="Y58" s="39"/>
      <c r="Z58" s="39"/>
      <c r="AA58" s="39"/>
      <c r="AB58" s="39"/>
      <c r="AC58" s="39"/>
      <c r="AD58" s="39"/>
      <c r="AE58" s="39"/>
    </row>
    <row r="59" s="2" customFormat="1" ht="22.8" customHeight="1">
      <c r="A59" s="39"/>
      <c r="B59" s="40"/>
      <c r="C59" s="133" t="s">
        <v>70</v>
      </c>
      <c r="D59" s="39"/>
      <c r="E59" s="39"/>
      <c r="F59" s="39"/>
      <c r="G59" s="39"/>
      <c r="H59" s="39"/>
      <c r="I59" s="39"/>
      <c r="J59" s="91">
        <f>J86</f>
        <v>0</v>
      </c>
      <c r="K59" s="39"/>
      <c r="L59" s="117"/>
      <c r="S59" s="39"/>
      <c r="T59" s="39"/>
      <c r="U59" s="39"/>
      <c r="V59" s="39"/>
      <c r="W59" s="39"/>
      <c r="X59" s="39"/>
      <c r="Y59" s="39"/>
      <c r="Z59" s="39"/>
      <c r="AA59" s="39"/>
      <c r="AB59" s="39"/>
      <c r="AC59" s="39"/>
      <c r="AD59" s="39"/>
      <c r="AE59" s="39"/>
      <c r="AU59" s="20" t="s">
        <v>116</v>
      </c>
    </row>
    <row r="60" s="9" customFormat="1" ht="24.96" customHeight="1">
      <c r="A60" s="9"/>
      <c r="B60" s="134"/>
      <c r="C60" s="9"/>
      <c r="D60" s="135" t="s">
        <v>1641</v>
      </c>
      <c r="E60" s="136"/>
      <c r="F60" s="136"/>
      <c r="G60" s="136"/>
      <c r="H60" s="136"/>
      <c r="I60" s="136"/>
      <c r="J60" s="137">
        <f>J87</f>
        <v>0</v>
      </c>
      <c r="K60" s="9"/>
      <c r="L60" s="134"/>
      <c r="S60" s="9"/>
      <c r="T60" s="9"/>
      <c r="U60" s="9"/>
      <c r="V60" s="9"/>
      <c r="W60" s="9"/>
      <c r="X60" s="9"/>
      <c r="Y60" s="9"/>
      <c r="Z60" s="9"/>
      <c r="AA60" s="9"/>
      <c r="AB60" s="9"/>
      <c r="AC60" s="9"/>
      <c r="AD60" s="9"/>
      <c r="AE60" s="9"/>
    </row>
    <row r="61" s="9" customFormat="1" ht="24.96" customHeight="1">
      <c r="A61" s="9"/>
      <c r="B61" s="134"/>
      <c r="C61" s="9"/>
      <c r="D61" s="135" t="s">
        <v>1642</v>
      </c>
      <c r="E61" s="136"/>
      <c r="F61" s="136"/>
      <c r="G61" s="136"/>
      <c r="H61" s="136"/>
      <c r="I61" s="136"/>
      <c r="J61" s="137">
        <f>J93</f>
        <v>0</v>
      </c>
      <c r="K61" s="9"/>
      <c r="L61" s="134"/>
      <c r="S61" s="9"/>
      <c r="T61" s="9"/>
      <c r="U61" s="9"/>
      <c r="V61" s="9"/>
      <c r="W61" s="9"/>
      <c r="X61" s="9"/>
      <c r="Y61" s="9"/>
      <c r="Z61" s="9"/>
      <c r="AA61" s="9"/>
      <c r="AB61" s="9"/>
      <c r="AC61" s="9"/>
      <c r="AD61" s="9"/>
      <c r="AE61" s="9"/>
    </row>
    <row r="62" s="9" customFormat="1" ht="24.96" customHeight="1">
      <c r="A62" s="9"/>
      <c r="B62" s="134"/>
      <c r="C62" s="9"/>
      <c r="D62" s="135" t="s">
        <v>1643</v>
      </c>
      <c r="E62" s="136"/>
      <c r="F62" s="136"/>
      <c r="G62" s="136"/>
      <c r="H62" s="136"/>
      <c r="I62" s="136"/>
      <c r="J62" s="137">
        <f>J109</f>
        <v>0</v>
      </c>
      <c r="K62" s="9"/>
      <c r="L62" s="134"/>
      <c r="S62" s="9"/>
      <c r="T62" s="9"/>
      <c r="U62" s="9"/>
      <c r="V62" s="9"/>
      <c r="W62" s="9"/>
      <c r="X62" s="9"/>
      <c r="Y62" s="9"/>
      <c r="Z62" s="9"/>
      <c r="AA62" s="9"/>
      <c r="AB62" s="9"/>
      <c r="AC62" s="9"/>
      <c r="AD62" s="9"/>
      <c r="AE62" s="9"/>
    </row>
    <row r="63" s="9" customFormat="1" ht="24.96" customHeight="1">
      <c r="A63" s="9"/>
      <c r="B63" s="134"/>
      <c r="C63" s="9"/>
      <c r="D63" s="135" t="s">
        <v>1644</v>
      </c>
      <c r="E63" s="136"/>
      <c r="F63" s="136"/>
      <c r="G63" s="136"/>
      <c r="H63" s="136"/>
      <c r="I63" s="136"/>
      <c r="J63" s="137">
        <f>J125</f>
        <v>0</v>
      </c>
      <c r="K63" s="9"/>
      <c r="L63" s="134"/>
      <c r="S63" s="9"/>
      <c r="T63" s="9"/>
      <c r="U63" s="9"/>
      <c r="V63" s="9"/>
      <c r="W63" s="9"/>
      <c r="X63" s="9"/>
      <c r="Y63" s="9"/>
      <c r="Z63" s="9"/>
      <c r="AA63" s="9"/>
      <c r="AB63" s="9"/>
      <c r="AC63" s="9"/>
      <c r="AD63" s="9"/>
      <c r="AE63" s="9"/>
    </row>
    <row r="64" s="9" customFormat="1" ht="24.96" customHeight="1">
      <c r="A64" s="9"/>
      <c r="B64" s="134"/>
      <c r="C64" s="9"/>
      <c r="D64" s="135" t="s">
        <v>1645</v>
      </c>
      <c r="E64" s="136"/>
      <c r="F64" s="136"/>
      <c r="G64" s="136"/>
      <c r="H64" s="136"/>
      <c r="I64" s="136"/>
      <c r="J64" s="137">
        <f>J136</f>
        <v>0</v>
      </c>
      <c r="K64" s="9"/>
      <c r="L64" s="134"/>
      <c r="S64" s="9"/>
      <c r="T64" s="9"/>
      <c r="U64" s="9"/>
      <c r="V64" s="9"/>
      <c r="W64" s="9"/>
      <c r="X64" s="9"/>
      <c r="Y64" s="9"/>
      <c r="Z64" s="9"/>
      <c r="AA64" s="9"/>
      <c r="AB64" s="9"/>
      <c r="AC64" s="9"/>
      <c r="AD64" s="9"/>
      <c r="AE64" s="9"/>
    </row>
    <row r="65" s="9" customFormat="1" ht="24.96" customHeight="1">
      <c r="A65" s="9"/>
      <c r="B65" s="134"/>
      <c r="C65" s="9"/>
      <c r="D65" s="135" t="s">
        <v>1646</v>
      </c>
      <c r="E65" s="136"/>
      <c r="F65" s="136"/>
      <c r="G65" s="136"/>
      <c r="H65" s="136"/>
      <c r="I65" s="136"/>
      <c r="J65" s="137">
        <f>J142</f>
        <v>0</v>
      </c>
      <c r="K65" s="9"/>
      <c r="L65" s="134"/>
      <c r="S65" s="9"/>
      <c r="T65" s="9"/>
      <c r="U65" s="9"/>
      <c r="V65" s="9"/>
      <c r="W65" s="9"/>
      <c r="X65" s="9"/>
      <c r="Y65" s="9"/>
      <c r="Z65" s="9"/>
      <c r="AA65" s="9"/>
      <c r="AB65" s="9"/>
      <c r="AC65" s="9"/>
      <c r="AD65" s="9"/>
      <c r="AE65" s="9"/>
    </row>
    <row r="66" s="10" customFormat="1" ht="19.92" customHeight="1">
      <c r="A66" s="10"/>
      <c r="B66" s="138"/>
      <c r="C66" s="10"/>
      <c r="D66" s="139" t="s">
        <v>1647</v>
      </c>
      <c r="E66" s="140"/>
      <c r="F66" s="140"/>
      <c r="G66" s="140"/>
      <c r="H66" s="140"/>
      <c r="I66" s="140"/>
      <c r="J66" s="141">
        <f>J148</f>
        <v>0</v>
      </c>
      <c r="K66" s="10"/>
      <c r="L66" s="138"/>
      <c r="S66" s="10"/>
      <c r="T66" s="10"/>
      <c r="U66" s="10"/>
      <c r="V66" s="10"/>
      <c r="W66" s="10"/>
      <c r="X66" s="10"/>
      <c r="Y66" s="10"/>
      <c r="Z66" s="10"/>
      <c r="AA66" s="10"/>
      <c r="AB66" s="10"/>
      <c r="AC66" s="10"/>
      <c r="AD66" s="10"/>
      <c r="AE66" s="10"/>
    </row>
    <row r="67" s="2" customFormat="1" ht="21.84" customHeight="1">
      <c r="A67" s="39"/>
      <c r="B67" s="40"/>
      <c r="C67" s="39"/>
      <c r="D67" s="39"/>
      <c r="E67" s="39"/>
      <c r="F67" s="39"/>
      <c r="G67" s="39"/>
      <c r="H67" s="39"/>
      <c r="I67" s="39"/>
      <c r="J67" s="39"/>
      <c r="K67" s="39"/>
      <c r="L67" s="117"/>
      <c r="S67" s="39"/>
      <c r="T67" s="39"/>
      <c r="U67" s="39"/>
      <c r="V67" s="39"/>
      <c r="W67" s="39"/>
      <c r="X67" s="39"/>
      <c r="Y67" s="39"/>
      <c r="Z67" s="39"/>
      <c r="AA67" s="39"/>
      <c r="AB67" s="39"/>
      <c r="AC67" s="39"/>
      <c r="AD67" s="39"/>
      <c r="AE67" s="39"/>
    </row>
    <row r="68" s="2" customFormat="1" ht="6.96" customHeight="1">
      <c r="A68" s="39"/>
      <c r="B68" s="56"/>
      <c r="C68" s="57"/>
      <c r="D68" s="57"/>
      <c r="E68" s="57"/>
      <c r="F68" s="57"/>
      <c r="G68" s="57"/>
      <c r="H68" s="57"/>
      <c r="I68" s="57"/>
      <c r="J68" s="57"/>
      <c r="K68" s="57"/>
      <c r="L68" s="117"/>
      <c r="S68" s="39"/>
      <c r="T68" s="39"/>
      <c r="U68" s="39"/>
      <c r="V68" s="39"/>
      <c r="W68" s="39"/>
      <c r="X68" s="39"/>
      <c r="Y68" s="39"/>
      <c r="Z68" s="39"/>
      <c r="AA68" s="39"/>
      <c r="AB68" s="39"/>
      <c r="AC68" s="39"/>
      <c r="AD68" s="39"/>
      <c r="AE68" s="39"/>
    </row>
    <row r="72" s="2" customFormat="1" ht="6.96" customHeight="1">
      <c r="A72" s="39"/>
      <c r="B72" s="58"/>
      <c r="C72" s="59"/>
      <c r="D72" s="59"/>
      <c r="E72" s="59"/>
      <c r="F72" s="59"/>
      <c r="G72" s="59"/>
      <c r="H72" s="59"/>
      <c r="I72" s="59"/>
      <c r="J72" s="59"/>
      <c r="K72" s="59"/>
      <c r="L72" s="117"/>
      <c r="S72" s="39"/>
      <c r="T72" s="39"/>
      <c r="U72" s="39"/>
      <c r="V72" s="39"/>
      <c r="W72" s="39"/>
      <c r="X72" s="39"/>
      <c r="Y72" s="39"/>
      <c r="Z72" s="39"/>
      <c r="AA72" s="39"/>
      <c r="AB72" s="39"/>
      <c r="AC72" s="39"/>
      <c r="AD72" s="39"/>
      <c r="AE72" s="39"/>
    </row>
    <row r="73" s="2" customFormat="1" ht="24.96" customHeight="1">
      <c r="A73" s="39"/>
      <c r="B73" s="40"/>
      <c r="C73" s="24" t="s">
        <v>133</v>
      </c>
      <c r="D73" s="39"/>
      <c r="E73" s="39"/>
      <c r="F73" s="39"/>
      <c r="G73" s="39"/>
      <c r="H73" s="39"/>
      <c r="I73" s="39"/>
      <c r="J73" s="39"/>
      <c r="K73" s="39"/>
      <c r="L73" s="117"/>
      <c r="S73" s="39"/>
      <c r="T73" s="39"/>
      <c r="U73" s="39"/>
      <c r="V73" s="39"/>
      <c r="W73" s="39"/>
      <c r="X73" s="39"/>
      <c r="Y73" s="39"/>
      <c r="Z73" s="39"/>
      <c r="AA73" s="39"/>
      <c r="AB73" s="39"/>
      <c r="AC73" s="39"/>
      <c r="AD73" s="39"/>
      <c r="AE73" s="39"/>
    </row>
    <row r="74" s="2" customFormat="1" ht="6.96" customHeight="1">
      <c r="A74" s="39"/>
      <c r="B74" s="40"/>
      <c r="C74" s="39"/>
      <c r="D74" s="39"/>
      <c r="E74" s="39"/>
      <c r="F74" s="39"/>
      <c r="G74" s="39"/>
      <c r="H74" s="39"/>
      <c r="I74" s="39"/>
      <c r="J74" s="39"/>
      <c r="K74" s="39"/>
      <c r="L74" s="117"/>
      <c r="S74" s="39"/>
      <c r="T74" s="39"/>
      <c r="U74" s="39"/>
      <c r="V74" s="39"/>
      <c r="W74" s="39"/>
      <c r="X74" s="39"/>
      <c r="Y74" s="39"/>
      <c r="Z74" s="39"/>
      <c r="AA74" s="39"/>
      <c r="AB74" s="39"/>
      <c r="AC74" s="39"/>
      <c r="AD74" s="39"/>
      <c r="AE74" s="39"/>
    </row>
    <row r="75" s="2" customFormat="1" ht="12" customHeight="1">
      <c r="A75" s="39"/>
      <c r="B75" s="40"/>
      <c r="C75" s="33" t="s">
        <v>17</v>
      </c>
      <c r="D75" s="39"/>
      <c r="E75" s="39"/>
      <c r="F75" s="39"/>
      <c r="G75" s="39"/>
      <c r="H75" s="39"/>
      <c r="I75" s="39"/>
      <c r="J75" s="39"/>
      <c r="K75" s="39"/>
      <c r="L75" s="117"/>
      <c r="S75" s="39"/>
      <c r="T75" s="39"/>
      <c r="U75" s="39"/>
      <c r="V75" s="39"/>
      <c r="W75" s="39"/>
      <c r="X75" s="39"/>
      <c r="Y75" s="39"/>
      <c r="Z75" s="39"/>
      <c r="AA75" s="39"/>
      <c r="AB75" s="39"/>
      <c r="AC75" s="39"/>
      <c r="AD75" s="39"/>
      <c r="AE75" s="39"/>
    </row>
    <row r="76" s="2" customFormat="1" ht="16.5" customHeight="1">
      <c r="A76" s="39"/>
      <c r="B76" s="40"/>
      <c r="C76" s="39"/>
      <c r="D76" s="39"/>
      <c r="E76" s="116" t="str">
        <f>E7</f>
        <v>SUŠP Jihlava Rek. stravovacího provozu</v>
      </c>
      <c r="F76" s="33"/>
      <c r="G76" s="33"/>
      <c r="H76" s="33"/>
      <c r="I76" s="39"/>
      <c r="J76" s="39"/>
      <c r="K76" s="39"/>
      <c r="L76" s="117"/>
      <c r="S76" s="39"/>
      <c r="T76" s="39"/>
      <c r="U76" s="39"/>
      <c r="V76" s="39"/>
      <c r="W76" s="39"/>
      <c r="X76" s="39"/>
      <c r="Y76" s="39"/>
      <c r="Z76" s="39"/>
      <c r="AA76" s="39"/>
      <c r="AB76" s="39"/>
      <c r="AC76" s="39"/>
      <c r="AD76" s="39"/>
      <c r="AE76" s="39"/>
    </row>
    <row r="77" s="2" customFormat="1" ht="12" customHeight="1">
      <c r="A77" s="39"/>
      <c r="B77" s="40"/>
      <c r="C77" s="33" t="s">
        <v>111</v>
      </c>
      <c r="D77" s="39"/>
      <c r="E77" s="39"/>
      <c r="F77" s="39"/>
      <c r="G77" s="39"/>
      <c r="H77" s="39"/>
      <c r="I77" s="39"/>
      <c r="J77" s="39"/>
      <c r="K77" s="39"/>
      <c r="L77" s="117"/>
      <c r="S77" s="39"/>
      <c r="T77" s="39"/>
      <c r="U77" s="39"/>
      <c r="V77" s="39"/>
      <c r="W77" s="39"/>
      <c r="X77" s="39"/>
      <c r="Y77" s="39"/>
      <c r="Z77" s="39"/>
      <c r="AA77" s="39"/>
      <c r="AB77" s="39"/>
      <c r="AC77" s="39"/>
      <c r="AD77" s="39"/>
      <c r="AE77" s="39"/>
    </row>
    <row r="78" s="2" customFormat="1" ht="16.5" customHeight="1">
      <c r="A78" s="39"/>
      <c r="B78" s="40"/>
      <c r="C78" s="39"/>
      <c r="D78" s="39"/>
      <c r="E78" s="63" t="str">
        <f>E9</f>
        <v>09 - VZT</v>
      </c>
      <c r="F78" s="39"/>
      <c r="G78" s="39"/>
      <c r="H78" s="39"/>
      <c r="I78" s="39"/>
      <c r="J78" s="39"/>
      <c r="K78" s="39"/>
      <c r="L78" s="117"/>
      <c r="S78" s="39"/>
      <c r="T78" s="39"/>
      <c r="U78" s="39"/>
      <c r="V78" s="39"/>
      <c r="W78" s="39"/>
      <c r="X78" s="39"/>
      <c r="Y78" s="39"/>
      <c r="Z78" s="39"/>
      <c r="AA78" s="39"/>
      <c r="AB78" s="39"/>
      <c r="AC78" s="39"/>
      <c r="AD78" s="39"/>
      <c r="AE78" s="39"/>
    </row>
    <row r="79" s="2" customFormat="1" ht="6.96" customHeight="1">
      <c r="A79" s="39"/>
      <c r="B79" s="40"/>
      <c r="C79" s="39"/>
      <c r="D79" s="39"/>
      <c r="E79" s="39"/>
      <c r="F79" s="39"/>
      <c r="G79" s="39"/>
      <c r="H79" s="39"/>
      <c r="I79" s="39"/>
      <c r="J79" s="39"/>
      <c r="K79" s="39"/>
      <c r="L79" s="117"/>
      <c r="S79" s="39"/>
      <c r="T79" s="39"/>
      <c r="U79" s="39"/>
      <c r="V79" s="39"/>
      <c r="W79" s="39"/>
      <c r="X79" s="39"/>
      <c r="Y79" s="39"/>
      <c r="Z79" s="39"/>
      <c r="AA79" s="39"/>
      <c r="AB79" s="39"/>
      <c r="AC79" s="39"/>
      <c r="AD79" s="39"/>
      <c r="AE79" s="39"/>
    </row>
    <row r="80" s="2" customFormat="1" ht="12" customHeight="1">
      <c r="A80" s="39"/>
      <c r="B80" s="40"/>
      <c r="C80" s="33" t="s">
        <v>21</v>
      </c>
      <c r="D80" s="39"/>
      <c r="E80" s="39"/>
      <c r="F80" s="28" t="str">
        <f>F12</f>
        <v>Hálkova 2917/42</v>
      </c>
      <c r="G80" s="39"/>
      <c r="H80" s="39"/>
      <c r="I80" s="33" t="s">
        <v>23</v>
      </c>
      <c r="J80" s="65" t="str">
        <f>IF(J12="","",J12)</f>
        <v>20. 1. 2025</v>
      </c>
      <c r="K80" s="39"/>
      <c r="L80" s="117"/>
      <c r="S80" s="39"/>
      <c r="T80" s="39"/>
      <c r="U80" s="39"/>
      <c r="V80" s="39"/>
      <c r="W80" s="39"/>
      <c r="X80" s="39"/>
      <c r="Y80" s="39"/>
      <c r="Z80" s="39"/>
      <c r="AA80" s="39"/>
      <c r="AB80" s="39"/>
      <c r="AC80" s="39"/>
      <c r="AD80" s="39"/>
      <c r="AE80" s="39"/>
    </row>
    <row r="81" s="2" customFormat="1" ht="6.96" customHeight="1">
      <c r="A81" s="39"/>
      <c r="B81" s="40"/>
      <c r="C81" s="39"/>
      <c r="D81" s="39"/>
      <c r="E81" s="39"/>
      <c r="F81" s="39"/>
      <c r="G81" s="39"/>
      <c r="H81" s="39"/>
      <c r="I81" s="39"/>
      <c r="J81" s="39"/>
      <c r="K81" s="39"/>
      <c r="L81" s="117"/>
      <c r="S81" s="39"/>
      <c r="T81" s="39"/>
      <c r="U81" s="39"/>
      <c r="V81" s="39"/>
      <c r="W81" s="39"/>
      <c r="X81" s="39"/>
      <c r="Y81" s="39"/>
      <c r="Z81" s="39"/>
      <c r="AA81" s="39"/>
      <c r="AB81" s="39"/>
      <c r="AC81" s="39"/>
      <c r="AD81" s="39"/>
      <c r="AE81" s="39"/>
    </row>
    <row r="82" s="2" customFormat="1" ht="15.15" customHeight="1">
      <c r="A82" s="39"/>
      <c r="B82" s="40"/>
      <c r="C82" s="33" t="s">
        <v>25</v>
      </c>
      <c r="D82" s="39"/>
      <c r="E82" s="39"/>
      <c r="F82" s="28" t="str">
        <f>E15</f>
        <v>Kraj Vysočina, Žižkova 182/57, 586 01 Jihlava</v>
      </c>
      <c r="G82" s="39"/>
      <c r="H82" s="39"/>
      <c r="I82" s="33" t="s">
        <v>31</v>
      </c>
      <c r="J82" s="37" t="str">
        <f>E21</f>
        <v>Proiectura Dana s.r.o.</v>
      </c>
      <c r="K82" s="39"/>
      <c r="L82" s="117"/>
      <c r="S82" s="39"/>
      <c r="T82" s="39"/>
      <c r="U82" s="39"/>
      <c r="V82" s="39"/>
      <c r="W82" s="39"/>
      <c r="X82" s="39"/>
      <c r="Y82" s="39"/>
      <c r="Z82" s="39"/>
      <c r="AA82" s="39"/>
      <c r="AB82" s="39"/>
      <c r="AC82" s="39"/>
      <c r="AD82" s="39"/>
      <c r="AE82" s="39"/>
    </row>
    <row r="83" s="2" customFormat="1" ht="15.15" customHeight="1">
      <c r="A83" s="39"/>
      <c r="B83" s="40"/>
      <c r="C83" s="33" t="s">
        <v>29</v>
      </c>
      <c r="D83" s="39"/>
      <c r="E83" s="39"/>
      <c r="F83" s="28" t="str">
        <f>IF(E18="","",E18)</f>
        <v>Vyplň údaj</v>
      </c>
      <c r="G83" s="39"/>
      <c r="H83" s="39"/>
      <c r="I83" s="33" t="s">
        <v>36</v>
      </c>
      <c r="J83" s="37" t="str">
        <f>E24</f>
        <v>Proiectura Dana s.r.o.</v>
      </c>
      <c r="K83" s="39"/>
      <c r="L83" s="117"/>
      <c r="S83" s="39"/>
      <c r="T83" s="39"/>
      <c r="U83" s="39"/>
      <c r="V83" s="39"/>
      <c r="W83" s="39"/>
      <c r="X83" s="39"/>
      <c r="Y83" s="39"/>
      <c r="Z83" s="39"/>
      <c r="AA83" s="39"/>
      <c r="AB83" s="39"/>
      <c r="AC83" s="39"/>
      <c r="AD83" s="39"/>
      <c r="AE83" s="39"/>
    </row>
    <row r="84" s="2" customFormat="1" ht="10.32" customHeight="1">
      <c r="A84" s="39"/>
      <c r="B84" s="40"/>
      <c r="C84" s="39"/>
      <c r="D84" s="39"/>
      <c r="E84" s="39"/>
      <c r="F84" s="39"/>
      <c r="G84" s="39"/>
      <c r="H84" s="39"/>
      <c r="I84" s="39"/>
      <c r="J84" s="39"/>
      <c r="K84" s="39"/>
      <c r="L84" s="117"/>
      <c r="S84" s="39"/>
      <c r="T84" s="39"/>
      <c r="U84" s="39"/>
      <c r="V84" s="39"/>
      <c r="W84" s="39"/>
      <c r="X84" s="39"/>
      <c r="Y84" s="39"/>
      <c r="Z84" s="39"/>
      <c r="AA84" s="39"/>
      <c r="AB84" s="39"/>
      <c r="AC84" s="39"/>
      <c r="AD84" s="39"/>
      <c r="AE84" s="39"/>
    </row>
    <row r="85" s="11" customFormat="1" ht="29.28" customHeight="1">
      <c r="A85" s="142"/>
      <c r="B85" s="143"/>
      <c r="C85" s="144" t="s">
        <v>134</v>
      </c>
      <c r="D85" s="145" t="s">
        <v>57</v>
      </c>
      <c r="E85" s="145" t="s">
        <v>53</v>
      </c>
      <c r="F85" s="145" t="s">
        <v>54</v>
      </c>
      <c r="G85" s="145" t="s">
        <v>135</v>
      </c>
      <c r="H85" s="145" t="s">
        <v>136</v>
      </c>
      <c r="I85" s="145" t="s">
        <v>137</v>
      </c>
      <c r="J85" s="145" t="s">
        <v>115</v>
      </c>
      <c r="K85" s="146" t="s">
        <v>138</v>
      </c>
      <c r="L85" s="147"/>
      <c r="M85" s="81" t="s">
        <v>3</v>
      </c>
      <c r="N85" s="82" t="s">
        <v>42</v>
      </c>
      <c r="O85" s="82" t="s">
        <v>139</v>
      </c>
      <c r="P85" s="82" t="s">
        <v>140</v>
      </c>
      <c r="Q85" s="82" t="s">
        <v>141</v>
      </c>
      <c r="R85" s="82" t="s">
        <v>142</v>
      </c>
      <c r="S85" s="82" t="s">
        <v>143</v>
      </c>
      <c r="T85" s="83" t="s">
        <v>144</v>
      </c>
      <c r="U85" s="142"/>
      <c r="V85" s="142"/>
      <c r="W85" s="142"/>
      <c r="X85" s="142"/>
      <c r="Y85" s="142"/>
      <c r="Z85" s="142"/>
      <c r="AA85" s="142"/>
      <c r="AB85" s="142"/>
      <c r="AC85" s="142"/>
      <c r="AD85" s="142"/>
      <c r="AE85" s="142"/>
    </row>
    <row r="86" s="2" customFormat="1" ht="22.8" customHeight="1">
      <c r="A86" s="39"/>
      <c r="B86" s="40"/>
      <c r="C86" s="88" t="s">
        <v>145</v>
      </c>
      <c r="D86" s="39"/>
      <c r="E86" s="39"/>
      <c r="F86" s="39"/>
      <c r="G86" s="39"/>
      <c r="H86" s="39"/>
      <c r="I86" s="39"/>
      <c r="J86" s="148">
        <f>BK86</f>
        <v>0</v>
      </c>
      <c r="K86" s="39"/>
      <c r="L86" s="40"/>
      <c r="M86" s="84"/>
      <c r="N86" s="69"/>
      <c r="O86" s="85"/>
      <c r="P86" s="149">
        <f>P87+P93+P109+P125+P136+P142</f>
        <v>0</v>
      </c>
      <c r="Q86" s="85"/>
      <c r="R86" s="149">
        <f>R87+R93+R109+R125+R136+R142</f>
        <v>0</v>
      </c>
      <c r="S86" s="85"/>
      <c r="T86" s="150">
        <f>T87+T93+T109+T125+T136+T142</f>
        <v>0</v>
      </c>
      <c r="U86" s="39"/>
      <c r="V86" s="39"/>
      <c r="W86" s="39"/>
      <c r="X86" s="39"/>
      <c r="Y86" s="39"/>
      <c r="Z86" s="39"/>
      <c r="AA86" s="39"/>
      <c r="AB86" s="39"/>
      <c r="AC86" s="39"/>
      <c r="AD86" s="39"/>
      <c r="AE86" s="39"/>
      <c r="AT86" s="20" t="s">
        <v>71</v>
      </c>
      <c r="AU86" s="20" t="s">
        <v>116</v>
      </c>
      <c r="BK86" s="151">
        <f>BK87+BK93+BK109+BK125+BK136+BK142</f>
        <v>0</v>
      </c>
    </row>
    <row r="87" s="12" customFormat="1" ht="25.92" customHeight="1">
      <c r="A87" s="12"/>
      <c r="B87" s="152"/>
      <c r="C87" s="12"/>
      <c r="D87" s="153" t="s">
        <v>71</v>
      </c>
      <c r="E87" s="154" t="s">
        <v>1002</v>
      </c>
      <c r="F87" s="154" t="s">
        <v>1648</v>
      </c>
      <c r="G87" s="12"/>
      <c r="H87" s="12"/>
      <c r="I87" s="155"/>
      <c r="J87" s="156">
        <f>BK87</f>
        <v>0</v>
      </c>
      <c r="K87" s="12"/>
      <c r="L87" s="152"/>
      <c r="M87" s="157"/>
      <c r="N87" s="158"/>
      <c r="O87" s="158"/>
      <c r="P87" s="159">
        <f>SUM(P88:P92)</f>
        <v>0</v>
      </c>
      <c r="Q87" s="158"/>
      <c r="R87" s="159">
        <f>SUM(R88:R92)</f>
        <v>0</v>
      </c>
      <c r="S87" s="158"/>
      <c r="T87" s="160">
        <f>SUM(T88:T92)</f>
        <v>0</v>
      </c>
      <c r="U87" s="12"/>
      <c r="V87" s="12"/>
      <c r="W87" s="12"/>
      <c r="X87" s="12"/>
      <c r="Y87" s="12"/>
      <c r="Z87" s="12"/>
      <c r="AA87" s="12"/>
      <c r="AB87" s="12"/>
      <c r="AC87" s="12"/>
      <c r="AD87" s="12"/>
      <c r="AE87" s="12"/>
      <c r="AR87" s="153" t="s">
        <v>80</v>
      </c>
      <c r="AT87" s="161" t="s">
        <v>71</v>
      </c>
      <c r="AU87" s="161" t="s">
        <v>72</v>
      </c>
      <c r="AY87" s="153" t="s">
        <v>148</v>
      </c>
      <c r="BK87" s="162">
        <f>SUM(BK88:BK92)</f>
        <v>0</v>
      </c>
    </row>
    <row r="88" s="2" customFormat="1" ht="33" customHeight="1">
      <c r="A88" s="39"/>
      <c r="B88" s="165"/>
      <c r="C88" s="166" t="s">
        <v>80</v>
      </c>
      <c r="D88" s="166" t="s">
        <v>151</v>
      </c>
      <c r="E88" s="167" t="s">
        <v>1649</v>
      </c>
      <c r="F88" s="168" t="s">
        <v>1650</v>
      </c>
      <c r="G88" s="169" t="s">
        <v>989</v>
      </c>
      <c r="H88" s="170">
        <v>1</v>
      </c>
      <c r="I88" s="171"/>
      <c r="J88" s="172">
        <f>ROUND(I88*H88,2)</f>
        <v>0</v>
      </c>
      <c r="K88" s="168" t="s">
        <v>3</v>
      </c>
      <c r="L88" s="40"/>
      <c r="M88" s="173" t="s">
        <v>3</v>
      </c>
      <c r="N88" s="174" t="s">
        <v>43</v>
      </c>
      <c r="O88" s="73"/>
      <c r="P88" s="175">
        <f>O88*H88</f>
        <v>0</v>
      </c>
      <c r="Q88" s="175">
        <v>0</v>
      </c>
      <c r="R88" s="175">
        <f>Q88*H88</f>
        <v>0</v>
      </c>
      <c r="S88" s="175">
        <v>0</v>
      </c>
      <c r="T88" s="176">
        <f>S88*H88</f>
        <v>0</v>
      </c>
      <c r="U88" s="39"/>
      <c r="V88" s="39"/>
      <c r="W88" s="39"/>
      <c r="X88" s="39"/>
      <c r="Y88" s="39"/>
      <c r="Z88" s="39"/>
      <c r="AA88" s="39"/>
      <c r="AB88" s="39"/>
      <c r="AC88" s="39"/>
      <c r="AD88" s="39"/>
      <c r="AE88" s="39"/>
      <c r="AR88" s="177" t="s">
        <v>156</v>
      </c>
      <c r="AT88" s="177" t="s">
        <v>151</v>
      </c>
      <c r="AU88" s="177" t="s">
        <v>80</v>
      </c>
      <c r="AY88" s="20" t="s">
        <v>148</v>
      </c>
      <c r="BE88" s="178">
        <f>IF(N88="základní",J88,0)</f>
        <v>0</v>
      </c>
      <c r="BF88" s="178">
        <f>IF(N88="snížená",J88,0)</f>
        <v>0</v>
      </c>
      <c r="BG88" s="178">
        <f>IF(N88="zákl. přenesená",J88,0)</f>
        <v>0</v>
      </c>
      <c r="BH88" s="178">
        <f>IF(N88="sníž. přenesená",J88,0)</f>
        <v>0</v>
      </c>
      <c r="BI88" s="178">
        <f>IF(N88="nulová",J88,0)</f>
        <v>0</v>
      </c>
      <c r="BJ88" s="20" t="s">
        <v>80</v>
      </c>
      <c r="BK88" s="178">
        <f>ROUND(I88*H88,2)</f>
        <v>0</v>
      </c>
      <c r="BL88" s="20" t="s">
        <v>156</v>
      </c>
      <c r="BM88" s="177" t="s">
        <v>82</v>
      </c>
    </row>
    <row r="89" s="2" customFormat="1" ht="16.5" customHeight="1">
      <c r="A89" s="39"/>
      <c r="B89" s="165"/>
      <c r="C89" s="166" t="s">
        <v>82</v>
      </c>
      <c r="D89" s="166" t="s">
        <v>151</v>
      </c>
      <c r="E89" s="167" t="s">
        <v>1651</v>
      </c>
      <c r="F89" s="168" t="s">
        <v>1652</v>
      </c>
      <c r="G89" s="169" t="s">
        <v>989</v>
      </c>
      <c r="H89" s="170">
        <v>8</v>
      </c>
      <c r="I89" s="171"/>
      <c r="J89" s="172">
        <f>ROUND(I89*H89,2)</f>
        <v>0</v>
      </c>
      <c r="K89" s="168" t="s">
        <v>3</v>
      </c>
      <c r="L89" s="40"/>
      <c r="M89" s="173" t="s">
        <v>3</v>
      </c>
      <c r="N89" s="174" t="s">
        <v>43</v>
      </c>
      <c r="O89" s="73"/>
      <c r="P89" s="175">
        <f>O89*H89</f>
        <v>0</v>
      </c>
      <c r="Q89" s="175">
        <v>0</v>
      </c>
      <c r="R89" s="175">
        <f>Q89*H89</f>
        <v>0</v>
      </c>
      <c r="S89" s="175">
        <v>0</v>
      </c>
      <c r="T89" s="176">
        <f>S89*H89</f>
        <v>0</v>
      </c>
      <c r="U89" s="39"/>
      <c r="V89" s="39"/>
      <c r="W89" s="39"/>
      <c r="X89" s="39"/>
      <c r="Y89" s="39"/>
      <c r="Z89" s="39"/>
      <c r="AA89" s="39"/>
      <c r="AB89" s="39"/>
      <c r="AC89" s="39"/>
      <c r="AD89" s="39"/>
      <c r="AE89" s="39"/>
      <c r="AR89" s="177" t="s">
        <v>156</v>
      </c>
      <c r="AT89" s="177" t="s">
        <v>151</v>
      </c>
      <c r="AU89" s="177" t="s">
        <v>80</v>
      </c>
      <c r="AY89" s="20" t="s">
        <v>148</v>
      </c>
      <c r="BE89" s="178">
        <f>IF(N89="základní",J89,0)</f>
        <v>0</v>
      </c>
      <c r="BF89" s="178">
        <f>IF(N89="snížená",J89,0)</f>
        <v>0</v>
      </c>
      <c r="BG89" s="178">
        <f>IF(N89="zákl. přenesená",J89,0)</f>
        <v>0</v>
      </c>
      <c r="BH89" s="178">
        <f>IF(N89="sníž. přenesená",J89,0)</f>
        <v>0</v>
      </c>
      <c r="BI89" s="178">
        <f>IF(N89="nulová",J89,0)</f>
        <v>0</v>
      </c>
      <c r="BJ89" s="20" t="s">
        <v>80</v>
      </c>
      <c r="BK89" s="178">
        <f>ROUND(I89*H89,2)</f>
        <v>0</v>
      </c>
      <c r="BL89" s="20" t="s">
        <v>156</v>
      </c>
      <c r="BM89" s="177" t="s">
        <v>156</v>
      </c>
    </row>
    <row r="90" s="2" customFormat="1" ht="16.5" customHeight="1">
      <c r="A90" s="39"/>
      <c r="B90" s="165"/>
      <c r="C90" s="166" t="s">
        <v>172</v>
      </c>
      <c r="D90" s="166" t="s">
        <v>151</v>
      </c>
      <c r="E90" s="167" t="s">
        <v>1653</v>
      </c>
      <c r="F90" s="168" t="s">
        <v>1654</v>
      </c>
      <c r="G90" s="169" t="s">
        <v>989</v>
      </c>
      <c r="H90" s="170">
        <v>1</v>
      </c>
      <c r="I90" s="171"/>
      <c r="J90" s="172">
        <f>ROUND(I90*H90,2)</f>
        <v>0</v>
      </c>
      <c r="K90" s="168" t="s">
        <v>3</v>
      </c>
      <c r="L90" s="40"/>
      <c r="M90" s="173" t="s">
        <v>3</v>
      </c>
      <c r="N90" s="174" t="s">
        <v>43</v>
      </c>
      <c r="O90" s="73"/>
      <c r="P90" s="175">
        <f>O90*H90</f>
        <v>0</v>
      </c>
      <c r="Q90" s="175">
        <v>0</v>
      </c>
      <c r="R90" s="175">
        <f>Q90*H90</f>
        <v>0</v>
      </c>
      <c r="S90" s="175">
        <v>0</v>
      </c>
      <c r="T90" s="176">
        <f>S90*H90</f>
        <v>0</v>
      </c>
      <c r="U90" s="39"/>
      <c r="V90" s="39"/>
      <c r="W90" s="39"/>
      <c r="X90" s="39"/>
      <c r="Y90" s="39"/>
      <c r="Z90" s="39"/>
      <c r="AA90" s="39"/>
      <c r="AB90" s="39"/>
      <c r="AC90" s="39"/>
      <c r="AD90" s="39"/>
      <c r="AE90" s="39"/>
      <c r="AR90" s="177" t="s">
        <v>156</v>
      </c>
      <c r="AT90" s="177" t="s">
        <v>151</v>
      </c>
      <c r="AU90" s="177" t="s">
        <v>80</v>
      </c>
      <c r="AY90" s="20" t="s">
        <v>148</v>
      </c>
      <c r="BE90" s="178">
        <f>IF(N90="základní",J90,0)</f>
        <v>0</v>
      </c>
      <c r="BF90" s="178">
        <f>IF(N90="snížená",J90,0)</f>
        <v>0</v>
      </c>
      <c r="BG90" s="178">
        <f>IF(N90="zákl. přenesená",J90,0)</f>
        <v>0</v>
      </c>
      <c r="BH90" s="178">
        <f>IF(N90="sníž. přenesená",J90,0)</f>
        <v>0</v>
      </c>
      <c r="BI90" s="178">
        <f>IF(N90="nulová",J90,0)</f>
        <v>0</v>
      </c>
      <c r="BJ90" s="20" t="s">
        <v>80</v>
      </c>
      <c r="BK90" s="178">
        <f>ROUND(I90*H90,2)</f>
        <v>0</v>
      </c>
      <c r="BL90" s="20" t="s">
        <v>156</v>
      </c>
      <c r="BM90" s="177" t="s">
        <v>149</v>
      </c>
    </row>
    <row r="91" s="2" customFormat="1" ht="16.5" customHeight="1">
      <c r="A91" s="39"/>
      <c r="B91" s="165"/>
      <c r="C91" s="166" t="s">
        <v>156</v>
      </c>
      <c r="D91" s="166" t="s">
        <v>151</v>
      </c>
      <c r="E91" s="167" t="s">
        <v>1655</v>
      </c>
      <c r="F91" s="168" t="s">
        <v>1656</v>
      </c>
      <c r="G91" s="169" t="s">
        <v>154</v>
      </c>
      <c r="H91" s="170">
        <v>85</v>
      </c>
      <c r="I91" s="171"/>
      <c r="J91" s="172">
        <f>ROUND(I91*H91,2)</f>
        <v>0</v>
      </c>
      <c r="K91" s="168" t="s">
        <v>3</v>
      </c>
      <c r="L91" s="40"/>
      <c r="M91" s="173" t="s">
        <v>3</v>
      </c>
      <c r="N91" s="174" t="s">
        <v>43</v>
      </c>
      <c r="O91" s="73"/>
      <c r="P91" s="175">
        <f>O91*H91</f>
        <v>0</v>
      </c>
      <c r="Q91" s="175">
        <v>0</v>
      </c>
      <c r="R91" s="175">
        <f>Q91*H91</f>
        <v>0</v>
      </c>
      <c r="S91" s="175">
        <v>0</v>
      </c>
      <c r="T91" s="176">
        <f>S91*H91</f>
        <v>0</v>
      </c>
      <c r="U91" s="39"/>
      <c r="V91" s="39"/>
      <c r="W91" s="39"/>
      <c r="X91" s="39"/>
      <c r="Y91" s="39"/>
      <c r="Z91" s="39"/>
      <c r="AA91" s="39"/>
      <c r="AB91" s="39"/>
      <c r="AC91" s="39"/>
      <c r="AD91" s="39"/>
      <c r="AE91" s="39"/>
      <c r="AR91" s="177" t="s">
        <v>156</v>
      </c>
      <c r="AT91" s="177" t="s">
        <v>151</v>
      </c>
      <c r="AU91" s="177" t="s">
        <v>80</v>
      </c>
      <c r="AY91" s="20" t="s">
        <v>148</v>
      </c>
      <c r="BE91" s="178">
        <f>IF(N91="základní",J91,0)</f>
        <v>0</v>
      </c>
      <c r="BF91" s="178">
        <f>IF(N91="snížená",J91,0)</f>
        <v>0</v>
      </c>
      <c r="BG91" s="178">
        <f>IF(N91="zákl. přenesená",J91,0)</f>
        <v>0</v>
      </c>
      <c r="BH91" s="178">
        <f>IF(N91="sníž. přenesená",J91,0)</f>
        <v>0</v>
      </c>
      <c r="BI91" s="178">
        <f>IF(N91="nulová",J91,0)</f>
        <v>0</v>
      </c>
      <c r="BJ91" s="20" t="s">
        <v>80</v>
      </c>
      <c r="BK91" s="178">
        <f>ROUND(I91*H91,2)</f>
        <v>0</v>
      </c>
      <c r="BL91" s="20" t="s">
        <v>156</v>
      </c>
      <c r="BM91" s="177" t="s">
        <v>202</v>
      </c>
    </row>
    <row r="92" s="2" customFormat="1" ht="16.5" customHeight="1">
      <c r="A92" s="39"/>
      <c r="B92" s="165"/>
      <c r="C92" s="166" t="s">
        <v>183</v>
      </c>
      <c r="D92" s="166" t="s">
        <v>151</v>
      </c>
      <c r="E92" s="167" t="s">
        <v>1657</v>
      </c>
      <c r="F92" s="168" t="s">
        <v>1658</v>
      </c>
      <c r="G92" s="169" t="s">
        <v>154</v>
      </c>
      <c r="H92" s="170">
        <v>50</v>
      </c>
      <c r="I92" s="171"/>
      <c r="J92" s="172">
        <f>ROUND(I92*H92,2)</f>
        <v>0</v>
      </c>
      <c r="K92" s="168" t="s">
        <v>3</v>
      </c>
      <c r="L92" s="40"/>
      <c r="M92" s="173" t="s">
        <v>3</v>
      </c>
      <c r="N92" s="174" t="s">
        <v>43</v>
      </c>
      <c r="O92" s="73"/>
      <c r="P92" s="175">
        <f>O92*H92</f>
        <v>0</v>
      </c>
      <c r="Q92" s="175">
        <v>0</v>
      </c>
      <c r="R92" s="175">
        <f>Q92*H92</f>
        <v>0</v>
      </c>
      <c r="S92" s="175">
        <v>0</v>
      </c>
      <c r="T92" s="176">
        <f>S92*H92</f>
        <v>0</v>
      </c>
      <c r="U92" s="39"/>
      <c r="V92" s="39"/>
      <c r="W92" s="39"/>
      <c r="X92" s="39"/>
      <c r="Y92" s="39"/>
      <c r="Z92" s="39"/>
      <c r="AA92" s="39"/>
      <c r="AB92" s="39"/>
      <c r="AC92" s="39"/>
      <c r="AD92" s="39"/>
      <c r="AE92" s="39"/>
      <c r="AR92" s="177" t="s">
        <v>156</v>
      </c>
      <c r="AT92" s="177" t="s">
        <v>151</v>
      </c>
      <c r="AU92" s="177" t="s">
        <v>80</v>
      </c>
      <c r="AY92" s="20" t="s">
        <v>148</v>
      </c>
      <c r="BE92" s="178">
        <f>IF(N92="základní",J92,0)</f>
        <v>0</v>
      </c>
      <c r="BF92" s="178">
        <f>IF(N92="snížená",J92,0)</f>
        <v>0</v>
      </c>
      <c r="BG92" s="178">
        <f>IF(N92="zákl. přenesená",J92,0)</f>
        <v>0</v>
      </c>
      <c r="BH92" s="178">
        <f>IF(N92="sníž. přenesená",J92,0)</f>
        <v>0</v>
      </c>
      <c r="BI92" s="178">
        <f>IF(N92="nulová",J92,0)</f>
        <v>0</v>
      </c>
      <c r="BJ92" s="20" t="s">
        <v>80</v>
      </c>
      <c r="BK92" s="178">
        <f>ROUND(I92*H92,2)</f>
        <v>0</v>
      </c>
      <c r="BL92" s="20" t="s">
        <v>156</v>
      </c>
      <c r="BM92" s="177" t="s">
        <v>107</v>
      </c>
    </row>
    <row r="93" s="12" customFormat="1" ht="25.92" customHeight="1">
      <c r="A93" s="12"/>
      <c r="B93" s="152"/>
      <c r="C93" s="12"/>
      <c r="D93" s="153" t="s">
        <v>71</v>
      </c>
      <c r="E93" s="154" t="s">
        <v>1096</v>
      </c>
      <c r="F93" s="154" t="s">
        <v>1659</v>
      </c>
      <c r="G93" s="12"/>
      <c r="H93" s="12"/>
      <c r="I93" s="155"/>
      <c r="J93" s="156">
        <f>BK93</f>
        <v>0</v>
      </c>
      <c r="K93" s="12"/>
      <c r="L93" s="152"/>
      <c r="M93" s="157"/>
      <c r="N93" s="158"/>
      <c r="O93" s="158"/>
      <c r="P93" s="159">
        <f>SUM(P94:P108)</f>
        <v>0</v>
      </c>
      <c r="Q93" s="158"/>
      <c r="R93" s="159">
        <f>SUM(R94:R108)</f>
        <v>0</v>
      </c>
      <c r="S93" s="158"/>
      <c r="T93" s="160">
        <f>SUM(T94:T108)</f>
        <v>0</v>
      </c>
      <c r="U93" s="12"/>
      <c r="V93" s="12"/>
      <c r="W93" s="12"/>
      <c r="X93" s="12"/>
      <c r="Y93" s="12"/>
      <c r="Z93" s="12"/>
      <c r="AA93" s="12"/>
      <c r="AB93" s="12"/>
      <c r="AC93" s="12"/>
      <c r="AD93" s="12"/>
      <c r="AE93" s="12"/>
      <c r="AR93" s="153" t="s">
        <v>80</v>
      </c>
      <c r="AT93" s="161" t="s">
        <v>71</v>
      </c>
      <c r="AU93" s="161" t="s">
        <v>72</v>
      </c>
      <c r="AY93" s="153" t="s">
        <v>148</v>
      </c>
      <c r="BK93" s="162">
        <f>SUM(BK94:BK108)</f>
        <v>0</v>
      </c>
    </row>
    <row r="94" s="2" customFormat="1" ht="24.15" customHeight="1">
      <c r="A94" s="39"/>
      <c r="B94" s="165"/>
      <c r="C94" s="166" t="s">
        <v>149</v>
      </c>
      <c r="D94" s="166" t="s">
        <v>151</v>
      </c>
      <c r="E94" s="167" t="s">
        <v>1660</v>
      </c>
      <c r="F94" s="168" t="s">
        <v>1661</v>
      </c>
      <c r="G94" s="169" t="s">
        <v>989</v>
      </c>
      <c r="H94" s="170">
        <v>1</v>
      </c>
      <c r="I94" s="171"/>
      <c r="J94" s="172">
        <f>ROUND(I94*H94,2)</f>
        <v>0</v>
      </c>
      <c r="K94" s="168" t="s">
        <v>3</v>
      </c>
      <c r="L94" s="40"/>
      <c r="M94" s="173" t="s">
        <v>3</v>
      </c>
      <c r="N94" s="174" t="s">
        <v>43</v>
      </c>
      <c r="O94" s="73"/>
      <c r="P94" s="175">
        <f>O94*H94</f>
        <v>0</v>
      </c>
      <c r="Q94" s="175">
        <v>0</v>
      </c>
      <c r="R94" s="175">
        <f>Q94*H94</f>
        <v>0</v>
      </c>
      <c r="S94" s="175">
        <v>0</v>
      </c>
      <c r="T94" s="176">
        <f>S94*H94</f>
        <v>0</v>
      </c>
      <c r="U94" s="39"/>
      <c r="V94" s="39"/>
      <c r="W94" s="39"/>
      <c r="X94" s="39"/>
      <c r="Y94" s="39"/>
      <c r="Z94" s="39"/>
      <c r="AA94" s="39"/>
      <c r="AB94" s="39"/>
      <c r="AC94" s="39"/>
      <c r="AD94" s="39"/>
      <c r="AE94" s="39"/>
      <c r="AR94" s="177" t="s">
        <v>156</v>
      </c>
      <c r="AT94" s="177" t="s">
        <v>151</v>
      </c>
      <c r="AU94" s="177" t="s">
        <v>80</v>
      </c>
      <c r="AY94" s="20" t="s">
        <v>148</v>
      </c>
      <c r="BE94" s="178">
        <f>IF(N94="základní",J94,0)</f>
        <v>0</v>
      </c>
      <c r="BF94" s="178">
        <f>IF(N94="snížená",J94,0)</f>
        <v>0</v>
      </c>
      <c r="BG94" s="178">
        <f>IF(N94="zákl. přenesená",J94,0)</f>
        <v>0</v>
      </c>
      <c r="BH94" s="178">
        <f>IF(N94="sníž. přenesená",J94,0)</f>
        <v>0</v>
      </c>
      <c r="BI94" s="178">
        <f>IF(N94="nulová",J94,0)</f>
        <v>0</v>
      </c>
      <c r="BJ94" s="20" t="s">
        <v>80</v>
      </c>
      <c r="BK94" s="178">
        <f>ROUND(I94*H94,2)</f>
        <v>0</v>
      </c>
      <c r="BL94" s="20" t="s">
        <v>156</v>
      </c>
      <c r="BM94" s="177" t="s">
        <v>9</v>
      </c>
    </row>
    <row r="95" s="2" customFormat="1" ht="16.5" customHeight="1">
      <c r="A95" s="39"/>
      <c r="B95" s="165"/>
      <c r="C95" s="166" t="s">
        <v>196</v>
      </c>
      <c r="D95" s="166" t="s">
        <v>151</v>
      </c>
      <c r="E95" s="167" t="s">
        <v>1662</v>
      </c>
      <c r="F95" s="168" t="s">
        <v>1663</v>
      </c>
      <c r="G95" s="169" t="s">
        <v>989</v>
      </c>
      <c r="H95" s="170">
        <v>1</v>
      </c>
      <c r="I95" s="171"/>
      <c r="J95" s="172">
        <f>ROUND(I95*H95,2)</f>
        <v>0</v>
      </c>
      <c r="K95" s="168" t="s">
        <v>3</v>
      </c>
      <c r="L95" s="40"/>
      <c r="M95" s="173" t="s">
        <v>3</v>
      </c>
      <c r="N95" s="174" t="s">
        <v>43</v>
      </c>
      <c r="O95" s="73"/>
      <c r="P95" s="175">
        <f>O95*H95</f>
        <v>0</v>
      </c>
      <c r="Q95" s="175">
        <v>0</v>
      </c>
      <c r="R95" s="175">
        <f>Q95*H95</f>
        <v>0</v>
      </c>
      <c r="S95" s="175">
        <v>0</v>
      </c>
      <c r="T95" s="176">
        <f>S95*H95</f>
        <v>0</v>
      </c>
      <c r="U95" s="39"/>
      <c r="V95" s="39"/>
      <c r="W95" s="39"/>
      <c r="X95" s="39"/>
      <c r="Y95" s="39"/>
      <c r="Z95" s="39"/>
      <c r="AA95" s="39"/>
      <c r="AB95" s="39"/>
      <c r="AC95" s="39"/>
      <c r="AD95" s="39"/>
      <c r="AE95" s="39"/>
      <c r="AR95" s="177" t="s">
        <v>156</v>
      </c>
      <c r="AT95" s="177" t="s">
        <v>151</v>
      </c>
      <c r="AU95" s="177" t="s">
        <v>80</v>
      </c>
      <c r="AY95" s="20" t="s">
        <v>148</v>
      </c>
      <c r="BE95" s="178">
        <f>IF(N95="základní",J95,0)</f>
        <v>0</v>
      </c>
      <c r="BF95" s="178">
        <f>IF(N95="snížená",J95,0)</f>
        <v>0</v>
      </c>
      <c r="BG95" s="178">
        <f>IF(N95="zákl. přenesená",J95,0)</f>
        <v>0</v>
      </c>
      <c r="BH95" s="178">
        <f>IF(N95="sníž. přenesená",J95,0)</f>
        <v>0</v>
      </c>
      <c r="BI95" s="178">
        <f>IF(N95="nulová",J95,0)</f>
        <v>0</v>
      </c>
      <c r="BJ95" s="20" t="s">
        <v>80</v>
      </c>
      <c r="BK95" s="178">
        <f>ROUND(I95*H95,2)</f>
        <v>0</v>
      </c>
      <c r="BL95" s="20" t="s">
        <v>156</v>
      </c>
      <c r="BM95" s="177" t="s">
        <v>233</v>
      </c>
    </row>
    <row r="96" s="2" customFormat="1" ht="16.5" customHeight="1">
      <c r="A96" s="39"/>
      <c r="B96" s="165"/>
      <c r="C96" s="166" t="s">
        <v>202</v>
      </c>
      <c r="D96" s="166" t="s">
        <v>151</v>
      </c>
      <c r="E96" s="167" t="s">
        <v>1664</v>
      </c>
      <c r="F96" s="168" t="s">
        <v>1665</v>
      </c>
      <c r="G96" s="169" t="s">
        <v>989</v>
      </c>
      <c r="H96" s="170">
        <v>2</v>
      </c>
      <c r="I96" s="171"/>
      <c r="J96" s="172">
        <f>ROUND(I96*H96,2)</f>
        <v>0</v>
      </c>
      <c r="K96" s="168" t="s">
        <v>3</v>
      </c>
      <c r="L96" s="40"/>
      <c r="M96" s="173" t="s">
        <v>3</v>
      </c>
      <c r="N96" s="174" t="s">
        <v>43</v>
      </c>
      <c r="O96" s="73"/>
      <c r="P96" s="175">
        <f>O96*H96</f>
        <v>0</v>
      </c>
      <c r="Q96" s="175">
        <v>0</v>
      </c>
      <c r="R96" s="175">
        <f>Q96*H96</f>
        <v>0</v>
      </c>
      <c r="S96" s="175">
        <v>0</v>
      </c>
      <c r="T96" s="176">
        <f>S96*H96</f>
        <v>0</v>
      </c>
      <c r="U96" s="39"/>
      <c r="V96" s="39"/>
      <c r="W96" s="39"/>
      <c r="X96" s="39"/>
      <c r="Y96" s="39"/>
      <c r="Z96" s="39"/>
      <c r="AA96" s="39"/>
      <c r="AB96" s="39"/>
      <c r="AC96" s="39"/>
      <c r="AD96" s="39"/>
      <c r="AE96" s="39"/>
      <c r="AR96" s="177" t="s">
        <v>156</v>
      </c>
      <c r="AT96" s="177" t="s">
        <v>151</v>
      </c>
      <c r="AU96" s="177" t="s">
        <v>80</v>
      </c>
      <c r="AY96" s="20" t="s">
        <v>148</v>
      </c>
      <c r="BE96" s="178">
        <f>IF(N96="základní",J96,0)</f>
        <v>0</v>
      </c>
      <c r="BF96" s="178">
        <f>IF(N96="snížená",J96,0)</f>
        <v>0</v>
      </c>
      <c r="BG96" s="178">
        <f>IF(N96="zákl. přenesená",J96,0)</f>
        <v>0</v>
      </c>
      <c r="BH96" s="178">
        <f>IF(N96="sníž. přenesená",J96,0)</f>
        <v>0</v>
      </c>
      <c r="BI96" s="178">
        <f>IF(N96="nulová",J96,0)</f>
        <v>0</v>
      </c>
      <c r="BJ96" s="20" t="s">
        <v>80</v>
      </c>
      <c r="BK96" s="178">
        <f>ROUND(I96*H96,2)</f>
        <v>0</v>
      </c>
      <c r="BL96" s="20" t="s">
        <v>156</v>
      </c>
      <c r="BM96" s="177" t="s">
        <v>249</v>
      </c>
    </row>
    <row r="97" s="2" customFormat="1" ht="16.5" customHeight="1">
      <c r="A97" s="39"/>
      <c r="B97" s="165"/>
      <c r="C97" s="166" t="s">
        <v>160</v>
      </c>
      <c r="D97" s="166" t="s">
        <v>151</v>
      </c>
      <c r="E97" s="167" t="s">
        <v>1666</v>
      </c>
      <c r="F97" s="168" t="s">
        <v>1667</v>
      </c>
      <c r="G97" s="169" t="s">
        <v>989</v>
      </c>
      <c r="H97" s="170">
        <v>2</v>
      </c>
      <c r="I97" s="171"/>
      <c r="J97" s="172">
        <f>ROUND(I97*H97,2)</f>
        <v>0</v>
      </c>
      <c r="K97" s="168" t="s">
        <v>3</v>
      </c>
      <c r="L97" s="40"/>
      <c r="M97" s="173" t="s">
        <v>3</v>
      </c>
      <c r="N97" s="174" t="s">
        <v>43</v>
      </c>
      <c r="O97" s="73"/>
      <c r="P97" s="175">
        <f>O97*H97</f>
        <v>0</v>
      </c>
      <c r="Q97" s="175">
        <v>0</v>
      </c>
      <c r="R97" s="175">
        <f>Q97*H97</f>
        <v>0</v>
      </c>
      <c r="S97" s="175">
        <v>0</v>
      </c>
      <c r="T97" s="176">
        <f>S97*H97</f>
        <v>0</v>
      </c>
      <c r="U97" s="39"/>
      <c r="V97" s="39"/>
      <c r="W97" s="39"/>
      <c r="X97" s="39"/>
      <c r="Y97" s="39"/>
      <c r="Z97" s="39"/>
      <c r="AA97" s="39"/>
      <c r="AB97" s="39"/>
      <c r="AC97" s="39"/>
      <c r="AD97" s="39"/>
      <c r="AE97" s="39"/>
      <c r="AR97" s="177" t="s">
        <v>156</v>
      </c>
      <c r="AT97" s="177" t="s">
        <v>151</v>
      </c>
      <c r="AU97" s="177" t="s">
        <v>80</v>
      </c>
      <c r="AY97" s="20" t="s">
        <v>148</v>
      </c>
      <c r="BE97" s="178">
        <f>IF(N97="základní",J97,0)</f>
        <v>0</v>
      </c>
      <c r="BF97" s="178">
        <f>IF(N97="snížená",J97,0)</f>
        <v>0</v>
      </c>
      <c r="BG97" s="178">
        <f>IF(N97="zákl. přenesená",J97,0)</f>
        <v>0</v>
      </c>
      <c r="BH97" s="178">
        <f>IF(N97="sníž. přenesená",J97,0)</f>
        <v>0</v>
      </c>
      <c r="BI97" s="178">
        <f>IF(N97="nulová",J97,0)</f>
        <v>0</v>
      </c>
      <c r="BJ97" s="20" t="s">
        <v>80</v>
      </c>
      <c r="BK97" s="178">
        <f>ROUND(I97*H97,2)</f>
        <v>0</v>
      </c>
      <c r="BL97" s="20" t="s">
        <v>156</v>
      </c>
      <c r="BM97" s="177" t="s">
        <v>264</v>
      </c>
    </row>
    <row r="98" s="2" customFormat="1" ht="16.5" customHeight="1">
      <c r="A98" s="39"/>
      <c r="B98" s="165"/>
      <c r="C98" s="166" t="s">
        <v>107</v>
      </c>
      <c r="D98" s="166" t="s">
        <v>151</v>
      </c>
      <c r="E98" s="167" t="s">
        <v>1668</v>
      </c>
      <c r="F98" s="168" t="s">
        <v>1669</v>
      </c>
      <c r="G98" s="169" t="s">
        <v>989</v>
      </c>
      <c r="H98" s="170">
        <v>1</v>
      </c>
      <c r="I98" s="171"/>
      <c r="J98" s="172">
        <f>ROUND(I98*H98,2)</f>
        <v>0</v>
      </c>
      <c r="K98" s="168" t="s">
        <v>3</v>
      </c>
      <c r="L98" s="40"/>
      <c r="M98" s="173" t="s">
        <v>3</v>
      </c>
      <c r="N98" s="174" t="s">
        <v>43</v>
      </c>
      <c r="O98" s="73"/>
      <c r="P98" s="175">
        <f>O98*H98</f>
        <v>0</v>
      </c>
      <c r="Q98" s="175">
        <v>0</v>
      </c>
      <c r="R98" s="175">
        <f>Q98*H98</f>
        <v>0</v>
      </c>
      <c r="S98" s="175">
        <v>0</v>
      </c>
      <c r="T98" s="176">
        <f>S98*H98</f>
        <v>0</v>
      </c>
      <c r="U98" s="39"/>
      <c r="V98" s="39"/>
      <c r="W98" s="39"/>
      <c r="X98" s="39"/>
      <c r="Y98" s="39"/>
      <c r="Z98" s="39"/>
      <c r="AA98" s="39"/>
      <c r="AB98" s="39"/>
      <c r="AC98" s="39"/>
      <c r="AD98" s="39"/>
      <c r="AE98" s="39"/>
      <c r="AR98" s="177" t="s">
        <v>156</v>
      </c>
      <c r="AT98" s="177" t="s">
        <v>151</v>
      </c>
      <c r="AU98" s="177" t="s">
        <v>80</v>
      </c>
      <c r="AY98" s="20" t="s">
        <v>148</v>
      </c>
      <c r="BE98" s="178">
        <f>IF(N98="základní",J98,0)</f>
        <v>0</v>
      </c>
      <c r="BF98" s="178">
        <f>IF(N98="snížená",J98,0)</f>
        <v>0</v>
      </c>
      <c r="BG98" s="178">
        <f>IF(N98="zákl. přenesená",J98,0)</f>
        <v>0</v>
      </c>
      <c r="BH98" s="178">
        <f>IF(N98="sníž. přenesená",J98,0)</f>
        <v>0</v>
      </c>
      <c r="BI98" s="178">
        <f>IF(N98="nulová",J98,0)</f>
        <v>0</v>
      </c>
      <c r="BJ98" s="20" t="s">
        <v>80</v>
      </c>
      <c r="BK98" s="178">
        <f>ROUND(I98*H98,2)</f>
        <v>0</v>
      </c>
      <c r="BL98" s="20" t="s">
        <v>156</v>
      </c>
      <c r="BM98" s="177" t="s">
        <v>275</v>
      </c>
    </row>
    <row r="99" s="2" customFormat="1" ht="16.5" customHeight="1">
      <c r="A99" s="39"/>
      <c r="B99" s="165"/>
      <c r="C99" s="166" t="s">
        <v>218</v>
      </c>
      <c r="D99" s="166" t="s">
        <v>151</v>
      </c>
      <c r="E99" s="167" t="s">
        <v>1670</v>
      </c>
      <c r="F99" s="168" t="s">
        <v>1671</v>
      </c>
      <c r="G99" s="169" t="s">
        <v>989</v>
      </c>
      <c r="H99" s="170">
        <v>2</v>
      </c>
      <c r="I99" s="171"/>
      <c r="J99" s="172">
        <f>ROUND(I99*H99,2)</f>
        <v>0</v>
      </c>
      <c r="K99" s="168" t="s">
        <v>3</v>
      </c>
      <c r="L99" s="40"/>
      <c r="M99" s="173" t="s">
        <v>3</v>
      </c>
      <c r="N99" s="174" t="s">
        <v>43</v>
      </c>
      <c r="O99" s="73"/>
      <c r="P99" s="175">
        <f>O99*H99</f>
        <v>0</v>
      </c>
      <c r="Q99" s="175">
        <v>0</v>
      </c>
      <c r="R99" s="175">
        <f>Q99*H99</f>
        <v>0</v>
      </c>
      <c r="S99" s="175">
        <v>0</v>
      </c>
      <c r="T99" s="176">
        <f>S99*H99</f>
        <v>0</v>
      </c>
      <c r="U99" s="39"/>
      <c r="V99" s="39"/>
      <c r="W99" s="39"/>
      <c r="X99" s="39"/>
      <c r="Y99" s="39"/>
      <c r="Z99" s="39"/>
      <c r="AA99" s="39"/>
      <c r="AB99" s="39"/>
      <c r="AC99" s="39"/>
      <c r="AD99" s="39"/>
      <c r="AE99" s="39"/>
      <c r="AR99" s="177" t="s">
        <v>156</v>
      </c>
      <c r="AT99" s="177" t="s">
        <v>151</v>
      </c>
      <c r="AU99" s="177" t="s">
        <v>80</v>
      </c>
      <c r="AY99" s="20" t="s">
        <v>148</v>
      </c>
      <c r="BE99" s="178">
        <f>IF(N99="základní",J99,0)</f>
        <v>0</v>
      </c>
      <c r="BF99" s="178">
        <f>IF(N99="snížená",J99,0)</f>
        <v>0</v>
      </c>
      <c r="BG99" s="178">
        <f>IF(N99="zákl. přenesená",J99,0)</f>
        <v>0</v>
      </c>
      <c r="BH99" s="178">
        <f>IF(N99="sníž. přenesená",J99,0)</f>
        <v>0</v>
      </c>
      <c r="BI99" s="178">
        <f>IF(N99="nulová",J99,0)</f>
        <v>0</v>
      </c>
      <c r="BJ99" s="20" t="s">
        <v>80</v>
      </c>
      <c r="BK99" s="178">
        <f>ROUND(I99*H99,2)</f>
        <v>0</v>
      </c>
      <c r="BL99" s="20" t="s">
        <v>156</v>
      </c>
      <c r="BM99" s="177" t="s">
        <v>284</v>
      </c>
    </row>
    <row r="100" s="2" customFormat="1" ht="16.5" customHeight="1">
      <c r="A100" s="39"/>
      <c r="B100" s="165"/>
      <c r="C100" s="166" t="s">
        <v>9</v>
      </c>
      <c r="D100" s="166" t="s">
        <v>151</v>
      </c>
      <c r="E100" s="167" t="s">
        <v>1672</v>
      </c>
      <c r="F100" s="168" t="s">
        <v>1673</v>
      </c>
      <c r="G100" s="169" t="s">
        <v>989</v>
      </c>
      <c r="H100" s="170">
        <v>2</v>
      </c>
      <c r="I100" s="171"/>
      <c r="J100" s="172">
        <f>ROUND(I100*H100,2)</f>
        <v>0</v>
      </c>
      <c r="K100" s="168" t="s">
        <v>3</v>
      </c>
      <c r="L100" s="40"/>
      <c r="M100" s="173" t="s">
        <v>3</v>
      </c>
      <c r="N100" s="174" t="s">
        <v>43</v>
      </c>
      <c r="O100" s="73"/>
      <c r="P100" s="175">
        <f>O100*H100</f>
        <v>0</v>
      </c>
      <c r="Q100" s="175">
        <v>0</v>
      </c>
      <c r="R100" s="175">
        <f>Q100*H100</f>
        <v>0</v>
      </c>
      <c r="S100" s="175">
        <v>0</v>
      </c>
      <c r="T100" s="176">
        <f>S100*H100</f>
        <v>0</v>
      </c>
      <c r="U100" s="39"/>
      <c r="V100" s="39"/>
      <c r="W100" s="39"/>
      <c r="X100" s="39"/>
      <c r="Y100" s="39"/>
      <c r="Z100" s="39"/>
      <c r="AA100" s="39"/>
      <c r="AB100" s="39"/>
      <c r="AC100" s="39"/>
      <c r="AD100" s="39"/>
      <c r="AE100" s="39"/>
      <c r="AR100" s="177" t="s">
        <v>156</v>
      </c>
      <c r="AT100" s="177" t="s">
        <v>151</v>
      </c>
      <c r="AU100" s="177" t="s">
        <v>80</v>
      </c>
      <c r="AY100" s="20" t="s">
        <v>148</v>
      </c>
      <c r="BE100" s="178">
        <f>IF(N100="základní",J100,0)</f>
        <v>0</v>
      </c>
      <c r="BF100" s="178">
        <f>IF(N100="snížená",J100,0)</f>
        <v>0</v>
      </c>
      <c r="BG100" s="178">
        <f>IF(N100="zákl. přenesená",J100,0)</f>
        <v>0</v>
      </c>
      <c r="BH100" s="178">
        <f>IF(N100="sníž. přenesená",J100,0)</f>
        <v>0</v>
      </c>
      <c r="BI100" s="178">
        <f>IF(N100="nulová",J100,0)</f>
        <v>0</v>
      </c>
      <c r="BJ100" s="20" t="s">
        <v>80</v>
      </c>
      <c r="BK100" s="178">
        <f>ROUND(I100*H100,2)</f>
        <v>0</v>
      </c>
      <c r="BL100" s="20" t="s">
        <v>156</v>
      </c>
      <c r="BM100" s="177" t="s">
        <v>296</v>
      </c>
    </row>
    <row r="101" s="2" customFormat="1" ht="16.5" customHeight="1">
      <c r="A101" s="39"/>
      <c r="B101" s="165"/>
      <c r="C101" s="166" t="s">
        <v>227</v>
      </c>
      <c r="D101" s="166" t="s">
        <v>151</v>
      </c>
      <c r="E101" s="167" t="s">
        <v>1674</v>
      </c>
      <c r="F101" s="168" t="s">
        <v>1675</v>
      </c>
      <c r="G101" s="169" t="s">
        <v>989</v>
      </c>
      <c r="H101" s="170">
        <v>2</v>
      </c>
      <c r="I101" s="171"/>
      <c r="J101" s="172">
        <f>ROUND(I101*H101,2)</f>
        <v>0</v>
      </c>
      <c r="K101" s="168" t="s">
        <v>3</v>
      </c>
      <c r="L101" s="40"/>
      <c r="M101" s="173" t="s">
        <v>3</v>
      </c>
      <c r="N101" s="174" t="s">
        <v>43</v>
      </c>
      <c r="O101" s="73"/>
      <c r="P101" s="175">
        <f>O101*H101</f>
        <v>0</v>
      </c>
      <c r="Q101" s="175">
        <v>0</v>
      </c>
      <c r="R101" s="175">
        <f>Q101*H101</f>
        <v>0</v>
      </c>
      <c r="S101" s="175">
        <v>0</v>
      </c>
      <c r="T101" s="176">
        <f>S101*H101</f>
        <v>0</v>
      </c>
      <c r="U101" s="39"/>
      <c r="V101" s="39"/>
      <c r="W101" s="39"/>
      <c r="X101" s="39"/>
      <c r="Y101" s="39"/>
      <c r="Z101" s="39"/>
      <c r="AA101" s="39"/>
      <c r="AB101" s="39"/>
      <c r="AC101" s="39"/>
      <c r="AD101" s="39"/>
      <c r="AE101" s="39"/>
      <c r="AR101" s="177" t="s">
        <v>156</v>
      </c>
      <c r="AT101" s="177" t="s">
        <v>151</v>
      </c>
      <c r="AU101" s="177" t="s">
        <v>80</v>
      </c>
      <c r="AY101" s="20" t="s">
        <v>148</v>
      </c>
      <c r="BE101" s="178">
        <f>IF(N101="základní",J101,0)</f>
        <v>0</v>
      </c>
      <c r="BF101" s="178">
        <f>IF(N101="snížená",J101,0)</f>
        <v>0</v>
      </c>
      <c r="BG101" s="178">
        <f>IF(N101="zákl. přenesená",J101,0)</f>
        <v>0</v>
      </c>
      <c r="BH101" s="178">
        <f>IF(N101="sníž. přenesená",J101,0)</f>
        <v>0</v>
      </c>
      <c r="BI101" s="178">
        <f>IF(N101="nulová",J101,0)</f>
        <v>0</v>
      </c>
      <c r="BJ101" s="20" t="s">
        <v>80</v>
      </c>
      <c r="BK101" s="178">
        <f>ROUND(I101*H101,2)</f>
        <v>0</v>
      </c>
      <c r="BL101" s="20" t="s">
        <v>156</v>
      </c>
      <c r="BM101" s="177" t="s">
        <v>310</v>
      </c>
    </row>
    <row r="102" s="2" customFormat="1" ht="16.5" customHeight="1">
      <c r="A102" s="39"/>
      <c r="B102" s="165"/>
      <c r="C102" s="166" t="s">
        <v>233</v>
      </c>
      <c r="D102" s="166" t="s">
        <v>151</v>
      </c>
      <c r="E102" s="167" t="s">
        <v>1676</v>
      </c>
      <c r="F102" s="168" t="s">
        <v>1677</v>
      </c>
      <c r="G102" s="169" t="s">
        <v>989</v>
      </c>
      <c r="H102" s="170">
        <v>1</v>
      </c>
      <c r="I102" s="171"/>
      <c r="J102" s="172">
        <f>ROUND(I102*H102,2)</f>
        <v>0</v>
      </c>
      <c r="K102" s="168" t="s">
        <v>3</v>
      </c>
      <c r="L102" s="40"/>
      <c r="M102" s="173" t="s">
        <v>3</v>
      </c>
      <c r="N102" s="174" t="s">
        <v>43</v>
      </c>
      <c r="O102" s="73"/>
      <c r="P102" s="175">
        <f>O102*H102</f>
        <v>0</v>
      </c>
      <c r="Q102" s="175">
        <v>0</v>
      </c>
      <c r="R102" s="175">
        <f>Q102*H102</f>
        <v>0</v>
      </c>
      <c r="S102" s="175">
        <v>0</v>
      </c>
      <c r="T102" s="176">
        <f>S102*H102</f>
        <v>0</v>
      </c>
      <c r="U102" s="39"/>
      <c r="V102" s="39"/>
      <c r="W102" s="39"/>
      <c r="X102" s="39"/>
      <c r="Y102" s="39"/>
      <c r="Z102" s="39"/>
      <c r="AA102" s="39"/>
      <c r="AB102" s="39"/>
      <c r="AC102" s="39"/>
      <c r="AD102" s="39"/>
      <c r="AE102" s="39"/>
      <c r="AR102" s="177" t="s">
        <v>156</v>
      </c>
      <c r="AT102" s="177" t="s">
        <v>151</v>
      </c>
      <c r="AU102" s="177" t="s">
        <v>80</v>
      </c>
      <c r="AY102" s="20" t="s">
        <v>148</v>
      </c>
      <c r="BE102" s="178">
        <f>IF(N102="základní",J102,0)</f>
        <v>0</v>
      </c>
      <c r="BF102" s="178">
        <f>IF(N102="snížená",J102,0)</f>
        <v>0</v>
      </c>
      <c r="BG102" s="178">
        <f>IF(N102="zákl. přenesená",J102,0)</f>
        <v>0</v>
      </c>
      <c r="BH102" s="178">
        <f>IF(N102="sníž. přenesená",J102,0)</f>
        <v>0</v>
      </c>
      <c r="BI102" s="178">
        <f>IF(N102="nulová",J102,0)</f>
        <v>0</v>
      </c>
      <c r="BJ102" s="20" t="s">
        <v>80</v>
      </c>
      <c r="BK102" s="178">
        <f>ROUND(I102*H102,2)</f>
        <v>0</v>
      </c>
      <c r="BL102" s="20" t="s">
        <v>156</v>
      </c>
      <c r="BM102" s="177" t="s">
        <v>325</v>
      </c>
    </row>
    <row r="103" s="2" customFormat="1" ht="16.5" customHeight="1">
      <c r="A103" s="39"/>
      <c r="B103" s="165"/>
      <c r="C103" s="166" t="s">
        <v>239</v>
      </c>
      <c r="D103" s="166" t="s">
        <v>151</v>
      </c>
      <c r="E103" s="167" t="s">
        <v>1678</v>
      </c>
      <c r="F103" s="168" t="s">
        <v>1679</v>
      </c>
      <c r="G103" s="169" t="s">
        <v>1021</v>
      </c>
      <c r="H103" s="170">
        <v>9</v>
      </c>
      <c r="I103" s="171"/>
      <c r="J103" s="172">
        <f>ROUND(I103*H103,2)</f>
        <v>0</v>
      </c>
      <c r="K103" s="168" t="s">
        <v>3</v>
      </c>
      <c r="L103" s="40"/>
      <c r="M103" s="173" t="s">
        <v>3</v>
      </c>
      <c r="N103" s="174" t="s">
        <v>43</v>
      </c>
      <c r="O103" s="73"/>
      <c r="P103" s="175">
        <f>O103*H103</f>
        <v>0</v>
      </c>
      <c r="Q103" s="175">
        <v>0</v>
      </c>
      <c r="R103" s="175">
        <f>Q103*H103</f>
        <v>0</v>
      </c>
      <c r="S103" s="175">
        <v>0</v>
      </c>
      <c r="T103" s="176">
        <f>S103*H103</f>
        <v>0</v>
      </c>
      <c r="U103" s="39"/>
      <c r="V103" s="39"/>
      <c r="W103" s="39"/>
      <c r="X103" s="39"/>
      <c r="Y103" s="39"/>
      <c r="Z103" s="39"/>
      <c r="AA103" s="39"/>
      <c r="AB103" s="39"/>
      <c r="AC103" s="39"/>
      <c r="AD103" s="39"/>
      <c r="AE103" s="39"/>
      <c r="AR103" s="177" t="s">
        <v>156</v>
      </c>
      <c r="AT103" s="177" t="s">
        <v>151</v>
      </c>
      <c r="AU103" s="177" t="s">
        <v>80</v>
      </c>
      <c r="AY103" s="20" t="s">
        <v>148</v>
      </c>
      <c r="BE103" s="178">
        <f>IF(N103="základní",J103,0)</f>
        <v>0</v>
      </c>
      <c r="BF103" s="178">
        <f>IF(N103="snížená",J103,0)</f>
        <v>0</v>
      </c>
      <c r="BG103" s="178">
        <f>IF(N103="zákl. přenesená",J103,0)</f>
        <v>0</v>
      </c>
      <c r="BH103" s="178">
        <f>IF(N103="sníž. přenesená",J103,0)</f>
        <v>0</v>
      </c>
      <c r="BI103" s="178">
        <f>IF(N103="nulová",J103,0)</f>
        <v>0</v>
      </c>
      <c r="BJ103" s="20" t="s">
        <v>80</v>
      </c>
      <c r="BK103" s="178">
        <f>ROUND(I103*H103,2)</f>
        <v>0</v>
      </c>
      <c r="BL103" s="20" t="s">
        <v>156</v>
      </c>
      <c r="BM103" s="177" t="s">
        <v>336</v>
      </c>
    </row>
    <row r="104" s="2" customFormat="1" ht="16.5" customHeight="1">
      <c r="A104" s="39"/>
      <c r="B104" s="165"/>
      <c r="C104" s="166" t="s">
        <v>249</v>
      </c>
      <c r="D104" s="166" t="s">
        <v>151</v>
      </c>
      <c r="E104" s="167" t="s">
        <v>1680</v>
      </c>
      <c r="F104" s="168" t="s">
        <v>1681</v>
      </c>
      <c r="G104" s="169" t="s">
        <v>1021</v>
      </c>
      <c r="H104" s="170">
        <v>9</v>
      </c>
      <c r="I104" s="171"/>
      <c r="J104" s="172">
        <f>ROUND(I104*H104,2)</f>
        <v>0</v>
      </c>
      <c r="K104" s="168" t="s">
        <v>3</v>
      </c>
      <c r="L104" s="40"/>
      <c r="M104" s="173" t="s">
        <v>3</v>
      </c>
      <c r="N104" s="174" t="s">
        <v>43</v>
      </c>
      <c r="O104" s="73"/>
      <c r="P104" s="175">
        <f>O104*H104</f>
        <v>0</v>
      </c>
      <c r="Q104" s="175">
        <v>0</v>
      </c>
      <c r="R104" s="175">
        <f>Q104*H104</f>
        <v>0</v>
      </c>
      <c r="S104" s="175">
        <v>0</v>
      </c>
      <c r="T104" s="176">
        <f>S104*H104</f>
        <v>0</v>
      </c>
      <c r="U104" s="39"/>
      <c r="V104" s="39"/>
      <c r="W104" s="39"/>
      <c r="X104" s="39"/>
      <c r="Y104" s="39"/>
      <c r="Z104" s="39"/>
      <c r="AA104" s="39"/>
      <c r="AB104" s="39"/>
      <c r="AC104" s="39"/>
      <c r="AD104" s="39"/>
      <c r="AE104" s="39"/>
      <c r="AR104" s="177" t="s">
        <v>156</v>
      </c>
      <c r="AT104" s="177" t="s">
        <v>151</v>
      </c>
      <c r="AU104" s="177" t="s">
        <v>80</v>
      </c>
      <c r="AY104" s="20" t="s">
        <v>148</v>
      </c>
      <c r="BE104" s="178">
        <f>IF(N104="základní",J104,0)</f>
        <v>0</v>
      </c>
      <c r="BF104" s="178">
        <f>IF(N104="snížená",J104,0)</f>
        <v>0</v>
      </c>
      <c r="BG104" s="178">
        <f>IF(N104="zákl. přenesená",J104,0)</f>
        <v>0</v>
      </c>
      <c r="BH104" s="178">
        <f>IF(N104="sníž. přenesená",J104,0)</f>
        <v>0</v>
      </c>
      <c r="BI104" s="178">
        <f>IF(N104="nulová",J104,0)</f>
        <v>0</v>
      </c>
      <c r="BJ104" s="20" t="s">
        <v>80</v>
      </c>
      <c r="BK104" s="178">
        <f>ROUND(I104*H104,2)</f>
        <v>0</v>
      </c>
      <c r="BL104" s="20" t="s">
        <v>156</v>
      </c>
      <c r="BM104" s="177" t="s">
        <v>351</v>
      </c>
    </row>
    <row r="105" s="2" customFormat="1" ht="16.5" customHeight="1">
      <c r="A105" s="39"/>
      <c r="B105" s="165"/>
      <c r="C105" s="166" t="s">
        <v>257</v>
      </c>
      <c r="D105" s="166" t="s">
        <v>151</v>
      </c>
      <c r="E105" s="167" t="s">
        <v>1682</v>
      </c>
      <c r="F105" s="168" t="s">
        <v>1683</v>
      </c>
      <c r="G105" s="169" t="s">
        <v>1021</v>
      </c>
      <c r="H105" s="170">
        <v>3</v>
      </c>
      <c r="I105" s="171"/>
      <c r="J105" s="172">
        <f>ROUND(I105*H105,2)</f>
        <v>0</v>
      </c>
      <c r="K105" s="168" t="s">
        <v>3</v>
      </c>
      <c r="L105" s="40"/>
      <c r="M105" s="173" t="s">
        <v>3</v>
      </c>
      <c r="N105" s="174" t="s">
        <v>43</v>
      </c>
      <c r="O105" s="73"/>
      <c r="P105" s="175">
        <f>O105*H105</f>
        <v>0</v>
      </c>
      <c r="Q105" s="175">
        <v>0</v>
      </c>
      <c r="R105" s="175">
        <f>Q105*H105</f>
        <v>0</v>
      </c>
      <c r="S105" s="175">
        <v>0</v>
      </c>
      <c r="T105" s="176">
        <f>S105*H105</f>
        <v>0</v>
      </c>
      <c r="U105" s="39"/>
      <c r="V105" s="39"/>
      <c r="W105" s="39"/>
      <c r="X105" s="39"/>
      <c r="Y105" s="39"/>
      <c r="Z105" s="39"/>
      <c r="AA105" s="39"/>
      <c r="AB105" s="39"/>
      <c r="AC105" s="39"/>
      <c r="AD105" s="39"/>
      <c r="AE105" s="39"/>
      <c r="AR105" s="177" t="s">
        <v>156</v>
      </c>
      <c r="AT105" s="177" t="s">
        <v>151</v>
      </c>
      <c r="AU105" s="177" t="s">
        <v>80</v>
      </c>
      <c r="AY105" s="20" t="s">
        <v>148</v>
      </c>
      <c r="BE105" s="178">
        <f>IF(N105="základní",J105,0)</f>
        <v>0</v>
      </c>
      <c r="BF105" s="178">
        <f>IF(N105="snížená",J105,0)</f>
        <v>0</v>
      </c>
      <c r="BG105" s="178">
        <f>IF(N105="zákl. přenesená",J105,0)</f>
        <v>0</v>
      </c>
      <c r="BH105" s="178">
        <f>IF(N105="sníž. přenesená",J105,0)</f>
        <v>0</v>
      </c>
      <c r="BI105" s="178">
        <f>IF(N105="nulová",J105,0)</f>
        <v>0</v>
      </c>
      <c r="BJ105" s="20" t="s">
        <v>80</v>
      </c>
      <c r="BK105" s="178">
        <f>ROUND(I105*H105,2)</f>
        <v>0</v>
      </c>
      <c r="BL105" s="20" t="s">
        <v>156</v>
      </c>
      <c r="BM105" s="177" t="s">
        <v>512</v>
      </c>
    </row>
    <row r="106" s="2" customFormat="1" ht="16.5" customHeight="1">
      <c r="A106" s="39"/>
      <c r="B106" s="165"/>
      <c r="C106" s="166" t="s">
        <v>264</v>
      </c>
      <c r="D106" s="166" t="s">
        <v>151</v>
      </c>
      <c r="E106" s="167" t="s">
        <v>1684</v>
      </c>
      <c r="F106" s="168" t="s">
        <v>1685</v>
      </c>
      <c r="G106" s="169" t="s">
        <v>1021</v>
      </c>
      <c r="H106" s="170">
        <v>6</v>
      </c>
      <c r="I106" s="171"/>
      <c r="J106" s="172">
        <f>ROUND(I106*H106,2)</f>
        <v>0</v>
      </c>
      <c r="K106" s="168" t="s">
        <v>3</v>
      </c>
      <c r="L106" s="40"/>
      <c r="M106" s="173" t="s">
        <v>3</v>
      </c>
      <c r="N106" s="174" t="s">
        <v>43</v>
      </c>
      <c r="O106" s="73"/>
      <c r="P106" s="175">
        <f>O106*H106</f>
        <v>0</v>
      </c>
      <c r="Q106" s="175">
        <v>0</v>
      </c>
      <c r="R106" s="175">
        <f>Q106*H106</f>
        <v>0</v>
      </c>
      <c r="S106" s="175">
        <v>0</v>
      </c>
      <c r="T106" s="176">
        <f>S106*H106</f>
        <v>0</v>
      </c>
      <c r="U106" s="39"/>
      <c r="V106" s="39"/>
      <c r="W106" s="39"/>
      <c r="X106" s="39"/>
      <c r="Y106" s="39"/>
      <c r="Z106" s="39"/>
      <c r="AA106" s="39"/>
      <c r="AB106" s="39"/>
      <c r="AC106" s="39"/>
      <c r="AD106" s="39"/>
      <c r="AE106" s="39"/>
      <c r="AR106" s="177" t="s">
        <v>156</v>
      </c>
      <c r="AT106" s="177" t="s">
        <v>151</v>
      </c>
      <c r="AU106" s="177" t="s">
        <v>80</v>
      </c>
      <c r="AY106" s="20" t="s">
        <v>148</v>
      </c>
      <c r="BE106" s="178">
        <f>IF(N106="základní",J106,0)</f>
        <v>0</v>
      </c>
      <c r="BF106" s="178">
        <f>IF(N106="snížená",J106,0)</f>
        <v>0</v>
      </c>
      <c r="BG106" s="178">
        <f>IF(N106="zákl. přenesená",J106,0)</f>
        <v>0</v>
      </c>
      <c r="BH106" s="178">
        <f>IF(N106="sníž. přenesená",J106,0)</f>
        <v>0</v>
      </c>
      <c r="BI106" s="178">
        <f>IF(N106="nulová",J106,0)</f>
        <v>0</v>
      </c>
      <c r="BJ106" s="20" t="s">
        <v>80</v>
      </c>
      <c r="BK106" s="178">
        <f>ROUND(I106*H106,2)</f>
        <v>0</v>
      </c>
      <c r="BL106" s="20" t="s">
        <v>156</v>
      </c>
      <c r="BM106" s="177" t="s">
        <v>522</v>
      </c>
    </row>
    <row r="107" s="2" customFormat="1" ht="16.5" customHeight="1">
      <c r="A107" s="39"/>
      <c r="B107" s="165"/>
      <c r="C107" s="166" t="s">
        <v>270</v>
      </c>
      <c r="D107" s="166" t="s">
        <v>151</v>
      </c>
      <c r="E107" s="167" t="s">
        <v>1686</v>
      </c>
      <c r="F107" s="168" t="s">
        <v>1687</v>
      </c>
      <c r="G107" s="169" t="s">
        <v>1021</v>
      </c>
      <c r="H107" s="170">
        <v>5</v>
      </c>
      <c r="I107" s="171"/>
      <c r="J107" s="172">
        <f>ROUND(I107*H107,2)</f>
        <v>0</v>
      </c>
      <c r="K107" s="168" t="s">
        <v>3</v>
      </c>
      <c r="L107" s="40"/>
      <c r="M107" s="173" t="s">
        <v>3</v>
      </c>
      <c r="N107" s="174" t="s">
        <v>43</v>
      </c>
      <c r="O107" s="73"/>
      <c r="P107" s="175">
        <f>O107*H107</f>
        <v>0</v>
      </c>
      <c r="Q107" s="175">
        <v>0</v>
      </c>
      <c r="R107" s="175">
        <f>Q107*H107</f>
        <v>0</v>
      </c>
      <c r="S107" s="175">
        <v>0</v>
      </c>
      <c r="T107" s="176">
        <f>S107*H107</f>
        <v>0</v>
      </c>
      <c r="U107" s="39"/>
      <c r="V107" s="39"/>
      <c r="W107" s="39"/>
      <c r="X107" s="39"/>
      <c r="Y107" s="39"/>
      <c r="Z107" s="39"/>
      <c r="AA107" s="39"/>
      <c r="AB107" s="39"/>
      <c r="AC107" s="39"/>
      <c r="AD107" s="39"/>
      <c r="AE107" s="39"/>
      <c r="AR107" s="177" t="s">
        <v>156</v>
      </c>
      <c r="AT107" s="177" t="s">
        <v>151</v>
      </c>
      <c r="AU107" s="177" t="s">
        <v>80</v>
      </c>
      <c r="AY107" s="20" t="s">
        <v>148</v>
      </c>
      <c r="BE107" s="178">
        <f>IF(N107="základní",J107,0)</f>
        <v>0</v>
      </c>
      <c r="BF107" s="178">
        <f>IF(N107="snížená",J107,0)</f>
        <v>0</v>
      </c>
      <c r="BG107" s="178">
        <f>IF(N107="zákl. přenesená",J107,0)</f>
        <v>0</v>
      </c>
      <c r="BH107" s="178">
        <f>IF(N107="sníž. přenesená",J107,0)</f>
        <v>0</v>
      </c>
      <c r="BI107" s="178">
        <f>IF(N107="nulová",J107,0)</f>
        <v>0</v>
      </c>
      <c r="BJ107" s="20" t="s">
        <v>80</v>
      </c>
      <c r="BK107" s="178">
        <f>ROUND(I107*H107,2)</f>
        <v>0</v>
      </c>
      <c r="BL107" s="20" t="s">
        <v>156</v>
      </c>
      <c r="BM107" s="177" t="s">
        <v>534</v>
      </c>
    </row>
    <row r="108" s="2" customFormat="1" ht="16.5" customHeight="1">
      <c r="A108" s="39"/>
      <c r="B108" s="165"/>
      <c r="C108" s="166" t="s">
        <v>275</v>
      </c>
      <c r="D108" s="166" t="s">
        <v>151</v>
      </c>
      <c r="E108" s="167" t="s">
        <v>1657</v>
      </c>
      <c r="F108" s="168" t="s">
        <v>1658</v>
      </c>
      <c r="G108" s="169" t="s">
        <v>154</v>
      </c>
      <c r="H108" s="170">
        <v>5</v>
      </c>
      <c r="I108" s="171"/>
      <c r="J108" s="172">
        <f>ROUND(I108*H108,2)</f>
        <v>0</v>
      </c>
      <c r="K108" s="168" t="s">
        <v>3</v>
      </c>
      <c r="L108" s="40"/>
      <c r="M108" s="173" t="s">
        <v>3</v>
      </c>
      <c r="N108" s="174" t="s">
        <v>43</v>
      </c>
      <c r="O108" s="73"/>
      <c r="P108" s="175">
        <f>O108*H108</f>
        <v>0</v>
      </c>
      <c r="Q108" s="175">
        <v>0</v>
      </c>
      <c r="R108" s="175">
        <f>Q108*H108</f>
        <v>0</v>
      </c>
      <c r="S108" s="175">
        <v>0</v>
      </c>
      <c r="T108" s="176">
        <f>S108*H108</f>
        <v>0</v>
      </c>
      <c r="U108" s="39"/>
      <c r="V108" s="39"/>
      <c r="W108" s="39"/>
      <c r="X108" s="39"/>
      <c r="Y108" s="39"/>
      <c r="Z108" s="39"/>
      <c r="AA108" s="39"/>
      <c r="AB108" s="39"/>
      <c r="AC108" s="39"/>
      <c r="AD108" s="39"/>
      <c r="AE108" s="39"/>
      <c r="AR108" s="177" t="s">
        <v>156</v>
      </c>
      <c r="AT108" s="177" t="s">
        <v>151</v>
      </c>
      <c r="AU108" s="177" t="s">
        <v>80</v>
      </c>
      <c r="AY108" s="20" t="s">
        <v>148</v>
      </c>
      <c r="BE108" s="178">
        <f>IF(N108="základní",J108,0)</f>
        <v>0</v>
      </c>
      <c r="BF108" s="178">
        <f>IF(N108="snížená",J108,0)</f>
        <v>0</v>
      </c>
      <c r="BG108" s="178">
        <f>IF(N108="zákl. přenesená",J108,0)</f>
        <v>0</v>
      </c>
      <c r="BH108" s="178">
        <f>IF(N108="sníž. přenesená",J108,0)</f>
        <v>0</v>
      </c>
      <c r="BI108" s="178">
        <f>IF(N108="nulová",J108,0)</f>
        <v>0</v>
      </c>
      <c r="BJ108" s="20" t="s">
        <v>80</v>
      </c>
      <c r="BK108" s="178">
        <f>ROUND(I108*H108,2)</f>
        <v>0</v>
      </c>
      <c r="BL108" s="20" t="s">
        <v>156</v>
      </c>
      <c r="BM108" s="177" t="s">
        <v>543</v>
      </c>
    </row>
    <row r="109" s="12" customFormat="1" ht="25.92" customHeight="1">
      <c r="A109" s="12"/>
      <c r="B109" s="152"/>
      <c r="C109" s="12"/>
      <c r="D109" s="153" t="s">
        <v>71</v>
      </c>
      <c r="E109" s="154" t="s">
        <v>1104</v>
      </c>
      <c r="F109" s="154" t="s">
        <v>1688</v>
      </c>
      <c r="G109" s="12"/>
      <c r="H109" s="12"/>
      <c r="I109" s="155"/>
      <c r="J109" s="156">
        <f>BK109</f>
        <v>0</v>
      </c>
      <c r="K109" s="12"/>
      <c r="L109" s="152"/>
      <c r="M109" s="157"/>
      <c r="N109" s="158"/>
      <c r="O109" s="158"/>
      <c r="P109" s="159">
        <f>SUM(P110:P124)</f>
        <v>0</v>
      </c>
      <c r="Q109" s="158"/>
      <c r="R109" s="159">
        <f>SUM(R110:R124)</f>
        <v>0</v>
      </c>
      <c r="S109" s="158"/>
      <c r="T109" s="160">
        <f>SUM(T110:T124)</f>
        <v>0</v>
      </c>
      <c r="U109" s="12"/>
      <c r="V109" s="12"/>
      <c r="W109" s="12"/>
      <c r="X109" s="12"/>
      <c r="Y109" s="12"/>
      <c r="Z109" s="12"/>
      <c r="AA109" s="12"/>
      <c r="AB109" s="12"/>
      <c r="AC109" s="12"/>
      <c r="AD109" s="12"/>
      <c r="AE109" s="12"/>
      <c r="AR109" s="153" t="s">
        <v>80</v>
      </c>
      <c r="AT109" s="161" t="s">
        <v>71</v>
      </c>
      <c r="AU109" s="161" t="s">
        <v>72</v>
      </c>
      <c r="AY109" s="153" t="s">
        <v>148</v>
      </c>
      <c r="BK109" s="162">
        <f>SUM(BK110:BK124)</f>
        <v>0</v>
      </c>
    </row>
    <row r="110" s="2" customFormat="1" ht="16.5" customHeight="1">
      <c r="A110" s="39"/>
      <c r="B110" s="165"/>
      <c r="C110" s="166" t="s">
        <v>8</v>
      </c>
      <c r="D110" s="166" t="s">
        <v>151</v>
      </c>
      <c r="E110" s="167" t="s">
        <v>1689</v>
      </c>
      <c r="F110" s="168" t="s">
        <v>1690</v>
      </c>
      <c r="G110" s="169" t="s">
        <v>989</v>
      </c>
      <c r="H110" s="170">
        <v>1</v>
      </c>
      <c r="I110" s="171"/>
      <c r="J110" s="172">
        <f>ROUND(I110*H110,2)</f>
        <v>0</v>
      </c>
      <c r="K110" s="168" t="s">
        <v>3</v>
      </c>
      <c r="L110" s="40"/>
      <c r="M110" s="173" t="s">
        <v>3</v>
      </c>
      <c r="N110" s="174" t="s">
        <v>43</v>
      </c>
      <c r="O110" s="73"/>
      <c r="P110" s="175">
        <f>O110*H110</f>
        <v>0</v>
      </c>
      <c r="Q110" s="175">
        <v>0</v>
      </c>
      <c r="R110" s="175">
        <f>Q110*H110</f>
        <v>0</v>
      </c>
      <c r="S110" s="175">
        <v>0</v>
      </c>
      <c r="T110" s="176">
        <f>S110*H110</f>
        <v>0</v>
      </c>
      <c r="U110" s="39"/>
      <c r="V110" s="39"/>
      <c r="W110" s="39"/>
      <c r="X110" s="39"/>
      <c r="Y110" s="39"/>
      <c r="Z110" s="39"/>
      <c r="AA110" s="39"/>
      <c r="AB110" s="39"/>
      <c r="AC110" s="39"/>
      <c r="AD110" s="39"/>
      <c r="AE110" s="39"/>
      <c r="AR110" s="177" t="s">
        <v>156</v>
      </c>
      <c r="AT110" s="177" t="s">
        <v>151</v>
      </c>
      <c r="AU110" s="177" t="s">
        <v>80</v>
      </c>
      <c r="AY110" s="20" t="s">
        <v>148</v>
      </c>
      <c r="BE110" s="178">
        <f>IF(N110="základní",J110,0)</f>
        <v>0</v>
      </c>
      <c r="BF110" s="178">
        <f>IF(N110="snížená",J110,0)</f>
        <v>0</v>
      </c>
      <c r="BG110" s="178">
        <f>IF(N110="zákl. přenesená",J110,0)</f>
        <v>0</v>
      </c>
      <c r="BH110" s="178">
        <f>IF(N110="sníž. přenesená",J110,0)</f>
        <v>0</v>
      </c>
      <c r="BI110" s="178">
        <f>IF(N110="nulová",J110,0)</f>
        <v>0</v>
      </c>
      <c r="BJ110" s="20" t="s">
        <v>80</v>
      </c>
      <c r="BK110" s="178">
        <f>ROUND(I110*H110,2)</f>
        <v>0</v>
      </c>
      <c r="BL110" s="20" t="s">
        <v>156</v>
      </c>
      <c r="BM110" s="177" t="s">
        <v>551</v>
      </c>
    </row>
    <row r="111" s="2" customFormat="1" ht="16.5" customHeight="1">
      <c r="A111" s="39"/>
      <c r="B111" s="165"/>
      <c r="C111" s="166" t="s">
        <v>284</v>
      </c>
      <c r="D111" s="166" t="s">
        <v>151</v>
      </c>
      <c r="E111" s="167" t="s">
        <v>1691</v>
      </c>
      <c r="F111" s="168" t="s">
        <v>1692</v>
      </c>
      <c r="G111" s="169" t="s">
        <v>989</v>
      </c>
      <c r="H111" s="170">
        <v>1</v>
      </c>
      <c r="I111" s="171"/>
      <c r="J111" s="172">
        <f>ROUND(I111*H111,2)</f>
        <v>0</v>
      </c>
      <c r="K111" s="168" t="s">
        <v>3</v>
      </c>
      <c r="L111" s="40"/>
      <c r="M111" s="173" t="s">
        <v>3</v>
      </c>
      <c r="N111" s="174" t="s">
        <v>43</v>
      </c>
      <c r="O111" s="73"/>
      <c r="P111" s="175">
        <f>O111*H111</f>
        <v>0</v>
      </c>
      <c r="Q111" s="175">
        <v>0</v>
      </c>
      <c r="R111" s="175">
        <f>Q111*H111</f>
        <v>0</v>
      </c>
      <c r="S111" s="175">
        <v>0</v>
      </c>
      <c r="T111" s="176">
        <f>S111*H111</f>
        <v>0</v>
      </c>
      <c r="U111" s="39"/>
      <c r="V111" s="39"/>
      <c r="W111" s="39"/>
      <c r="X111" s="39"/>
      <c r="Y111" s="39"/>
      <c r="Z111" s="39"/>
      <c r="AA111" s="39"/>
      <c r="AB111" s="39"/>
      <c r="AC111" s="39"/>
      <c r="AD111" s="39"/>
      <c r="AE111" s="39"/>
      <c r="AR111" s="177" t="s">
        <v>156</v>
      </c>
      <c r="AT111" s="177" t="s">
        <v>151</v>
      </c>
      <c r="AU111" s="177" t="s">
        <v>80</v>
      </c>
      <c r="AY111" s="20" t="s">
        <v>148</v>
      </c>
      <c r="BE111" s="178">
        <f>IF(N111="základní",J111,0)</f>
        <v>0</v>
      </c>
      <c r="BF111" s="178">
        <f>IF(N111="snížená",J111,0)</f>
        <v>0</v>
      </c>
      <c r="BG111" s="178">
        <f>IF(N111="zákl. přenesená",J111,0)</f>
        <v>0</v>
      </c>
      <c r="BH111" s="178">
        <f>IF(N111="sníž. přenesená",J111,0)</f>
        <v>0</v>
      </c>
      <c r="BI111" s="178">
        <f>IF(N111="nulová",J111,0)</f>
        <v>0</v>
      </c>
      <c r="BJ111" s="20" t="s">
        <v>80</v>
      </c>
      <c r="BK111" s="178">
        <f>ROUND(I111*H111,2)</f>
        <v>0</v>
      </c>
      <c r="BL111" s="20" t="s">
        <v>156</v>
      </c>
      <c r="BM111" s="177" t="s">
        <v>560</v>
      </c>
    </row>
    <row r="112" s="2" customFormat="1" ht="16.5" customHeight="1">
      <c r="A112" s="39"/>
      <c r="B112" s="165"/>
      <c r="C112" s="166" t="s">
        <v>289</v>
      </c>
      <c r="D112" s="166" t="s">
        <v>151</v>
      </c>
      <c r="E112" s="167" t="s">
        <v>1693</v>
      </c>
      <c r="F112" s="168" t="s">
        <v>1694</v>
      </c>
      <c r="G112" s="169" t="s">
        <v>989</v>
      </c>
      <c r="H112" s="170">
        <v>1</v>
      </c>
      <c r="I112" s="171"/>
      <c r="J112" s="172">
        <f>ROUND(I112*H112,2)</f>
        <v>0</v>
      </c>
      <c r="K112" s="168" t="s">
        <v>3</v>
      </c>
      <c r="L112" s="40"/>
      <c r="M112" s="173" t="s">
        <v>3</v>
      </c>
      <c r="N112" s="174" t="s">
        <v>43</v>
      </c>
      <c r="O112" s="73"/>
      <c r="P112" s="175">
        <f>O112*H112</f>
        <v>0</v>
      </c>
      <c r="Q112" s="175">
        <v>0</v>
      </c>
      <c r="R112" s="175">
        <f>Q112*H112</f>
        <v>0</v>
      </c>
      <c r="S112" s="175">
        <v>0</v>
      </c>
      <c r="T112" s="176">
        <f>S112*H112</f>
        <v>0</v>
      </c>
      <c r="U112" s="39"/>
      <c r="V112" s="39"/>
      <c r="W112" s="39"/>
      <c r="X112" s="39"/>
      <c r="Y112" s="39"/>
      <c r="Z112" s="39"/>
      <c r="AA112" s="39"/>
      <c r="AB112" s="39"/>
      <c r="AC112" s="39"/>
      <c r="AD112" s="39"/>
      <c r="AE112" s="39"/>
      <c r="AR112" s="177" t="s">
        <v>156</v>
      </c>
      <c r="AT112" s="177" t="s">
        <v>151</v>
      </c>
      <c r="AU112" s="177" t="s">
        <v>80</v>
      </c>
      <c r="AY112" s="20" t="s">
        <v>148</v>
      </c>
      <c r="BE112" s="178">
        <f>IF(N112="základní",J112,0)</f>
        <v>0</v>
      </c>
      <c r="BF112" s="178">
        <f>IF(N112="snížená",J112,0)</f>
        <v>0</v>
      </c>
      <c r="BG112" s="178">
        <f>IF(N112="zákl. přenesená",J112,0)</f>
        <v>0</v>
      </c>
      <c r="BH112" s="178">
        <f>IF(N112="sníž. přenesená",J112,0)</f>
        <v>0</v>
      </c>
      <c r="BI112" s="178">
        <f>IF(N112="nulová",J112,0)</f>
        <v>0</v>
      </c>
      <c r="BJ112" s="20" t="s">
        <v>80</v>
      </c>
      <c r="BK112" s="178">
        <f>ROUND(I112*H112,2)</f>
        <v>0</v>
      </c>
      <c r="BL112" s="20" t="s">
        <v>156</v>
      </c>
      <c r="BM112" s="177" t="s">
        <v>569</v>
      </c>
    </row>
    <row r="113" s="2" customFormat="1" ht="16.5" customHeight="1">
      <c r="A113" s="39"/>
      <c r="B113" s="165"/>
      <c r="C113" s="166" t="s">
        <v>296</v>
      </c>
      <c r="D113" s="166" t="s">
        <v>151</v>
      </c>
      <c r="E113" s="167" t="s">
        <v>1695</v>
      </c>
      <c r="F113" s="168" t="s">
        <v>1696</v>
      </c>
      <c r="G113" s="169" t="s">
        <v>989</v>
      </c>
      <c r="H113" s="170">
        <v>4</v>
      </c>
      <c r="I113" s="171"/>
      <c r="J113" s="172">
        <f>ROUND(I113*H113,2)</f>
        <v>0</v>
      </c>
      <c r="K113" s="168" t="s">
        <v>3</v>
      </c>
      <c r="L113" s="40"/>
      <c r="M113" s="173" t="s">
        <v>3</v>
      </c>
      <c r="N113" s="174" t="s">
        <v>43</v>
      </c>
      <c r="O113" s="73"/>
      <c r="P113" s="175">
        <f>O113*H113</f>
        <v>0</v>
      </c>
      <c r="Q113" s="175">
        <v>0</v>
      </c>
      <c r="R113" s="175">
        <f>Q113*H113</f>
        <v>0</v>
      </c>
      <c r="S113" s="175">
        <v>0</v>
      </c>
      <c r="T113" s="176">
        <f>S113*H113</f>
        <v>0</v>
      </c>
      <c r="U113" s="39"/>
      <c r="V113" s="39"/>
      <c r="W113" s="39"/>
      <c r="X113" s="39"/>
      <c r="Y113" s="39"/>
      <c r="Z113" s="39"/>
      <c r="AA113" s="39"/>
      <c r="AB113" s="39"/>
      <c r="AC113" s="39"/>
      <c r="AD113" s="39"/>
      <c r="AE113" s="39"/>
      <c r="AR113" s="177" t="s">
        <v>156</v>
      </c>
      <c r="AT113" s="177" t="s">
        <v>151</v>
      </c>
      <c r="AU113" s="177" t="s">
        <v>80</v>
      </c>
      <c r="AY113" s="20" t="s">
        <v>148</v>
      </c>
      <c r="BE113" s="178">
        <f>IF(N113="základní",J113,0)</f>
        <v>0</v>
      </c>
      <c r="BF113" s="178">
        <f>IF(N113="snížená",J113,0)</f>
        <v>0</v>
      </c>
      <c r="BG113" s="178">
        <f>IF(N113="zákl. přenesená",J113,0)</f>
        <v>0</v>
      </c>
      <c r="BH113" s="178">
        <f>IF(N113="sníž. přenesená",J113,0)</f>
        <v>0</v>
      </c>
      <c r="BI113" s="178">
        <f>IF(N113="nulová",J113,0)</f>
        <v>0</v>
      </c>
      <c r="BJ113" s="20" t="s">
        <v>80</v>
      </c>
      <c r="BK113" s="178">
        <f>ROUND(I113*H113,2)</f>
        <v>0</v>
      </c>
      <c r="BL113" s="20" t="s">
        <v>156</v>
      </c>
      <c r="BM113" s="177" t="s">
        <v>579</v>
      </c>
    </row>
    <row r="114" s="2" customFormat="1" ht="16.5" customHeight="1">
      <c r="A114" s="39"/>
      <c r="B114" s="165"/>
      <c r="C114" s="166" t="s">
        <v>302</v>
      </c>
      <c r="D114" s="166" t="s">
        <v>151</v>
      </c>
      <c r="E114" s="167" t="s">
        <v>1697</v>
      </c>
      <c r="F114" s="168" t="s">
        <v>1698</v>
      </c>
      <c r="G114" s="169" t="s">
        <v>989</v>
      </c>
      <c r="H114" s="170">
        <v>2</v>
      </c>
      <c r="I114" s="171"/>
      <c r="J114" s="172">
        <f>ROUND(I114*H114,2)</f>
        <v>0</v>
      </c>
      <c r="K114" s="168" t="s">
        <v>3</v>
      </c>
      <c r="L114" s="40"/>
      <c r="M114" s="173" t="s">
        <v>3</v>
      </c>
      <c r="N114" s="174" t="s">
        <v>43</v>
      </c>
      <c r="O114" s="73"/>
      <c r="P114" s="175">
        <f>O114*H114</f>
        <v>0</v>
      </c>
      <c r="Q114" s="175">
        <v>0</v>
      </c>
      <c r="R114" s="175">
        <f>Q114*H114</f>
        <v>0</v>
      </c>
      <c r="S114" s="175">
        <v>0</v>
      </c>
      <c r="T114" s="176">
        <f>S114*H114</f>
        <v>0</v>
      </c>
      <c r="U114" s="39"/>
      <c r="V114" s="39"/>
      <c r="W114" s="39"/>
      <c r="X114" s="39"/>
      <c r="Y114" s="39"/>
      <c r="Z114" s="39"/>
      <c r="AA114" s="39"/>
      <c r="AB114" s="39"/>
      <c r="AC114" s="39"/>
      <c r="AD114" s="39"/>
      <c r="AE114" s="39"/>
      <c r="AR114" s="177" t="s">
        <v>156</v>
      </c>
      <c r="AT114" s="177" t="s">
        <v>151</v>
      </c>
      <c r="AU114" s="177" t="s">
        <v>80</v>
      </c>
      <c r="AY114" s="20" t="s">
        <v>148</v>
      </c>
      <c r="BE114" s="178">
        <f>IF(N114="základní",J114,0)</f>
        <v>0</v>
      </c>
      <c r="BF114" s="178">
        <f>IF(N114="snížená",J114,0)</f>
        <v>0</v>
      </c>
      <c r="BG114" s="178">
        <f>IF(N114="zákl. přenesená",J114,0)</f>
        <v>0</v>
      </c>
      <c r="BH114" s="178">
        <f>IF(N114="sníž. přenesená",J114,0)</f>
        <v>0</v>
      </c>
      <c r="BI114" s="178">
        <f>IF(N114="nulová",J114,0)</f>
        <v>0</v>
      </c>
      <c r="BJ114" s="20" t="s">
        <v>80</v>
      </c>
      <c r="BK114" s="178">
        <f>ROUND(I114*H114,2)</f>
        <v>0</v>
      </c>
      <c r="BL114" s="20" t="s">
        <v>156</v>
      </c>
      <c r="BM114" s="177" t="s">
        <v>588</v>
      </c>
    </row>
    <row r="115" s="2" customFormat="1" ht="16.5" customHeight="1">
      <c r="A115" s="39"/>
      <c r="B115" s="165"/>
      <c r="C115" s="166" t="s">
        <v>310</v>
      </c>
      <c r="D115" s="166" t="s">
        <v>151</v>
      </c>
      <c r="E115" s="167" t="s">
        <v>1699</v>
      </c>
      <c r="F115" s="168" t="s">
        <v>1700</v>
      </c>
      <c r="G115" s="169" t="s">
        <v>989</v>
      </c>
      <c r="H115" s="170">
        <v>1</v>
      </c>
      <c r="I115" s="171"/>
      <c r="J115" s="172">
        <f>ROUND(I115*H115,2)</f>
        <v>0</v>
      </c>
      <c r="K115" s="168" t="s">
        <v>3</v>
      </c>
      <c r="L115" s="40"/>
      <c r="M115" s="173" t="s">
        <v>3</v>
      </c>
      <c r="N115" s="174" t="s">
        <v>43</v>
      </c>
      <c r="O115" s="73"/>
      <c r="P115" s="175">
        <f>O115*H115</f>
        <v>0</v>
      </c>
      <c r="Q115" s="175">
        <v>0</v>
      </c>
      <c r="R115" s="175">
        <f>Q115*H115</f>
        <v>0</v>
      </c>
      <c r="S115" s="175">
        <v>0</v>
      </c>
      <c r="T115" s="176">
        <f>S115*H115</f>
        <v>0</v>
      </c>
      <c r="U115" s="39"/>
      <c r="V115" s="39"/>
      <c r="W115" s="39"/>
      <c r="X115" s="39"/>
      <c r="Y115" s="39"/>
      <c r="Z115" s="39"/>
      <c r="AA115" s="39"/>
      <c r="AB115" s="39"/>
      <c r="AC115" s="39"/>
      <c r="AD115" s="39"/>
      <c r="AE115" s="39"/>
      <c r="AR115" s="177" t="s">
        <v>156</v>
      </c>
      <c r="AT115" s="177" t="s">
        <v>151</v>
      </c>
      <c r="AU115" s="177" t="s">
        <v>80</v>
      </c>
      <c r="AY115" s="20" t="s">
        <v>148</v>
      </c>
      <c r="BE115" s="178">
        <f>IF(N115="základní",J115,0)</f>
        <v>0</v>
      </c>
      <c r="BF115" s="178">
        <f>IF(N115="snížená",J115,0)</f>
        <v>0</v>
      </c>
      <c r="BG115" s="178">
        <f>IF(N115="zákl. přenesená",J115,0)</f>
        <v>0</v>
      </c>
      <c r="BH115" s="178">
        <f>IF(N115="sníž. přenesená",J115,0)</f>
        <v>0</v>
      </c>
      <c r="BI115" s="178">
        <f>IF(N115="nulová",J115,0)</f>
        <v>0</v>
      </c>
      <c r="BJ115" s="20" t="s">
        <v>80</v>
      </c>
      <c r="BK115" s="178">
        <f>ROUND(I115*H115,2)</f>
        <v>0</v>
      </c>
      <c r="BL115" s="20" t="s">
        <v>156</v>
      </c>
      <c r="BM115" s="177" t="s">
        <v>596</v>
      </c>
    </row>
    <row r="116" s="2" customFormat="1" ht="16.5" customHeight="1">
      <c r="A116" s="39"/>
      <c r="B116" s="165"/>
      <c r="C116" s="166" t="s">
        <v>316</v>
      </c>
      <c r="D116" s="166" t="s">
        <v>151</v>
      </c>
      <c r="E116" s="167" t="s">
        <v>1701</v>
      </c>
      <c r="F116" s="168" t="s">
        <v>1702</v>
      </c>
      <c r="G116" s="169" t="s">
        <v>989</v>
      </c>
      <c r="H116" s="170">
        <v>1</v>
      </c>
      <c r="I116" s="171"/>
      <c r="J116" s="172">
        <f>ROUND(I116*H116,2)</f>
        <v>0</v>
      </c>
      <c r="K116" s="168" t="s">
        <v>3</v>
      </c>
      <c r="L116" s="40"/>
      <c r="M116" s="173" t="s">
        <v>3</v>
      </c>
      <c r="N116" s="174" t="s">
        <v>43</v>
      </c>
      <c r="O116" s="73"/>
      <c r="P116" s="175">
        <f>O116*H116</f>
        <v>0</v>
      </c>
      <c r="Q116" s="175">
        <v>0</v>
      </c>
      <c r="R116" s="175">
        <f>Q116*H116</f>
        <v>0</v>
      </c>
      <c r="S116" s="175">
        <v>0</v>
      </c>
      <c r="T116" s="176">
        <f>S116*H116</f>
        <v>0</v>
      </c>
      <c r="U116" s="39"/>
      <c r="V116" s="39"/>
      <c r="W116" s="39"/>
      <c r="X116" s="39"/>
      <c r="Y116" s="39"/>
      <c r="Z116" s="39"/>
      <c r="AA116" s="39"/>
      <c r="AB116" s="39"/>
      <c r="AC116" s="39"/>
      <c r="AD116" s="39"/>
      <c r="AE116" s="39"/>
      <c r="AR116" s="177" t="s">
        <v>156</v>
      </c>
      <c r="AT116" s="177" t="s">
        <v>151</v>
      </c>
      <c r="AU116" s="177" t="s">
        <v>80</v>
      </c>
      <c r="AY116" s="20" t="s">
        <v>148</v>
      </c>
      <c r="BE116" s="178">
        <f>IF(N116="základní",J116,0)</f>
        <v>0</v>
      </c>
      <c r="BF116" s="178">
        <f>IF(N116="snížená",J116,0)</f>
        <v>0</v>
      </c>
      <c r="BG116" s="178">
        <f>IF(N116="zákl. přenesená",J116,0)</f>
        <v>0</v>
      </c>
      <c r="BH116" s="178">
        <f>IF(N116="sníž. přenesená",J116,0)</f>
        <v>0</v>
      </c>
      <c r="BI116" s="178">
        <f>IF(N116="nulová",J116,0)</f>
        <v>0</v>
      </c>
      <c r="BJ116" s="20" t="s">
        <v>80</v>
      </c>
      <c r="BK116" s="178">
        <f>ROUND(I116*H116,2)</f>
        <v>0</v>
      </c>
      <c r="BL116" s="20" t="s">
        <v>156</v>
      </c>
      <c r="BM116" s="177" t="s">
        <v>605</v>
      </c>
    </row>
    <row r="117" s="2" customFormat="1" ht="16.5" customHeight="1">
      <c r="A117" s="39"/>
      <c r="B117" s="165"/>
      <c r="C117" s="166" t="s">
        <v>325</v>
      </c>
      <c r="D117" s="166" t="s">
        <v>151</v>
      </c>
      <c r="E117" s="167" t="s">
        <v>1703</v>
      </c>
      <c r="F117" s="168" t="s">
        <v>1704</v>
      </c>
      <c r="G117" s="169" t="s">
        <v>989</v>
      </c>
      <c r="H117" s="170">
        <v>2</v>
      </c>
      <c r="I117" s="171"/>
      <c r="J117" s="172">
        <f>ROUND(I117*H117,2)</f>
        <v>0</v>
      </c>
      <c r="K117" s="168" t="s">
        <v>3</v>
      </c>
      <c r="L117" s="40"/>
      <c r="M117" s="173" t="s">
        <v>3</v>
      </c>
      <c r="N117" s="174" t="s">
        <v>43</v>
      </c>
      <c r="O117" s="73"/>
      <c r="P117" s="175">
        <f>O117*H117</f>
        <v>0</v>
      </c>
      <c r="Q117" s="175">
        <v>0</v>
      </c>
      <c r="R117" s="175">
        <f>Q117*H117</f>
        <v>0</v>
      </c>
      <c r="S117" s="175">
        <v>0</v>
      </c>
      <c r="T117" s="176">
        <f>S117*H117</f>
        <v>0</v>
      </c>
      <c r="U117" s="39"/>
      <c r="V117" s="39"/>
      <c r="W117" s="39"/>
      <c r="X117" s="39"/>
      <c r="Y117" s="39"/>
      <c r="Z117" s="39"/>
      <c r="AA117" s="39"/>
      <c r="AB117" s="39"/>
      <c r="AC117" s="39"/>
      <c r="AD117" s="39"/>
      <c r="AE117" s="39"/>
      <c r="AR117" s="177" t="s">
        <v>156</v>
      </c>
      <c r="AT117" s="177" t="s">
        <v>151</v>
      </c>
      <c r="AU117" s="177" t="s">
        <v>80</v>
      </c>
      <c r="AY117" s="20" t="s">
        <v>148</v>
      </c>
      <c r="BE117" s="178">
        <f>IF(N117="základní",J117,0)</f>
        <v>0</v>
      </c>
      <c r="BF117" s="178">
        <f>IF(N117="snížená",J117,0)</f>
        <v>0</v>
      </c>
      <c r="BG117" s="178">
        <f>IF(N117="zákl. přenesená",J117,0)</f>
        <v>0</v>
      </c>
      <c r="BH117" s="178">
        <f>IF(N117="sníž. přenesená",J117,0)</f>
        <v>0</v>
      </c>
      <c r="BI117" s="178">
        <f>IF(N117="nulová",J117,0)</f>
        <v>0</v>
      </c>
      <c r="BJ117" s="20" t="s">
        <v>80</v>
      </c>
      <c r="BK117" s="178">
        <f>ROUND(I117*H117,2)</f>
        <v>0</v>
      </c>
      <c r="BL117" s="20" t="s">
        <v>156</v>
      </c>
      <c r="BM117" s="177" t="s">
        <v>614</v>
      </c>
    </row>
    <row r="118" s="2" customFormat="1" ht="16.5" customHeight="1">
      <c r="A118" s="39"/>
      <c r="B118" s="165"/>
      <c r="C118" s="166" t="s">
        <v>330</v>
      </c>
      <c r="D118" s="166" t="s">
        <v>151</v>
      </c>
      <c r="E118" s="167" t="s">
        <v>1705</v>
      </c>
      <c r="F118" s="168" t="s">
        <v>1706</v>
      </c>
      <c r="G118" s="169" t="s">
        <v>989</v>
      </c>
      <c r="H118" s="170">
        <v>5</v>
      </c>
      <c r="I118" s="171"/>
      <c r="J118" s="172">
        <f>ROUND(I118*H118,2)</f>
        <v>0</v>
      </c>
      <c r="K118" s="168" t="s">
        <v>3</v>
      </c>
      <c r="L118" s="40"/>
      <c r="M118" s="173" t="s">
        <v>3</v>
      </c>
      <c r="N118" s="174" t="s">
        <v>43</v>
      </c>
      <c r="O118" s="73"/>
      <c r="P118" s="175">
        <f>O118*H118</f>
        <v>0</v>
      </c>
      <c r="Q118" s="175">
        <v>0</v>
      </c>
      <c r="R118" s="175">
        <f>Q118*H118</f>
        <v>0</v>
      </c>
      <c r="S118" s="175">
        <v>0</v>
      </c>
      <c r="T118" s="176">
        <f>S118*H118</f>
        <v>0</v>
      </c>
      <c r="U118" s="39"/>
      <c r="V118" s="39"/>
      <c r="W118" s="39"/>
      <c r="X118" s="39"/>
      <c r="Y118" s="39"/>
      <c r="Z118" s="39"/>
      <c r="AA118" s="39"/>
      <c r="AB118" s="39"/>
      <c r="AC118" s="39"/>
      <c r="AD118" s="39"/>
      <c r="AE118" s="39"/>
      <c r="AR118" s="177" t="s">
        <v>156</v>
      </c>
      <c r="AT118" s="177" t="s">
        <v>151</v>
      </c>
      <c r="AU118" s="177" t="s">
        <v>80</v>
      </c>
      <c r="AY118" s="20" t="s">
        <v>148</v>
      </c>
      <c r="BE118" s="178">
        <f>IF(N118="základní",J118,0)</f>
        <v>0</v>
      </c>
      <c r="BF118" s="178">
        <f>IF(N118="snížená",J118,0)</f>
        <v>0</v>
      </c>
      <c r="BG118" s="178">
        <f>IF(N118="zákl. přenesená",J118,0)</f>
        <v>0</v>
      </c>
      <c r="BH118" s="178">
        <f>IF(N118="sníž. přenesená",J118,0)</f>
        <v>0</v>
      </c>
      <c r="BI118" s="178">
        <f>IF(N118="nulová",J118,0)</f>
        <v>0</v>
      </c>
      <c r="BJ118" s="20" t="s">
        <v>80</v>
      </c>
      <c r="BK118" s="178">
        <f>ROUND(I118*H118,2)</f>
        <v>0</v>
      </c>
      <c r="BL118" s="20" t="s">
        <v>156</v>
      </c>
      <c r="BM118" s="177" t="s">
        <v>623</v>
      </c>
    </row>
    <row r="119" s="2" customFormat="1" ht="16.5" customHeight="1">
      <c r="A119" s="39"/>
      <c r="B119" s="165"/>
      <c r="C119" s="166" t="s">
        <v>336</v>
      </c>
      <c r="D119" s="166" t="s">
        <v>151</v>
      </c>
      <c r="E119" s="167" t="s">
        <v>1707</v>
      </c>
      <c r="F119" s="168" t="s">
        <v>1708</v>
      </c>
      <c r="G119" s="169" t="s">
        <v>989</v>
      </c>
      <c r="H119" s="170">
        <v>4</v>
      </c>
      <c r="I119" s="171"/>
      <c r="J119" s="172">
        <f>ROUND(I119*H119,2)</f>
        <v>0</v>
      </c>
      <c r="K119" s="168" t="s">
        <v>3</v>
      </c>
      <c r="L119" s="40"/>
      <c r="M119" s="173" t="s">
        <v>3</v>
      </c>
      <c r="N119" s="174" t="s">
        <v>43</v>
      </c>
      <c r="O119" s="73"/>
      <c r="P119" s="175">
        <f>O119*H119</f>
        <v>0</v>
      </c>
      <c r="Q119" s="175">
        <v>0</v>
      </c>
      <c r="R119" s="175">
        <f>Q119*H119</f>
        <v>0</v>
      </c>
      <c r="S119" s="175">
        <v>0</v>
      </c>
      <c r="T119" s="176">
        <f>S119*H119</f>
        <v>0</v>
      </c>
      <c r="U119" s="39"/>
      <c r="V119" s="39"/>
      <c r="W119" s="39"/>
      <c r="X119" s="39"/>
      <c r="Y119" s="39"/>
      <c r="Z119" s="39"/>
      <c r="AA119" s="39"/>
      <c r="AB119" s="39"/>
      <c r="AC119" s="39"/>
      <c r="AD119" s="39"/>
      <c r="AE119" s="39"/>
      <c r="AR119" s="177" t="s">
        <v>156</v>
      </c>
      <c r="AT119" s="177" t="s">
        <v>151</v>
      </c>
      <c r="AU119" s="177" t="s">
        <v>80</v>
      </c>
      <c r="AY119" s="20" t="s">
        <v>148</v>
      </c>
      <c r="BE119" s="178">
        <f>IF(N119="základní",J119,0)</f>
        <v>0</v>
      </c>
      <c r="BF119" s="178">
        <f>IF(N119="snížená",J119,0)</f>
        <v>0</v>
      </c>
      <c r="BG119" s="178">
        <f>IF(N119="zákl. přenesená",J119,0)</f>
        <v>0</v>
      </c>
      <c r="BH119" s="178">
        <f>IF(N119="sníž. přenesená",J119,0)</f>
        <v>0</v>
      </c>
      <c r="BI119" s="178">
        <f>IF(N119="nulová",J119,0)</f>
        <v>0</v>
      </c>
      <c r="BJ119" s="20" t="s">
        <v>80</v>
      </c>
      <c r="BK119" s="178">
        <f>ROUND(I119*H119,2)</f>
        <v>0</v>
      </c>
      <c r="BL119" s="20" t="s">
        <v>156</v>
      </c>
      <c r="BM119" s="177" t="s">
        <v>632</v>
      </c>
    </row>
    <row r="120" s="2" customFormat="1" ht="16.5" customHeight="1">
      <c r="A120" s="39"/>
      <c r="B120" s="165"/>
      <c r="C120" s="166" t="s">
        <v>344</v>
      </c>
      <c r="D120" s="166" t="s">
        <v>151</v>
      </c>
      <c r="E120" s="167" t="s">
        <v>1655</v>
      </c>
      <c r="F120" s="168" t="s">
        <v>1656</v>
      </c>
      <c r="G120" s="169" t="s">
        <v>154</v>
      </c>
      <c r="H120" s="170">
        <v>15</v>
      </c>
      <c r="I120" s="171"/>
      <c r="J120" s="172">
        <f>ROUND(I120*H120,2)</f>
        <v>0</v>
      </c>
      <c r="K120" s="168" t="s">
        <v>3</v>
      </c>
      <c r="L120" s="40"/>
      <c r="M120" s="173" t="s">
        <v>3</v>
      </c>
      <c r="N120" s="174" t="s">
        <v>43</v>
      </c>
      <c r="O120" s="73"/>
      <c r="P120" s="175">
        <f>O120*H120</f>
        <v>0</v>
      </c>
      <c r="Q120" s="175">
        <v>0</v>
      </c>
      <c r="R120" s="175">
        <f>Q120*H120</f>
        <v>0</v>
      </c>
      <c r="S120" s="175">
        <v>0</v>
      </c>
      <c r="T120" s="176">
        <f>S120*H120</f>
        <v>0</v>
      </c>
      <c r="U120" s="39"/>
      <c r="V120" s="39"/>
      <c r="W120" s="39"/>
      <c r="X120" s="39"/>
      <c r="Y120" s="39"/>
      <c r="Z120" s="39"/>
      <c r="AA120" s="39"/>
      <c r="AB120" s="39"/>
      <c r="AC120" s="39"/>
      <c r="AD120" s="39"/>
      <c r="AE120" s="39"/>
      <c r="AR120" s="177" t="s">
        <v>156</v>
      </c>
      <c r="AT120" s="177" t="s">
        <v>151</v>
      </c>
      <c r="AU120" s="177" t="s">
        <v>80</v>
      </c>
      <c r="AY120" s="20" t="s">
        <v>148</v>
      </c>
      <c r="BE120" s="178">
        <f>IF(N120="základní",J120,0)</f>
        <v>0</v>
      </c>
      <c r="BF120" s="178">
        <f>IF(N120="snížená",J120,0)</f>
        <v>0</v>
      </c>
      <c r="BG120" s="178">
        <f>IF(N120="zákl. přenesená",J120,0)</f>
        <v>0</v>
      </c>
      <c r="BH120" s="178">
        <f>IF(N120="sníž. přenesená",J120,0)</f>
        <v>0</v>
      </c>
      <c r="BI120" s="178">
        <f>IF(N120="nulová",J120,0)</f>
        <v>0</v>
      </c>
      <c r="BJ120" s="20" t="s">
        <v>80</v>
      </c>
      <c r="BK120" s="178">
        <f>ROUND(I120*H120,2)</f>
        <v>0</v>
      </c>
      <c r="BL120" s="20" t="s">
        <v>156</v>
      </c>
      <c r="BM120" s="177" t="s">
        <v>641</v>
      </c>
    </row>
    <row r="121" s="2" customFormat="1" ht="16.5" customHeight="1">
      <c r="A121" s="39"/>
      <c r="B121" s="165"/>
      <c r="C121" s="166" t="s">
        <v>351</v>
      </c>
      <c r="D121" s="166" t="s">
        <v>151</v>
      </c>
      <c r="E121" s="167" t="s">
        <v>1709</v>
      </c>
      <c r="F121" s="168" t="s">
        <v>1710</v>
      </c>
      <c r="G121" s="169" t="s">
        <v>1021</v>
      </c>
      <c r="H121" s="170">
        <v>12</v>
      </c>
      <c r="I121" s="171"/>
      <c r="J121" s="172">
        <f>ROUND(I121*H121,2)</f>
        <v>0</v>
      </c>
      <c r="K121" s="168" t="s">
        <v>3</v>
      </c>
      <c r="L121" s="40"/>
      <c r="M121" s="173" t="s">
        <v>3</v>
      </c>
      <c r="N121" s="174" t="s">
        <v>43</v>
      </c>
      <c r="O121" s="73"/>
      <c r="P121" s="175">
        <f>O121*H121</f>
        <v>0</v>
      </c>
      <c r="Q121" s="175">
        <v>0</v>
      </c>
      <c r="R121" s="175">
        <f>Q121*H121</f>
        <v>0</v>
      </c>
      <c r="S121" s="175">
        <v>0</v>
      </c>
      <c r="T121" s="176">
        <f>S121*H121</f>
        <v>0</v>
      </c>
      <c r="U121" s="39"/>
      <c r="V121" s="39"/>
      <c r="W121" s="39"/>
      <c r="X121" s="39"/>
      <c r="Y121" s="39"/>
      <c r="Z121" s="39"/>
      <c r="AA121" s="39"/>
      <c r="AB121" s="39"/>
      <c r="AC121" s="39"/>
      <c r="AD121" s="39"/>
      <c r="AE121" s="39"/>
      <c r="AR121" s="177" t="s">
        <v>156</v>
      </c>
      <c r="AT121" s="177" t="s">
        <v>151</v>
      </c>
      <c r="AU121" s="177" t="s">
        <v>80</v>
      </c>
      <c r="AY121" s="20" t="s">
        <v>148</v>
      </c>
      <c r="BE121" s="178">
        <f>IF(N121="základní",J121,0)</f>
        <v>0</v>
      </c>
      <c r="BF121" s="178">
        <f>IF(N121="snížená",J121,0)</f>
        <v>0</v>
      </c>
      <c r="BG121" s="178">
        <f>IF(N121="zákl. přenesená",J121,0)</f>
        <v>0</v>
      </c>
      <c r="BH121" s="178">
        <f>IF(N121="sníž. přenesená",J121,0)</f>
        <v>0</v>
      </c>
      <c r="BI121" s="178">
        <f>IF(N121="nulová",J121,0)</f>
        <v>0</v>
      </c>
      <c r="BJ121" s="20" t="s">
        <v>80</v>
      </c>
      <c r="BK121" s="178">
        <f>ROUND(I121*H121,2)</f>
        <v>0</v>
      </c>
      <c r="BL121" s="20" t="s">
        <v>156</v>
      </c>
      <c r="BM121" s="177" t="s">
        <v>652</v>
      </c>
    </row>
    <row r="122" s="2" customFormat="1" ht="16.5" customHeight="1">
      <c r="A122" s="39"/>
      <c r="B122" s="165"/>
      <c r="C122" s="166" t="s">
        <v>359</v>
      </c>
      <c r="D122" s="166" t="s">
        <v>151</v>
      </c>
      <c r="E122" s="167" t="s">
        <v>1680</v>
      </c>
      <c r="F122" s="168" t="s">
        <v>1681</v>
      </c>
      <c r="G122" s="169" t="s">
        <v>1021</v>
      </c>
      <c r="H122" s="170">
        <v>4</v>
      </c>
      <c r="I122" s="171"/>
      <c r="J122" s="172">
        <f>ROUND(I122*H122,2)</f>
        <v>0</v>
      </c>
      <c r="K122" s="168" t="s">
        <v>3</v>
      </c>
      <c r="L122" s="40"/>
      <c r="M122" s="173" t="s">
        <v>3</v>
      </c>
      <c r="N122" s="174" t="s">
        <v>43</v>
      </c>
      <c r="O122" s="73"/>
      <c r="P122" s="175">
        <f>O122*H122</f>
        <v>0</v>
      </c>
      <c r="Q122" s="175">
        <v>0</v>
      </c>
      <c r="R122" s="175">
        <f>Q122*H122</f>
        <v>0</v>
      </c>
      <c r="S122" s="175">
        <v>0</v>
      </c>
      <c r="T122" s="176">
        <f>S122*H122</f>
        <v>0</v>
      </c>
      <c r="U122" s="39"/>
      <c r="V122" s="39"/>
      <c r="W122" s="39"/>
      <c r="X122" s="39"/>
      <c r="Y122" s="39"/>
      <c r="Z122" s="39"/>
      <c r="AA122" s="39"/>
      <c r="AB122" s="39"/>
      <c r="AC122" s="39"/>
      <c r="AD122" s="39"/>
      <c r="AE122" s="39"/>
      <c r="AR122" s="177" t="s">
        <v>156</v>
      </c>
      <c r="AT122" s="177" t="s">
        <v>151</v>
      </c>
      <c r="AU122" s="177" t="s">
        <v>80</v>
      </c>
      <c r="AY122" s="20" t="s">
        <v>148</v>
      </c>
      <c r="BE122" s="178">
        <f>IF(N122="základní",J122,0)</f>
        <v>0</v>
      </c>
      <c r="BF122" s="178">
        <f>IF(N122="snížená",J122,0)</f>
        <v>0</v>
      </c>
      <c r="BG122" s="178">
        <f>IF(N122="zákl. přenesená",J122,0)</f>
        <v>0</v>
      </c>
      <c r="BH122" s="178">
        <f>IF(N122="sníž. přenesená",J122,0)</f>
        <v>0</v>
      </c>
      <c r="BI122" s="178">
        <f>IF(N122="nulová",J122,0)</f>
        <v>0</v>
      </c>
      <c r="BJ122" s="20" t="s">
        <v>80</v>
      </c>
      <c r="BK122" s="178">
        <f>ROUND(I122*H122,2)</f>
        <v>0</v>
      </c>
      <c r="BL122" s="20" t="s">
        <v>156</v>
      </c>
      <c r="BM122" s="177" t="s">
        <v>661</v>
      </c>
    </row>
    <row r="123" s="2" customFormat="1" ht="16.5" customHeight="1">
      <c r="A123" s="39"/>
      <c r="B123" s="165"/>
      <c r="C123" s="166" t="s">
        <v>512</v>
      </c>
      <c r="D123" s="166" t="s">
        <v>151</v>
      </c>
      <c r="E123" s="167" t="s">
        <v>1682</v>
      </c>
      <c r="F123" s="168" t="s">
        <v>1683</v>
      </c>
      <c r="G123" s="169" t="s">
        <v>1021</v>
      </c>
      <c r="H123" s="170">
        <v>12</v>
      </c>
      <c r="I123" s="171"/>
      <c r="J123" s="172">
        <f>ROUND(I123*H123,2)</f>
        <v>0</v>
      </c>
      <c r="K123" s="168" t="s">
        <v>3</v>
      </c>
      <c r="L123" s="40"/>
      <c r="M123" s="173" t="s">
        <v>3</v>
      </c>
      <c r="N123" s="174" t="s">
        <v>43</v>
      </c>
      <c r="O123" s="73"/>
      <c r="P123" s="175">
        <f>O123*H123</f>
        <v>0</v>
      </c>
      <c r="Q123" s="175">
        <v>0</v>
      </c>
      <c r="R123" s="175">
        <f>Q123*H123</f>
        <v>0</v>
      </c>
      <c r="S123" s="175">
        <v>0</v>
      </c>
      <c r="T123" s="176">
        <f>S123*H123</f>
        <v>0</v>
      </c>
      <c r="U123" s="39"/>
      <c r="V123" s="39"/>
      <c r="W123" s="39"/>
      <c r="X123" s="39"/>
      <c r="Y123" s="39"/>
      <c r="Z123" s="39"/>
      <c r="AA123" s="39"/>
      <c r="AB123" s="39"/>
      <c r="AC123" s="39"/>
      <c r="AD123" s="39"/>
      <c r="AE123" s="39"/>
      <c r="AR123" s="177" t="s">
        <v>156</v>
      </c>
      <c r="AT123" s="177" t="s">
        <v>151</v>
      </c>
      <c r="AU123" s="177" t="s">
        <v>80</v>
      </c>
      <c r="AY123" s="20" t="s">
        <v>148</v>
      </c>
      <c r="BE123" s="178">
        <f>IF(N123="základní",J123,0)</f>
        <v>0</v>
      </c>
      <c r="BF123" s="178">
        <f>IF(N123="snížená",J123,0)</f>
        <v>0</v>
      </c>
      <c r="BG123" s="178">
        <f>IF(N123="zákl. přenesená",J123,0)</f>
        <v>0</v>
      </c>
      <c r="BH123" s="178">
        <f>IF(N123="sníž. přenesená",J123,0)</f>
        <v>0</v>
      </c>
      <c r="BI123" s="178">
        <f>IF(N123="nulová",J123,0)</f>
        <v>0</v>
      </c>
      <c r="BJ123" s="20" t="s">
        <v>80</v>
      </c>
      <c r="BK123" s="178">
        <f>ROUND(I123*H123,2)</f>
        <v>0</v>
      </c>
      <c r="BL123" s="20" t="s">
        <v>156</v>
      </c>
      <c r="BM123" s="177" t="s">
        <v>672</v>
      </c>
    </row>
    <row r="124" s="2" customFormat="1" ht="16.5" customHeight="1">
      <c r="A124" s="39"/>
      <c r="B124" s="165"/>
      <c r="C124" s="166" t="s">
        <v>517</v>
      </c>
      <c r="D124" s="166" t="s">
        <v>151</v>
      </c>
      <c r="E124" s="167" t="s">
        <v>1657</v>
      </c>
      <c r="F124" s="168" t="s">
        <v>1658</v>
      </c>
      <c r="G124" s="169" t="s">
        <v>154</v>
      </c>
      <c r="H124" s="170">
        <v>8</v>
      </c>
      <c r="I124" s="171"/>
      <c r="J124" s="172">
        <f>ROUND(I124*H124,2)</f>
        <v>0</v>
      </c>
      <c r="K124" s="168" t="s">
        <v>3</v>
      </c>
      <c r="L124" s="40"/>
      <c r="M124" s="173" t="s">
        <v>3</v>
      </c>
      <c r="N124" s="174" t="s">
        <v>43</v>
      </c>
      <c r="O124" s="73"/>
      <c r="P124" s="175">
        <f>O124*H124</f>
        <v>0</v>
      </c>
      <c r="Q124" s="175">
        <v>0</v>
      </c>
      <c r="R124" s="175">
        <f>Q124*H124</f>
        <v>0</v>
      </c>
      <c r="S124" s="175">
        <v>0</v>
      </c>
      <c r="T124" s="176">
        <f>S124*H124</f>
        <v>0</v>
      </c>
      <c r="U124" s="39"/>
      <c r="V124" s="39"/>
      <c r="W124" s="39"/>
      <c r="X124" s="39"/>
      <c r="Y124" s="39"/>
      <c r="Z124" s="39"/>
      <c r="AA124" s="39"/>
      <c r="AB124" s="39"/>
      <c r="AC124" s="39"/>
      <c r="AD124" s="39"/>
      <c r="AE124" s="39"/>
      <c r="AR124" s="177" t="s">
        <v>156</v>
      </c>
      <c r="AT124" s="177" t="s">
        <v>151</v>
      </c>
      <c r="AU124" s="177" t="s">
        <v>80</v>
      </c>
      <c r="AY124" s="20" t="s">
        <v>148</v>
      </c>
      <c r="BE124" s="178">
        <f>IF(N124="základní",J124,0)</f>
        <v>0</v>
      </c>
      <c r="BF124" s="178">
        <f>IF(N124="snížená",J124,0)</f>
        <v>0</v>
      </c>
      <c r="BG124" s="178">
        <f>IF(N124="zákl. přenesená",J124,0)</f>
        <v>0</v>
      </c>
      <c r="BH124" s="178">
        <f>IF(N124="sníž. přenesená",J124,0)</f>
        <v>0</v>
      </c>
      <c r="BI124" s="178">
        <f>IF(N124="nulová",J124,0)</f>
        <v>0</v>
      </c>
      <c r="BJ124" s="20" t="s">
        <v>80</v>
      </c>
      <c r="BK124" s="178">
        <f>ROUND(I124*H124,2)</f>
        <v>0</v>
      </c>
      <c r="BL124" s="20" t="s">
        <v>156</v>
      </c>
      <c r="BM124" s="177" t="s">
        <v>682</v>
      </c>
    </row>
    <row r="125" s="12" customFormat="1" ht="25.92" customHeight="1">
      <c r="A125" s="12"/>
      <c r="B125" s="152"/>
      <c r="C125" s="12"/>
      <c r="D125" s="153" t="s">
        <v>71</v>
      </c>
      <c r="E125" s="154" t="s">
        <v>1110</v>
      </c>
      <c r="F125" s="154" t="s">
        <v>1711</v>
      </c>
      <c r="G125" s="12"/>
      <c r="H125" s="12"/>
      <c r="I125" s="155"/>
      <c r="J125" s="156">
        <f>BK125</f>
        <v>0</v>
      </c>
      <c r="K125" s="12"/>
      <c r="L125" s="152"/>
      <c r="M125" s="157"/>
      <c r="N125" s="158"/>
      <c r="O125" s="158"/>
      <c r="P125" s="159">
        <f>SUM(P126:P135)</f>
        <v>0</v>
      </c>
      <c r="Q125" s="158"/>
      <c r="R125" s="159">
        <f>SUM(R126:R135)</f>
        <v>0</v>
      </c>
      <c r="S125" s="158"/>
      <c r="T125" s="160">
        <f>SUM(T126:T135)</f>
        <v>0</v>
      </c>
      <c r="U125" s="12"/>
      <c r="V125" s="12"/>
      <c r="W125" s="12"/>
      <c r="X125" s="12"/>
      <c r="Y125" s="12"/>
      <c r="Z125" s="12"/>
      <c r="AA125" s="12"/>
      <c r="AB125" s="12"/>
      <c r="AC125" s="12"/>
      <c r="AD125" s="12"/>
      <c r="AE125" s="12"/>
      <c r="AR125" s="153" t="s">
        <v>80</v>
      </c>
      <c r="AT125" s="161" t="s">
        <v>71</v>
      </c>
      <c r="AU125" s="161" t="s">
        <v>72</v>
      </c>
      <c r="AY125" s="153" t="s">
        <v>148</v>
      </c>
      <c r="BK125" s="162">
        <f>SUM(BK126:BK135)</f>
        <v>0</v>
      </c>
    </row>
    <row r="126" s="2" customFormat="1" ht="16.5" customHeight="1">
      <c r="A126" s="39"/>
      <c r="B126" s="165"/>
      <c r="C126" s="166" t="s">
        <v>522</v>
      </c>
      <c r="D126" s="166" t="s">
        <v>151</v>
      </c>
      <c r="E126" s="167" t="s">
        <v>1712</v>
      </c>
      <c r="F126" s="168" t="s">
        <v>1713</v>
      </c>
      <c r="G126" s="169" t="s">
        <v>989</v>
      </c>
      <c r="H126" s="170">
        <v>2</v>
      </c>
      <c r="I126" s="171"/>
      <c r="J126" s="172">
        <f>ROUND(I126*H126,2)</f>
        <v>0</v>
      </c>
      <c r="K126" s="168" t="s">
        <v>3</v>
      </c>
      <c r="L126" s="40"/>
      <c r="M126" s="173" t="s">
        <v>3</v>
      </c>
      <c r="N126" s="174" t="s">
        <v>43</v>
      </c>
      <c r="O126" s="73"/>
      <c r="P126" s="175">
        <f>O126*H126</f>
        <v>0</v>
      </c>
      <c r="Q126" s="175">
        <v>0</v>
      </c>
      <c r="R126" s="175">
        <f>Q126*H126</f>
        <v>0</v>
      </c>
      <c r="S126" s="175">
        <v>0</v>
      </c>
      <c r="T126" s="176">
        <f>S126*H126</f>
        <v>0</v>
      </c>
      <c r="U126" s="39"/>
      <c r="V126" s="39"/>
      <c r="W126" s="39"/>
      <c r="X126" s="39"/>
      <c r="Y126" s="39"/>
      <c r="Z126" s="39"/>
      <c r="AA126" s="39"/>
      <c r="AB126" s="39"/>
      <c r="AC126" s="39"/>
      <c r="AD126" s="39"/>
      <c r="AE126" s="39"/>
      <c r="AR126" s="177" t="s">
        <v>156</v>
      </c>
      <c r="AT126" s="177" t="s">
        <v>151</v>
      </c>
      <c r="AU126" s="177" t="s">
        <v>80</v>
      </c>
      <c r="AY126" s="20" t="s">
        <v>148</v>
      </c>
      <c r="BE126" s="178">
        <f>IF(N126="základní",J126,0)</f>
        <v>0</v>
      </c>
      <c r="BF126" s="178">
        <f>IF(N126="snížená",J126,0)</f>
        <v>0</v>
      </c>
      <c r="BG126" s="178">
        <f>IF(N126="zákl. přenesená",J126,0)</f>
        <v>0</v>
      </c>
      <c r="BH126" s="178">
        <f>IF(N126="sníž. přenesená",J126,0)</f>
        <v>0</v>
      </c>
      <c r="BI126" s="178">
        <f>IF(N126="nulová",J126,0)</f>
        <v>0</v>
      </c>
      <c r="BJ126" s="20" t="s">
        <v>80</v>
      </c>
      <c r="BK126" s="178">
        <f>ROUND(I126*H126,2)</f>
        <v>0</v>
      </c>
      <c r="BL126" s="20" t="s">
        <v>156</v>
      </c>
      <c r="BM126" s="177" t="s">
        <v>692</v>
      </c>
    </row>
    <row r="127" s="2" customFormat="1" ht="16.5" customHeight="1">
      <c r="A127" s="39"/>
      <c r="B127" s="165"/>
      <c r="C127" s="166" t="s">
        <v>529</v>
      </c>
      <c r="D127" s="166" t="s">
        <v>151</v>
      </c>
      <c r="E127" s="167" t="s">
        <v>1714</v>
      </c>
      <c r="F127" s="168" t="s">
        <v>1715</v>
      </c>
      <c r="G127" s="169" t="s">
        <v>989</v>
      </c>
      <c r="H127" s="170">
        <v>3</v>
      </c>
      <c r="I127" s="171"/>
      <c r="J127" s="172">
        <f>ROUND(I127*H127,2)</f>
        <v>0</v>
      </c>
      <c r="K127" s="168" t="s">
        <v>3</v>
      </c>
      <c r="L127" s="40"/>
      <c r="M127" s="173" t="s">
        <v>3</v>
      </c>
      <c r="N127" s="174" t="s">
        <v>43</v>
      </c>
      <c r="O127" s="73"/>
      <c r="P127" s="175">
        <f>O127*H127</f>
        <v>0</v>
      </c>
      <c r="Q127" s="175">
        <v>0</v>
      </c>
      <c r="R127" s="175">
        <f>Q127*H127</f>
        <v>0</v>
      </c>
      <c r="S127" s="175">
        <v>0</v>
      </c>
      <c r="T127" s="176">
        <f>S127*H127</f>
        <v>0</v>
      </c>
      <c r="U127" s="39"/>
      <c r="V127" s="39"/>
      <c r="W127" s="39"/>
      <c r="X127" s="39"/>
      <c r="Y127" s="39"/>
      <c r="Z127" s="39"/>
      <c r="AA127" s="39"/>
      <c r="AB127" s="39"/>
      <c r="AC127" s="39"/>
      <c r="AD127" s="39"/>
      <c r="AE127" s="39"/>
      <c r="AR127" s="177" t="s">
        <v>156</v>
      </c>
      <c r="AT127" s="177" t="s">
        <v>151</v>
      </c>
      <c r="AU127" s="177" t="s">
        <v>80</v>
      </c>
      <c r="AY127" s="20" t="s">
        <v>148</v>
      </c>
      <c r="BE127" s="178">
        <f>IF(N127="základní",J127,0)</f>
        <v>0</v>
      </c>
      <c r="BF127" s="178">
        <f>IF(N127="snížená",J127,0)</f>
        <v>0</v>
      </c>
      <c r="BG127" s="178">
        <f>IF(N127="zákl. přenesená",J127,0)</f>
        <v>0</v>
      </c>
      <c r="BH127" s="178">
        <f>IF(N127="sníž. přenesená",J127,0)</f>
        <v>0</v>
      </c>
      <c r="BI127" s="178">
        <f>IF(N127="nulová",J127,0)</f>
        <v>0</v>
      </c>
      <c r="BJ127" s="20" t="s">
        <v>80</v>
      </c>
      <c r="BK127" s="178">
        <f>ROUND(I127*H127,2)</f>
        <v>0</v>
      </c>
      <c r="BL127" s="20" t="s">
        <v>156</v>
      </c>
      <c r="BM127" s="177" t="s">
        <v>702</v>
      </c>
    </row>
    <row r="128" s="2" customFormat="1" ht="16.5" customHeight="1">
      <c r="A128" s="39"/>
      <c r="B128" s="165"/>
      <c r="C128" s="166" t="s">
        <v>534</v>
      </c>
      <c r="D128" s="166" t="s">
        <v>151</v>
      </c>
      <c r="E128" s="167" t="s">
        <v>1716</v>
      </c>
      <c r="F128" s="168" t="s">
        <v>1717</v>
      </c>
      <c r="G128" s="169" t="s">
        <v>989</v>
      </c>
      <c r="H128" s="170">
        <v>2</v>
      </c>
      <c r="I128" s="171"/>
      <c r="J128" s="172">
        <f>ROUND(I128*H128,2)</f>
        <v>0</v>
      </c>
      <c r="K128" s="168" t="s">
        <v>3</v>
      </c>
      <c r="L128" s="40"/>
      <c r="M128" s="173" t="s">
        <v>3</v>
      </c>
      <c r="N128" s="174" t="s">
        <v>43</v>
      </c>
      <c r="O128" s="73"/>
      <c r="P128" s="175">
        <f>O128*H128</f>
        <v>0</v>
      </c>
      <c r="Q128" s="175">
        <v>0</v>
      </c>
      <c r="R128" s="175">
        <f>Q128*H128</f>
        <v>0</v>
      </c>
      <c r="S128" s="175">
        <v>0</v>
      </c>
      <c r="T128" s="176">
        <f>S128*H128</f>
        <v>0</v>
      </c>
      <c r="U128" s="39"/>
      <c r="V128" s="39"/>
      <c r="W128" s="39"/>
      <c r="X128" s="39"/>
      <c r="Y128" s="39"/>
      <c r="Z128" s="39"/>
      <c r="AA128" s="39"/>
      <c r="AB128" s="39"/>
      <c r="AC128" s="39"/>
      <c r="AD128" s="39"/>
      <c r="AE128" s="39"/>
      <c r="AR128" s="177" t="s">
        <v>156</v>
      </c>
      <c r="AT128" s="177" t="s">
        <v>151</v>
      </c>
      <c r="AU128" s="177" t="s">
        <v>80</v>
      </c>
      <c r="AY128" s="20" t="s">
        <v>148</v>
      </c>
      <c r="BE128" s="178">
        <f>IF(N128="základní",J128,0)</f>
        <v>0</v>
      </c>
      <c r="BF128" s="178">
        <f>IF(N128="snížená",J128,0)</f>
        <v>0</v>
      </c>
      <c r="BG128" s="178">
        <f>IF(N128="zákl. přenesená",J128,0)</f>
        <v>0</v>
      </c>
      <c r="BH128" s="178">
        <f>IF(N128="sníž. přenesená",J128,0)</f>
        <v>0</v>
      </c>
      <c r="BI128" s="178">
        <f>IF(N128="nulová",J128,0)</f>
        <v>0</v>
      </c>
      <c r="BJ128" s="20" t="s">
        <v>80</v>
      </c>
      <c r="BK128" s="178">
        <f>ROUND(I128*H128,2)</f>
        <v>0</v>
      </c>
      <c r="BL128" s="20" t="s">
        <v>156</v>
      </c>
      <c r="BM128" s="177" t="s">
        <v>712</v>
      </c>
    </row>
    <row r="129" s="2" customFormat="1" ht="16.5" customHeight="1">
      <c r="A129" s="39"/>
      <c r="B129" s="165"/>
      <c r="C129" s="166" t="s">
        <v>538</v>
      </c>
      <c r="D129" s="166" t="s">
        <v>151</v>
      </c>
      <c r="E129" s="167" t="s">
        <v>1674</v>
      </c>
      <c r="F129" s="168" t="s">
        <v>1675</v>
      </c>
      <c r="G129" s="169" t="s">
        <v>989</v>
      </c>
      <c r="H129" s="170">
        <v>2</v>
      </c>
      <c r="I129" s="171"/>
      <c r="J129" s="172">
        <f>ROUND(I129*H129,2)</f>
        <v>0</v>
      </c>
      <c r="K129" s="168" t="s">
        <v>3</v>
      </c>
      <c r="L129" s="40"/>
      <c r="M129" s="173" t="s">
        <v>3</v>
      </c>
      <c r="N129" s="174" t="s">
        <v>43</v>
      </c>
      <c r="O129" s="73"/>
      <c r="P129" s="175">
        <f>O129*H129</f>
        <v>0</v>
      </c>
      <c r="Q129" s="175">
        <v>0</v>
      </c>
      <c r="R129" s="175">
        <f>Q129*H129</f>
        <v>0</v>
      </c>
      <c r="S129" s="175">
        <v>0</v>
      </c>
      <c r="T129" s="176">
        <f>S129*H129</f>
        <v>0</v>
      </c>
      <c r="U129" s="39"/>
      <c r="V129" s="39"/>
      <c r="W129" s="39"/>
      <c r="X129" s="39"/>
      <c r="Y129" s="39"/>
      <c r="Z129" s="39"/>
      <c r="AA129" s="39"/>
      <c r="AB129" s="39"/>
      <c r="AC129" s="39"/>
      <c r="AD129" s="39"/>
      <c r="AE129" s="39"/>
      <c r="AR129" s="177" t="s">
        <v>156</v>
      </c>
      <c r="AT129" s="177" t="s">
        <v>151</v>
      </c>
      <c r="AU129" s="177" t="s">
        <v>80</v>
      </c>
      <c r="AY129" s="20" t="s">
        <v>148</v>
      </c>
      <c r="BE129" s="178">
        <f>IF(N129="základní",J129,0)</f>
        <v>0</v>
      </c>
      <c r="BF129" s="178">
        <f>IF(N129="snížená",J129,0)</f>
        <v>0</v>
      </c>
      <c r="BG129" s="178">
        <f>IF(N129="zákl. přenesená",J129,0)</f>
        <v>0</v>
      </c>
      <c r="BH129" s="178">
        <f>IF(N129="sníž. přenesená",J129,0)</f>
        <v>0</v>
      </c>
      <c r="BI129" s="178">
        <f>IF(N129="nulová",J129,0)</f>
        <v>0</v>
      </c>
      <c r="BJ129" s="20" t="s">
        <v>80</v>
      </c>
      <c r="BK129" s="178">
        <f>ROUND(I129*H129,2)</f>
        <v>0</v>
      </c>
      <c r="BL129" s="20" t="s">
        <v>156</v>
      </c>
      <c r="BM129" s="177" t="s">
        <v>723</v>
      </c>
    </row>
    <row r="130" s="2" customFormat="1" ht="16.5" customHeight="1">
      <c r="A130" s="39"/>
      <c r="B130" s="165"/>
      <c r="C130" s="166" t="s">
        <v>543</v>
      </c>
      <c r="D130" s="166" t="s">
        <v>151</v>
      </c>
      <c r="E130" s="167" t="s">
        <v>1718</v>
      </c>
      <c r="F130" s="168" t="s">
        <v>1719</v>
      </c>
      <c r="G130" s="169" t="s">
        <v>989</v>
      </c>
      <c r="H130" s="170">
        <v>2</v>
      </c>
      <c r="I130" s="171"/>
      <c r="J130" s="172">
        <f>ROUND(I130*H130,2)</f>
        <v>0</v>
      </c>
      <c r="K130" s="168" t="s">
        <v>3</v>
      </c>
      <c r="L130" s="40"/>
      <c r="M130" s="173" t="s">
        <v>3</v>
      </c>
      <c r="N130" s="174" t="s">
        <v>43</v>
      </c>
      <c r="O130" s="73"/>
      <c r="P130" s="175">
        <f>O130*H130</f>
        <v>0</v>
      </c>
      <c r="Q130" s="175">
        <v>0</v>
      </c>
      <c r="R130" s="175">
        <f>Q130*H130</f>
        <v>0</v>
      </c>
      <c r="S130" s="175">
        <v>0</v>
      </c>
      <c r="T130" s="176">
        <f>S130*H130</f>
        <v>0</v>
      </c>
      <c r="U130" s="39"/>
      <c r="V130" s="39"/>
      <c r="W130" s="39"/>
      <c r="X130" s="39"/>
      <c r="Y130" s="39"/>
      <c r="Z130" s="39"/>
      <c r="AA130" s="39"/>
      <c r="AB130" s="39"/>
      <c r="AC130" s="39"/>
      <c r="AD130" s="39"/>
      <c r="AE130" s="39"/>
      <c r="AR130" s="177" t="s">
        <v>156</v>
      </c>
      <c r="AT130" s="177" t="s">
        <v>151</v>
      </c>
      <c r="AU130" s="177" t="s">
        <v>80</v>
      </c>
      <c r="AY130" s="20" t="s">
        <v>148</v>
      </c>
      <c r="BE130" s="178">
        <f>IF(N130="základní",J130,0)</f>
        <v>0</v>
      </c>
      <c r="BF130" s="178">
        <f>IF(N130="snížená",J130,0)</f>
        <v>0</v>
      </c>
      <c r="BG130" s="178">
        <f>IF(N130="zákl. přenesená",J130,0)</f>
        <v>0</v>
      </c>
      <c r="BH130" s="178">
        <f>IF(N130="sníž. přenesená",J130,0)</f>
        <v>0</v>
      </c>
      <c r="BI130" s="178">
        <f>IF(N130="nulová",J130,0)</f>
        <v>0</v>
      </c>
      <c r="BJ130" s="20" t="s">
        <v>80</v>
      </c>
      <c r="BK130" s="178">
        <f>ROUND(I130*H130,2)</f>
        <v>0</v>
      </c>
      <c r="BL130" s="20" t="s">
        <v>156</v>
      </c>
      <c r="BM130" s="177" t="s">
        <v>733</v>
      </c>
    </row>
    <row r="131" s="2" customFormat="1" ht="16.5" customHeight="1">
      <c r="A131" s="39"/>
      <c r="B131" s="165"/>
      <c r="C131" s="166" t="s">
        <v>547</v>
      </c>
      <c r="D131" s="166" t="s">
        <v>151</v>
      </c>
      <c r="E131" s="167" t="s">
        <v>1680</v>
      </c>
      <c r="F131" s="168" t="s">
        <v>1681</v>
      </c>
      <c r="G131" s="169" t="s">
        <v>1021</v>
      </c>
      <c r="H131" s="170">
        <v>5</v>
      </c>
      <c r="I131" s="171"/>
      <c r="J131" s="172">
        <f>ROUND(I131*H131,2)</f>
        <v>0</v>
      </c>
      <c r="K131" s="168" t="s">
        <v>3</v>
      </c>
      <c r="L131" s="40"/>
      <c r="M131" s="173" t="s">
        <v>3</v>
      </c>
      <c r="N131" s="174" t="s">
        <v>43</v>
      </c>
      <c r="O131" s="73"/>
      <c r="P131" s="175">
        <f>O131*H131</f>
        <v>0</v>
      </c>
      <c r="Q131" s="175">
        <v>0</v>
      </c>
      <c r="R131" s="175">
        <f>Q131*H131</f>
        <v>0</v>
      </c>
      <c r="S131" s="175">
        <v>0</v>
      </c>
      <c r="T131" s="176">
        <f>S131*H131</f>
        <v>0</v>
      </c>
      <c r="U131" s="39"/>
      <c r="V131" s="39"/>
      <c r="W131" s="39"/>
      <c r="X131" s="39"/>
      <c r="Y131" s="39"/>
      <c r="Z131" s="39"/>
      <c r="AA131" s="39"/>
      <c r="AB131" s="39"/>
      <c r="AC131" s="39"/>
      <c r="AD131" s="39"/>
      <c r="AE131" s="39"/>
      <c r="AR131" s="177" t="s">
        <v>156</v>
      </c>
      <c r="AT131" s="177" t="s">
        <v>151</v>
      </c>
      <c r="AU131" s="177" t="s">
        <v>80</v>
      </c>
      <c r="AY131" s="20" t="s">
        <v>148</v>
      </c>
      <c r="BE131" s="178">
        <f>IF(N131="základní",J131,0)</f>
        <v>0</v>
      </c>
      <c r="BF131" s="178">
        <f>IF(N131="snížená",J131,0)</f>
        <v>0</v>
      </c>
      <c r="BG131" s="178">
        <f>IF(N131="zákl. přenesená",J131,0)</f>
        <v>0</v>
      </c>
      <c r="BH131" s="178">
        <f>IF(N131="sníž. přenesená",J131,0)</f>
        <v>0</v>
      </c>
      <c r="BI131" s="178">
        <f>IF(N131="nulová",J131,0)</f>
        <v>0</v>
      </c>
      <c r="BJ131" s="20" t="s">
        <v>80</v>
      </c>
      <c r="BK131" s="178">
        <f>ROUND(I131*H131,2)</f>
        <v>0</v>
      </c>
      <c r="BL131" s="20" t="s">
        <v>156</v>
      </c>
      <c r="BM131" s="177" t="s">
        <v>742</v>
      </c>
    </row>
    <row r="132" s="2" customFormat="1" ht="16.5" customHeight="1">
      <c r="A132" s="39"/>
      <c r="B132" s="165"/>
      <c r="C132" s="166" t="s">
        <v>551</v>
      </c>
      <c r="D132" s="166" t="s">
        <v>151</v>
      </c>
      <c r="E132" s="167" t="s">
        <v>1720</v>
      </c>
      <c r="F132" s="168" t="s">
        <v>1721</v>
      </c>
      <c r="G132" s="169" t="s">
        <v>1021</v>
      </c>
      <c r="H132" s="170">
        <v>2</v>
      </c>
      <c r="I132" s="171"/>
      <c r="J132" s="172">
        <f>ROUND(I132*H132,2)</f>
        <v>0</v>
      </c>
      <c r="K132" s="168" t="s">
        <v>3</v>
      </c>
      <c r="L132" s="40"/>
      <c r="M132" s="173" t="s">
        <v>3</v>
      </c>
      <c r="N132" s="174" t="s">
        <v>43</v>
      </c>
      <c r="O132" s="73"/>
      <c r="P132" s="175">
        <f>O132*H132</f>
        <v>0</v>
      </c>
      <c r="Q132" s="175">
        <v>0</v>
      </c>
      <c r="R132" s="175">
        <f>Q132*H132</f>
        <v>0</v>
      </c>
      <c r="S132" s="175">
        <v>0</v>
      </c>
      <c r="T132" s="176">
        <f>S132*H132</f>
        <v>0</v>
      </c>
      <c r="U132" s="39"/>
      <c r="V132" s="39"/>
      <c r="W132" s="39"/>
      <c r="X132" s="39"/>
      <c r="Y132" s="39"/>
      <c r="Z132" s="39"/>
      <c r="AA132" s="39"/>
      <c r="AB132" s="39"/>
      <c r="AC132" s="39"/>
      <c r="AD132" s="39"/>
      <c r="AE132" s="39"/>
      <c r="AR132" s="177" t="s">
        <v>156</v>
      </c>
      <c r="AT132" s="177" t="s">
        <v>151</v>
      </c>
      <c r="AU132" s="177" t="s">
        <v>80</v>
      </c>
      <c r="AY132" s="20" t="s">
        <v>148</v>
      </c>
      <c r="BE132" s="178">
        <f>IF(N132="základní",J132,0)</f>
        <v>0</v>
      </c>
      <c r="BF132" s="178">
        <f>IF(N132="snížená",J132,0)</f>
        <v>0</v>
      </c>
      <c r="BG132" s="178">
        <f>IF(N132="zákl. přenesená",J132,0)</f>
        <v>0</v>
      </c>
      <c r="BH132" s="178">
        <f>IF(N132="sníž. přenesená",J132,0)</f>
        <v>0</v>
      </c>
      <c r="BI132" s="178">
        <f>IF(N132="nulová",J132,0)</f>
        <v>0</v>
      </c>
      <c r="BJ132" s="20" t="s">
        <v>80</v>
      </c>
      <c r="BK132" s="178">
        <f>ROUND(I132*H132,2)</f>
        <v>0</v>
      </c>
      <c r="BL132" s="20" t="s">
        <v>156</v>
      </c>
      <c r="BM132" s="177" t="s">
        <v>754</v>
      </c>
    </row>
    <row r="133" s="2" customFormat="1" ht="16.5" customHeight="1">
      <c r="A133" s="39"/>
      <c r="B133" s="165"/>
      <c r="C133" s="166" t="s">
        <v>555</v>
      </c>
      <c r="D133" s="166" t="s">
        <v>151</v>
      </c>
      <c r="E133" s="167" t="s">
        <v>1684</v>
      </c>
      <c r="F133" s="168" t="s">
        <v>1685</v>
      </c>
      <c r="G133" s="169" t="s">
        <v>1021</v>
      </c>
      <c r="H133" s="170">
        <v>4</v>
      </c>
      <c r="I133" s="171"/>
      <c r="J133" s="172">
        <f>ROUND(I133*H133,2)</f>
        <v>0</v>
      </c>
      <c r="K133" s="168" t="s">
        <v>3</v>
      </c>
      <c r="L133" s="40"/>
      <c r="M133" s="173" t="s">
        <v>3</v>
      </c>
      <c r="N133" s="174" t="s">
        <v>43</v>
      </c>
      <c r="O133" s="73"/>
      <c r="P133" s="175">
        <f>O133*H133</f>
        <v>0</v>
      </c>
      <c r="Q133" s="175">
        <v>0</v>
      </c>
      <c r="R133" s="175">
        <f>Q133*H133</f>
        <v>0</v>
      </c>
      <c r="S133" s="175">
        <v>0</v>
      </c>
      <c r="T133" s="176">
        <f>S133*H133</f>
        <v>0</v>
      </c>
      <c r="U133" s="39"/>
      <c r="V133" s="39"/>
      <c r="W133" s="39"/>
      <c r="X133" s="39"/>
      <c r="Y133" s="39"/>
      <c r="Z133" s="39"/>
      <c r="AA133" s="39"/>
      <c r="AB133" s="39"/>
      <c r="AC133" s="39"/>
      <c r="AD133" s="39"/>
      <c r="AE133" s="39"/>
      <c r="AR133" s="177" t="s">
        <v>156</v>
      </c>
      <c r="AT133" s="177" t="s">
        <v>151</v>
      </c>
      <c r="AU133" s="177" t="s">
        <v>80</v>
      </c>
      <c r="AY133" s="20" t="s">
        <v>148</v>
      </c>
      <c r="BE133" s="178">
        <f>IF(N133="základní",J133,0)</f>
        <v>0</v>
      </c>
      <c r="BF133" s="178">
        <f>IF(N133="snížená",J133,0)</f>
        <v>0</v>
      </c>
      <c r="BG133" s="178">
        <f>IF(N133="zákl. přenesená",J133,0)</f>
        <v>0</v>
      </c>
      <c r="BH133" s="178">
        <f>IF(N133="sníž. přenesená",J133,0)</f>
        <v>0</v>
      </c>
      <c r="BI133" s="178">
        <f>IF(N133="nulová",J133,0)</f>
        <v>0</v>
      </c>
      <c r="BJ133" s="20" t="s">
        <v>80</v>
      </c>
      <c r="BK133" s="178">
        <f>ROUND(I133*H133,2)</f>
        <v>0</v>
      </c>
      <c r="BL133" s="20" t="s">
        <v>156</v>
      </c>
      <c r="BM133" s="177" t="s">
        <v>766</v>
      </c>
    </row>
    <row r="134" s="2" customFormat="1" ht="16.5" customHeight="1">
      <c r="A134" s="39"/>
      <c r="B134" s="165"/>
      <c r="C134" s="166" t="s">
        <v>560</v>
      </c>
      <c r="D134" s="166" t="s">
        <v>151</v>
      </c>
      <c r="E134" s="167" t="s">
        <v>1722</v>
      </c>
      <c r="F134" s="168" t="s">
        <v>1723</v>
      </c>
      <c r="G134" s="169" t="s">
        <v>1021</v>
      </c>
      <c r="H134" s="170">
        <v>4</v>
      </c>
      <c r="I134" s="171"/>
      <c r="J134" s="172">
        <f>ROUND(I134*H134,2)</f>
        <v>0</v>
      </c>
      <c r="K134" s="168" t="s">
        <v>3</v>
      </c>
      <c r="L134" s="40"/>
      <c r="M134" s="173" t="s">
        <v>3</v>
      </c>
      <c r="N134" s="174" t="s">
        <v>43</v>
      </c>
      <c r="O134" s="73"/>
      <c r="P134" s="175">
        <f>O134*H134</f>
        <v>0</v>
      </c>
      <c r="Q134" s="175">
        <v>0</v>
      </c>
      <c r="R134" s="175">
        <f>Q134*H134</f>
        <v>0</v>
      </c>
      <c r="S134" s="175">
        <v>0</v>
      </c>
      <c r="T134" s="176">
        <f>S134*H134</f>
        <v>0</v>
      </c>
      <c r="U134" s="39"/>
      <c r="V134" s="39"/>
      <c r="W134" s="39"/>
      <c r="X134" s="39"/>
      <c r="Y134" s="39"/>
      <c r="Z134" s="39"/>
      <c r="AA134" s="39"/>
      <c r="AB134" s="39"/>
      <c r="AC134" s="39"/>
      <c r="AD134" s="39"/>
      <c r="AE134" s="39"/>
      <c r="AR134" s="177" t="s">
        <v>156</v>
      </c>
      <c r="AT134" s="177" t="s">
        <v>151</v>
      </c>
      <c r="AU134" s="177" t="s">
        <v>80</v>
      </c>
      <c r="AY134" s="20" t="s">
        <v>148</v>
      </c>
      <c r="BE134" s="178">
        <f>IF(N134="základní",J134,0)</f>
        <v>0</v>
      </c>
      <c r="BF134" s="178">
        <f>IF(N134="snížená",J134,0)</f>
        <v>0</v>
      </c>
      <c r="BG134" s="178">
        <f>IF(N134="zákl. přenesená",J134,0)</f>
        <v>0</v>
      </c>
      <c r="BH134" s="178">
        <f>IF(N134="sníž. přenesená",J134,0)</f>
        <v>0</v>
      </c>
      <c r="BI134" s="178">
        <f>IF(N134="nulová",J134,0)</f>
        <v>0</v>
      </c>
      <c r="BJ134" s="20" t="s">
        <v>80</v>
      </c>
      <c r="BK134" s="178">
        <f>ROUND(I134*H134,2)</f>
        <v>0</v>
      </c>
      <c r="BL134" s="20" t="s">
        <v>156</v>
      </c>
      <c r="BM134" s="177" t="s">
        <v>776</v>
      </c>
    </row>
    <row r="135" s="2" customFormat="1" ht="16.5" customHeight="1">
      <c r="A135" s="39"/>
      <c r="B135" s="165"/>
      <c r="C135" s="166" t="s">
        <v>564</v>
      </c>
      <c r="D135" s="166" t="s">
        <v>151</v>
      </c>
      <c r="E135" s="167" t="s">
        <v>1657</v>
      </c>
      <c r="F135" s="168" t="s">
        <v>1658</v>
      </c>
      <c r="G135" s="169" t="s">
        <v>154</v>
      </c>
      <c r="H135" s="170">
        <v>5</v>
      </c>
      <c r="I135" s="171"/>
      <c r="J135" s="172">
        <f>ROUND(I135*H135,2)</f>
        <v>0</v>
      </c>
      <c r="K135" s="168" t="s">
        <v>3</v>
      </c>
      <c r="L135" s="40"/>
      <c r="M135" s="173" t="s">
        <v>3</v>
      </c>
      <c r="N135" s="174" t="s">
        <v>43</v>
      </c>
      <c r="O135" s="73"/>
      <c r="P135" s="175">
        <f>O135*H135</f>
        <v>0</v>
      </c>
      <c r="Q135" s="175">
        <v>0</v>
      </c>
      <c r="R135" s="175">
        <f>Q135*H135</f>
        <v>0</v>
      </c>
      <c r="S135" s="175">
        <v>0</v>
      </c>
      <c r="T135" s="176">
        <f>S135*H135</f>
        <v>0</v>
      </c>
      <c r="U135" s="39"/>
      <c r="V135" s="39"/>
      <c r="W135" s="39"/>
      <c r="X135" s="39"/>
      <c r="Y135" s="39"/>
      <c r="Z135" s="39"/>
      <c r="AA135" s="39"/>
      <c r="AB135" s="39"/>
      <c r="AC135" s="39"/>
      <c r="AD135" s="39"/>
      <c r="AE135" s="39"/>
      <c r="AR135" s="177" t="s">
        <v>156</v>
      </c>
      <c r="AT135" s="177" t="s">
        <v>151</v>
      </c>
      <c r="AU135" s="177" t="s">
        <v>80</v>
      </c>
      <c r="AY135" s="20" t="s">
        <v>148</v>
      </c>
      <c r="BE135" s="178">
        <f>IF(N135="základní",J135,0)</f>
        <v>0</v>
      </c>
      <c r="BF135" s="178">
        <f>IF(N135="snížená",J135,0)</f>
        <v>0</v>
      </c>
      <c r="BG135" s="178">
        <f>IF(N135="zákl. přenesená",J135,0)</f>
        <v>0</v>
      </c>
      <c r="BH135" s="178">
        <f>IF(N135="sníž. přenesená",J135,0)</f>
        <v>0</v>
      </c>
      <c r="BI135" s="178">
        <f>IF(N135="nulová",J135,0)</f>
        <v>0</v>
      </c>
      <c r="BJ135" s="20" t="s">
        <v>80</v>
      </c>
      <c r="BK135" s="178">
        <f>ROUND(I135*H135,2)</f>
        <v>0</v>
      </c>
      <c r="BL135" s="20" t="s">
        <v>156</v>
      </c>
      <c r="BM135" s="177" t="s">
        <v>787</v>
      </c>
    </row>
    <row r="136" s="12" customFormat="1" ht="25.92" customHeight="1">
      <c r="A136" s="12"/>
      <c r="B136" s="152"/>
      <c r="C136" s="12"/>
      <c r="D136" s="153" t="s">
        <v>71</v>
      </c>
      <c r="E136" s="154" t="s">
        <v>1190</v>
      </c>
      <c r="F136" s="154" t="s">
        <v>1724</v>
      </c>
      <c r="G136" s="12"/>
      <c r="H136" s="12"/>
      <c r="I136" s="155"/>
      <c r="J136" s="156">
        <f>BK136</f>
        <v>0</v>
      </c>
      <c r="K136" s="12"/>
      <c r="L136" s="152"/>
      <c r="M136" s="157"/>
      <c r="N136" s="158"/>
      <c r="O136" s="158"/>
      <c r="P136" s="159">
        <f>SUM(P137:P141)</f>
        <v>0</v>
      </c>
      <c r="Q136" s="158"/>
      <c r="R136" s="159">
        <f>SUM(R137:R141)</f>
        <v>0</v>
      </c>
      <c r="S136" s="158"/>
      <c r="T136" s="160">
        <f>SUM(T137:T141)</f>
        <v>0</v>
      </c>
      <c r="U136" s="12"/>
      <c r="V136" s="12"/>
      <c r="W136" s="12"/>
      <c r="X136" s="12"/>
      <c r="Y136" s="12"/>
      <c r="Z136" s="12"/>
      <c r="AA136" s="12"/>
      <c r="AB136" s="12"/>
      <c r="AC136" s="12"/>
      <c r="AD136" s="12"/>
      <c r="AE136" s="12"/>
      <c r="AR136" s="153" t="s">
        <v>80</v>
      </c>
      <c r="AT136" s="161" t="s">
        <v>71</v>
      </c>
      <c r="AU136" s="161" t="s">
        <v>72</v>
      </c>
      <c r="AY136" s="153" t="s">
        <v>148</v>
      </c>
      <c r="BK136" s="162">
        <f>SUM(BK137:BK141)</f>
        <v>0</v>
      </c>
    </row>
    <row r="137" s="2" customFormat="1" ht="16.5" customHeight="1">
      <c r="A137" s="39"/>
      <c r="B137" s="165"/>
      <c r="C137" s="166" t="s">
        <v>569</v>
      </c>
      <c r="D137" s="166" t="s">
        <v>151</v>
      </c>
      <c r="E137" s="167" t="s">
        <v>1725</v>
      </c>
      <c r="F137" s="168" t="s">
        <v>1726</v>
      </c>
      <c r="G137" s="169" t="s">
        <v>989</v>
      </c>
      <c r="H137" s="170">
        <v>1</v>
      </c>
      <c r="I137" s="171"/>
      <c r="J137" s="172">
        <f>ROUND(I137*H137,2)</f>
        <v>0</v>
      </c>
      <c r="K137" s="168" t="s">
        <v>3</v>
      </c>
      <c r="L137" s="40"/>
      <c r="M137" s="173" t="s">
        <v>3</v>
      </c>
      <c r="N137" s="174" t="s">
        <v>43</v>
      </c>
      <c r="O137" s="73"/>
      <c r="P137" s="175">
        <f>O137*H137</f>
        <v>0</v>
      </c>
      <c r="Q137" s="175">
        <v>0</v>
      </c>
      <c r="R137" s="175">
        <f>Q137*H137</f>
        <v>0</v>
      </c>
      <c r="S137" s="175">
        <v>0</v>
      </c>
      <c r="T137" s="176">
        <f>S137*H137</f>
        <v>0</v>
      </c>
      <c r="U137" s="39"/>
      <c r="V137" s="39"/>
      <c r="W137" s="39"/>
      <c r="X137" s="39"/>
      <c r="Y137" s="39"/>
      <c r="Z137" s="39"/>
      <c r="AA137" s="39"/>
      <c r="AB137" s="39"/>
      <c r="AC137" s="39"/>
      <c r="AD137" s="39"/>
      <c r="AE137" s="39"/>
      <c r="AR137" s="177" t="s">
        <v>156</v>
      </c>
      <c r="AT137" s="177" t="s">
        <v>151</v>
      </c>
      <c r="AU137" s="177" t="s">
        <v>80</v>
      </c>
      <c r="AY137" s="20" t="s">
        <v>148</v>
      </c>
      <c r="BE137" s="178">
        <f>IF(N137="základní",J137,0)</f>
        <v>0</v>
      </c>
      <c r="BF137" s="178">
        <f>IF(N137="snížená",J137,0)</f>
        <v>0</v>
      </c>
      <c r="BG137" s="178">
        <f>IF(N137="zákl. přenesená",J137,0)</f>
        <v>0</v>
      </c>
      <c r="BH137" s="178">
        <f>IF(N137="sníž. přenesená",J137,0)</f>
        <v>0</v>
      </c>
      <c r="BI137" s="178">
        <f>IF(N137="nulová",J137,0)</f>
        <v>0</v>
      </c>
      <c r="BJ137" s="20" t="s">
        <v>80</v>
      </c>
      <c r="BK137" s="178">
        <f>ROUND(I137*H137,2)</f>
        <v>0</v>
      </c>
      <c r="BL137" s="20" t="s">
        <v>156</v>
      </c>
      <c r="BM137" s="177" t="s">
        <v>799</v>
      </c>
    </row>
    <row r="138" s="2" customFormat="1" ht="16.5" customHeight="1">
      <c r="A138" s="39"/>
      <c r="B138" s="165"/>
      <c r="C138" s="166" t="s">
        <v>575</v>
      </c>
      <c r="D138" s="166" t="s">
        <v>151</v>
      </c>
      <c r="E138" s="167" t="s">
        <v>1727</v>
      </c>
      <c r="F138" s="168" t="s">
        <v>1728</v>
      </c>
      <c r="G138" s="169" t="s">
        <v>989</v>
      </c>
      <c r="H138" s="170">
        <v>2</v>
      </c>
      <c r="I138" s="171"/>
      <c r="J138" s="172">
        <f>ROUND(I138*H138,2)</f>
        <v>0</v>
      </c>
      <c r="K138" s="168" t="s">
        <v>3</v>
      </c>
      <c r="L138" s="40"/>
      <c r="M138" s="173" t="s">
        <v>3</v>
      </c>
      <c r="N138" s="174" t="s">
        <v>43</v>
      </c>
      <c r="O138" s="73"/>
      <c r="P138" s="175">
        <f>O138*H138</f>
        <v>0</v>
      </c>
      <c r="Q138" s="175">
        <v>0</v>
      </c>
      <c r="R138" s="175">
        <f>Q138*H138</f>
        <v>0</v>
      </c>
      <c r="S138" s="175">
        <v>0</v>
      </c>
      <c r="T138" s="176">
        <f>S138*H138</f>
        <v>0</v>
      </c>
      <c r="U138" s="39"/>
      <c r="V138" s="39"/>
      <c r="W138" s="39"/>
      <c r="X138" s="39"/>
      <c r="Y138" s="39"/>
      <c r="Z138" s="39"/>
      <c r="AA138" s="39"/>
      <c r="AB138" s="39"/>
      <c r="AC138" s="39"/>
      <c r="AD138" s="39"/>
      <c r="AE138" s="39"/>
      <c r="AR138" s="177" t="s">
        <v>156</v>
      </c>
      <c r="AT138" s="177" t="s">
        <v>151</v>
      </c>
      <c r="AU138" s="177" t="s">
        <v>80</v>
      </c>
      <c r="AY138" s="20" t="s">
        <v>148</v>
      </c>
      <c r="BE138" s="178">
        <f>IF(N138="základní",J138,0)</f>
        <v>0</v>
      </c>
      <c r="BF138" s="178">
        <f>IF(N138="snížená",J138,0)</f>
        <v>0</v>
      </c>
      <c r="BG138" s="178">
        <f>IF(N138="zákl. přenesená",J138,0)</f>
        <v>0</v>
      </c>
      <c r="BH138" s="178">
        <f>IF(N138="sníž. přenesená",J138,0)</f>
        <v>0</v>
      </c>
      <c r="BI138" s="178">
        <f>IF(N138="nulová",J138,0)</f>
        <v>0</v>
      </c>
      <c r="BJ138" s="20" t="s">
        <v>80</v>
      </c>
      <c r="BK138" s="178">
        <f>ROUND(I138*H138,2)</f>
        <v>0</v>
      </c>
      <c r="BL138" s="20" t="s">
        <v>156</v>
      </c>
      <c r="BM138" s="177" t="s">
        <v>916</v>
      </c>
    </row>
    <row r="139" s="2" customFormat="1" ht="16.5" customHeight="1">
      <c r="A139" s="39"/>
      <c r="B139" s="165"/>
      <c r="C139" s="166" t="s">
        <v>579</v>
      </c>
      <c r="D139" s="166" t="s">
        <v>151</v>
      </c>
      <c r="E139" s="167" t="s">
        <v>1697</v>
      </c>
      <c r="F139" s="168" t="s">
        <v>1698</v>
      </c>
      <c r="G139" s="169" t="s">
        <v>989</v>
      </c>
      <c r="H139" s="170">
        <v>1</v>
      </c>
      <c r="I139" s="171"/>
      <c r="J139" s="172">
        <f>ROUND(I139*H139,2)</f>
        <v>0</v>
      </c>
      <c r="K139" s="168" t="s">
        <v>3</v>
      </c>
      <c r="L139" s="40"/>
      <c r="M139" s="173" t="s">
        <v>3</v>
      </c>
      <c r="N139" s="174" t="s">
        <v>43</v>
      </c>
      <c r="O139" s="73"/>
      <c r="P139" s="175">
        <f>O139*H139</f>
        <v>0</v>
      </c>
      <c r="Q139" s="175">
        <v>0</v>
      </c>
      <c r="R139" s="175">
        <f>Q139*H139</f>
        <v>0</v>
      </c>
      <c r="S139" s="175">
        <v>0</v>
      </c>
      <c r="T139" s="176">
        <f>S139*H139</f>
        <v>0</v>
      </c>
      <c r="U139" s="39"/>
      <c r="V139" s="39"/>
      <c r="W139" s="39"/>
      <c r="X139" s="39"/>
      <c r="Y139" s="39"/>
      <c r="Z139" s="39"/>
      <c r="AA139" s="39"/>
      <c r="AB139" s="39"/>
      <c r="AC139" s="39"/>
      <c r="AD139" s="39"/>
      <c r="AE139" s="39"/>
      <c r="AR139" s="177" t="s">
        <v>156</v>
      </c>
      <c r="AT139" s="177" t="s">
        <v>151</v>
      </c>
      <c r="AU139" s="177" t="s">
        <v>80</v>
      </c>
      <c r="AY139" s="20" t="s">
        <v>148</v>
      </c>
      <c r="BE139" s="178">
        <f>IF(N139="základní",J139,0)</f>
        <v>0</v>
      </c>
      <c r="BF139" s="178">
        <f>IF(N139="snížená",J139,0)</f>
        <v>0</v>
      </c>
      <c r="BG139" s="178">
        <f>IF(N139="zákl. přenesená",J139,0)</f>
        <v>0</v>
      </c>
      <c r="BH139" s="178">
        <f>IF(N139="sníž. přenesená",J139,0)</f>
        <v>0</v>
      </c>
      <c r="BI139" s="178">
        <f>IF(N139="nulová",J139,0)</f>
        <v>0</v>
      </c>
      <c r="BJ139" s="20" t="s">
        <v>80</v>
      </c>
      <c r="BK139" s="178">
        <f>ROUND(I139*H139,2)</f>
        <v>0</v>
      </c>
      <c r="BL139" s="20" t="s">
        <v>156</v>
      </c>
      <c r="BM139" s="177" t="s">
        <v>919</v>
      </c>
    </row>
    <row r="140" s="2" customFormat="1" ht="16.5" customHeight="1">
      <c r="A140" s="39"/>
      <c r="B140" s="165"/>
      <c r="C140" s="166" t="s">
        <v>583</v>
      </c>
      <c r="D140" s="166" t="s">
        <v>151</v>
      </c>
      <c r="E140" s="167" t="s">
        <v>1729</v>
      </c>
      <c r="F140" s="168" t="s">
        <v>1730</v>
      </c>
      <c r="G140" s="169" t="s">
        <v>989</v>
      </c>
      <c r="H140" s="170">
        <v>1</v>
      </c>
      <c r="I140" s="171"/>
      <c r="J140" s="172">
        <f>ROUND(I140*H140,2)</f>
        <v>0</v>
      </c>
      <c r="K140" s="168" t="s">
        <v>3</v>
      </c>
      <c r="L140" s="40"/>
      <c r="M140" s="173" t="s">
        <v>3</v>
      </c>
      <c r="N140" s="174" t="s">
        <v>43</v>
      </c>
      <c r="O140" s="73"/>
      <c r="P140" s="175">
        <f>O140*H140</f>
        <v>0</v>
      </c>
      <c r="Q140" s="175">
        <v>0</v>
      </c>
      <c r="R140" s="175">
        <f>Q140*H140</f>
        <v>0</v>
      </c>
      <c r="S140" s="175">
        <v>0</v>
      </c>
      <c r="T140" s="176">
        <f>S140*H140</f>
        <v>0</v>
      </c>
      <c r="U140" s="39"/>
      <c r="V140" s="39"/>
      <c r="W140" s="39"/>
      <c r="X140" s="39"/>
      <c r="Y140" s="39"/>
      <c r="Z140" s="39"/>
      <c r="AA140" s="39"/>
      <c r="AB140" s="39"/>
      <c r="AC140" s="39"/>
      <c r="AD140" s="39"/>
      <c r="AE140" s="39"/>
      <c r="AR140" s="177" t="s">
        <v>156</v>
      </c>
      <c r="AT140" s="177" t="s">
        <v>151</v>
      </c>
      <c r="AU140" s="177" t="s">
        <v>80</v>
      </c>
      <c r="AY140" s="20" t="s">
        <v>148</v>
      </c>
      <c r="BE140" s="178">
        <f>IF(N140="základní",J140,0)</f>
        <v>0</v>
      </c>
      <c r="BF140" s="178">
        <f>IF(N140="snížená",J140,0)</f>
        <v>0</v>
      </c>
      <c r="BG140" s="178">
        <f>IF(N140="zákl. přenesená",J140,0)</f>
        <v>0</v>
      </c>
      <c r="BH140" s="178">
        <f>IF(N140="sníž. přenesená",J140,0)</f>
        <v>0</v>
      </c>
      <c r="BI140" s="178">
        <f>IF(N140="nulová",J140,0)</f>
        <v>0</v>
      </c>
      <c r="BJ140" s="20" t="s">
        <v>80</v>
      </c>
      <c r="BK140" s="178">
        <f>ROUND(I140*H140,2)</f>
        <v>0</v>
      </c>
      <c r="BL140" s="20" t="s">
        <v>156</v>
      </c>
      <c r="BM140" s="177" t="s">
        <v>922</v>
      </c>
    </row>
    <row r="141" s="2" customFormat="1" ht="16.5" customHeight="1">
      <c r="A141" s="39"/>
      <c r="B141" s="165"/>
      <c r="C141" s="166" t="s">
        <v>588</v>
      </c>
      <c r="D141" s="166" t="s">
        <v>151</v>
      </c>
      <c r="E141" s="167" t="s">
        <v>1709</v>
      </c>
      <c r="F141" s="168" t="s">
        <v>1710</v>
      </c>
      <c r="G141" s="169" t="s">
        <v>1021</v>
      </c>
      <c r="H141" s="170">
        <v>9</v>
      </c>
      <c r="I141" s="171"/>
      <c r="J141" s="172">
        <f>ROUND(I141*H141,2)</f>
        <v>0</v>
      </c>
      <c r="K141" s="168" t="s">
        <v>3</v>
      </c>
      <c r="L141" s="40"/>
      <c r="M141" s="173" t="s">
        <v>3</v>
      </c>
      <c r="N141" s="174" t="s">
        <v>43</v>
      </c>
      <c r="O141" s="73"/>
      <c r="P141" s="175">
        <f>O141*H141</f>
        <v>0</v>
      </c>
      <c r="Q141" s="175">
        <v>0</v>
      </c>
      <c r="R141" s="175">
        <f>Q141*H141</f>
        <v>0</v>
      </c>
      <c r="S141" s="175">
        <v>0</v>
      </c>
      <c r="T141" s="176">
        <f>S141*H141</f>
        <v>0</v>
      </c>
      <c r="U141" s="39"/>
      <c r="V141" s="39"/>
      <c r="W141" s="39"/>
      <c r="X141" s="39"/>
      <c r="Y141" s="39"/>
      <c r="Z141" s="39"/>
      <c r="AA141" s="39"/>
      <c r="AB141" s="39"/>
      <c r="AC141" s="39"/>
      <c r="AD141" s="39"/>
      <c r="AE141" s="39"/>
      <c r="AR141" s="177" t="s">
        <v>156</v>
      </c>
      <c r="AT141" s="177" t="s">
        <v>151</v>
      </c>
      <c r="AU141" s="177" t="s">
        <v>80</v>
      </c>
      <c r="AY141" s="20" t="s">
        <v>148</v>
      </c>
      <c r="BE141" s="178">
        <f>IF(N141="základní",J141,0)</f>
        <v>0</v>
      </c>
      <c r="BF141" s="178">
        <f>IF(N141="snížená",J141,0)</f>
        <v>0</v>
      </c>
      <c r="BG141" s="178">
        <f>IF(N141="zákl. přenesená",J141,0)</f>
        <v>0</v>
      </c>
      <c r="BH141" s="178">
        <f>IF(N141="sníž. přenesená",J141,0)</f>
        <v>0</v>
      </c>
      <c r="BI141" s="178">
        <f>IF(N141="nulová",J141,0)</f>
        <v>0</v>
      </c>
      <c r="BJ141" s="20" t="s">
        <v>80</v>
      </c>
      <c r="BK141" s="178">
        <f>ROUND(I141*H141,2)</f>
        <v>0</v>
      </c>
      <c r="BL141" s="20" t="s">
        <v>156</v>
      </c>
      <c r="BM141" s="177" t="s">
        <v>925</v>
      </c>
    </row>
    <row r="142" s="12" customFormat="1" ht="25.92" customHeight="1">
      <c r="A142" s="12"/>
      <c r="B142" s="152"/>
      <c r="C142" s="12"/>
      <c r="D142" s="153" t="s">
        <v>71</v>
      </c>
      <c r="E142" s="154" t="s">
        <v>1206</v>
      </c>
      <c r="F142" s="154" t="s">
        <v>1731</v>
      </c>
      <c r="G142" s="12"/>
      <c r="H142" s="12"/>
      <c r="I142" s="155"/>
      <c r="J142" s="156">
        <f>BK142</f>
        <v>0</v>
      </c>
      <c r="K142" s="12"/>
      <c r="L142" s="152"/>
      <c r="M142" s="157"/>
      <c r="N142" s="158"/>
      <c r="O142" s="158"/>
      <c r="P142" s="159">
        <f>P143+SUM(P144:P148)</f>
        <v>0</v>
      </c>
      <c r="Q142" s="158"/>
      <c r="R142" s="159">
        <f>R143+SUM(R144:R148)</f>
        <v>0</v>
      </c>
      <c r="S142" s="158"/>
      <c r="T142" s="160">
        <f>T143+SUM(T144:T148)</f>
        <v>0</v>
      </c>
      <c r="U142" s="12"/>
      <c r="V142" s="12"/>
      <c r="W142" s="12"/>
      <c r="X142" s="12"/>
      <c r="Y142" s="12"/>
      <c r="Z142" s="12"/>
      <c r="AA142" s="12"/>
      <c r="AB142" s="12"/>
      <c r="AC142" s="12"/>
      <c r="AD142" s="12"/>
      <c r="AE142" s="12"/>
      <c r="AR142" s="153" t="s">
        <v>80</v>
      </c>
      <c r="AT142" s="161" t="s">
        <v>71</v>
      </c>
      <c r="AU142" s="161" t="s">
        <v>72</v>
      </c>
      <c r="AY142" s="153" t="s">
        <v>148</v>
      </c>
      <c r="BK142" s="162">
        <f>BK143+SUM(BK144:BK148)</f>
        <v>0</v>
      </c>
    </row>
    <row r="143" s="2" customFormat="1" ht="16.5" customHeight="1">
      <c r="A143" s="39"/>
      <c r="B143" s="165"/>
      <c r="C143" s="166" t="s">
        <v>592</v>
      </c>
      <c r="D143" s="166" t="s">
        <v>151</v>
      </c>
      <c r="E143" s="167" t="s">
        <v>1732</v>
      </c>
      <c r="F143" s="168" t="s">
        <v>1733</v>
      </c>
      <c r="G143" s="169" t="s">
        <v>328</v>
      </c>
      <c r="H143" s="170">
        <v>1</v>
      </c>
      <c r="I143" s="171"/>
      <c r="J143" s="172">
        <f>ROUND(I143*H143,2)</f>
        <v>0</v>
      </c>
      <c r="K143" s="168" t="s">
        <v>3</v>
      </c>
      <c r="L143" s="40"/>
      <c r="M143" s="173" t="s">
        <v>3</v>
      </c>
      <c r="N143" s="174" t="s">
        <v>43</v>
      </c>
      <c r="O143" s="73"/>
      <c r="P143" s="175">
        <f>O143*H143</f>
        <v>0</v>
      </c>
      <c r="Q143" s="175">
        <v>0</v>
      </c>
      <c r="R143" s="175">
        <f>Q143*H143</f>
        <v>0</v>
      </c>
      <c r="S143" s="175">
        <v>0</v>
      </c>
      <c r="T143" s="176">
        <f>S143*H143</f>
        <v>0</v>
      </c>
      <c r="U143" s="39"/>
      <c r="V143" s="39"/>
      <c r="W143" s="39"/>
      <c r="X143" s="39"/>
      <c r="Y143" s="39"/>
      <c r="Z143" s="39"/>
      <c r="AA143" s="39"/>
      <c r="AB143" s="39"/>
      <c r="AC143" s="39"/>
      <c r="AD143" s="39"/>
      <c r="AE143" s="39"/>
      <c r="AR143" s="177" t="s">
        <v>156</v>
      </c>
      <c r="AT143" s="177" t="s">
        <v>151</v>
      </c>
      <c r="AU143" s="177" t="s">
        <v>80</v>
      </c>
      <c r="AY143" s="20" t="s">
        <v>148</v>
      </c>
      <c r="BE143" s="178">
        <f>IF(N143="základní",J143,0)</f>
        <v>0</v>
      </c>
      <c r="BF143" s="178">
        <f>IF(N143="snížená",J143,0)</f>
        <v>0</v>
      </c>
      <c r="BG143" s="178">
        <f>IF(N143="zákl. přenesená",J143,0)</f>
        <v>0</v>
      </c>
      <c r="BH143" s="178">
        <f>IF(N143="sníž. přenesená",J143,0)</f>
        <v>0</v>
      </c>
      <c r="BI143" s="178">
        <f>IF(N143="nulová",J143,0)</f>
        <v>0</v>
      </c>
      <c r="BJ143" s="20" t="s">
        <v>80</v>
      </c>
      <c r="BK143" s="178">
        <f>ROUND(I143*H143,2)</f>
        <v>0</v>
      </c>
      <c r="BL143" s="20" t="s">
        <v>156</v>
      </c>
      <c r="BM143" s="177" t="s">
        <v>1734</v>
      </c>
    </row>
    <row r="144" s="2" customFormat="1" ht="37.8" customHeight="1">
      <c r="A144" s="39"/>
      <c r="B144" s="165"/>
      <c r="C144" s="166" t="s">
        <v>596</v>
      </c>
      <c r="D144" s="166" t="s">
        <v>151</v>
      </c>
      <c r="E144" s="167" t="s">
        <v>1735</v>
      </c>
      <c r="F144" s="168" t="s">
        <v>1736</v>
      </c>
      <c r="G144" s="169" t="s">
        <v>328</v>
      </c>
      <c r="H144" s="170">
        <v>1</v>
      </c>
      <c r="I144" s="171"/>
      <c r="J144" s="172">
        <f>ROUND(I144*H144,2)</f>
        <v>0</v>
      </c>
      <c r="K144" s="168" t="s">
        <v>3</v>
      </c>
      <c r="L144" s="40"/>
      <c r="M144" s="173" t="s">
        <v>3</v>
      </c>
      <c r="N144" s="174" t="s">
        <v>43</v>
      </c>
      <c r="O144" s="73"/>
      <c r="P144" s="175">
        <f>O144*H144</f>
        <v>0</v>
      </c>
      <c r="Q144" s="175">
        <v>0</v>
      </c>
      <c r="R144" s="175">
        <f>Q144*H144</f>
        <v>0</v>
      </c>
      <c r="S144" s="175">
        <v>0</v>
      </c>
      <c r="T144" s="176">
        <f>S144*H144</f>
        <v>0</v>
      </c>
      <c r="U144" s="39"/>
      <c r="V144" s="39"/>
      <c r="W144" s="39"/>
      <c r="X144" s="39"/>
      <c r="Y144" s="39"/>
      <c r="Z144" s="39"/>
      <c r="AA144" s="39"/>
      <c r="AB144" s="39"/>
      <c r="AC144" s="39"/>
      <c r="AD144" s="39"/>
      <c r="AE144" s="39"/>
      <c r="AR144" s="177" t="s">
        <v>156</v>
      </c>
      <c r="AT144" s="177" t="s">
        <v>151</v>
      </c>
      <c r="AU144" s="177" t="s">
        <v>80</v>
      </c>
      <c r="AY144" s="20" t="s">
        <v>148</v>
      </c>
      <c r="BE144" s="178">
        <f>IF(N144="základní",J144,0)</f>
        <v>0</v>
      </c>
      <c r="BF144" s="178">
        <f>IF(N144="snížená",J144,0)</f>
        <v>0</v>
      </c>
      <c r="BG144" s="178">
        <f>IF(N144="zákl. přenesená",J144,0)</f>
        <v>0</v>
      </c>
      <c r="BH144" s="178">
        <f>IF(N144="sníž. přenesená",J144,0)</f>
        <v>0</v>
      </c>
      <c r="BI144" s="178">
        <f>IF(N144="nulová",J144,0)</f>
        <v>0</v>
      </c>
      <c r="BJ144" s="20" t="s">
        <v>80</v>
      </c>
      <c r="BK144" s="178">
        <f>ROUND(I144*H144,2)</f>
        <v>0</v>
      </c>
      <c r="BL144" s="20" t="s">
        <v>156</v>
      </c>
      <c r="BM144" s="177" t="s">
        <v>1737</v>
      </c>
    </row>
    <row r="145" s="2" customFormat="1" ht="16.5" customHeight="1">
      <c r="A145" s="39"/>
      <c r="B145" s="165"/>
      <c r="C145" s="166" t="s">
        <v>600</v>
      </c>
      <c r="D145" s="166" t="s">
        <v>151</v>
      </c>
      <c r="E145" s="167" t="s">
        <v>1738</v>
      </c>
      <c r="F145" s="168" t="s">
        <v>1739</v>
      </c>
      <c r="G145" s="169" t="s">
        <v>328</v>
      </c>
      <c r="H145" s="170">
        <v>1</v>
      </c>
      <c r="I145" s="171"/>
      <c r="J145" s="172">
        <f>ROUND(I145*H145,2)</f>
        <v>0</v>
      </c>
      <c r="K145" s="168" t="s">
        <v>3</v>
      </c>
      <c r="L145" s="40"/>
      <c r="M145" s="173" t="s">
        <v>3</v>
      </c>
      <c r="N145" s="174" t="s">
        <v>43</v>
      </c>
      <c r="O145" s="73"/>
      <c r="P145" s="175">
        <f>O145*H145</f>
        <v>0</v>
      </c>
      <c r="Q145" s="175">
        <v>0</v>
      </c>
      <c r="R145" s="175">
        <f>Q145*H145</f>
        <v>0</v>
      </c>
      <c r="S145" s="175">
        <v>0</v>
      </c>
      <c r="T145" s="176">
        <f>S145*H145</f>
        <v>0</v>
      </c>
      <c r="U145" s="39"/>
      <c r="V145" s="39"/>
      <c r="W145" s="39"/>
      <c r="X145" s="39"/>
      <c r="Y145" s="39"/>
      <c r="Z145" s="39"/>
      <c r="AA145" s="39"/>
      <c r="AB145" s="39"/>
      <c r="AC145" s="39"/>
      <c r="AD145" s="39"/>
      <c r="AE145" s="39"/>
      <c r="AR145" s="177" t="s">
        <v>156</v>
      </c>
      <c r="AT145" s="177" t="s">
        <v>151</v>
      </c>
      <c r="AU145" s="177" t="s">
        <v>80</v>
      </c>
      <c r="AY145" s="20" t="s">
        <v>148</v>
      </c>
      <c r="BE145" s="178">
        <f>IF(N145="základní",J145,0)</f>
        <v>0</v>
      </c>
      <c r="BF145" s="178">
        <f>IF(N145="snížená",J145,0)</f>
        <v>0</v>
      </c>
      <c r="BG145" s="178">
        <f>IF(N145="zákl. přenesená",J145,0)</f>
        <v>0</v>
      </c>
      <c r="BH145" s="178">
        <f>IF(N145="sníž. přenesená",J145,0)</f>
        <v>0</v>
      </c>
      <c r="BI145" s="178">
        <f>IF(N145="nulová",J145,0)</f>
        <v>0</v>
      </c>
      <c r="BJ145" s="20" t="s">
        <v>80</v>
      </c>
      <c r="BK145" s="178">
        <f>ROUND(I145*H145,2)</f>
        <v>0</v>
      </c>
      <c r="BL145" s="20" t="s">
        <v>156</v>
      </c>
      <c r="BM145" s="177" t="s">
        <v>1740</v>
      </c>
    </row>
    <row r="146" s="2" customFormat="1" ht="16.5" customHeight="1">
      <c r="A146" s="39"/>
      <c r="B146" s="165"/>
      <c r="C146" s="166" t="s">
        <v>605</v>
      </c>
      <c r="D146" s="166" t="s">
        <v>151</v>
      </c>
      <c r="E146" s="167" t="s">
        <v>1741</v>
      </c>
      <c r="F146" s="168" t="s">
        <v>1742</v>
      </c>
      <c r="G146" s="169" t="s">
        <v>328</v>
      </c>
      <c r="H146" s="170">
        <v>1</v>
      </c>
      <c r="I146" s="171"/>
      <c r="J146" s="172">
        <f>ROUND(I146*H146,2)</f>
        <v>0</v>
      </c>
      <c r="K146" s="168" t="s">
        <v>3</v>
      </c>
      <c r="L146" s="40"/>
      <c r="M146" s="173" t="s">
        <v>3</v>
      </c>
      <c r="N146" s="174" t="s">
        <v>43</v>
      </c>
      <c r="O146" s="73"/>
      <c r="P146" s="175">
        <f>O146*H146</f>
        <v>0</v>
      </c>
      <c r="Q146" s="175">
        <v>0</v>
      </c>
      <c r="R146" s="175">
        <f>Q146*H146</f>
        <v>0</v>
      </c>
      <c r="S146" s="175">
        <v>0</v>
      </c>
      <c r="T146" s="176">
        <f>S146*H146</f>
        <v>0</v>
      </c>
      <c r="U146" s="39"/>
      <c r="V146" s="39"/>
      <c r="W146" s="39"/>
      <c r="X146" s="39"/>
      <c r="Y146" s="39"/>
      <c r="Z146" s="39"/>
      <c r="AA146" s="39"/>
      <c r="AB146" s="39"/>
      <c r="AC146" s="39"/>
      <c r="AD146" s="39"/>
      <c r="AE146" s="39"/>
      <c r="AR146" s="177" t="s">
        <v>156</v>
      </c>
      <c r="AT146" s="177" t="s">
        <v>151</v>
      </c>
      <c r="AU146" s="177" t="s">
        <v>80</v>
      </c>
      <c r="AY146" s="20" t="s">
        <v>148</v>
      </c>
      <c r="BE146" s="178">
        <f>IF(N146="základní",J146,0)</f>
        <v>0</v>
      </c>
      <c r="BF146" s="178">
        <f>IF(N146="snížená",J146,0)</f>
        <v>0</v>
      </c>
      <c r="BG146" s="178">
        <f>IF(N146="zákl. přenesená",J146,0)</f>
        <v>0</v>
      </c>
      <c r="BH146" s="178">
        <f>IF(N146="sníž. přenesená",J146,0)</f>
        <v>0</v>
      </c>
      <c r="BI146" s="178">
        <f>IF(N146="nulová",J146,0)</f>
        <v>0</v>
      </c>
      <c r="BJ146" s="20" t="s">
        <v>80</v>
      </c>
      <c r="BK146" s="178">
        <f>ROUND(I146*H146,2)</f>
        <v>0</v>
      </c>
      <c r="BL146" s="20" t="s">
        <v>156</v>
      </c>
      <c r="BM146" s="177" t="s">
        <v>1743</v>
      </c>
    </row>
    <row r="147" s="2" customFormat="1" ht="16.5" customHeight="1">
      <c r="A147" s="39"/>
      <c r="B147" s="165"/>
      <c r="C147" s="166" t="s">
        <v>609</v>
      </c>
      <c r="D147" s="166" t="s">
        <v>151</v>
      </c>
      <c r="E147" s="167" t="s">
        <v>1744</v>
      </c>
      <c r="F147" s="168" t="s">
        <v>1495</v>
      </c>
      <c r="G147" s="169" t="s">
        <v>328</v>
      </c>
      <c r="H147" s="170">
        <v>1</v>
      </c>
      <c r="I147" s="171"/>
      <c r="J147" s="172">
        <f>ROUND(I147*H147,2)</f>
        <v>0</v>
      </c>
      <c r="K147" s="168" t="s">
        <v>3</v>
      </c>
      <c r="L147" s="40"/>
      <c r="M147" s="173" t="s">
        <v>3</v>
      </c>
      <c r="N147" s="174" t="s">
        <v>43</v>
      </c>
      <c r="O147" s="73"/>
      <c r="P147" s="175">
        <f>O147*H147</f>
        <v>0</v>
      </c>
      <c r="Q147" s="175">
        <v>0</v>
      </c>
      <c r="R147" s="175">
        <f>Q147*H147</f>
        <v>0</v>
      </c>
      <c r="S147" s="175">
        <v>0</v>
      </c>
      <c r="T147" s="176">
        <f>S147*H147</f>
        <v>0</v>
      </c>
      <c r="U147" s="39"/>
      <c r="V147" s="39"/>
      <c r="W147" s="39"/>
      <c r="X147" s="39"/>
      <c r="Y147" s="39"/>
      <c r="Z147" s="39"/>
      <c r="AA147" s="39"/>
      <c r="AB147" s="39"/>
      <c r="AC147" s="39"/>
      <c r="AD147" s="39"/>
      <c r="AE147" s="39"/>
      <c r="AR147" s="177" t="s">
        <v>156</v>
      </c>
      <c r="AT147" s="177" t="s">
        <v>151</v>
      </c>
      <c r="AU147" s="177" t="s">
        <v>80</v>
      </c>
      <c r="AY147" s="20" t="s">
        <v>148</v>
      </c>
      <c r="BE147" s="178">
        <f>IF(N147="základní",J147,0)</f>
        <v>0</v>
      </c>
      <c r="BF147" s="178">
        <f>IF(N147="snížená",J147,0)</f>
        <v>0</v>
      </c>
      <c r="BG147" s="178">
        <f>IF(N147="zákl. přenesená",J147,0)</f>
        <v>0</v>
      </c>
      <c r="BH147" s="178">
        <f>IF(N147="sníž. přenesená",J147,0)</f>
        <v>0</v>
      </c>
      <c r="BI147" s="178">
        <f>IF(N147="nulová",J147,0)</f>
        <v>0</v>
      </c>
      <c r="BJ147" s="20" t="s">
        <v>80</v>
      </c>
      <c r="BK147" s="178">
        <f>ROUND(I147*H147,2)</f>
        <v>0</v>
      </c>
      <c r="BL147" s="20" t="s">
        <v>156</v>
      </c>
      <c r="BM147" s="177" t="s">
        <v>1745</v>
      </c>
    </row>
    <row r="148" s="12" customFormat="1" ht="22.8" customHeight="1">
      <c r="A148" s="12"/>
      <c r="B148" s="152"/>
      <c r="C148" s="12"/>
      <c r="D148" s="153" t="s">
        <v>71</v>
      </c>
      <c r="E148" s="163" t="s">
        <v>646</v>
      </c>
      <c r="F148" s="163" t="s">
        <v>1746</v>
      </c>
      <c r="G148" s="12"/>
      <c r="H148" s="12"/>
      <c r="I148" s="155"/>
      <c r="J148" s="164">
        <f>BK148</f>
        <v>0</v>
      </c>
      <c r="K148" s="12"/>
      <c r="L148" s="152"/>
      <c r="M148" s="157"/>
      <c r="N148" s="158"/>
      <c r="O148" s="158"/>
      <c r="P148" s="159">
        <f>SUM(P149:P150)</f>
        <v>0</v>
      </c>
      <c r="Q148" s="158"/>
      <c r="R148" s="159">
        <f>SUM(R149:R150)</f>
        <v>0</v>
      </c>
      <c r="S148" s="158"/>
      <c r="T148" s="160">
        <f>SUM(T149:T150)</f>
        <v>0</v>
      </c>
      <c r="U148" s="12"/>
      <c r="V148" s="12"/>
      <c r="W148" s="12"/>
      <c r="X148" s="12"/>
      <c r="Y148" s="12"/>
      <c r="Z148" s="12"/>
      <c r="AA148" s="12"/>
      <c r="AB148" s="12"/>
      <c r="AC148" s="12"/>
      <c r="AD148" s="12"/>
      <c r="AE148" s="12"/>
      <c r="AR148" s="153" t="s">
        <v>80</v>
      </c>
      <c r="AT148" s="161" t="s">
        <v>71</v>
      </c>
      <c r="AU148" s="161" t="s">
        <v>80</v>
      </c>
      <c r="AY148" s="153" t="s">
        <v>148</v>
      </c>
      <c r="BK148" s="162">
        <f>SUM(BK149:BK150)</f>
        <v>0</v>
      </c>
    </row>
    <row r="149" s="2" customFormat="1" ht="16.5" customHeight="1">
      <c r="A149" s="39"/>
      <c r="B149" s="165"/>
      <c r="C149" s="166" t="s">
        <v>614</v>
      </c>
      <c r="D149" s="166" t="s">
        <v>151</v>
      </c>
      <c r="E149" s="167" t="s">
        <v>1747</v>
      </c>
      <c r="F149" s="168" t="s">
        <v>1748</v>
      </c>
      <c r="G149" s="169" t="s">
        <v>260</v>
      </c>
      <c r="H149" s="170">
        <v>1</v>
      </c>
      <c r="I149" s="171"/>
      <c r="J149" s="172">
        <f>ROUND(I149*H149,2)</f>
        <v>0</v>
      </c>
      <c r="K149" s="168" t="s">
        <v>3</v>
      </c>
      <c r="L149" s="40"/>
      <c r="M149" s="173" t="s">
        <v>3</v>
      </c>
      <c r="N149" s="174" t="s">
        <v>43</v>
      </c>
      <c r="O149" s="73"/>
      <c r="P149" s="175">
        <f>O149*H149</f>
        <v>0</v>
      </c>
      <c r="Q149" s="175">
        <v>0</v>
      </c>
      <c r="R149" s="175">
        <f>Q149*H149</f>
        <v>0</v>
      </c>
      <c r="S149" s="175">
        <v>0</v>
      </c>
      <c r="T149" s="176">
        <f>S149*H149</f>
        <v>0</v>
      </c>
      <c r="U149" s="39"/>
      <c r="V149" s="39"/>
      <c r="W149" s="39"/>
      <c r="X149" s="39"/>
      <c r="Y149" s="39"/>
      <c r="Z149" s="39"/>
      <c r="AA149" s="39"/>
      <c r="AB149" s="39"/>
      <c r="AC149" s="39"/>
      <c r="AD149" s="39"/>
      <c r="AE149" s="39"/>
      <c r="AR149" s="177" t="s">
        <v>156</v>
      </c>
      <c r="AT149" s="177" t="s">
        <v>151</v>
      </c>
      <c r="AU149" s="177" t="s">
        <v>82</v>
      </c>
      <c r="AY149" s="20" t="s">
        <v>148</v>
      </c>
      <c r="BE149" s="178">
        <f>IF(N149="základní",J149,0)</f>
        <v>0</v>
      </c>
      <c r="BF149" s="178">
        <f>IF(N149="snížená",J149,0)</f>
        <v>0</v>
      </c>
      <c r="BG149" s="178">
        <f>IF(N149="zákl. přenesená",J149,0)</f>
        <v>0</v>
      </c>
      <c r="BH149" s="178">
        <f>IF(N149="sníž. přenesená",J149,0)</f>
        <v>0</v>
      </c>
      <c r="BI149" s="178">
        <f>IF(N149="nulová",J149,0)</f>
        <v>0</v>
      </c>
      <c r="BJ149" s="20" t="s">
        <v>80</v>
      </c>
      <c r="BK149" s="178">
        <f>ROUND(I149*H149,2)</f>
        <v>0</v>
      </c>
      <c r="BL149" s="20" t="s">
        <v>156</v>
      </c>
      <c r="BM149" s="177" t="s">
        <v>1749</v>
      </c>
    </row>
    <row r="150" s="2" customFormat="1" ht="16.5" customHeight="1">
      <c r="A150" s="39"/>
      <c r="B150" s="165"/>
      <c r="C150" s="166" t="s">
        <v>618</v>
      </c>
      <c r="D150" s="166" t="s">
        <v>151</v>
      </c>
      <c r="E150" s="167" t="s">
        <v>1750</v>
      </c>
      <c r="F150" s="168" t="s">
        <v>1751</v>
      </c>
      <c r="G150" s="169" t="s">
        <v>260</v>
      </c>
      <c r="H150" s="170">
        <v>1</v>
      </c>
      <c r="I150" s="171"/>
      <c r="J150" s="172">
        <f>ROUND(I150*H150,2)</f>
        <v>0</v>
      </c>
      <c r="K150" s="168" t="s">
        <v>3</v>
      </c>
      <c r="L150" s="40"/>
      <c r="M150" s="226" t="s">
        <v>3</v>
      </c>
      <c r="N150" s="227" t="s">
        <v>43</v>
      </c>
      <c r="O150" s="223"/>
      <c r="P150" s="228">
        <f>O150*H150</f>
        <v>0</v>
      </c>
      <c r="Q150" s="228">
        <v>0</v>
      </c>
      <c r="R150" s="228">
        <f>Q150*H150</f>
        <v>0</v>
      </c>
      <c r="S150" s="228">
        <v>0</v>
      </c>
      <c r="T150" s="229">
        <f>S150*H150</f>
        <v>0</v>
      </c>
      <c r="U150" s="39"/>
      <c r="V150" s="39"/>
      <c r="W150" s="39"/>
      <c r="X150" s="39"/>
      <c r="Y150" s="39"/>
      <c r="Z150" s="39"/>
      <c r="AA150" s="39"/>
      <c r="AB150" s="39"/>
      <c r="AC150" s="39"/>
      <c r="AD150" s="39"/>
      <c r="AE150" s="39"/>
      <c r="AR150" s="177" t="s">
        <v>156</v>
      </c>
      <c r="AT150" s="177" t="s">
        <v>151</v>
      </c>
      <c r="AU150" s="177" t="s">
        <v>82</v>
      </c>
      <c r="AY150" s="20" t="s">
        <v>148</v>
      </c>
      <c r="BE150" s="178">
        <f>IF(N150="základní",J150,0)</f>
        <v>0</v>
      </c>
      <c r="BF150" s="178">
        <f>IF(N150="snížená",J150,0)</f>
        <v>0</v>
      </c>
      <c r="BG150" s="178">
        <f>IF(N150="zákl. přenesená",J150,0)</f>
        <v>0</v>
      </c>
      <c r="BH150" s="178">
        <f>IF(N150="sníž. přenesená",J150,0)</f>
        <v>0</v>
      </c>
      <c r="BI150" s="178">
        <f>IF(N150="nulová",J150,0)</f>
        <v>0</v>
      </c>
      <c r="BJ150" s="20" t="s">
        <v>80</v>
      </c>
      <c r="BK150" s="178">
        <f>ROUND(I150*H150,2)</f>
        <v>0</v>
      </c>
      <c r="BL150" s="20" t="s">
        <v>156</v>
      </c>
      <c r="BM150" s="177" t="s">
        <v>1752</v>
      </c>
    </row>
    <row r="151" s="2" customFormat="1" ht="6.96" customHeight="1">
      <c r="A151" s="39"/>
      <c r="B151" s="56"/>
      <c r="C151" s="57"/>
      <c r="D151" s="57"/>
      <c r="E151" s="57"/>
      <c r="F151" s="57"/>
      <c r="G151" s="57"/>
      <c r="H151" s="57"/>
      <c r="I151" s="57"/>
      <c r="J151" s="57"/>
      <c r="K151" s="57"/>
      <c r="L151" s="40"/>
      <c r="M151" s="39"/>
      <c r="O151" s="39"/>
      <c r="P151" s="39"/>
      <c r="Q151" s="39"/>
      <c r="R151" s="39"/>
      <c r="S151" s="39"/>
      <c r="T151" s="39"/>
      <c r="U151" s="39"/>
      <c r="V151" s="39"/>
      <c r="W151" s="39"/>
      <c r="X151" s="39"/>
      <c r="Y151" s="39"/>
      <c r="Z151" s="39"/>
      <c r="AA151" s="39"/>
      <c r="AB151" s="39"/>
      <c r="AC151" s="39"/>
      <c r="AD151" s="39"/>
      <c r="AE151" s="39"/>
    </row>
  </sheetData>
  <autoFilter ref="C85:K150"/>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9" t="s">
        <v>6</v>
      </c>
      <c r="M2" s="1"/>
      <c r="N2" s="1"/>
      <c r="O2" s="1"/>
      <c r="P2" s="1"/>
      <c r="Q2" s="1"/>
      <c r="R2" s="1"/>
      <c r="S2" s="1"/>
      <c r="T2" s="1"/>
      <c r="U2" s="1"/>
      <c r="V2" s="1"/>
      <c r="AT2" s="20" t="s">
        <v>109</v>
      </c>
    </row>
    <row r="3" s="1" customFormat="1" ht="6.96" customHeight="1">
      <c r="B3" s="21"/>
      <c r="C3" s="22"/>
      <c r="D3" s="22"/>
      <c r="E3" s="22"/>
      <c r="F3" s="22"/>
      <c r="G3" s="22"/>
      <c r="H3" s="22"/>
      <c r="I3" s="22"/>
      <c r="J3" s="22"/>
      <c r="K3" s="22"/>
      <c r="L3" s="23"/>
      <c r="AT3" s="20" t="s">
        <v>82</v>
      </c>
    </row>
    <row r="4" s="1" customFormat="1" ht="24.96" customHeight="1">
      <c r="B4" s="23"/>
      <c r="D4" s="24" t="s">
        <v>110</v>
      </c>
      <c r="L4" s="23"/>
      <c r="M4" s="115" t="s">
        <v>11</v>
      </c>
      <c r="AT4" s="20" t="s">
        <v>4</v>
      </c>
    </row>
    <row r="5" s="1" customFormat="1" ht="6.96" customHeight="1">
      <c r="B5" s="23"/>
      <c r="L5" s="23"/>
    </row>
    <row r="6" s="1" customFormat="1" ht="12" customHeight="1">
      <c r="B6" s="23"/>
      <c r="D6" s="33" t="s">
        <v>17</v>
      </c>
      <c r="L6" s="23"/>
    </row>
    <row r="7" s="1" customFormat="1" ht="16.5" customHeight="1">
      <c r="B7" s="23"/>
      <c r="E7" s="116" t="str">
        <f>'Rekapitulace stavby'!K6</f>
        <v>SUŠP Jihlava Rek. stravovacího provozu</v>
      </c>
      <c r="F7" s="33"/>
      <c r="G7" s="33"/>
      <c r="H7" s="33"/>
      <c r="L7" s="23"/>
    </row>
    <row r="8" s="2" customFormat="1" ht="12" customHeight="1">
      <c r="A8" s="39"/>
      <c r="B8" s="40"/>
      <c r="C8" s="39"/>
      <c r="D8" s="33" t="s">
        <v>111</v>
      </c>
      <c r="E8" s="39"/>
      <c r="F8" s="39"/>
      <c r="G8" s="39"/>
      <c r="H8" s="39"/>
      <c r="I8" s="39"/>
      <c r="J8" s="39"/>
      <c r="K8" s="39"/>
      <c r="L8" s="117"/>
      <c r="S8" s="39"/>
      <c r="T8" s="39"/>
      <c r="U8" s="39"/>
      <c r="V8" s="39"/>
      <c r="W8" s="39"/>
      <c r="X8" s="39"/>
      <c r="Y8" s="39"/>
      <c r="Z8" s="39"/>
      <c r="AA8" s="39"/>
      <c r="AB8" s="39"/>
      <c r="AC8" s="39"/>
      <c r="AD8" s="39"/>
      <c r="AE8" s="39"/>
    </row>
    <row r="9" s="2" customFormat="1" ht="16.5" customHeight="1">
      <c r="A9" s="39"/>
      <c r="B9" s="40"/>
      <c r="C9" s="39"/>
      <c r="D9" s="39"/>
      <c r="E9" s="63" t="s">
        <v>1753</v>
      </c>
      <c r="F9" s="39"/>
      <c r="G9" s="39"/>
      <c r="H9" s="39"/>
      <c r="I9" s="39"/>
      <c r="J9" s="39"/>
      <c r="K9" s="39"/>
      <c r="L9" s="117"/>
      <c r="S9" s="39"/>
      <c r="T9" s="39"/>
      <c r="U9" s="39"/>
      <c r="V9" s="39"/>
      <c r="W9" s="39"/>
      <c r="X9" s="39"/>
      <c r="Y9" s="39"/>
      <c r="Z9" s="39"/>
      <c r="AA9" s="39"/>
      <c r="AB9" s="39"/>
      <c r="AC9" s="39"/>
      <c r="AD9" s="39"/>
      <c r="AE9" s="39"/>
    </row>
    <row r="10" s="2" customFormat="1">
      <c r="A10" s="39"/>
      <c r="B10" s="40"/>
      <c r="C10" s="39"/>
      <c r="D10" s="39"/>
      <c r="E10" s="39"/>
      <c r="F10" s="39"/>
      <c r="G10" s="39"/>
      <c r="H10" s="39"/>
      <c r="I10" s="39"/>
      <c r="J10" s="39"/>
      <c r="K10" s="39"/>
      <c r="L10" s="117"/>
      <c r="S10" s="39"/>
      <c r="T10" s="39"/>
      <c r="U10" s="39"/>
      <c r="V10" s="39"/>
      <c r="W10" s="39"/>
      <c r="X10" s="39"/>
      <c r="Y10" s="39"/>
      <c r="Z10" s="39"/>
      <c r="AA10" s="39"/>
      <c r="AB10" s="39"/>
      <c r="AC10" s="39"/>
      <c r="AD10" s="39"/>
      <c r="AE10" s="39"/>
    </row>
    <row r="11" s="2" customFormat="1" ht="12" customHeight="1">
      <c r="A11" s="39"/>
      <c r="B11" s="40"/>
      <c r="C11" s="39"/>
      <c r="D11" s="33" t="s">
        <v>19</v>
      </c>
      <c r="E11" s="39"/>
      <c r="F11" s="28" t="s">
        <v>3</v>
      </c>
      <c r="G11" s="39"/>
      <c r="H11" s="39"/>
      <c r="I11" s="33" t="s">
        <v>20</v>
      </c>
      <c r="J11" s="28" t="s">
        <v>3</v>
      </c>
      <c r="K11" s="39"/>
      <c r="L11" s="117"/>
      <c r="S11" s="39"/>
      <c r="T11" s="39"/>
      <c r="U11" s="39"/>
      <c r="V11" s="39"/>
      <c r="W11" s="39"/>
      <c r="X11" s="39"/>
      <c r="Y11" s="39"/>
      <c r="Z11" s="39"/>
      <c r="AA11" s="39"/>
      <c r="AB11" s="39"/>
      <c r="AC11" s="39"/>
      <c r="AD11" s="39"/>
      <c r="AE11" s="39"/>
    </row>
    <row r="12" s="2" customFormat="1" ht="12" customHeight="1">
      <c r="A12" s="39"/>
      <c r="B12" s="40"/>
      <c r="C12" s="39"/>
      <c r="D12" s="33" t="s">
        <v>21</v>
      </c>
      <c r="E12" s="39"/>
      <c r="F12" s="28" t="s">
        <v>22</v>
      </c>
      <c r="G12" s="39"/>
      <c r="H12" s="39"/>
      <c r="I12" s="33" t="s">
        <v>23</v>
      </c>
      <c r="J12" s="65" t="str">
        <f>'Rekapitulace stavby'!AN8</f>
        <v>20. 1. 2025</v>
      </c>
      <c r="K12" s="39"/>
      <c r="L12" s="117"/>
      <c r="S12" s="39"/>
      <c r="T12" s="39"/>
      <c r="U12" s="39"/>
      <c r="V12" s="39"/>
      <c r="W12" s="39"/>
      <c r="X12" s="39"/>
      <c r="Y12" s="39"/>
      <c r="Z12" s="39"/>
      <c r="AA12" s="39"/>
      <c r="AB12" s="39"/>
      <c r="AC12" s="39"/>
      <c r="AD12" s="39"/>
      <c r="AE12" s="39"/>
    </row>
    <row r="13" s="2" customFormat="1" ht="10.8" customHeight="1">
      <c r="A13" s="39"/>
      <c r="B13" s="40"/>
      <c r="C13" s="39"/>
      <c r="D13" s="39"/>
      <c r="E13" s="39"/>
      <c r="F13" s="39"/>
      <c r="G13" s="39"/>
      <c r="H13" s="39"/>
      <c r="I13" s="39"/>
      <c r="J13" s="39"/>
      <c r="K13" s="39"/>
      <c r="L13" s="117"/>
      <c r="S13" s="39"/>
      <c r="T13" s="39"/>
      <c r="U13" s="39"/>
      <c r="V13" s="39"/>
      <c r="W13" s="39"/>
      <c r="X13" s="39"/>
      <c r="Y13" s="39"/>
      <c r="Z13" s="39"/>
      <c r="AA13" s="39"/>
      <c r="AB13" s="39"/>
      <c r="AC13" s="39"/>
      <c r="AD13" s="39"/>
      <c r="AE13" s="39"/>
    </row>
    <row r="14" s="2" customFormat="1" ht="12" customHeight="1">
      <c r="A14" s="39"/>
      <c r="B14" s="40"/>
      <c r="C14" s="39"/>
      <c r="D14" s="33" t="s">
        <v>25</v>
      </c>
      <c r="E14" s="39"/>
      <c r="F14" s="39"/>
      <c r="G14" s="39"/>
      <c r="H14" s="39"/>
      <c r="I14" s="33" t="s">
        <v>26</v>
      </c>
      <c r="J14" s="28" t="s">
        <v>3</v>
      </c>
      <c r="K14" s="39"/>
      <c r="L14" s="117"/>
      <c r="S14" s="39"/>
      <c r="T14" s="39"/>
      <c r="U14" s="39"/>
      <c r="V14" s="39"/>
      <c r="W14" s="39"/>
      <c r="X14" s="39"/>
      <c r="Y14" s="39"/>
      <c r="Z14" s="39"/>
      <c r="AA14" s="39"/>
      <c r="AB14" s="39"/>
      <c r="AC14" s="39"/>
      <c r="AD14" s="39"/>
      <c r="AE14" s="39"/>
    </row>
    <row r="15" s="2" customFormat="1" ht="18" customHeight="1">
      <c r="A15" s="39"/>
      <c r="B15" s="40"/>
      <c r="C15" s="39"/>
      <c r="D15" s="39"/>
      <c r="E15" s="28" t="s">
        <v>27</v>
      </c>
      <c r="F15" s="39"/>
      <c r="G15" s="39"/>
      <c r="H15" s="39"/>
      <c r="I15" s="33" t="s">
        <v>28</v>
      </c>
      <c r="J15" s="28" t="s">
        <v>3</v>
      </c>
      <c r="K15" s="39"/>
      <c r="L15" s="117"/>
      <c r="S15" s="39"/>
      <c r="T15" s="39"/>
      <c r="U15" s="39"/>
      <c r="V15" s="39"/>
      <c r="W15" s="39"/>
      <c r="X15" s="39"/>
      <c r="Y15" s="39"/>
      <c r="Z15" s="39"/>
      <c r="AA15" s="39"/>
      <c r="AB15" s="39"/>
      <c r="AC15" s="39"/>
      <c r="AD15" s="39"/>
      <c r="AE15" s="39"/>
    </row>
    <row r="16" s="2" customFormat="1" ht="6.96" customHeight="1">
      <c r="A16" s="39"/>
      <c r="B16" s="40"/>
      <c r="C16" s="39"/>
      <c r="D16" s="39"/>
      <c r="E16" s="39"/>
      <c r="F16" s="39"/>
      <c r="G16" s="39"/>
      <c r="H16" s="39"/>
      <c r="I16" s="39"/>
      <c r="J16" s="39"/>
      <c r="K16" s="39"/>
      <c r="L16" s="117"/>
      <c r="S16" s="39"/>
      <c r="T16" s="39"/>
      <c r="U16" s="39"/>
      <c r="V16" s="39"/>
      <c r="W16" s="39"/>
      <c r="X16" s="39"/>
      <c r="Y16" s="39"/>
      <c r="Z16" s="39"/>
      <c r="AA16" s="39"/>
      <c r="AB16" s="39"/>
      <c r="AC16" s="39"/>
      <c r="AD16" s="39"/>
      <c r="AE16" s="39"/>
    </row>
    <row r="17" s="2" customFormat="1" ht="12" customHeight="1">
      <c r="A17" s="39"/>
      <c r="B17" s="40"/>
      <c r="C17" s="39"/>
      <c r="D17" s="33" t="s">
        <v>29</v>
      </c>
      <c r="E17" s="39"/>
      <c r="F17" s="39"/>
      <c r="G17" s="39"/>
      <c r="H17" s="39"/>
      <c r="I17" s="33" t="s">
        <v>26</v>
      </c>
      <c r="J17" s="34" t="str">
        <f>'Rekapitulace stavby'!AN13</f>
        <v>Vyplň údaj</v>
      </c>
      <c r="K17" s="39"/>
      <c r="L17" s="117"/>
      <c r="S17" s="39"/>
      <c r="T17" s="39"/>
      <c r="U17" s="39"/>
      <c r="V17" s="39"/>
      <c r="W17" s="39"/>
      <c r="X17" s="39"/>
      <c r="Y17" s="39"/>
      <c r="Z17" s="39"/>
      <c r="AA17" s="39"/>
      <c r="AB17" s="39"/>
      <c r="AC17" s="39"/>
      <c r="AD17" s="39"/>
      <c r="AE17" s="39"/>
    </row>
    <row r="18" s="2" customFormat="1" ht="18" customHeight="1">
      <c r="A18" s="39"/>
      <c r="B18" s="40"/>
      <c r="C18" s="39"/>
      <c r="D18" s="39"/>
      <c r="E18" s="34" t="str">
        <f>'Rekapitulace stavby'!E14</f>
        <v>Vyplň údaj</v>
      </c>
      <c r="F18" s="28"/>
      <c r="G18" s="28"/>
      <c r="H18" s="28"/>
      <c r="I18" s="33" t="s">
        <v>28</v>
      </c>
      <c r="J18" s="34" t="str">
        <f>'Rekapitulace stavby'!AN14</f>
        <v>Vyplň údaj</v>
      </c>
      <c r="K18" s="39"/>
      <c r="L18" s="117"/>
      <c r="S18" s="39"/>
      <c r="T18" s="39"/>
      <c r="U18" s="39"/>
      <c r="V18" s="39"/>
      <c r="W18" s="39"/>
      <c r="X18" s="39"/>
      <c r="Y18" s="39"/>
      <c r="Z18" s="39"/>
      <c r="AA18" s="39"/>
      <c r="AB18" s="39"/>
      <c r="AC18" s="39"/>
      <c r="AD18" s="39"/>
      <c r="AE18" s="39"/>
    </row>
    <row r="19" s="2" customFormat="1" ht="6.96" customHeight="1">
      <c r="A19" s="39"/>
      <c r="B19" s="40"/>
      <c r="C19" s="39"/>
      <c r="D19" s="39"/>
      <c r="E19" s="39"/>
      <c r="F19" s="39"/>
      <c r="G19" s="39"/>
      <c r="H19" s="39"/>
      <c r="I19" s="39"/>
      <c r="J19" s="39"/>
      <c r="K19" s="39"/>
      <c r="L19" s="117"/>
      <c r="S19" s="39"/>
      <c r="T19" s="39"/>
      <c r="U19" s="39"/>
      <c r="V19" s="39"/>
      <c r="W19" s="39"/>
      <c r="X19" s="39"/>
      <c r="Y19" s="39"/>
      <c r="Z19" s="39"/>
      <c r="AA19" s="39"/>
      <c r="AB19" s="39"/>
      <c r="AC19" s="39"/>
      <c r="AD19" s="39"/>
      <c r="AE19" s="39"/>
    </row>
    <row r="20" s="2" customFormat="1" ht="12" customHeight="1">
      <c r="A20" s="39"/>
      <c r="B20" s="40"/>
      <c r="C20" s="39"/>
      <c r="D20" s="33" t="s">
        <v>31</v>
      </c>
      <c r="E20" s="39"/>
      <c r="F20" s="39"/>
      <c r="G20" s="39"/>
      <c r="H20" s="39"/>
      <c r="I20" s="33" t="s">
        <v>26</v>
      </c>
      <c r="J20" s="28" t="s">
        <v>32</v>
      </c>
      <c r="K20" s="39"/>
      <c r="L20" s="117"/>
      <c r="S20" s="39"/>
      <c r="T20" s="39"/>
      <c r="U20" s="39"/>
      <c r="V20" s="39"/>
      <c r="W20" s="39"/>
      <c r="X20" s="39"/>
      <c r="Y20" s="39"/>
      <c r="Z20" s="39"/>
      <c r="AA20" s="39"/>
      <c r="AB20" s="39"/>
      <c r="AC20" s="39"/>
      <c r="AD20" s="39"/>
      <c r="AE20" s="39"/>
    </row>
    <row r="21" s="2" customFormat="1" ht="18" customHeight="1">
      <c r="A21" s="39"/>
      <c r="B21" s="40"/>
      <c r="C21" s="39"/>
      <c r="D21" s="39"/>
      <c r="E21" s="28" t="s">
        <v>33</v>
      </c>
      <c r="F21" s="39"/>
      <c r="G21" s="39"/>
      <c r="H21" s="39"/>
      <c r="I21" s="33" t="s">
        <v>28</v>
      </c>
      <c r="J21" s="28" t="s">
        <v>34</v>
      </c>
      <c r="K21" s="39"/>
      <c r="L21" s="117"/>
      <c r="S21" s="39"/>
      <c r="T21" s="39"/>
      <c r="U21" s="39"/>
      <c r="V21" s="39"/>
      <c r="W21" s="39"/>
      <c r="X21" s="39"/>
      <c r="Y21" s="39"/>
      <c r="Z21" s="39"/>
      <c r="AA21" s="39"/>
      <c r="AB21" s="39"/>
      <c r="AC21" s="39"/>
      <c r="AD21" s="39"/>
      <c r="AE21" s="39"/>
    </row>
    <row r="22" s="2" customFormat="1" ht="6.96" customHeight="1">
      <c r="A22" s="39"/>
      <c r="B22" s="40"/>
      <c r="C22" s="39"/>
      <c r="D22" s="39"/>
      <c r="E22" s="39"/>
      <c r="F22" s="39"/>
      <c r="G22" s="39"/>
      <c r="H22" s="39"/>
      <c r="I22" s="39"/>
      <c r="J22" s="39"/>
      <c r="K22" s="39"/>
      <c r="L22" s="117"/>
      <c r="S22" s="39"/>
      <c r="T22" s="39"/>
      <c r="U22" s="39"/>
      <c r="V22" s="39"/>
      <c r="W22" s="39"/>
      <c r="X22" s="39"/>
      <c r="Y22" s="39"/>
      <c r="Z22" s="39"/>
      <c r="AA22" s="39"/>
      <c r="AB22" s="39"/>
      <c r="AC22" s="39"/>
      <c r="AD22" s="39"/>
      <c r="AE22" s="39"/>
    </row>
    <row r="23" s="2" customFormat="1" ht="12" customHeight="1">
      <c r="A23" s="39"/>
      <c r="B23" s="40"/>
      <c r="C23" s="39"/>
      <c r="D23" s="33" t="s">
        <v>36</v>
      </c>
      <c r="E23" s="39"/>
      <c r="F23" s="39"/>
      <c r="G23" s="39"/>
      <c r="H23" s="39"/>
      <c r="I23" s="33" t="s">
        <v>26</v>
      </c>
      <c r="J23" s="28" t="s">
        <v>32</v>
      </c>
      <c r="K23" s="39"/>
      <c r="L23" s="117"/>
      <c r="S23" s="39"/>
      <c r="T23" s="39"/>
      <c r="U23" s="39"/>
      <c r="V23" s="39"/>
      <c r="W23" s="39"/>
      <c r="X23" s="39"/>
      <c r="Y23" s="39"/>
      <c r="Z23" s="39"/>
      <c r="AA23" s="39"/>
      <c r="AB23" s="39"/>
      <c r="AC23" s="39"/>
      <c r="AD23" s="39"/>
      <c r="AE23" s="39"/>
    </row>
    <row r="24" s="2" customFormat="1" ht="18" customHeight="1">
      <c r="A24" s="39"/>
      <c r="B24" s="40"/>
      <c r="C24" s="39"/>
      <c r="D24" s="39"/>
      <c r="E24" s="28" t="s">
        <v>33</v>
      </c>
      <c r="F24" s="39"/>
      <c r="G24" s="39"/>
      <c r="H24" s="39"/>
      <c r="I24" s="33" t="s">
        <v>28</v>
      </c>
      <c r="J24" s="28" t="s">
        <v>34</v>
      </c>
      <c r="K24" s="39"/>
      <c r="L24" s="117"/>
      <c r="S24" s="39"/>
      <c r="T24" s="39"/>
      <c r="U24" s="39"/>
      <c r="V24" s="39"/>
      <c r="W24" s="39"/>
      <c r="X24" s="39"/>
      <c r="Y24" s="39"/>
      <c r="Z24" s="39"/>
      <c r="AA24" s="39"/>
      <c r="AB24" s="39"/>
      <c r="AC24" s="39"/>
      <c r="AD24" s="39"/>
      <c r="AE24" s="39"/>
    </row>
    <row r="25" s="2" customFormat="1" ht="6.96" customHeight="1">
      <c r="A25" s="39"/>
      <c r="B25" s="40"/>
      <c r="C25" s="39"/>
      <c r="D25" s="39"/>
      <c r="E25" s="39"/>
      <c r="F25" s="39"/>
      <c r="G25" s="39"/>
      <c r="H25" s="39"/>
      <c r="I25" s="39"/>
      <c r="J25" s="39"/>
      <c r="K25" s="39"/>
      <c r="L25" s="117"/>
      <c r="S25" s="39"/>
      <c r="T25" s="39"/>
      <c r="U25" s="39"/>
      <c r="V25" s="39"/>
      <c r="W25" s="39"/>
      <c r="X25" s="39"/>
      <c r="Y25" s="39"/>
      <c r="Z25" s="39"/>
      <c r="AA25" s="39"/>
      <c r="AB25" s="39"/>
      <c r="AC25" s="39"/>
      <c r="AD25" s="39"/>
      <c r="AE25" s="39"/>
    </row>
    <row r="26" s="2" customFormat="1" ht="12" customHeight="1">
      <c r="A26" s="39"/>
      <c r="B26" s="40"/>
      <c r="C26" s="39"/>
      <c r="D26" s="33" t="s">
        <v>37</v>
      </c>
      <c r="E26" s="39"/>
      <c r="F26" s="39"/>
      <c r="G26" s="39"/>
      <c r="H26" s="39"/>
      <c r="I26" s="39"/>
      <c r="J26" s="39"/>
      <c r="K26" s="39"/>
      <c r="L26" s="117"/>
      <c r="S26" s="39"/>
      <c r="T26" s="39"/>
      <c r="U26" s="39"/>
      <c r="V26" s="39"/>
      <c r="W26" s="39"/>
      <c r="X26" s="39"/>
      <c r="Y26" s="39"/>
      <c r="Z26" s="39"/>
      <c r="AA26" s="39"/>
      <c r="AB26" s="39"/>
      <c r="AC26" s="39"/>
      <c r="AD26" s="39"/>
      <c r="AE26" s="39"/>
    </row>
    <row r="27" s="8" customFormat="1" ht="16.5" customHeight="1">
      <c r="A27" s="118"/>
      <c r="B27" s="119"/>
      <c r="C27" s="118"/>
      <c r="D27" s="118"/>
      <c r="E27" s="37" t="s">
        <v>3</v>
      </c>
      <c r="F27" s="37"/>
      <c r="G27" s="37"/>
      <c r="H27" s="37"/>
      <c r="I27" s="118"/>
      <c r="J27" s="118"/>
      <c r="K27" s="118"/>
      <c r="L27" s="120"/>
      <c r="S27" s="118"/>
      <c r="T27" s="118"/>
      <c r="U27" s="118"/>
      <c r="V27" s="118"/>
      <c r="W27" s="118"/>
      <c r="X27" s="118"/>
      <c r="Y27" s="118"/>
      <c r="Z27" s="118"/>
      <c r="AA27" s="118"/>
      <c r="AB27" s="118"/>
      <c r="AC27" s="118"/>
      <c r="AD27" s="118"/>
      <c r="AE27" s="118"/>
    </row>
    <row r="28" s="2" customFormat="1" ht="6.96" customHeight="1">
      <c r="A28" s="39"/>
      <c r="B28" s="40"/>
      <c r="C28" s="39"/>
      <c r="D28" s="39"/>
      <c r="E28" s="39"/>
      <c r="F28" s="39"/>
      <c r="G28" s="39"/>
      <c r="H28" s="39"/>
      <c r="I28" s="39"/>
      <c r="J28" s="39"/>
      <c r="K28" s="39"/>
      <c r="L28" s="117"/>
      <c r="S28" s="39"/>
      <c r="T28" s="39"/>
      <c r="U28" s="39"/>
      <c r="V28" s="39"/>
      <c r="W28" s="39"/>
      <c r="X28" s="39"/>
      <c r="Y28" s="39"/>
      <c r="Z28" s="39"/>
      <c r="AA28" s="39"/>
      <c r="AB28" s="39"/>
      <c r="AC28" s="39"/>
      <c r="AD28" s="39"/>
      <c r="AE28" s="39"/>
    </row>
    <row r="29" s="2" customFormat="1" ht="6.96" customHeight="1">
      <c r="A29" s="39"/>
      <c r="B29" s="40"/>
      <c r="C29" s="39"/>
      <c r="D29" s="85"/>
      <c r="E29" s="85"/>
      <c r="F29" s="85"/>
      <c r="G29" s="85"/>
      <c r="H29" s="85"/>
      <c r="I29" s="85"/>
      <c r="J29" s="85"/>
      <c r="K29" s="85"/>
      <c r="L29" s="117"/>
      <c r="S29" s="39"/>
      <c r="T29" s="39"/>
      <c r="U29" s="39"/>
      <c r="V29" s="39"/>
      <c r="W29" s="39"/>
      <c r="X29" s="39"/>
      <c r="Y29" s="39"/>
      <c r="Z29" s="39"/>
      <c r="AA29" s="39"/>
      <c r="AB29" s="39"/>
      <c r="AC29" s="39"/>
      <c r="AD29" s="39"/>
      <c r="AE29" s="39"/>
    </row>
    <row r="30" s="2" customFormat="1" ht="25.44" customHeight="1">
      <c r="A30" s="39"/>
      <c r="B30" s="40"/>
      <c r="C30" s="39"/>
      <c r="D30" s="121" t="s">
        <v>38</v>
      </c>
      <c r="E30" s="39"/>
      <c r="F30" s="39"/>
      <c r="G30" s="39"/>
      <c r="H30" s="39"/>
      <c r="I30" s="39"/>
      <c r="J30" s="91">
        <f>ROUND(J84, 2)</f>
        <v>0</v>
      </c>
      <c r="K30" s="39"/>
      <c r="L30" s="117"/>
      <c r="S30" s="39"/>
      <c r="T30" s="39"/>
      <c r="U30" s="39"/>
      <c r="V30" s="39"/>
      <c r="W30" s="39"/>
      <c r="X30" s="39"/>
      <c r="Y30" s="39"/>
      <c r="Z30" s="39"/>
      <c r="AA30" s="39"/>
      <c r="AB30" s="39"/>
      <c r="AC30" s="39"/>
      <c r="AD30" s="39"/>
      <c r="AE30" s="39"/>
    </row>
    <row r="31" s="2" customFormat="1" ht="6.96" customHeight="1">
      <c r="A31" s="39"/>
      <c r="B31" s="40"/>
      <c r="C31" s="39"/>
      <c r="D31" s="85"/>
      <c r="E31" s="85"/>
      <c r="F31" s="85"/>
      <c r="G31" s="85"/>
      <c r="H31" s="85"/>
      <c r="I31" s="85"/>
      <c r="J31" s="85"/>
      <c r="K31" s="85"/>
      <c r="L31" s="117"/>
      <c r="S31" s="39"/>
      <c r="T31" s="39"/>
      <c r="U31" s="39"/>
      <c r="V31" s="39"/>
      <c r="W31" s="39"/>
      <c r="X31" s="39"/>
      <c r="Y31" s="39"/>
      <c r="Z31" s="39"/>
      <c r="AA31" s="39"/>
      <c r="AB31" s="39"/>
      <c r="AC31" s="39"/>
      <c r="AD31" s="39"/>
      <c r="AE31" s="39"/>
    </row>
    <row r="32" s="2" customFormat="1" ht="14.4" customHeight="1">
      <c r="A32" s="39"/>
      <c r="B32" s="40"/>
      <c r="C32" s="39"/>
      <c r="D32" s="39"/>
      <c r="E32" s="39"/>
      <c r="F32" s="44" t="s">
        <v>40</v>
      </c>
      <c r="G32" s="39"/>
      <c r="H32" s="39"/>
      <c r="I32" s="44" t="s">
        <v>39</v>
      </c>
      <c r="J32" s="44" t="s">
        <v>41</v>
      </c>
      <c r="K32" s="39"/>
      <c r="L32" s="117"/>
      <c r="S32" s="39"/>
      <c r="T32" s="39"/>
      <c r="U32" s="39"/>
      <c r="V32" s="39"/>
      <c r="W32" s="39"/>
      <c r="X32" s="39"/>
      <c r="Y32" s="39"/>
      <c r="Z32" s="39"/>
      <c r="AA32" s="39"/>
      <c r="AB32" s="39"/>
      <c r="AC32" s="39"/>
      <c r="AD32" s="39"/>
      <c r="AE32" s="39"/>
    </row>
    <row r="33" s="2" customFormat="1" ht="14.4" customHeight="1">
      <c r="A33" s="39"/>
      <c r="B33" s="40"/>
      <c r="C33" s="39"/>
      <c r="D33" s="122" t="s">
        <v>42</v>
      </c>
      <c r="E33" s="33" t="s">
        <v>43</v>
      </c>
      <c r="F33" s="123">
        <f>ROUND((SUM(BE84:BE97)),  2)</f>
        <v>0</v>
      </c>
      <c r="G33" s="39"/>
      <c r="H33" s="39"/>
      <c r="I33" s="124">
        <v>0.21</v>
      </c>
      <c r="J33" s="123">
        <f>ROUND(((SUM(BE84:BE97))*I33),  2)</f>
        <v>0</v>
      </c>
      <c r="K33" s="39"/>
      <c r="L33" s="117"/>
      <c r="S33" s="39"/>
      <c r="T33" s="39"/>
      <c r="U33" s="39"/>
      <c r="V33" s="39"/>
      <c r="W33" s="39"/>
      <c r="X33" s="39"/>
      <c r="Y33" s="39"/>
      <c r="Z33" s="39"/>
      <c r="AA33" s="39"/>
      <c r="AB33" s="39"/>
      <c r="AC33" s="39"/>
      <c r="AD33" s="39"/>
      <c r="AE33" s="39"/>
    </row>
    <row r="34" s="2" customFormat="1" ht="14.4" customHeight="1">
      <c r="A34" s="39"/>
      <c r="B34" s="40"/>
      <c r="C34" s="39"/>
      <c r="D34" s="39"/>
      <c r="E34" s="33" t="s">
        <v>44</v>
      </c>
      <c r="F34" s="123">
        <f>ROUND((SUM(BF84:BF97)),  2)</f>
        <v>0</v>
      </c>
      <c r="G34" s="39"/>
      <c r="H34" s="39"/>
      <c r="I34" s="124">
        <v>0.12</v>
      </c>
      <c r="J34" s="123">
        <f>ROUND(((SUM(BF84:BF97))*I34),  2)</f>
        <v>0</v>
      </c>
      <c r="K34" s="39"/>
      <c r="L34" s="117"/>
      <c r="S34" s="39"/>
      <c r="T34" s="39"/>
      <c r="U34" s="39"/>
      <c r="V34" s="39"/>
      <c r="W34" s="39"/>
      <c r="X34" s="39"/>
      <c r="Y34" s="39"/>
      <c r="Z34" s="39"/>
      <c r="AA34" s="39"/>
      <c r="AB34" s="39"/>
      <c r="AC34" s="39"/>
      <c r="AD34" s="39"/>
      <c r="AE34" s="39"/>
    </row>
    <row r="35" hidden="1" s="2" customFormat="1" ht="14.4" customHeight="1">
      <c r="A35" s="39"/>
      <c r="B35" s="40"/>
      <c r="C35" s="39"/>
      <c r="D35" s="39"/>
      <c r="E35" s="33" t="s">
        <v>45</v>
      </c>
      <c r="F35" s="123">
        <f>ROUND((SUM(BG84:BG97)),  2)</f>
        <v>0</v>
      </c>
      <c r="G35" s="39"/>
      <c r="H35" s="39"/>
      <c r="I35" s="124">
        <v>0.21</v>
      </c>
      <c r="J35" s="123">
        <f>0</f>
        <v>0</v>
      </c>
      <c r="K35" s="39"/>
      <c r="L35" s="117"/>
      <c r="S35" s="39"/>
      <c r="T35" s="39"/>
      <c r="U35" s="39"/>
      <c r="V35" s="39"/>
      <c r="W35" s="39"/>
      <c r="X35" s="39"/>
      <c r="Y35" s="39"/>
      <c r="Z35" s="39"/>
      <c r="AA35" s="39"/>
      <c r="AB35" s="39"/>
      <c r="AC35" s="39"/>
      <c r="AD35" s="39"/>
      <c r="AE35" s="39"/>
    </row>
    <row r="36" hidden="1" s="2" customFormat="1" ht="14.4" customHeight="1">
      <c r="A36" s="39"/>
      <c r="B36" s="40"/>
      <c r="C36" s="39"/>
      <c r="D36" s="39"/>
      <c r="E36" s="33" t="s">
        <v>46</v>
      </c>
      <c r="F36" s="123">
        <f>ROUND((SUM(BH84:BH97)),  2)</f>
        <v>0</v>
      </c>
      <c r="G36" s="39"/>
      <c r="H36" s="39"/>
      <c r="I36" s="124">
        <v>0.12</v>
      </c>
      <c r="J36" s="123">
        <f>0</f>
        <v>0</v>
      </c>
      <c r="K36" s="39"/>
      <c r="L36" s="117"/>
      <c r="S36" s="39"/>
      <c r="T36" s="39"/>
      <c r="U36" s="39"/>
      <c r="V36" s="39"/>
      <c r="W36" s="39"/>
      <c r="X36" s="39"/>
      <c r="Y36" s="39"/>
      <c r="Z36" s="39"/>
      <c r="AA36" s="39"/>
      <c r="AB36" s="39"/>
      <c r="AC36" s="39"/>
      <c r="AD36" s="39"/>
      <c r="AE36" s="39"/>
    </row>
    <row r="37" hidden="1" s="2" customFormat="1" ht="14.4" customHeight="1">
      <c r="A37" s="39"/>
      <c r="B37" s="40"/>
      <c r="C37" s="39"/>
      <c r="D37" s="39"/>
      <c r="E37" s="33" t="s">
        <v>47</v>
      </c>
      <c r="F37" s="123">
        <f>ROUND((SUM(BI84:BI97)),  2)</f>
        <v>0</v>
      </c>
      <c r="G37" s="39"/>
      <c r="H37" s="39"/>
      <c r="I37" s="124">
        <v>0</v>
      </c>
      <c r="J37" s="123">
        <f>0</f>
        <v>0</v>
      </c>
      <c r="K37" s="39"/>
      <c r="L37" s="117"/>
      <c r="S37" s="39"/>
      <c r="T37" s="39"/>
      <c r="U37" s="39"/>
      <c r="V37" s="39"/>
      <c r="W37" s="39"/>
      <c r="X37" s="39"/>
      <c r="Y37" s="39"/>
      <c r="Z37" s="39"/>
      <c r="AA37" s="39"/>
      <c r="AB37" s="39"/>
      <c r="AC37" s="39"/>
      <c r="AD37" s="39"/>
      <c r="AE37" s="39"/>
    </row>
    <row r="38" s="2" customFormat="1" ht="6.96" customHeight="1">
      <c r="A38" s="39"/>
      <c r="B38" s="40"/>
      <c r="C38" s="39"/>
      <c r="D38" s="39"/>
      <c r="E38" s="39"/>
      <c r="F38" s="39"/>
      <c r="G38" s="39"/>
      <c r="H38" s="39"/>
      <c r="I38" s="39"/>
      <c r="J38" s="39"/>
      <c r="K38" s="39"/>
      <c r="L38" s="117"/>
      <c r="S38" s="39"/>
      <c r="T38" s="39"/>
      <c r="U38" s="39"/>
      <c r="V38" s="39"/>
      <c r="W38" s="39"/>
      <c r="X38" s="39"/>
      <c r="Y38" s="39"/>
      <c r="Z38" s="39"/>
      <c r="AA38" s="39"/>
      <c r="AB38" s="39"/>
      <c r="AC38" s="39"/>
      <c r="AD38" s="39"/>
      <c r="AE38" s="39"/>
    </row>
    <row r="39" s="2" customFormat="1" ht="25.44" customHeight="1">
      <c r="A39" s="39"/>
      <c r="B39" s="40"/>
      <c r="C39" s="125"/>
      <c r="D39" s="126" t="s">
        <v>48</v>
      </c>
      <c r="E39" s="77"/>
      <c r="F39" s="77"/>
      <c r="G39" s="127" t="s">
        <v>49</v>
      </c>
      <c r="H39" s="128" t="s">
        <v>50</v>
      </c>
      <c r="I39" s="77"/>
      <c r="J39" s="129">
        <f>SUM(J30:J37)</f>
        <v>0</v>
      </c>
      <c r="K39" s="130"/>
      <c r="L39" s="117"/>
      <c r="S39" s="39"/>
      <c r="T39" s="39"/>
      <c r="U39" s="39"/>
      <c r="V39" s="39"/>
      <c r="W39" s="39"/>
      <c r="X39" s="39"/>
      <c r="Y39" s="39"/>
      <c r="Z39" s="39"/>
      <c r="AA39" s="39"/>
      <c r="AB39" s="39"/>
      <c r="AC39" s="39"/>
      <c r="AD39" s="39"/>
      <c r="AE39" s="39"/>
    </row>
    <row r="40" s="2" customFormat="1" ht="14.4" customHeight="1">
      <c r="A40" s="39"/>
      <c r="B40" s="56"/>
      <c r="C40" s="57"/>
      <c r="D40" s="57"/>
      <c r="E40" s="57"/>
      <c r="F40" s="57"/>
      <c r="G40" s="57"/>
      <c r="H40" s="57"/>
      <c r="I40" s="57"/>
      <c r="J40" s="57"/>
      <c r="K40" s="57"/>
      <c r="L40" s="117"/>
      <c r="S40" s="39"/>
      <c r="T40" s="39"/>
      <c r="U40" s="39"/>
      <c r="V40" s="39"/>
      <c r="W40" s="39"/>
      <c r="X40" s="39"/>
      <c r="Y40" s="39"/>
      <c r="Z40" s="39"/>
      <c r="AA40" s="39"/>
      <c r="AB40" s="39"/>
      <c r="AC40" s="39"/>
      <c r="AD40" s="39"/>
      <c r="AE40" s="39"/>
    </row>
    <row r="44" s="2" customFormat="1" ht="6.96" customHeight="1">
      <c r="A44" s="39"/>
      <c r="B44" s="58"/>
      <c r="C44" s="59"/>
      <c r="D44" s="59"/>
      <c r="E44" s="59"/>
      <c r="F44" s="59"/>
      <c r="G44" s="59"/>
      <c r="H44" s="59"/>
      <c r="I44" s="59"/>
      <c r="J44" s="59"/>
      <c r="K44" s="59"/>
      <c r="L44" s="117"/>
      <c r="S44" s="39"/>
      <c r="T44" s="39"/>
      <c r="U44" s="39"/>
      <c r="V44" s="39"/>
      <c r="W44" s="39"/>
      <c r="X44" s="39"/>
      <c r="Y44" s="39"/>
      <c r="Z44" s="39"/>
      <c r="AA44" s="39"/>
      <c r="AB44" s="39"/>
      <c r="AC44" s="39"/>
      <c r="AD44" s="39"/>
      <c r="AE44" s="39"/>
    </row>
    <row r="45" s="2" customFormat="1" ht="24.96" customHeight="1">
      <c r="A45" s="39"/>
      <c r="B45" s="40"/>
      <c r="C45" s="24" t="s">
        <v>113</v>
      </c>
      <c r="D45" s="39"/>
      <c r="E45" s="39"/>
      <c r="F45" s="39"/>
      <c r="G45" s="39"/>
      <c r="H45" s="39"/>
      <c r="I45" s="39"/>
      <c r="J45" s="39"/>
      <c r="K45" s="39"/>
      <c r="L45" s="117"/>
      <c r="S45" s="39"/>
      <c r="T45" s="39"/>
      <c r="U45" s="39"/>
      <c r="V45" s="39"/>
      <c r="W45" s="39"/>
      <c r="X45" s="39"/>
      <c r="Y45" s="39"/>
      <c r="Z45" s="39"/>
      <c r="AA45" s="39"/>
      <c r="AB45" s="39"/>
      <c r="AC45" s="39"/>
      <c r="AD45" s="39"/>
      <c r="AE45" s="39"/>
    </row>
    <row r="46" s="2" customFormat="1" ht="6.96" customHeight="1">
      <c r="A46" s="39"/>
      <c r="B46" s="40"/>
      <c r="C46" s="39"/>
      <c r="D46" s="39"/>
      <c r="E46" s="39"/>
      <c r="F46" s="39"/>
      <c r="G46" s="39"/>
      <c r="H46" s="39"/>
      <c r="I46" s="39"/>
      <c r="J46" s="39"/>
      <c r="K46" s="39"/>
      <c r="L46" s="117"/>
      <c r="S46" s="39"/>
      <c r="T46" s="39"/>
      <c r="U46" s="39"/>
      <c r="V46" s="39"/>
      <c r="W46" s="39"/>
      <c r="X46" s="39"/>
      <c r="Y46" s="39"/>
      <c r="Z46" s="39"/>
      <c r="AA46" s="39"/>
      <c r="AB46" s="39"/>
      <c r="AC46" s="39"/>
      <c r="AD46" s="39"/>
      <c r="AE46" s="39"/>
    </row>
    <row r="47" s="2" customFormat="1" ht="12" customHeight="1">
      <c r="A47" s="39"/>
      <c r="B47" s="40"/>
      <c r="C47" s="33" t="s">
        <v>17</v>
      </c>
      <c r="D47" s="39"/>
      <c r="E47" s="39"/>
      <c r="F47" s="39"/>
      <c r="G47" s="39"/>
      <c r="H47" s="39"/>
      <c r="I47" s="39"/>
      <c r="J47" s="39"/>
      <c r="K47" s="39"/>
      <c r="L47" s="117"/>
      <c r="S47" s="39"/>
      <c r="T47" s="39"/>
      <c r="U47" s="39"/>
      <c r="V47" s="39"/>
      <c r="W47" s="39"/>
      <c r="X47" s="39"/>
      <c r="Y47" s="39"/>
      <c r="Z47" s="39"/>
      <c r="AA47" s="39"/>
      <c r="AB47" s="39"/>
      <c r="AC47" s="39"/>
      <c r="AD47" s="39"/>
      <c r="AE47" s="39"/>
    </row>
    <row r="48" s="2" customFormat="1" ht="16.5" customHeight="1">
      <c r="A48" s="39"/>
      <c r="B48" s="40"/>
      <c r="C48" s="39"/>
      <c r="D48" s="39"/>
      <c r="E48" s="116" t="str">
        <f>E7</f>
        <v>SUŠP Jihlava Rek. stravovacího provozu</v>
      </c>
      <c r="F48" s="33"/>
      <c r="G48" s="33"/>
      <c r="H48" s="33"/>
      <c r="I48" s="39"/>
      <c r="J48" s="39"/>
      <c r="K48" s="39"/>
      <c r="L48" s="117"/>
      <c r="S48" s="39"/>
      <c r="T48" s="39"/>
      <c r="U48" s="39"/>
      <c r="V48" s="39"/>
      <c r="W48" s="39"/>
      <c r="X48" s="39"/>
      <c r="Y48" s="39"/>
      <c r="Z48" s="39"/>
      <c r="AA48" s="39"/>
      <c r="AB48" s="39"/>
      <c r="AC48" s="39"/>
      <c r="AD48" s="39"/>
      <c r="AE48" s="39"/>
    </row>
    <row r="49" s="2" customFormat="1" ht="12" customHeight="1">
      <c r="A49" s="39"/>
      <c r="B49" s="40"/>
      <c r="C49" s="33" t="s">
        <v>111</v>
      </c>
      <c r="D49" s="39"/>
      <c r="E49" s="39"/>
      <c r="F49" s="39"/>
      <c r="G49" s="39"/>
      <c r="H49" s="39"/>
      <c r="I49" s="39"/>
      <c r="J49" s="39"/>
      <c r="K49" s="39"/>
      <c r="L49" s="117"/>
      <c r="S49" s="39"/>
      <c r="T49" s="39"/>
      <c r="U49" s="39"/>
      <c r="V49" s="39"/>
      <c r="W49" s="39"/>
      <c r="X49" s="39"/>
      <c r="Y49" s="39"/>
      <c r="Z49" s="39"/>
      <c r="AA49" s="39"/>
      <c r="AB49" s="39"/>
      <c r="AC49" s="39"/>
      <c r="AD49" s="39"/>
      <c r="AE49" s="39"/>
    </row>
    <row r="50" s="2" customFormat="1" ht="16.5" customHeight="1">
      <c r="A50" s="39"/>
      <c r="B50" s="40"/>
      <c r="C50" s="39"/>
      <c r="D50" s="39"/>
      <c r="E50" s="63" t="str">
        <f>E9</f>
        <v>10 - VRN</v>
      </c>
      <c r="F50" s="39"/>
      <c r="G50" s="39"/>
      <c r="H50" s="39"/>
      <c r="I50" s="39"/>
      <c r="J50" s="39"/>
      <c r="K50" s="39"/>
      <c r="L50" s="117"/>
      <c r="S50" s="39"/>
      <c r="T50" s="39"/>
      <c r="U50" s="39"/>
      <c r="V50" s="39"/>
      <c r="W50" s="39"/>
      <c r="X50" s="39"/>
      <c r="Y50" s="39"/>
      <c r="Z50" s="39"/>
      <c r="AA50" s="39"/>
      <c r="AB50" s="39"/>
      <c r="AC50" s="39"/>
      <c r="AD50" s="39"/>
      <c r="AE50" s="39"/>
    </row>
    <row r="51" s="2" customFormat="1" ht="6.96" customHeight="1">
      <c r="A51" s="39"/>
      <c r="B51" s="40"/>
      <c r="C51" s="39"/>
      <c r="D51" s="39"/>
      <c r="E51" s="39"/>
      <c r="F51" s="39"/>
      <c r="G51" s="39"/>
      <c r="H51" s="39"/>
      <c r="I51" s="39"/>
      <c r="J51" s="39"/>
      <c r="K51" s="39"/>
      <c r="L51" s="117"/>
      <c r="S51" s="39"/>
      <c r="T51" s="39"/>
      <c r="U51" s="39"/>
      <c r="V51" s="39"/>
      <c r="W51" s="39"/>
      <c r="X51" s="39"/>
      <c r="Y51" s="39"/>
      <c r="Z51" s="39"/>
      <c r="AA51" s="39"/>
      <c r="AB51" s="39"/>
      <c r="AC51" s="39"/>
      <c r="AD51" s="39"/>
      <c r="AE51" s="39"/>
    </row>
    <row r="52" s="2" customFormat="1" ht="12" customHeight="1">
      <c r="A52" s="39"/>
      <c r="B52" s="40"/>
      <c r="C52" s="33" t="s">
        <v>21</v>
      </c>
      <c r="D52" s="39"/>
      <c r="E52" s="39"/>
      <c r="F52" s="28" t="str">
        <f>F12</f>
        <v>Hálkova 2917/42</v>
      </c>
      <c r="G52" s="39"/>
      <c r="H52" s="39"/>
      <c r="I52" s="33" t="s">
        <v>23</v>
      </c>
      <c r="J52" s="65" t="str">
        <f>IF(J12="","",J12)</f>
        <v>20. 1. 2025</v>
      </c>
      <c r="K52" s="39"/>
      <c r="L52" s="117"/>
      <c r="S52" s="39"/>
      <c r="T52" s="39"/>
      <c r="U52" s="39"/>
      <c r="V52" s="39"/>
      <c r="W52" s="39"/>
      <c r="X52" s="39"/>
      <c r="Y52" s="39"/>
      <c r="Z52" s="39"/>
      <c r="AA52" s="39"/>
      <c r="AB52" s="39"/>
      <c r="AC52" s="39"/>
      <c r="AD52" s="39"/>
      <c r="AE52" s="39"/>
    </row>
    <row r="53" s="2" customFormat="1" ht="6.96" customHeight="1">
      <c r="A53" s="39"/>
      <c r="B53" s="40"/>
      <c r="C53" s="39"/>
      <c r="D53" s="39"/>
      <c r="E53" s="39"/>
      <c r="F53" s="39"/>
      <c r="G53" s="39"/>
      <c r="H53" s="39"/>
      <c r="I53" s="39"/>
      <c r="J53" s="39"/>
      <c r="K53" s="39"/>
      <c r="L53" s="117"/>
      <c r="S53" s="39"/>
      <c r="T53" s="39"/>
      <c r="U53" s="39"/>
      <c r="V53" s="39"/>
      <c r="W53" s="39"/>
      <c r="X53" s="39"/>
      <c r="Y53" s="39"/>
      <c r="Z53" s="39"/>
      <c r="AA53" s="39"/>
      <c r="AB53" s="39"/>
      <c r="AC53" s="39"/>
      <c r="AD53" s="39"/>
      <c r="AE53" s="39"/>
    </row>
    <row r="54" s="2" customFormat="1" ht="15.15" customHeight="1">
      <c r="A54" s="39"/>
      <c r="B54" s="40"/>
      <c r="C54" s="33" t="s">
        <v>25</v>
      </c>
      <c r="D54" s="39"/>
      <c r="E54" s="39"/>
      <c r="F54" s="28" t="str">
        <f>E15</f>
        <v>Kraj Vysočina, Žižkova 182/57, 586 01 Jihlava</v>
      </c>
      <c r="G54" s="39"/>
      <c r="H54" s="39"/>
      <c r="I54" s="33" t="s">
        <v>31</v>
      </c>
      <c r="J54" s="37" t="str">
        <f>E21</f>
        <v>Proiectura Dana s.r.o.</v>
      </c>
      <c r="K54" s="39"/>
      <c r="L54" s="117"/>
      <c r="S54" s="39"/>
      <c r="T54" s="39"/>
      <c r="U54" s="39"/>
      <c r="V54" s="39"/>
      <c r="W54" s="39"/>
      <c r="X54" s="39"/>
      <c r="Y54" s="39"/>
      <c r="Z54" s="39"/>
      <c r="AA54" s="39"/>
      <c r="AB54" s="39"/>
      <c r="AC54" s="39"/>
      <c r="AD54" s="39"/>
      <c r="AE54" s="39"/>
    </row>
    <row r="55" s="2" customFormat="1" ht="15.15" customHeight="1">
      <c r="A55" s="39"/>
      <c r="B55" s="40"/>
      <c r="C55" s="33" t="s">
        <v>29</v>
      </c>
      <c r="D55" s="39"/>
      <c r="E55" s="39"/>
      <c r="F55" s="28" t="str">
        <f>IF(E18="","",E18)</f>
        <v>Vyplň údaj</v>
      </c>
      <c r="G55" s="39"/>
      <c r="H55" s="39"/>
      <c r="I55" s="33" t="s">
        <v>36</v>
      </c>
      <c r="J55" s="37" t="str">
        <f>E24</f>
        <v>Proiectura Dana s.r.o.</v>
      </c>
      <c r="K55" s="39"/>
      <c r="L55" s="117"/>
      <c r="S55" s="39"/>
      <c r="T55" s="39"/>
      <c r="U55" s="39"/>
      <c r="V55" s="39"/>
      <c r="W55" s="39"/>
      <c r="X55" s="39"/>
      <c r="Y55" s="39"/>
      <c r="Z55" s="39"/>
      <c r="AA55" s="39"/>
      <c r="AB55" s="39"/>
      <c r="AC55" s="39"/>
      <c r="AD55" s="39"/>
      <c r="AE55" s="39"/>
    </row>
    <row r="56" s="2" customFormat="1" ht="10.32" customHeight="1">
      <c r="A56" s="39"/>
      <c r="B56" s="40"/>
      <c r="C56" s="39"/>
      <c r="D56" s="39"/>
      <c r="E56" s="39"/>
      <c r="F56" s="39"/>
      <c r="G56" s="39"/>
      <c r="H56" s="39"/>
      <c r="I56" s="39"/>
      <c r="J56" s="39"/>
      <c r="K56" s="39"/>
      <c r="L56" s="117"/>
      <c r="S56" s="39"/>
      <c r="T56" s="39"/>
      <c r="U56" s="39"/>
      <c r="V56" s="39"/>
      <c r="W56" s="39"/>
      <c r="X56" s="39"/>
      <c r="Y56" s="39"/>
      <c r="Z56" s="39"/>
      <c r="AA56" s="39"/>
      <c r="AB56" s="39"/>
      <c r="AC56" s="39"/>
      <c r="AD56" s="39"/>
      <c r="AE56" s="39"/>
    </row>
    <row r="57" s="2" customFormat="1" ht="29.28" customHeight="1">
      <c r="A57" s="39"/>
      <c r="B57" s="40"/>
      <c r="C57" s="131" t="s">
        <v>114</v>
      </c>
      <c r="D57" s="125"/>
      <c r="E57" s="125"/>
      <c r="F57" s="125"/>
      <c r="G57" s="125"/>
      <c r="H57" s="125"/>
      <c r="I57" s="125"/>
      <c r="J57" s="132" t="s">
        <v>115</v>
      </c>
      <c r="K57" s="125"/>
      <c r="L57" s="117"/>
      <c r="S57" s="39"/>
      <c r="T57" s="39"/>
      <c r="U57" s="39"/>
      <c r="V57" s="39"/>
      <c r="W57" s="39"/>
      <c r="X57" s="39"/>
      <c r="Y57" s="39"/>
      <c r="Z57" s="39"/>
      <c r="AA57" s="39"/>
      <c r="AB57" s="39"/>
      <c r="AC57" s="39"/>
      <c r="AD57" s="39"/>
      <c r="AE57" s="39"/>
    </row>
    <row r="58" s="2" customFormat="1" ht="10.32" customHeight="1">
      <c r="A58" s="39"/>
      <c r="B58" s="40"/>
      <c r="C58" s="39"/>
      <c r="D58" s="39"/>
      <c r="E58" s="39"/>
      <c r="F58" s="39"/>
      <c r="G58" s="39"/>
      <c r="H58" s="39"/>
      <c r="I58" s="39"/>
      <c r="J58" s="39"/>
      <c r="K58" s="39"/>
      <c r="L58" s="117"/>
      <c r="S58" s="39"/>
      <c r="T58" s="39"/>
      <c r="U58" s="39"/>
      <c r="V58" s="39"/>
      <c r="W58" s="39"/>
      <c r="X58" s="39"/>
      <c r="Y58" s="39"/>
      <c r="Z58" s="39"/>
      <c r="AA58" s="39"/>
      <c r="AB58" s="39"/>
      <c r="AC58" s="39"/>
      <c r="AD58" s="39"/>
      <c r="AE58" s="39"/>
    </row>
    <row r="59" s="2" customFormat="1" ht="22.8" customHeight="1">
      <c r="A59" s="39"/>
      <c r="B59" s="40"/>
      <c r="C59" s="133" t="s">
        <v>70</v>
      </c>
      <c r="D59" s="39"/>
      <c r="E59" s="39"/>
      <c r="F59" s="39"/>
      <c r="G59" s="39"/>
      <c r="H59" s="39"/>
      <c r="I59" s="39"/>
      <c r="J59" s="91">
        <f>J84</f>
        <v>0</v>
      </c>
      <c r="K59" s="39"/>
      <c r="L59" s="117"/>
      <c r="S59" s="39"/>
      <c r="T59" s="39"/>
      <c r="U59" s="39"/>
      <c r="V59" s="39"/>
      <c r="W59" s="39"/>
      <c r="X59" s="39"/>
      <c r="Y59" s="39"/>
      <c r="Z59" s="39"/>
      <c r="AA59" s="39"/>
      <c r="AB59" s="39"/>
      <c r="AC59" s="39"/>
      <c r="AD59" s="39"/>
      <c r="AE59" s="39"/>
      <c r="AU59" s="20" t="s">
        <v>116</v>
      </c>
    </row>
    <row r="60" s="9" customFormat="1" ht="24.96" customHeight="1">
      <c r="A60" s="9"/>
      <c r="B60" s="134"/>
      <c r="C60" s="9"/>
      <c r="D60" s="135" t="s">
        <v>1754</v>
      </c>
      <c r="E60" s="136"/>
      <c r="F60" s="136"/>
      <c r="G60" s="136"/>
      <c r="H60" s="136"/>
      <c r="I60" s="136"/>
      <c r="J60" s="137">
        <f>J85</f>
        <v>0</v>
      </c>
      <c r="K60" s="9"/>
      <c r="L60" s="134"/>
      <c r="S60" s="9"/>
      <c r="T60" s="9"/>
      <c r="U60" s="9"/>
      <c r="V60" s="9"/>
      <c r="W60" s="9"/>
      <c r="X60" s="9"/>
      <c r="Y60" s="9"/>
      <c r="Z60" s="9"/>
      <c r="AA60" s="9"/>
      <c r="AB60" s="9"/>
      <c r="AC60" s="9"/>
      <c r="AD60" s="9"/>
      <c r="AE60" s="9"/>
    </row>
    <row r="61" s="10" customFormat="1" ht="19.92" customHeight="1">
      <c r="A61" s="10"/>
      <c r="B61" s="138"/>
      <c r="C61" s="10"/>
      <c r="D61" s="139" t="s">
        <v>1755</v>
      </c>
      <c r="E61" s="140"/>
      <c r="F61" s="140"/>
      <c r="G61" s="140"/>
      <c r="H61" s="140"/>
      <c r="I61" s="140"/>
      <c r="J61" s="141">
        <f>J86</f>
        <v>0</v>
      </c>
      <c r="K61" s="10"/>
      <c r="L61" s="138"/>
      <c r="S61" s="10"/>
      <c r="T61" s="10"/>
      <c r="U61" s="10"/>
      <c r="V61" s="10"/>
      <c r="W61" s="10"/>
      <c r="X61" s="10"/>
      <c r="Y61" s="10"/>
      <c r="Z61" s="10"/>
      <c r="AA61" s="10"/>
      <c r="AB61" s="10"/>
      <c r="AC61" s="10"/>
      <c r="AD61" s="10"/>
      <c r="AE61" s="10"/>
    </row>
    <row r="62" s="10" customFormat="1" ht="19.92" customHeight="1">
      <c r="A62" s="10"/>
      <c r="B62" s="138"/>
      <c r="C62" s="10"/>
      <c r="D62" s="139" t="s">
        <v>1756</v>
      </c>
      <c r="E62" s="140"/>
      <c r="F62" s="140"/>
      <c r="G62" s="140"/>
      <c r="H62" s="140"/>
      <c r="I62" s="140"/>
      <c r="J62" s="141">
        <f>J89</f>
        <v>0</v>
      </c>
      <c r="K62" s="10"/>
      <c r="L62" s="138"/>
      <c r="S62" s="10"/>
      <c r="T62" s="10"/>
      <c r="U62" s="10"/>
      <c r="V62" s="10"/>
      <c r="W62" s="10"/>
      <c r="X62" s="10"/>
      <c r="Y62" s="10"/>
      <c r="Z62" s="10"/>
      <c r="AA62" s="10"/>
      <c r="AB62" s="10"/>
      <c r="AC62" s="10"/>
      <c r="AD62" s="10"/>
      <c r="AE62" s="10"/>
    </row>
    <row r="63" s="10" customFormat="1" ht="19.92" customHeight="1">
      <c r="A63" s="10"/>
      <c r="B63" s="138"/>
      <c r="C63" s="10"/>
      <c r="D63" s="139" t="s">
        <v>1757</v>
      </c>
      <c r="E63" s="140"/>
      <c r="F63" s="140"/>
      <c r="G63" s="140"/>
      <c r="H63" s="140"/>
      <c r="I63" s="140"/>
      <c r="J63" s="141">
        <f>J92</f>
        <v>0</v>
      </c>
      <c r="K63" s="10"/>
      <c r="L63" s="138"/>
      <c r="S63" s="10"/>
      <c r="T63" s="10"/>
      <c r="U63" s="10"/>
      <c r="V63" s="10"/>
      <c r="W63" s="10"/>
      <c r="X63" s="10"/>
      <c r="Y63" s="10"/>
      <c r="Z63" s="10"/>
      <c r="AA63" s="10"/>
      <c r="AB63" s="10"/>
      <c r="AC63" s="10"/>
      <c r="AD63" s="10"/>
      <c r="AE63" s="10"/>
    </row>
    <row r="64" s="10" customFormat="1" ht="19.92" customHeight="1">
      <c r="A64" s="10"/>
      <c r="B64" s="138"/>
      <c r="C64" s="10"/>
      <c r="D64" s="139" t="s">
        <v>1758</v>
      </c>
      <c r="E64" s="140"/>
      <c r="F64" s="140"/>
      <c r="G64" s="140"/>
      <c r="H64" s="140"/>
      <c r="I64" s="140"/>
      <c r="J64" s="141">
        <f>J95</f>
        <v>0</v>
      </c>
      <c r="K64" s="10"/>
      <c r="L64" s="138"/>
      <c r="S64" s="10"/>
      <c r="T64" s="10"/>
      <c r="U64" s="10"/>
      <c r="V64" s="10"/>
      <c r="W64" s="10"/>
      <c r="X64" s="10"/>
      <c r="Y64" s="10"/>
      <c r="Z64" s="10"/>
      <c r="AA64" s="10"/>
      <c r="AB64" s="10"/>
      <c r="AC64" s="10"/>
      <c r="AD64" s="10"/>
      <c r="AE64" s="10"/>
    </row>
    <row r="65" s="2" customFormat="1" ht="21.84" customHeight="1">
      <c r="A65" s="39"/>
      <c r="B65" s="40"/>
      <c r="C65" s="39"/>
      <c r="D65" s="39"/>
      <c r="E65" s="39"/>
      <c r="F65" s="39"/>
      <c r="G65" s="39"/>
      <c r="H65" s="39"/>
      <c r="I65" s="39"/>
      <c r="J65" s="39"/>
      <c r="K65" s="39"/>
      <c r="L65" s="117"/>
      <c r="S65" s="39"/>
      <c r="T65" s="39"/>
      <c r="U65" s="39"/>
      <c r="V65" s="39"/>
      <c r="W65" s="39"/>
      <c r="X65" s="39"/>
      <c r="Y65" s="39"/>
      <c r="Z65" s="39"/>
      <c r="AA65" s="39"/>
      <c r="AB65" s="39"/>
      <c r="AC65" s="39"/>
      <c r="AD65" s="39"/>
      <c r="AE65" s="39"/>
    </row>
    <row r="66" s="2" customFormat="1" ht="6.96" customHeight="1">
      <c r="A66" s="39"/>
      <c r="B66" s="56"/>
      <c r="C66" s="57"/>
      <c r="D66" s="57"/>
      <c r="E66" s="57"/>
      <c r="F66" s="57"/>
      <c r="G66" s="57"/>
      <c r="H66" s="57"/>
      <c r="I66" s="57"/>
      <c r="J66" s="57"/>
      <c r="K66" s="57"/>
      <c r="L66" s="117"/>
      <c r="S66" s="39"/>
      <c r="T66" s="39"/>
      <c r="U66" s="39"/>
      <c r="V66" s="39"/>
      <c r="W66" s="39"/>
      <c r="X66" s="39"/>
      <c r="Y66" s="39"/>
      <c r="Z66" s="39"/>
      <c r="AA66" s="39"/>
      <c r="AB66" s="39"/>
      <c r="AC66" s="39"/>
      <c r="AD66" s="39"/>
      <c r="AE66" s="39"/>
    </row>
    <row r="70" s="2" customFormat="1" ht="6.96" customHeight="1">
      <c r="A70" s="39"/>
      <c r="B70" s="58"/>
      <c r="C70" s="59"/>
      <c r="D70" s="59"/>
      <c r="E70" s="59"/>
      <c r="F70" s="59"/>
      <c r="G70" s="59"/>
      <c r="H70" s="59"/>
      <c r="I70" s="59"/>
      <c r="J70" s="59"/>
      <c r="K70" s="59"/>
      <c r="L70" s="117"/>
      <c r="S70" s="39"/>
      <c r="T70" s="39"/>
      <c r="U70" s="39"/>
      <c r="V70" s="39"/>
      <c r="W70" s="39"/>
      <c r="X70" s="39"/>
      <c r="Y70" s="39"/>
      <c r="Z70" s="39"/>
      <c r="AA70" s="39"/>
      <c r="AB70" s="39"/>
      <c r="AC70" s="39"/>
      <c r="AD70" s="39"/>
      <c r="AE70" s="39"/>
    </row>
    <row r="71" s="2" customFormat="1" ht="24.96" customHeight="1">
      <c r="A71" s="39"/>
      <c r="B71" s="40"/>
      <c r="C71" s="24" t="s">
        <v>133</v>
      </c>
      <c r="D71" s="39"/>
      <c r="E71" s="39"/>
      <c r="F71" s="39"/>
      <c r="G71" s="39"/>
      <c r="H71" s="39"/>
      <c r="I71" s="39"/>
      <c r="J71" s="39"/>
      <c r="K71" s="39"/>
      <c r="L71" s="117"/>
      <c r="S71" s="39"/>
      <c r="T71" s="39"/>
      <c r="U71" s="39"/>
      <c r="V71" s="39"/>
      <c r="W71" s="39"/>
      <c r="X71" s="39"/>
      <c r="Y71" s="39"/>
      <c r="Z71" s="39"/>
      <c r="AA71" s="39"/>
      <c r="AB71" s="39"/>
      <c r="AC71" s="39"/>
      <c r="AD71" s="39"/>
      <c r="AE71" s="39"/>
    </row>
    <row r="72" s="2" customFormat="1" ht="6.96" customHeight="1">
      <c r="A72" s="39"/>
      <c r="B72" s="40"/>
      <c r="C72" s="39"/>
      <c r="D72" s="39"/>
      <c r="E72" s="39"/>
      <c r="F72" s="39"/>
      <c r="G72" s="39"/>
      <c r="H72" s="39"/>
      <c r="I72" s="39"/>
      <c r="J72" s="39"/>
      <c r="K72" s="39"/>
      <c r="L72" s="117"/>
      <c r="S72" s="39"/>
      <c r="T72" s="39"/>
      <c r="U72" s="39"/>
      <c r="V72" s="39"/>
      <c r="W72" s="39"/>
      <c r="X72" s="39"/>
      <c r="Y72" s="39"/>
      <c r="Z72" s="39"/>
      <c r="AA72" s="39"/>
      <c r="AB72" s="39"/>
      <c r="AC72" s="39"/>
      <c r="AD72" s="39"/>
      <c r="AE72" s="39"/>
    </row>
    <row r="73" s="2" customFormat="1" ht="12" customHeight="1">
      <c r="A73" s="39"/>
      <c r="B73" s="40"/>
      <c r="C73" s="33" t="s">
        <v>17</v>
      </c>
      <c r="D73" s="39"/>
      <c r="E73" s="39"/>
      <c r="F73" s="39"/>
      <c r="G73" s="39"/>
      <c r="H73" s="39"/>
      <c r="I73" s="39"/>
      <c r="J73" s="39"/>
      <c r="K73" s="39"/>
      <c r="L73" s="117"/>
      <c r="S73" s="39"/>
      <c r="T73" s="39"/>
      <c r="U73" s="39"/>
      <c r="V73" s="39"/>
      <c r="W73" s="39"/>
      <c r="X73" s="39"/>
      <c r="Y73" s="39"/>
      <c r="Z73" s="39"/>
      <c r="AA73" s="39"/>
      <c r="AB73" s="39"/>
      <c r="AC73" s="39"/>
      <c r="AD73" s="39"/>
      <c r="AE73" s="39"/>
    </row>
    <row r="74" s="2" customFormat="1" ht="16.5" customHeight="1">
      <c r="A74" s="39"/>
      <c r="B74" s="40"/>
      <c r="C74" s="39"/>
      <c r="D74" s="39"/>
      <c r="E74" s="116" t="str">
        <f>E7</f>
        <v>SUŠP Jihlava Rek. stravovacího provozu</v>
      </c>
      <c r="F74" s="33"/>
      <c r="G74" s="33"/>
      <c r="H74" s="33"/>
      <c r="I74" s="39"/>
      <c r="J74" s="39"/>
      <c r="K74" s="39"/>
      <c r="L74" s="117"/>
      <c r="S74" s="39"/>
      <c r="T74" s="39"/>
      <c r="U74" s="39"/>
      <c r="V74" s="39"/>
      <c r="W74" s="39"/>
      <c r="X74" s="39"/>
      <c r="Y74" s="39"/>
      <c r="Z74" s="39"/>
      <c r="AA74" s="39"/>
      <c r="AB74" s="39"/>
      <c r="AC74" s="39"/>
      <c r="AD74" s="39"/>
      <c r="AE74" s="39"/>
    </row>
    <row r="75" s="2" customFormat="1" ht="12" customHeight="1">
      <c r="A75" s="39"/>
      <c r="B75" s="40"/>
      <c r="C75" s="33" t="s">
        <v>111</v>
      </c>
      <c r="D75" s="39"/>
      <c r="E75" s="39"/>
      <c r="F75" s="39"/>
      <c r="G75" s="39"/>
      <c r="H75" s="39"/>
      <c r="I75" s="39"/>
      <c r="J75" s="39"/>
      <c r="K75" s="39"/>
      <c r="L75" s="117"/>
      <c r="S75" s="39"/>
      <c r="T75" s="39"/>
      <c r="U75" s="39"/>
      <c r="V75" s="39"/>
      <c r="W75" s="39"/>
      <c r="X75" s="39"/>
      <c r="Y75" s="39"/>
      <c r="Z75" s="39"/>
      <c r="AA75" s="39"/>
      <c r="AB75" s="39"/>
      <c r="AC75" s="39"/>
      <c r="AD75" s="39"/>
      <c r="AE75" s="39"/>
    </row>
    <row r="76" s="2" customFormat="1" ht="16.5" customHeight="1">
      <c r="A76" s="39"/>
      <c r="B76" s="40"/>
      <c r="C76" s="39"/>
      <c r="D76" s="39"/>
      <c r="E76" s="63" t="str">
        <f>E9</f>
        <v>10 - VRN</v>
      </c>
      <c r="F76" s="39"/>
      <c r="G76" s="39"/>
      <c r="H76" s="39"/>
      <c r="I76" s="39"/>
      <c r="J76" s="39"/>
      <c r="K76" s="39"/>
      <c r="L76" s="117"/>
      <c r="S76" s="39"/>
      <c r="T76" s="39"/>
      <c r="U76" s="39"/>
      <c r="V76" s="39"/>
      <c r="W76" s="39"/>
      <c r="X76" s="39"/>
      <c r="Y76" s="39"/>
      <c r="Z76" s="39"/>
      <c r="AA76" s="39"/>
      <c r="AB76" s="39"/>
      <c r="AC76" s="39"/>
      <c r="AD76" s="39"/>
      <c r="AE76" s="39"/>
    </row>
    <row r="77" s="2" customFormat="1" ht="6.96" customHeight="1">
      <c r="A77" s="39"/>
      <c r="B77" s="40"/>
      <c r="C77" s="39"/>
      <c r="D77" s="39"/>
      <c r="E77" s="39"/>
      <c r="F77" s="39"/>
      <c r="G77" s="39"/>
      <c r="H77" s="39"/>
      <c r="I77" s="39"/>
      <c r="J77" s="39"/>
      <c r="K77" s="39"/>
      <c r="L77" s="117"/>
      <c r="S77" s="39"/>
      <c r="T77" s="39"/>
      <c r="U77" s="39"/>
      <c r="V77" s="39"/>
      <c r="W77" s="39"/>
      <c r="X77" s="39"/>
      <c r="Y77" s="39"/>
      <c r="Z77" s="39"/>
      <c r="AA77" s="39"/>
      <c r="AB77" s="39"/>
      <c r="AC77" s="39"/>
      <c r="AD77" s="39"/>
      <c r="AE77" s="39"/>
    </row>
    <row r="78" s="2" customFormat="1" ht="12" customHeight="1">
      <c r="A78" s="39"/>
      <c r="B78" s="40"/>
      <c r="C78" s="33" t="s">
        <v>21</v>
      </c>
      <c r="D78" s="39"/>
      <c r="E78" s="39"/>
      <c r="F78" s="28" t="str">
        <f>F12</f>
        <v>Hálkova 2917/42</v>
      </c>
      <c r="G78" s="39"/>
      <c r="H78" s="39"/>
      <c r="I78" s="33" t="s">
        <v>23</v>
      </c>
      <c r="J78" s="65" t="str">
        <f>IF(J12="","",J12)</f>
        <v>20. 1. 2025</v>
      </c>
      <c r="K78" s="39"/>
      <c r="L78" s="117"/>
      <c r="S78" s="39"/>
      <c r="T78" s="39"/>
      <c r="U78" s="39"/>
      <c r="V78" s="39"/>
      <c r="W78" s="39"/>
      <c r="X78" s="39"/>
      <c r="Y78" s="39"/>
      <c r="Z78" s="39"/>
      <c r="AA78" s="39"/>
      <c r="AB78" s="39"/>
      <c r="AC78" s="39"/>
      <c r="AD78" s="39"/>
      <c r="AE78" s="39"/>
    </row>
    <row r="79" s="2" customFormat="1" ht="6.96" customHeight="1">
      <c r="A79" s="39"/>
      <c r="B79" s="40"/>
      <c r="C79" s="39"/>
      <c r="D79" s="39"/>
      <c r="E79" s="39"/>
      <c r="F79" s="39"/>
      <c r="G79" s="39"/>
      <c r="H79" s="39"/>
      <c r="I79" s="39"/>
      <c r="J79" s="39"/>
      <c r="K79" s="39"/>
      <c r="L79" s="117"/>
      <c r="S79" s="39"/>
      <c r="T79" s="39"/>
      <c r="U79" s="39"/>
      <c r="V79" s="39"/>
      <c r="W79" s="39"/>
      <c r="X79" s="39"/>
      <c r="Y79" s="39"/>
      <c r="Z79" s="39"/>
      <c r="AA79" s="39"/>
      <c r="AB79" s="39"/>
      <c r="AC79" s="39"/>
      <c r="AD79" s="39"/>
      <c r="AE79" s="39"/>
    </row>
    <row r="80" s="2" customFormat="1" ht="15.15" customHeight="1">
      <c r="A80" s="39"/>
      <c r="B80" s="40"/>
      <c r="C80" s="33" t="s">
        <v>25</v>
      </c>
      <c r="D80" s="39"/>
      <c r="E80" s="39"/>
      <c r="F80" s="28" t="str">
        <f>E15</f>
        <v>Kraj Vysočina, Žižkova 182/57, 586 01 Jihlava</v>
      </c>
      <c r="G80" s="39"/>
      <c r="H80" s="39"/>
      <c r="I80" s="33" t="s">
        <v>31</v>
      </c>
      <c r="J80" s="37" t="str">
        <f>E21</f>
        <v>Proiectura Dana s.r.o.</v>
      </c>
      <c r="K80" s="39"/>
      <c r="L80" s="117"/>
      <c r="S80" s="39"/>
      <c r="T80" s="39"/>
      <c r="U80" s="39"/>
      <c r="V80" s="39"/>
      <c r="W80" s="39"/>
      <c r="X80" s="39"/>
      <c r="Y80" s="39"/>
      <c r="Z80" s="39"/>
      <c r="AA80" s="39"/>
      <c r="AB80" s="39"/>
      <c r="AC80" s="39"/>
      <c r="AD80" s="39"/>
      <c r="AE80" s="39"/>
    </row>
    <row r="81" s="2" customFormat="1" ht="15.15" customHeight="1">
      <c r="A81" s="39"/>
      <c r="B81" s="40"/>
      <c r="C81" s="33" t="s">
        <v>29</v>
      </c>
      <c r="D81" s="39"/>
      <c r="E81" s="39"/>
      <c r="F81" s="28" t="str">
        <f>IF(E18="","",E18)</f>
        <v>Vyplň údaj</v>
      </c>
      <c r="G81" s="39"/>
      <c r="H81" s="39"/>
      <c r="I81" s="33" t="s">
        <v>36</v>
      </c>
      <c r="J81" s="37" t="str">
        <f>E24</f>
        <v>Proiectura Dana s.r.o.</v>
      </c>
      <c r="K81" s="39"/>
      <c r="L81" s="117"/>
      <c r="S81" s="39"/>
      <c r="T81" s="39"/>
      <c r="U81" s="39"/>
      <c r="V81" s="39"/>
      <c r="W81" s="39"/>
      <c r="X81" s="39"/>
      <c r="Y81" s="39"/>
      <c r="Z81" s="39"/>
      <c r="AA81" s="39"/>
      <c r="AB81" s="39"/>
      <c r="AC81" s="39"/>
      <c r="AD81" s="39"/>
      <c r="AE81" s="39"/>
    </row>
    <row r="82" s="2" customFormat="1" ht="10.32" customHeight="1">
      <c r="A82" s="39"/>
      <c r="B82" s="40"/>
      <c r="C82" s="39"/>
      <c r="D82" s="39"/>
      <c r="E82" s="39"/>
      <c r="F82" s="39"/>
      <c r="G82" s="39"/>
      <c r="H82" s="39"/>
      <c r="I82" s="39"/>
      <c r="J82" s="39"/>
      <c r="K82" s="39"/>
      <c r="L82" s="117"/>
      <c r="S82" s="39"/>
      <c r="T82" s="39"/>
      <c r="U82" s="39"/>
      <c r="V82" s="39"/>
      <c r="W82" s="39"/>
      <c r="X82" s="39"/>
      <c r="Y82" s="39"/>
      <c r="Z82" s="39"/>
      <c r="AA82" s="39"/>
      <c r="AB82" s="39"/>
      <c r="AC82" s="39"/>
      <c r="AD82" s="39"/>
      <c r="AE82" s="39"/>
    </row>
    <row r="83" s="11" customFormat="1" ht="29.28" customHeight="1">
      <c r="A83" s="142"/>
      <c r="B83" s="143"/>
      <c r="C83" s="144" t="s">
        <v>134</v>
      </c>
      <c r="D83" s="145" t="s">
        <v>57</v>
      </c>
      <c r="E83" s="145" t="s">
        <v>53</v>
      </c>
      <c r="F83" s="145" t="s">
        <v>54</v>
      </c>
      <c r="G83" s="145" t="s">
        <v>135</v>
      </c>
      <c r="H83" s="145" t="s">
        <v>136</v>
      </c>
      <c r="I83" s="145" t="s">
        <v>137</v>
      </c>
      <c r="J83" s="145" t="s">
        <v>115</v>
      </c>
      <c r="K83" s="146" t="s">
        <v>138</v>
      </c>
      <c r="L83" s="147"/>
      <c r="M83" s="81" t="s">
        <v>3</v>
      </c>
      <c r="N83" s="82" t="s">
        <v>42</v>
      </c>
      <c r="O83" s="82" t="s">
        <v>139</v>
      </c>
      <c r="P83" s="82" t="s">
        <v>140</v>
      </c>
      <c r="Q83" s="82" t="s">
        <v>141</v>
      </c>
      <c r="R83" s="82" t="s">
        <v>142</v>
      </c>
      <c r="S83" s="82" t="s">
        <v>143</v>
      </c>
      <c r="T83" s="83" t="s">
        <v>144</v>
      </c>
      <c r="U83" s="142"/>
      <c r="V83" s="142"/>
      <c r="W83" s="142"/>
      <c r="X83" s="142"/>
      <c r="Y83" s="142"/>
      <c r="Z83" s="142"/>
      <c r="AA83" s="142"/>
      <c r="AB83" s="142"/>
      <c r="AC83" s="142"/>
      <c r="AD83" s="142"/>
      <c r="AE83" s="142"/>
    </row>
    <row r="84" s="2" customFormat="1" ht="22.8" customHeight="1">
      <c r="A84" s="39"/>
      <c r="B84" s="40"/>
      <c r="C84" s="88" t="s">
        <v>145</v>
      </c>
      <c r="D84" s="39"/>
      <c r="E84" s="39"/>
      <c r="F84" s="39"/>
      <c r="G84" s="39"/>
      <c r="H84" s="39"/>
      <c r="I84" s="39"/>
      <c r="J84" s="148">
        <f>BK84</f>
        <v>0</v>
      </c>
      <c r="K84" s="39"/>
      <c r="L84" s="40"/>
      <c r="M84" s="84"/>
      <c r="N84" s="69"/>
      <c r="O84" s="85"/>
      <c r="P84" s="149">
        <f>P85</f>
        <v>0</v>
      </c>
      <c r="Q84" s="85"/>
      <c r="R84" s="149">
        <f>R85</f>
        <v>0</v>
      </c>
      <c r="S84" s="85"/>
      <c r="T84" s="150">
        <f>T85</f>
        <v>0</v>
      </c>
      <c r="U84" s="39"/>
      <c r="V84" s="39"/>
      <c r="W84" s="39"/>
      <c r="X84" s="39"/>
      <c r="Y84" s="39"/>
      <c r="Z84" s="39"/>
      <c r="AA84" s="39"/>
      <c r="AB84" s="39"/>
      <c r="AC84" s="39"/>
      <c r="AD84" s="39"/>
      <c r="AE84" s="39"/>
      <c r="AT84" s="20" t="s">
        <v>71</v>
      </c>
      <c r="AU84" s="20" t="s">
        <v>116</v>
      </c>
      <c r="BK84" s="151">
        <f>BK85</f>
        <v>0</v>
      </c>
    </row>
    <row r="85" s="12" customFormat="1" ht="25.92" customHeight="1">
      <c r="A85" s="12"/>
      <c r="B85" s="152"/>
      <c r="C85" s="12"/>
      <c r="D85" s="153" t="s">
        <v>71</v>
      </c>
      <c r="E85" s="154" t="s">
        <v>108</v>
      </c>
      <c r="F85" s="154" t="s">
        <v>1759</v>
      </c>
      <c r="G85" s="12"/>
      <c r="H85" s="12"/>
      <c r="I85" s="155"/>
      <c r="J85" s="156">
        <f>BK85</f>
        <v>0</v>
      </c>
      <c r="K85" s="12"/>
      <c r="L85" s="152"/>
      <c r="M85" s="157"/>
      <c r="N85" s="158"/>
      <c r="O85" s="158"/>
      <c r="P85" s="159">
        <f>P86+P89+P92+P95</f>
        <v>0</v>
      </c>
      <c r="Q85" s="158"/>
      <c r="R85" s="159">
        <f>R86+R89+R92+R95</f>
        <v>0</v>
      </c>
      <c r="S85" s="158"/>
      <c r="T85" s="160">
        <f>T86+T89+T92+T95</f>
        <v>0</v>
      </c>
      <c r="U85" s="12"/>
      <c r="V85" s="12"/>
      <c r="W85" s="12"/>
      <c r="X85" s="12"/>
      <c r="Y85" s="12"/>
      <c r="Z85" s="12"/>
      <c r="AA85" s="12"/>
      <c r="AB85" s="12"/>
      <c r="AC85" s="12"/>
      <c r="AD85" s="12"/>
      <c r="AE85" s="12"/>
      <c r="AR85" s="153" t="s">
        <v>183</v>
      </c>
      <c r="AT85" s="161" t="s">
        <v>71</v>
      </c>
      <c r="AU85" s="161" t="s">
        <v>72</v>
      </c>
      <c r="AY85" s="153" t="s">
        <v>148</v>
      </c>
      <c r="BK85" s="162">
        <f>BK86+BK89+BK92+BK95</f>
        <v>0</v>
      </c>
    </row>
    <row r="86" s="12" customFormat="1" ht="22.8" customHeight="1">
      <c r="A86" s="12"/>
      <c r="B86" s="152"/>
      <c r="C86" s="12"/>
      <c r="D86" s="153" t="s">
        <v>71</v>
      </c>
      <c r="E86" s="163" t="s">
        <v>1760</v>
      </c>
      <c r="F86" s="163" t="s">
        <v>1761</v>
      </c>
      <c r="G86" s="12"/>
      <c r="H86" s="12"/>
      <c r="I86" s="155"/>
      <c r="J86" s="164">
        <f>BK86</f>
        <v>0</v>
      </c>
      <c r="K86" s="12"/>
      <c r="L86" s="152"/>
      <c r="M86" s="157"/>
      <c r="N86" s="158"/>
      <c r="O86" s="158"/>
      <c r="P86" s="159">
        <f>SUM(P87:P88)</f>
        <v>0</v>
      </c>
      <c r="Q86" s="158"/>
      <c r="R86" s="159">
        <f>SUM(R87:R88)</f>
        <v>0</v>
      </c>
      <c r="S86" s="158"/>
      <c r="T86" s="160">
        <f>SUM(T87:T88)</f>
        <v>0</v>
      </c>
      <c r="U86" s="12"/>
      <c r="V86" s="12"/>
      <c r="W86" s="12"/>
      <c r="X86" s="12"/>
      <c r="Y86" s="12"/>
      <c r="Z86" s="12"/>
      <c r="AA86" s="12"/>
      <c r="AB86" s="12"/>
      <c r="AC86" s="12"/>
      <c r="AD86" s="12"/>
      <c r="AE86" s="12"/>
      <c r="AR86" s="153" t="s">
        <v>183</v>
      </c>
      <c r="AT86" s="161" t="s">
        <v>71</v>
      </c>
      <c r="AU86" s="161" t="s">
        <v>80</v>
      </c>
      <c r="AY86" s="153" t="s">
        <v>148</v>
      </c>
      <c r="BK86" s="162">
        <f>SUM(BK87:BK88)</f>
        <v>0</v>
      </c>
    </row>
    <row r="87" s="2" customFormat="1" ht="16.5" customHeight="1">
      <c r="A87" s="39"/>
      <c r="B87" s="165"/>
      <c r="C87" s="166" t="s">
        <v>80</v>
      </c>
      <c r="D87" s="166" t="s">
        <v>151</v>
      </c>
      <c r="E87" s="167" t="s">
        <v>1762</v>
      </c>
      <c r="F87" s="168" t="s">
        <v>1761</v>
      </c>
      <c r="G87" s="169" t="s">
        <v>328</v>
      </c>
      <c r="H87" s="170">
        <v>1</v>
      </c>
      <c r="I87" s="171"/>
      <c r="J87" s="172">
        <f>ROUND(I87*H87,2)</f>
        <v>0</v>
      </c>
      <c r="K87" s="168" t="s">
        <v>155</v>
      </c>
      <c r="L87" s="40"/>
      <c r="M87" s="173" t="s">
        <v>3</v>
      </c>
      <c r="N87" s="174" t="s">
        <v>43</v>
      </c>
      <c r="O87" s="73"/>
      <c r="P87" s="175">
        <f>O87*H87</f>
        <v>0</v>
      </c>
      <c r="Q87" s="175">
        <v>0</v>
      </c>
      <c r="R87" s="175">
        <f>Q87*H87</f>
        <v>0</v>
      </c>
      <c r="S87" s="175">
        <v>0</v>
      </c>
      <c r="T87" s="176">
        <f>S87*H87</f>
        <v>0</v>
      </c>
      <c r="U87" s="39"/>
      <c r="V87" s="39"/>
      <c r="W87" s="39"/>
      <c r="X87" s="39"/>
      <c r="Y87" s="39"/>
      <c r="Z87" s="39"/>
      <c r="AA87" s="39"/>
      <c r="AB87" s="39"/>
      <c r="AC87" s="39"/>
      <c r="AD87" s="39"/>
      <c r="AE87" s="39"/>
      <c r="AR87" s="177" t="s">
        <v>1763</v>
      </c>
      <c r="AT87" s="177" t="s">
        <v>151</v>
      </c>
      <c r="AU87" s="177" t="s">
        <v>82</v>
      </c>
      <c r="AY87" s="20" t="s">
        <v>148</v>
      </c>
      <c r="BE87" s="178">
        <f>IF(N87="základní",J87,0)</f>
        <v>0</v>
      </c>
      <c r="BF87" s="178">
        <f>IF(N87="snížená",J87,0)</f>
        <v>0</v>
      </c>
      <c r="BG87" s="178">
        <f>IF(N87="zákl. přenesená",J87,0)</f>
        <v>0</v>
      </c>
      <c r="BH87" s="178">
        <f>IF(N87="sníž. přenesená",J87,0)</f>
        <v>0</v>
      </c>
      <c r="BI87" s="178">
        <f>IF(N87="nulová",J87,0)</f>
        <v>0</v>
      </c>
      <c r="BJ87" s="20" t="s">
        <v>80</v>
      </c>
      <c r="BK87" s="178">
        <f>ROUND(I87*H87,2)</f>
        <v>0</v>
      </c>
      <c r="BL87" s="20" t="s">
        <v>1763</v>
      </c>
      <c r="BM87" s="177" t="s">
        <v>1764</v>
      </c>
    </row>
    <row r="88" s="2" customFormat="1">
      <c r="A88" s="39"/>
      <c r="B88" s="40"/>
      <c r="C88" s="39"/>
      <c r="D88" s="179" t="s">
        <v>158</v>
      </c>
      <c r="E88" s="39"/>
      <c r="F88" s="180" t="s">
        <v>1765</v>
      </c>
      <c r="G88" s="39"/>
      <c r="H88" s="39"/>
      <c r="I88" s="181"/>
      <c r="J88" s="39"/>
      <c r="K88" s="39"/>
      <c r="L88" s="40"/>
      <c r="M88" s="182"/>
      <c r="N88" s="183"/>
      <c r="O88" s="73"/>
      <c r="P88" s="73"/>
      <c r="Q88" s="73"/>
      <c r="R88" s="73"/>
      <c r="S88" s="73"/>
      <c r="T88" s="74"/>
      <c r="U88" s="39"/>
      <c r="V88" s="39"/>
      <c r="W88" s="39"/>
      <c r="X88" s="39"/>
      <c r="Y88" s="39"/>
      <c r="Z88" s="39"/>
      <c r="AA88" s="39"/>
      <c r="AB88" s="39"/>
      <c r="AC88" s="39"/>
      <c r="AD88" s="39"/>
      <c r="AE88" s="39"/>
      <c r="AT88" s="20" t="s">
        <v>158</v>
      </c>
      <c r="AU88" s="20" t="s">
        <v>82</v>
      </c>
    </row>
    <row r="89" s="12" customFormat="1" ht="22.8" customHeight="1">
      <c r="A89" s="12"/>
      <c r="B89" s="152"/>
      <c r="C89" s="12"/>
      <c r="D89" s="153" t="s">
        <v>71</v>
      </c>
      <c r="E89" s="163" t="s">
        <v>1766</v>
      </c>
      <c r="F89" s="163" t="s">
        <v>1767</v>
      </c>
      <c r="G89" s="12"/>
      <c r="H89" s="12"/>
      <c r="I89" s="155"/>
      <c r="J89" s="164">
        <f>BK89</f>
        <v>0</v>
      </c>
      <c r="K89" s="12"/>
      <c r="L89" s="152"/>
      <c r="M89" s="157"/>
      <c r="N89" s="158"/>
      <c r="O89" s="158"/>
      <c r="P89" s="159">
        <f>SUM(P90:P91)</f>
        <v>0</v>
      </c>
      <c r="Q89" s="158"/>
      <c r="R89" s="159">
        <f>SUM(R90:R91)</f>
        <v>0</v>
      </c>
      <c r="S89" s="158"/>
      <c r="T89" s="160">
        <f>SUM(T90:T91)</f>
        <v>0</v>
      </c>
      <c r="U89" s="12"/>
      <c r="V89" s="12"/>
      <c r="W89" s="12"/>
      <c r="X89" s="12"/>
      <c r="Y89" s="12"/>
      <c r="Z89" s="12"/>
      <c r="AA89" s="12"/>
      <c r="AB89" s="12"/>
      <c r="AC89" s="12"/>
      <c r="AD89" s="12"/>
      <c r="AE89" s="12"/>
      <c r="AR89" s="153" t="s">
        <v>183</v>
      </c>
      <c r="AT89" s="161" t="s">
        <v>71</v>
      </c>
      <c r="AU89" s="161" t="s">
        <v>80</v>
      </c>
      <c r="AY89" s="153" t="s">
        <v>148</v>
      </c>
      <c r="BK89" s="162">
        <f>SUM(BK90:BK91)</f>
        <v>0</v>
      </c>
    </row>
    <row r="90" s="2" customFormat="1" ht="16.5" customHeight="1">
      <c r="A90" s="39"/>
      <c r="B90" s="165"/>
      <c r="C90" s="166" t="s">
        <v>82</v>
      </c>
      <c r="D90" s="166" t="s">
        <v>151</v>
      </c>
      <c r="E90" s="167" t="s">
        <v>1768</v>
      </c>
      <c r="F90" s="168" t="s">
        <v>1767</v>
      </c>
      <c r="G90" s="169" t="s">
        <v>328</v>
      </c>
      <c r="H90" s="170">
        <v>1</v>
      </c>
      <c r="I90" s="171"/>
      <c r="J90" s="172">
        <f>ROUND(I90*H90,2)</f>
        <v>0</v>
      </c>
      <c r="K90" s="168" t="s">
        <v>155</v>
      </c>
      <c r="L90" s="40"/>
      <c r="M90" s="173" t="s">
        <v>3</v>
      </c>
      <c r="N90" s="174" t="s">
        <v>43</v>
      </c>
      <c r="O90" s="73"/>
      <c r="P90" s="175">
        <f>O90*H90</f>
        <v>0</v>
      </c>
      <c r="Q90" s="175">
        <v>0</v>
      </c>
      <c r="R90" s="175">
        <f>Q90*H90</f>
        <v>0</v>
      </c>
      <c r="S90" s="175">
        <v>0</v>
      </c>
      <c r="T90" s="176">
        <f>S90*H90</f>
        <v>0</v>
      </c>
      <c r="U90" s="39"/>
      <c r="V90" s="39"/>
      <c r="W90" s="39"/>
      <c r="X90" s="39"/>
      <c r="Y90" s="39"/>
      <c r="Z90" s="39"/>
      <c r="AA90" s="39"/>
      <c r="AB90" s="39"/>
      <c r="AC90" s="39"/>
      <c r="AD90" s="39"/>
      <c r="AE90" s="39"/>
      <c r="AR90" s="177" t="s">
        <v>1763</v>
      </c>
      <c r="AT90" s="177" t="s">
        <v>151</v>
      </c>
      <c r="AU90" s="177" t="s">
        <v>82</v>
      </c>
      <c r="AY90" s="20" t="s">
        <v>148</v>
      </c>
      <c r="BE90" s="178">
        <f>IF(N90="základní",J90,0)</f>
        <v>0</v>
      </c>
      <c r="BF90" s="178">
        <f>IF(N90="snížená",J90,0)</f>
        <v>0</v>
      </c>
      <c r="BG90" s="178">
        <f>IF(N90="zákl. přenesená",J90,0)</f>
        <v>0</v>
      </c>
      <c r="BH90" s="178">
        <f>IF(N90="sníž. přenesená",J90,0)</f>
        <v>0</v>
      </c>
      <c r="BI90" s="178">
        <f>IF(N90="nulová",J90,0)</f>
        <v>0</v>
      </c>
      <c r="BJ90" s="20" t="s">
        <v>80</v>
      </c>
      <c r="BK90" s="178">
        <f>ROUND(I90*H90,2)</f>
        <v>0</v>
      </c>
      <c r="BL90" s="20" t="s">
        <v>1763</v>
      </c>
      <c r="BM90" s="177" t="s">
        <v>1769</v>
      </c>
    </row>
    <row r="91" s="2" customFormat="1">
      <c r="A91" s="39"/>
      <c r="B91" s="40"/>
      <c r="C91" s="39"/>
      <c r="D91" s="179" t="s">
        <v>158</v>
      </c>
      <c r="E91" s="39"/>
      <c r="F91" s="180" t="s">
        <v>1770</v>
      </c>
      <c r="G91" s="39"/>
      <c r="H91" s="39"/>
      <c r="I91" s="181"/>
      <c r="J91" s="39"/>
      <c r="K91" s="39"/>
      <c r="L91" s="40"/>
      <c r="M91" s="182"/>
      <c r="N91" s="183"/>
      <c r="O91" s="73"/>
      <c r="P91" s="73"/>
      <c r="Q91" s="73"/>
      <c r="R91" s="73"/>
      <c r="S91" s="73"/>
      <c r="T91" s="74"/>
      <c r="U91" s="39"/>
      <c r="V91" s="39"/>
      <c r="W91" s="39"/>
      <c r="X91" s="39"/>
      <c r="Y91" s="39"/>
      <c r="Z91" s="39"/>
      <c r="AA91" s="39"/>
      <c r="AB91" s="39"/>
      <c r="AC91" s="39"/>
      <c r="AD91" s="39"/>
      <c r="AE91" s="39"/>
      <c r="AT91" s="20" t="s">
        <v>158</v>
      </c>
      <c r="AU91" s="20" t="s">
        <v>82</v>
      </c>
    </row>
    <row r="92" s="12" customFormat="1" ht="22.8" customHeight="1">
      <c r="A92" s="12"/>
      <c r="B92" s="152"/>
      <c r="C92" s="12"/>
      <c r="D92" s="153" t="s">
        <v>71</v>
      </c>
      <c r="E92" s="163" t="s">
        <v>1771</v>
      </c>
      <c r="F92" s="163" t="s">
        <v>1772</v>
      </c>
      <c r="G92" s="12"/>
      <c r="H92" s="12"/>
      <c r="I92" s="155"/>
      <c r="J92" s="164">
        <f>BK92</f>
        <v>0</v>
      </c>
      <c r="K92" s="12"/>
      <c r="L92" s="152"/>
      <c r="M92" s="157"/>
      <c r="N92" s="158"/>
      <c r="O92" s="158"/>
      <c r="P92" s="159">
        <f>SUM(P93:P94)</f>
        <v>0</v>
      </c>
      <c r="Q92" s="158"/>
      <c r="R92" s="159">
        <f>SUM(R93:R94)</f>
        <v>0</v>
      </c>
      <c r="S92" s="158"/>
      <c r="T92" s="160">
        <f>SUM(T93:T94)</f>
        <v>0</v>
      </c>
      <c r="U92" s="12"/>
      <c r="V92" s="12"/>
      <c r="W92" s="12"/>
      <c r="X92" s="12"/>
      <c r="Y92" s="12"/>
      <c r="Z92" s="12"/>
      <c r="AA92" s="12"/>
      <c r="AB92" s="12"/>
      <c r="AC92" s="12"/>
      <c r="AD92" s="12"/>
      <c r="AE92" s="12"/>
      <c r="AR92" s="153" t="s">
        <v>183</v>
      </c>
      <c r="AT92" s="161" t="s">
        <v>71</v>
      </c>
      <c r="AU92" s="161" t="s">
        <v>80</v>
      </c>
      <c r="AY92" s="153" t="s">
        <v>148</v>
      </c>
      <c r="BK92" s="162">
        <f>SUM(BK93:BK94)</f>
        <v>0</v>
      </c>
    </row>
    <row r="93" s="2" customFormat="1" ht="16.5" customHeight="1">
      <c r="A93" s="39"/>
      <c r="B93" s="165"/>
      <c r="C93" s="166" t="s">
        <v>172</v>
      </c>
      <c r="D93" s="166" t="s">
        <v>151</v>
      </c>
      <c r="E93" s="167" t="s">
        <v>1773</v>
      </c>
      <c r="F93" s="168" t="s">
        <v>1774</v>
      </c>
      <c r="G93" s="169" t="s">
        <v>328</v>
      </c>
      <c r="H93" s="170">
        <v>1</v>
      </c>
      <c r="I93" s="171"/>
      <c r="J93" s="172">
        <f>ROUND(I93*H93,2)</f>
        <v>0</v>
      </c>
      <c r="K93" s="168" t="s">
        <v>155</v>
      </c>
      <c r="L93" s="40"/>
      <c r="M93" s="173" t="s">
        <v>3</v>
      </c>
      <c r="N93" s="174" t="s">
        <v>43</v>
      </c>
      <c r="O93" s="73"/>
      <c r="P93" s="175">
        <f>O93*H93</f>
        <v>0</v>
      </c>
      <c r="Q93" s="175">
        <v>0</v>
      </c>
      <c r="R93" s="175">
        <f>Q93*H93</f>
        <v>0</v>
      </c>
      <c r="S93" s="175">
        <v>0</v>
      </c>
      <c r="T93" s="176">
        <f>S93*H93</f>
        <v>0</v>
      </c>
      <c r="U93" s="39"/>
      <c r="V93" s="39"/>
      <c r="W93" s="39"/>
      <c r="X93" s="39"/>
      <c r="Y93" s="39"/>
      <c r="Z93" s="39"/>
      <c r="AA93" s="39"/>
      <c r="AB93" s="39"/>
      <c r="AC93" s="39"/>
      <c r="AD93" s="39"/>
      <c r="AE93" s="39"/>
      <c r="AR93" s="177" t="s">
        <v>1763</v>
      </c>
      <c r="AT93" s="177" t="s">
        <v>151</v>
      </c>
      <c r="AU93" s="177" t="s">
        <v>82</v>
      </c>
      <c r="AY93" s="20" t="s">
        <v>148</v>
      </c>
      <c r="BE93" s="178">
        <f>IF(N93="základní",J93,0)</f>
        <v>0</v>
      </c>
      <c r="BF93" s="178">
        <f>IF(N93="snížená",J93,0)</f>
        <v>0</v>
      </c>
      <c r="BG93" s="178">
        <f>IF(N93="zákl. přenesená",J93,0)</f>
        <v>0</v>
      </c>
      <c r="BH93" s="178">
        <f>IF(N93="sníž. přenesená",J93,0)</f>
        <v>0</v>
      </c>
      <c r="BI93" s="178">
        <f>IF(N93="nulová",J93,0)</f>
        <v>0</v>
      </c>
      <c r="BJ93" s="20" t="s">
        <v>80</v>
      </c>
      <c r="BK93" s="178">
        <f>ROUND(I93*H93,2)</f>
        <v>0</v>
      </c>
      <c r="BL93" s="20" t="s">
        <v>1763</v>
      </c>
      <c r="BM93" s="177" t="s">
        <v>1775</v>
      </c>
    </row>
    <row r="94" s="2" customFormat="1">
      <c r="A94" s="39"/>
      <c r="B94" s="40"/>
      <c r="C94" s="39"/>
      <c r="D94" s="179" t="s">
        <v>158</v>
      </c>
      <c r="E94" s="39"/>
      <c r="F94" s="180" t="s">
        <v>1776</v>
      </c>
      <c r="G94" s="39"/>
      <c r="H94" s="39"/>
      <c r="I94" s="181"/>
      <c r="J94" s="39"/>
      <c r="K94" s="39"/>
      <c r="L94" s="40"/>
      <c r="M94" s="182"/>
      <c r="N94" s="183"/>
      <c r="O94" s="73"/>
      <c r="P94" s="73"/>
      <c r="Q94" s="73"/>
      <c r="R94" s="73"/>
      <c r="S94" s="73"/>
      <c r="T94" s="74"/>
      <c r="U94" s="39"/>
      <c r="V94" s="39"/>
      <c r="W94" s="39"/>
      <c r="X94" s="39"/>
      <c r="Y94" s="39"/>
      <c r="Z94" s="39"/>
      <c r="AA94" s="39"/>
      <c r="AB94" s="39"/>
      <c r="AC94" s="39"/>
      <c r="AD94" s="39"/>
      <c r="AE94" s="39"/>
      <c r="AT94" s="20" t="s">
        <v>158</v>
      </c>
      <c r="AU94" s="20" t="s">
        <v>82</v>
      </c>
    </row>
    <row r="95" s="12" customFormat="1" ht="22.8" customHeight="1">
      <c r="A95" s="12"/>
      <c r="B95" s="152"/>
      <c r="C95" s="12"/>
      <c r="D95" s="153" t="s">
        <v>71</v>
      </c>
      <c r="E95" s="163" t="s">
        <v>1777</v>
      </c>
      <c r="F95" s="163" t="s">
        <v>1778</v>
      </c>
      <c r="G95" s="12"/>
      <c r="H95" s="12"/>
      <c r="I95" s="155"/>
      <c r="J95" s="164">
        <f>BK95</f>
        <v>0</v>
      </c>
      <c r="K95" s="12"/>
      <c r="L95" s="152"/>
      <c r="M95" s="157"/>
      <c r="N95" s="158"/>
      <c r="O95" s="158"/>
      <c r="P95" s="159">
        <f>SUM(P96:P97)</f>
        <v>0</v>
      </c>
      <c r="Q95" s="158"/>
      <c r="R95" s="159">
        <f>SUM(R96:R97)</f>
        <v>0</v>
      </c>
      <c r="S95" s="158"/>
      <c r="T95" s="160">
        <f>SUM(T96:T97)</f>
        <v>0</v>
      </c>
      <c r="U95" s="12"/>
      <c r="V95" s="12"/>
      <c r="W95" s="12"/>
      <c r="X95" s="12"/>
      <c r="Y95" s="12"/>
      <c r="Z95" s="12"/>
      <c r="AA95" s="12"/>
      <c r="AB95" s="12"/>
      <c r="AC95" s="12"/>
      <c r="AD95" s="12"/>
      <c r="AE95" s="12"/>
      <c r="AR95" s="153" t="s">
        <v>183</v>
      </c>
      <c r="AT95" s="161" t="s">
        <v>71</v>
      </c>
      <c r="AU95" s="161" t="s">
        <v>80</v>
      </c>
      <c r="AY95" s="153" t="s">
        <v>148</v>
      </c>
      <c r="BK95" s="162">
        <f>SUM(BK96:BK97)</f>
        <v>0</v>
      </c>
    </row>
    <row r="96" s="2" customFormat="1" ht="16.5" customHeight="1">
      <c r="A96" s="39"/>
      <c r="B96" s="165"/>
      <c r="C96" s="166" t="s">
        <v>156</v>
      </c>
      <c r="D96" s="166" t="s">
        <v>151</v>
      </c>
      <c r="E96" s="167" t="s">
        <v>1779</v>
      </c>
      <c r="F96" s="168" t="s">
        <v>1778</v>
      </c>
      <c r="G96" s="169" t="s">
        <v>328</v>
      </c>
      <c r="H96" s="170">
        <v>1</v>
      </c>
      <c r="I96" s="171"/>
      <c r="J96" s="172">
        <f>ROUND(I96*H96,2)</f>
        <v>0</v>
      </c>
      <c r="K96" s="168" t="s">
        <v>155</v>
      </c>
      <c r="L96" s="40"/>
      <c r="M96" s="173" t="s">
        <v>3</v>
      </c>
      <c r="N96" s="174" t="s">
        <v>43</v>
      </c>
      <c r="O96" s="73"/>
      <c r="P96" s="175">
        <f>O96*H96</f>
        <v>0</v>
      </c>
      <c r="Q96" s="175">
        <v>0</v>
      </c>
      <c r="R96" s="175">
        <f>Q96*H96</f>
        <v>0</v>
      </c>
      <c r="S96" s="175">
        <v>0</v>
      </c>
      <c r="T96" s="176">
        <f>S96*H96</f>
        <v>0</v>
      </c>
      <c r="U96" s="39"/>
      <c r="V96" s="39"/>
      <c r="W96" s="39"/>
      <c r="X96" s="39"/>
      <c r="Y96" s="39"/>
      <c r="Z96" s="39"/>
      <c r="AA96" s="39"/>
      <c r="AB96" s="39"/>
      <c r="AC96" s="39"/>
      <c r="AD96" s="39"/>
      <c r="AE96" s="39"/>
      <c r="AR96" s="177" t="s">
        <v>1763</v>
      </c>
      <c r="AT96" s="177" t="s">
        <v>151</v>
      </c>
      <c r="AU96" s="177" t="s">
        <v>82</v>
      </c>
      <c r="AY96" s="20" t="s">
        <v>148</v>
      </c>
      <c r="BE96" s="178">
        <f>IF(N96="základní",J96,0)</f>
        <v>0</v>
      </c>
      <c r="BF96" s="178">
        <f>IF(N96="snížená",J96,0)</f>
        <v>0</v>
      </c>
      <c r="BG96" s="178">
        <f>IF(N96="zákl. přenesená",J96,0)</f>
        <v>0</v>
      </c>
      <c r="BH96" s="178">
        <f>IF(N96="sníž. přenesená",J96,0)</f>
        <v>0</v>
      </c>
      <c r="BI96" s="178">
        <f>IF(N96="nulová",J96,0)</f>
        <v>0</v>
      </c>
      <c r="BJ96" s="20" t="s">
        <v>80</v>
      </c>
      <c r="BK96" s="178">
        <f>ROUND(I96*H96,2)</f>
        <v>0</v>
      </c>
      <c r="BL96" s="20" t="s">
        <v>1763</v>
      </c>
      <c r="BM96" s="177" t="s">
        <v>1780</v>
      </c>
    </row>
    <row r="97" s="2" customFormat="1">
      <c r="A97" s="39"/>
      <c r="B97" s="40"/>
      <c r="C97" s="39"/>
      <c r="D97" s="179" t="s">
        <v>158</v>
      </c>
      <c r="E97" s="39"/>
      <c r="F97" s="180" t="s">
        <v>1781</v>
      </c>
      <c r="G97" s="39"/>
      <c r="H97" s="39"/>
      <c r="I97" s="181"/>
      <c r="J97" s="39"/>
      <c r="K97" s="39"/>
      <c r="L97" s="40"/>
      <c r="M97" s="221"/>
      <c r="N97" s="222"/>
      <c r="O97" s="223"/>
      <c r="P97" s="223"/>
      <c r="Q97" s="223"/>
      <c r="R97" s="223"/>
      <c r="S97" s="223"/>
      <c r="T97" s="224"/>
      <c r="U97" s="39"/>
      <c r="V97" s="39"/>
      <c r="W97" s="39"/>
      <c r="X97" s="39"/>
      <c r="Y97" s="39"/>
      <c r="Z97" s="39"/>
      <c r="AA97" s="39"/>
      <c r="AB97" s="39"/>
      <c r="AC97" s="39"/>
      <c r="AD97" s="39"/>
      <c r="AE97" s="39"/>
      <c r="AT97" s="20" t="s">
        <v>158</v>
      </c>
      <c r="AU97" s="20" t="s">
        <v>82</v>
      </c>
    </row>
    <row r="98" s="2" customFormat="1" ht="6.96" customHeight="1">
      <c r="A98" s="39"/>
      <c r="B98" s="56"/>
      <c r="C98" s="57"/>
      <c r="D98" s="57"/>
      <c r="E98" s="57"/>
      <c r="F98" s="57"/>
      <c r="G98" s="57"/>
      <c r="H98" s="57"/>
      <c r="I98" s="57"/>
      <c r="J98" s="57"/>
      <c r="K98" s="57"/>
      <c r="L98" s="40"/>
      <c r="M98" s="39"/>
      <c r="O98" s="39"/>
      <c r="P98" s="39"/>
      <c r="Q98" s="39"/>
      <c r="R98" s="39"/>
      <c r="S98" s="39"/>
      <c r="T98" s="39"/>
      <c r="U98" s="39"/>
      <c r="V98" s="39"/>
      <c r="W98" s="39"/>
      <c r="X98" s="39"/>
      <c r="Y98" s="39"/>
      <c r="Z98" s="39"/>
      <c r="AA98" s="39"/>
      <c r="AB98" s="39"/>
      <c r="AC98" s="39"/>
      <c r="AD98" s="39"/>
      <c r="AE98" s="39"/>
    </row>
  </sheetData>
  <autoFilter ref="C83:K97"/>
  <mergeCells count="9">
    <mergeCell ref="E7:H7"/>
    <mergeCell ref="E9:H9"/>
    <mergeCell ref="E18:H18"/>
    <mergeCell ref="E27:H27"/>
    <mergeCell ref="E48:H48"/>
    <mergeCell ref="E50:H50"/>
    <mergeCell ref="E74:H74"/>
    <mergeCell ref="E76:H76"/>
    <mergeCell ref="L2:V2"/>
  </mergeCells>
  <hyperlinks>
    <hyperlink ref="F88" r:id="rId1" display="https://podminky.urs.cz/item/CS_URS_2025_01/020001000"/>
    <hyperlink ref="F91" r:id="rId2" display="https://podminky.urs.cz/item/CS_URS_2025_01/030001000"/>
    <hyperlink ref="F94" r:id="rId3" display="https://podminky.urs.cz/item/CS_URS_2025_01/045002000"/>
    <hyperlink ref="F97" r:id="rId4" display="https://podminky.urs.cz/item/CS_URS_2025_01/070001000"/>
  </hyperlinks>
  <pageMargins left="0.39375" right="0.39375" top="0.39375" bottom="0.39375" header="0" footer="0"/>
  <pageSetup paperSize="9" orientation="landscape" blackAndWhite="1" fitToHeight="100"/>
  <headerFooter>
    <oddFooter>&amp;CStrana &amp;P z &amp;N</oddFooter>
  </headerFooter>
  <drawing r:id="rId5"/>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232" customWidth="1"/>
    <col min="2" max="2" width="1.667969" style="232" customWidth="1"/>
    <col min="3" max="4" width="5" style="232" customWidth="1"/>
    <col min="5" max="5" width="11.66016" style="232" customWidth="1"/>
    <col min="6" max="6" width="9.160156" style="232" customWidth="1"/>
    <col min="7" max="7" width="5" style="232" customWidth="1"/>
    <col min="8" max="8" width="77.83203" style="232" customWidth="1"/>
    <col min="9" max="10" width="20" style="232" customWidth="1"/>
    <col min="11" max="11" width="1.667969" style="232" customWidth="1"/>
  </cols>
  <sheetData>
    <row r="1" s="1" customFormat="1" ht="37.5" customHeight="1"/>
    <row r="2" s="1" customFormat="1" ht="7.5" customHeight="1">
      <c r="B2" s="233"/>
      <c r="C2" s="234"/>
      <c r="D2" s="234"/>
      <c r="E2" s="234"/>
      <c r="F2" s="234"/>
      <c r="G2" s="234"/>
      <c r="H2" s="234"/>
      <c r="I2" s="234"/>
      <c r="J2" s="234"/>
      <c r="K2" s="235"/>
    </row>
    <row r="3" s="16" customFormat="1" ht="45" customHeight="1">
      <c r="B3" s="236"/>
      <c r="C3" s="237" t="s">
        <v>1782</v>
      </c>
      <c r="D3" s="237"/>
      <c r="E3" s="237"/>
      <c r="F3" s="237"/>
      <c r="G3" s="237"/>
      <c r="H3" s="237"/>
      <c r="I3" s="237"/>
      <c r="J3" s="237"/>
      <c r="K3" s="238"/>
    </row>
    <row r="4" s="1" customFormat="1" ht="25.5" customHeight="1">
      <c r="B4" s="239"/>
      <c r="C4" s="240" t="s">
        <v>1783</v>
      </c>
      <c r="D4" s="240"/>
      <c r="E4" s="240"/>
      <c r="F4" s="240"/>
      <c r="G4" s="240"/>
      <c r="H4" s="240"/>
      <c r="I4" s="240"/>
      <c r="J4" s="240"/>
      <c r="K4" s="241"/>
    </row>
    <row r="5" s="1" customFormat="1" ht="5.25" customHeight="1">
      <c r="B5" s="239"/>
      <c r="C5" s="242"/>
      <c r="D5" s="242"/>
      <c r="E5" s="242"/>
      <c r="F5" s="242"/>
      <c r="G5" s="242"/>
      <c r="H5" s="242"/>
      <c r="I5" s="242"/>
      <c r="J5" s="242"/>
      <c r="K5" s="241"/>
    </row>
    <row r="6" s="1" customFormat="1" ht="15" customHeight="1">
      <c r="B6" s="239"/>
      <c r="C6" s="243" t="s">
        <v>1784</v>
      </c>
      <c r="D6" s="243"/>
      <c r="E6" s="243"/>
      <c r="F6" s="243"/>
      <c r="G6" s="243"/>
      <c r="H6" s="243"/>
      <c r="I6" s="243"/>
      <c r="J6" s="243"/>
      <c r="K6" s="241"/>
    </row>
    <row r="7" s="1" customFormat="1" ht="15" customHeight="1">
      <c r="B7" s="244"/>
      <c r="C7" s="243" t="s">
        <v>1785</v>
      </c>
      <c r="D7" s="243"/>
      <c r="E7" s="243"/>
      <c r="F7" s="243"/>
      <c r="G7" s="243"/>
      <c r="H7" s="243"/>
      <c r="I7" s="243"/>
      <c r="J7" s="243"/>
      <c r="K7" s="241"/>
    </row>
    <row r="8" s="1" customFormat="1" ht="12.75" customHeight="1">
      <c r="B8" s="244"/>
      <c r="C8" s="243"/>
      <c r="D8" s="243"/>
      <c r="E8" s="243"/>
      <c r="F8" s="243"/>
      <c r="G8" s="243"/>
      <c r="H8" s="243"/>
      <c r="I8" s="243"/>
      <c r="J8" s="243"/>
      <c r="K8" s="241"/>
    </row>
    <row r="9" s="1" customFormat="1" ht="15" customHeight="1">
      <c r="B9" s="244"/>
      <c r="C9" s="243" t="s">
        <v>1786</v>
      </c>
      <c r="D9" s="243"/>
      <c r="E9" s="243"/>
      <c r="F9" s="243"/>
      <c r="G9" s="243"/>
      <c r="H9" s="243"/>
      <c r="I9" s="243"/>
      <c r="J9" s="243"/>
      <c r="K9" s="241"/>
    </row>
    <row r="10" s="1" customFormat="1" ht="15" customHeight="1">
      <c r="B10" s="244"/>
      <c r="C10" s="243"/>
      <c r="D10" s="243" t="s">
        <v>1787</v>
      </c>
      <c r="E10" s="243"/>
      <c r="F10" s="243"/>
      <c r="G10" s="243"/>
      <c r="H10" s="243"/>
      <c r="I10" s="243"/>
      <c r="J10" s="243"/>
      <c r="K10" s="241"/>
    </row>
    <row r="11" s="1" customFormat="1" ht="15" customHeight="1">
      <c r="B11" s="244"/>
      <c r="C11" s="245"/>
      <c r="D11" s="243" t="s">
        <v>1788</v>
      </c>
      <c r="E11" s="243"/>
      <c r="F11" s="243"/>
      <c r="G11" s="243"/>
      <c r="H11" s="243"/>
      <c r="I11" s="243"/>
      <c r="J11" s="243"/>
      <c r="K11" s="241"/>
    </row>
    <row r="12" s="1" customFormat="1" ht="15" customHeight="1">
      <c r="B12" s="244"/>
      <c r="C12" s="245"/>
      <c r="D12" s="243"/>
      <c r="E12" s="243"/>
      <c r="F12" s="243"/>
      <c r="G12" s="243"/>
      <c r="H12" s="243"/>
      <c r="I12" s="243"/>
      <c r="J12" s="243"/>
      <c r="K12" s="241"/>
    </row>
    <row r="13" s="1" customFormat="1" ht="15" customHeight="1">
      <c r="B13" s="244"/>
      <c r="C13" s="245"/>
      <c r="D13" s="246" t="s">
        <v>1789</v>
      </c>
      <c r="E13" s="243"/>
      <c r="F13" s="243"/>
      <c r="G13" s="243"/>
      <c r="H13" s="243"/>
      <c r="I13" s="243"/>
      <c r="J13" s="243"/>
      <c r="K13" s="241"/>
    </row>
    <row r="14" s="1" customFormat="1" ht="12.75" customHeight="1">
      <c r="B14" s="244"/>
      <c r="C14" s="245"/>
      <c r="D14" s="245"/>
      <c r="E14" s="245"/>
      <c r="F14" s="245"/>
      <c r="G14" s="245"/>
      <c r="H14" s="245"/>
      <c r="I14" s="245"/>
      <c r="J14" s="245"/>
      <c r="K14" s="241"/>
    </row>
    <row r="15" s="1" customFormat="1" ht="15" customHeight="1">
      <c r="B15" s="244"/>
      <c r="C15" s="245"/>
      <c r="D15" s="243" t="s">
        <v>1790</v>
      </c>
      <c r="E15" s="243"/>
      <c r="F15" s="243"/>
      <c r="G15" s="243"/>
      <c r="H15" s="243"/>
      <c r="I15" s="243"/>
      <c r="J15" s="243"/>
      <c r="K15" s="241"/>
    </row>
    <row r="16" s="1" customFormat="1" ht="15" customHeight="1">
      <c r="B16" s="244"/>
      <c r="C16" s="245"/>
      <c r="D16" s="243" t="s">
        <v>1791</v>
      </c>
      <c r="E16" s="243"/>
      <c r="F16" s="243"/>
      <c r="G16" s="243"/>
      <c r="H16" s="243"/>
      <c r="I16" s="243"/>
      <c r="J16" s="243"/>
      <c r="K16" s="241"/>
    </row>
    <row r="17" s="1" customFormat="1" ht="15" customHeight="1">
      <c r="B17" s="244"/>
      <c r="C17" s="245"/>
      <c r="D17" s="243" t="s">
        <v>1792</v>
      </c>
      <c r="E17" s="243"/>
      <c r="F17" s="243"/>
      <c r="G17" s="243"/>
      <c r="H17" s="243"/>
      <c r="I17" s="243"/>
      <c r="J17" s="243"/>
      <c r="K17" s="241"/>
    </row>
    <row r="18" s="1" customFormat="1" ht="15" customHeight="1">
      <c r="B18" s="244"/>
      <c r="C18" s="245"/>
      <c r="D18" s="245"/>
      <c r="E18" s="247" t="s">
        <v>79</v>
      </c>
      <c r="F18" s="243" t="s">
        <v>1793</v>
      </c>
      <c r="G18" s="243"/>
      <c r="H18" s="243"/>
      <c r="I18" s="243"/>
      <c r="J18" s="243"/>
      <c r="K18" s="241"/>
    </row>
    <row r="19" s="1" customFormat="1" ht="15" customHeight="1">
      <c r="B19" s="244"/>
      <c r="C19" s="245"/>
      <c r="D19" s="245"/>
      <c r="E19" s="247" t="s">
        <v>1794</v>
      </c>
      <c r="F19" s="243" t="s">
        <v>1795</v>
      </c>
      <c r="G19" s="243"/>
      <c r="H19" s="243"/>
      <c r="I19" s="243"/>
      <c r="J19" s="243"/>
      <c r="K19" s="241"/>
    </row>
    <row r="20" s="1" customFormat="1" ht="15" customHeight="1">
      <c r="B20" s="244"/>
      <c r="C20" s="245"/>
      <c r="D20" s="245"/>
      <c r="E20" s="247" t="s">
        <v>1796</v>
      </c>
      <c r="F20" s="243" t="s">
        <v>1797</v>
      </c>
      <c r="G20" s="243"/>
      <c r="H20" s="243"/>
      <c r="I20" s="243"/>
      <c r="J20" s="243"/>
      <c r="K20" s="241"/>
    </row>
    <row r="21" s="1" customFormat="1" ht="15" customHeight="1">
      <c r="B21" s="244"/>
      <c r="C21" s="245"/>
      <c r="D21" s="245"/>
      <c r="E21" s="247" t="s">
        <v>1798</v>
      </c>
      <c r="F21" s="243" t="s">
        <v>1799</v>
      </c>
      <c r="G21" s="243"/>
      <c r="H21" s="243"/>
      <c r="I21" s="243"/>
      <c r="J21" s="243"/>
      <c r="K21" s="241"/>
    </row>
    <row r="22" s="1" customFormat="1" ht="15" customHeight="1">
      <c r="B22" s="244"/>
      <c r="C22" s="245"/>
      <c r="D22" s="245"/>
      <c r="E22" s="247" t="s">
        <v>1800</v>
      </c>
      <c r="F22" s="243" t="s">
        <v>1489</v>
      </c>
      <c r="G22" s="243"/>
      <c r="H22" s="243"/>
      <c r="I22" s="243"/>
      <c r="J22" s="243"/>
      <c r="K22" s="241"/>
    </row>
    <row r="23" s="1" customFormat="1" ht="15" customHeight="1">
      <c r="B23" s="244"/>
      <c r="C23" s="245"/>
      <c r="D23" s="245"/>
      <c r="E23" s="247" t="s">
        <v>1801</v>
      </c>
      <c r="F23" s="243" t="s">
        <v>1802</v>
      </c>
      <c r="G23" s="243"/>
      <c r="H23" s="243"/>
      <c r="I23" s="243"/>
      <c r="J23" s="243"/>
      <c r="K23" s="241"/>
    </row>
    <row r="24" s="1" customFormat="1" ht="12.75" customHeight="1">
      <c r="B24" s="244"/>
      <c r="C24" s="245"/>
      <c r="D24" s="245"/>
      <c r="E24" s="245"/>
      <c r="F24" s="245"/>
      <c r="G24" s="245"/>
      <c r="H24" s="245"/>
      <c r="I24" s="245"/>
      <c r="J24" s="245"/>
      <c r="K24" s="241"/>
    </row>
    <row r="25" s="1" customFormat="1" ht="15" customHeight="1">
      <c r="B25" s="244"/>
      <c r="C25" s="243" t="s">
        <v>1803</v>
      </c>
      <c r="D25" s="243"/>
      <c r="E25" s="243"/>
      <c r="F25" s="243"/>
      <c r="G25" s="243"/>
      <c r="H25" s="243"/>
      <c r="I25" s="243"/>
      <c r="J25" s="243"/>
      <c r="K25" s="241"/>
    </row>
    <row r="26" s="1" customFormat="1" ht="15" customHeight="1">
      <c r="B26" s="244"/>
      <c r="C26" s="243" t="s">
        <v>1804</v>
      </c>
      <c r="D26" s="243"/>
      <c r="E26" s="243"/>
      <c r="F26" s="243"/>
      <c r="G26" s="243"/>
      <c r="H26" s="243"/>
      <c r="I26" s="243"/>
      <c r="J26" s="243"/>
      <c r="K26" s="241"/>
    </row>
    <row r="27" s="1" customFormat="1" ht="15" customHeight="1">
      <c r="B27" s="244"/>
      <c r="C27" s="243"/>
      <c r="D27" s="243" t="s">
        <v>1805</v>
      </c>
      <c r="E27" s="243"/>
      <c r="F27" s="243"/>
      <c r="G27" s="243"/>
      <c r="H27" s="243"/>
      <c r="I27" s="243"/>
      <c r="J27" s="243"/>
      <c r="K27" s="241"/>
    </row>
    <row r="28" s="1" customFormat="1" ht="15" customHeight="1">
      <c r="B28" s="244"/>
      <c r="C28" s="245"/>
      <c r="D28" s="243" t="s">
        <v>1806</v>
      </c>
      <c r="E28" s="243"/>
      <c r="F28" s="243"/>
      <c r="G28" s="243"/>
      <c r="H28" s="243"/>
      <c r="I28" s="243"/>
      <c r="J28" s="243"/>
      <c r="K28" s="241"/>
    </row>
    <row r="29" s="1" customFormat="1" ht="12.75" customHeight="1">
      <c r="B29" s="244"/>
      <c r="C29" s="245"/>
      <c r="D29" s="245"/>
      <c r="E29" s="245"/>
      <c r="F29" s="245"/>
      <c r="G29" s="245"/>
      <c r="H29" s="245"/>
      <c r="I29" s="245"/>
      <c r="J29" s="245"/>
      <c r="K29" s="241"/>
    </row>
    <row r="30" s="1" customFormat="1" ht="15" customHeight="1">
      <c r="B30" s="244"/>
      <c r="C30" s="245"/>
      <c r="D30" s="243" t="s">
        <v>1807</v>
      </c>
      <c r="E30" s="243"/>
      <c r="F30" s="243"/>
      <c r="G30" s="243"/>
      <c r="H30" s="243"/>
      <c r="I30" s="243"/>
      <c r="J30" s="243"/>
      <c r="K30" s="241"/>
    </row>
    <row r="31" s="1" customFormat="1" ht="15" customHeight="1">
      <c r="B31" s="244"/>
      <c r="C31" s="245"/>
      <c r="D31" s="243" t="s">
        <v>1808</v>
      </c>
      <c r="E31" s="243"/>
      <c r="F31" s="243"/>
      <c r="G31" s="243"/>
      <c r="H31" s="243"/>
      <c r="I31" s="243"/>
      <c r="J31" s="243"/>
      <c r="K31" s="241"/>
    </row>
    <row r="32" s="1" customFormat="1" ht="12.75" customHeight="1">
      <c r="B32" s="244"/>
      <c r="C32" s="245"/>
      <c r="D32" s="245"/>
      <c r="E32" s="245"/>
      <c r="F32" s="245"/>
      <c r="G32" s="245"/>
      <c r="H32" s="245"/>
      <c r="I32" s="245"/>
      <c r="J32" s="245"/>
      <c r="K32" s="241"/>
    </row>
    <row r="33" s="1" customFormat="1" ht="15" customHeight="1">
      <c r="B33" s="244"/>
      <c r="C33" s="245"/>
      <c r="D33" s="243" t="s">
        <v>1809</v>
      </c>
      <c r="E33" s="243"/>
      <c r="F33" s="243"/>
      <c r="G33" s="243"/>
      <c r="H33" s="243"/>
      <c r="I33" s="243"/>
      <c r="J33" s="243"/>
      <c r="K33" s="241"/>
    </row>
    <row r="34" s="1" customFormat="1" ht="15" customHeight="1">
      <c r="B34" s="244"/>
      <c r="C34" s="245"/>
      <c r="D34" s="243" t="s">
        <v>1810</v>
      </c>
      <c r="E34" s="243"/>
      <c r="F34" s="243"/>
      <c r="G34" s="243"/>
      <c r="H34" s="243"/>
      <c r="I34" s="243"/>
      <c r="J34" s="243"/>
      <c r="K34" s="241"/>
    </row>
    <row r="35" s="1" customFormat="1" ht="15" customHeight="1">
      <c r="B35" s="244"/>
      <c r="C35" s="245"/>
      <c r="D35" s="243" t="s">
        <v>1811</v>
      </c>
      <c r="E35" s="243"/>
      <c r="F35" s="243"/>
      <c r="G35" s="243"/>
      <c r="H35" s="243"/>
      <c r="I35" s="243"/>
      <c r="J35" s="243"/>
      <c r="K35" s="241"/>
    </row>
    <row r="36" s="1" customFormat="1" ht="15" customHeight="1">
      <c r="B36" s="244"/>
      <c r="C36" s="245"/>
      <c r="D36" s="243"/>
      <c r="E36" s="246" t="s">
        <v>134</v>
      </c>
      <c r="F36" s="243"/>
      <c r="G36" s="243" t="s">
        <v>1812</v>
      </c>
      <c r="H36" s="243"/>
      <c r="I36" s="243"/>
      <c r="J36" s="243"/>
      <c r="K36" s="241"/>
    </row>
    <row r="37" s="1" customFormat="1" ht="30.75" customHeight="1">
      <c r="B37" s="244"/>
      <c r="C37" s="245"/>
      <c r="D37" s="243"/>
      <c r="E37" s="246" t="s">
        <v>1813</v>
      </c>
      <c r="F37" s="243"/>
      <c r="G37" s="243" t="s">
        <v>1814</v>
      </c>
      <c r="H37" s="243"/>
      <c r="I37" s="243"/>
      <c r="J37" s="243"/>
      <c r="K37" s="241"/>
    </row>
    <row r="38" s="1" customFormat="1" ht="15" customHeight="1">
      <c r="B38" s="244"/>
      <c r="C38" s="245"/>
      <c r="D38" s="243"/>
      <c r="E38" s="246" t="s">
        <v>53</v>
      </c>
      <c r="F38" s="243"/>
      <c r="G38" s="243" t="s">
        <v>1815</v>
      </c>
      <c r="H38" s="243"/>
      <c r="I38" s="243"/>
      <c r="J38" s="243"/>
      <c r="K38" s="241"/>
    </row>
    <row r="39" s="1" customFormat="1" ht="15" customHeight="1">
      <c r="B39" s="244"/>
      <c r="C39" s="245"/>
      <c r="D39" s="243"/>
      <c r="E39" s="246" t="s">
        <v>54</v>
      </c>
      <c r="F39" s="243"/>
      <c r="G39" s="243" t="s">
        <v>1816</v>
      </c>
      <c r="H39" s="243"/>
      <c r="I39" s="243"/>
      <c r="J39" s="243"/>
      <c r="K39" s="241"/>
    </row>
    <row r="40" s="1" customFormat="1" ht="15" customHeight="1">
      <c r="B40" s="244"/>
      <c r="C40" s="245"/>
      <c r="D40" s="243"/>
      <c r="E40" s="246" t="s">
        <v>135</v>
      </c>
      <c r="F40" s="243"/>
      <c r="G40" s="243" t="s">
        <v>1817</v>
      </c>
      <c r="H40" s="243"/>
      <c r="I40" s="243"/>
      <c r="J40" s="243"/>
      <c r="K40" s="241"/>
    </row>
    <row r="41" s="1" customFormat="1" ht="15" customHeight="1">
      <c r="B41" s="244"/>
      <c r="C41" s="245"/>
      <c r="D41" s="243"/>
      <c r="E41" s="246" t="s">
        <v>136</v>
      </c>
      <c r="F41" s="243"/>
      <c r="G41" s="243" t="s">
        <v>1818</v>
      </c>
      <c r="H41" s="243"/>
      <c r="I41" s="243"/>
      <c r="J41" s="243"/>
      <c r="K41" s="241"/>
    </row>
    <row r="42" s="1" customFormat="1" ht="15" customHeight="1">
      <c r="B42" s="244"/>
      <c r="C42" s="245"/>
      <c r="D42" s="243"/>
      <c r="E42" s="246" t="s">
        <v>1819</v>
      </c>
      <c r="F42" s="243"/>
      <c r="G42" s="243" t="s">
        <v>1820</v>
      </c>
      <c r="H42" s="243"/>
      <c r="I42" s="243"/>
      <c r="J42" s="243"/>
      <c r="K42" s="241"/>
    </row>
    <row r="43" s="1" customFormat="1" ht="15" customHeight="1">
      <c r="B43" s="244"/>
      <c r="C43" s="245"/>
      <c r="D43" s="243"/>
      <c r="E43" s="246"/>
      <c r="F43" s="243"/>
      <c r="G43" s="243" t="s">
        <v>1821</v>
      </c>
      <c r="H43" s="243"/>
      <c r="I43" s="243"/>
      <c r="J43" s="243"/>
      <c r="K43" s="241"/>
    </row>
    <row r="44" s="1" customFormat="1" ht="15" customHeight="1">
      <c r="B44" s="244"/>
      <c r="C44" s="245"/>
      <c r="D44" s="243"/>
      <c r="E44" s="246" t="s">
        <v>1822</v>
      </c>
      <c r="F44" s="243"/>
      <c r="G44" s="243" t="s">
        <v>1823</v>
      </c>
      <c r="H44" s="243"/>
      <c r="I44" s="243"/>
      <c r="J44" s="243"/>
      <c r="K44" s="241"/>
    </row>
    <row r="45" s="1" customFormat="1" ht="15" customHeight="1">
      <c r="B45" s="244"/>
      <c r="C45" s="245"/>
      <c r="D45" s="243"/>
      <c r="E45" s="246" t="s">
        <v>138</v>
      </c>
      <c r="F45" s="243"/>
      <c r="G45" s="243" t="s">
        <v>1824</v>
      </c>
      <c r="H45" s="243"/>
      <c r="I45" s="243"/>
      <c r="J45" s="243"/>
      <c r="K45" s="241"/>
    </row>
    <row r="46" s="1" customFormat="1" ht="12.75" customHeight="1">
      <c r="B46" s="244"/>
      <c r="C46" s="245"/>
      <c r="D46" s="243"/>
      <c r="E46" s="243"/>
      <c r="F46" s="243"/>
      <c r="G46" s="243"/>
      <c r="H46" s="243"/>
      <c r="I46" s="243"/>
      <c r="J46" s="243"/>
      <c r="K46" s="241"/>
    </row>
    <row r="47" s="1" customFormat="1" ht="15" customHeight="1">
      <c r="B47" s="244"/>
      <c r="C47" s="245"/>
      <c r="D47" s="243" t="s">
        <v>1825</v>
      </c>
      <c r="E47" s="243"/>
      <c r="F47" s="243"/>
      <c r="G47" s="243"/>
      <c r="H47" s="243"/>
      <c r="I47" s="243"/>
      <c r="J47" s="243"/>
      <c r="K47" s="241"/>
    </row>
    <row r="48" s="1" customFormat="1" ht="15" customHeight="1">
      <c r="B48" s="244"/>
      <c r="C48" s="245"/>
      <c r="D48" s="245"/>
      <c r="E48" s="243" t="s">
        <v>1826</v>
      </c>
      <c r="F48" s="243"/>
      <c r="G48" s="243"/>
      <c r="H48" s="243"/>
      <c r="I48" s="243"/>
      <c r="J48" s="243"/>
      <c r="K48" s="241"/>
    </row>
    <row r="49" s="1" customFormat="1" ht="15" customHeight="1">
      <c r="B49" s="244"/>
      <c r="C49" s="245"/>
      <c r="D49" s="245"/>
      <c r="E49" s="243" t="s">
        <v>1827</v>
      </c>
      <c r="F49" s="243"/>
      <c r="G49" s="243"/>
      <c r="H49" s="243"/>
      <c r="I49" s="243"/>
      <c r="J49" s="243"/>
      <c r="K49" s="241"/>
    </row>
    <row r="50" s="1" customFormat="1" ht="15" customHeight="1">
      <c r="B50" s="244"/>
      <c r="C50" s="245"/>
      <c r="D50" s="245"/>
      <c r="E50" s="243" t="s">
        <v>1828</v>
      </c>
      <c r="F50" s="243"/>
      <c r="G50" s="243"/>
      <c r="H50" s="243"/>
      <c r="I50" s="243"/>
      <c r="J50" s="243"/>
      <c r="K50" s="241"/>
    </row>
    <row r="51" s="1" customFormat="1" ht="15" customHeight="1">
      <c r="B51" s="244"/>
      <c r="C51" s="245"/>
      <c r="D51" s="243" t="s">
        <v>1829</v>
      </c>
      <c r="E51" s="243"/>
      <c r="F51" s="243"/>
      <c r="G51" s="243"/>
      <c r="H51" s="243"/>
      <c r="I51" s="243"/>
      <c r="J51" s="243"/>
      <c r="K51" s="241"/>
    </row>
    <row r="52" s="1" customFormat="1" ht="25.5" customHeight="1">
      <c r="B52" s="239"/>
      <c r="C52" s="240" t="s">
        <v>1830</v>
      </c>
      <c r="D52" s="240"/>
      <c r="E52" s="240"/>
      <c r="F52" s="240"/>
      <c r="G52" s="240"/>
      <c r="H52" s="240"/>
      <c r="I52" s="240"/>
      <c r="J52" s="240"/>
      <c r="K52" s="241"/>
    </row>
    <row r="53" s="1" customFormat="1" ht="5.25" customHeight="1">
      <c r="B53" s="239"/>
      <c r="C53" s="242"/>
      <c r="D53" s="242"/>
      <c r="E53" s="242"/>
      <c r="F53" s="242"/>
      <c r="G53" s="242"/>
      <c r="H53" s="242"/>
      <c r="I53" s="242"/>
      <c r="J53" s="242"/>
      <c r="K53" s="241"/>
    </row>
    <row r="54" s="1" customFormat="1" ht="15" customHeight="1">
      <c r="B54" s="239"/>
      <c r="C54" s="243" t="s">
        <v>1831</v>
      </c>
      <c r="D54" s="243"/>
      <c r="E54" s="243"/>
      <c r="F54" s="243"/>
      <c r="G54" s="243"/>
      <c r="H54" s="243"/>
      <c r="I54" s="243"/>
      <c r="J54" s="243"/>
      <c r="K54" s="241"/>
    </row>
    <row r="55" s="1" customFormat="1" ht="15" customHeight="1">
      <c r="B55" s="239"/>
      <c r="C55" s="243" t="s">
        <v>1832</v>
      </c>
      <c r="D55" s="243"/>
      <c r="E55" s="243"/>
      <c r="F55" s="243"/>
      <c r="G55" s="243"/>
      <c r="H55" s="243"/>
      <c r="I55" s="243"/>
      <c r="J55" s="243"/>
      <c r="K55" s="241"/>
    </row>
    <row r="56" s="1" customFormat="1" ht="12.75" customHeight="1">
      <c r="B56" s="239"/>
      <c r="C56" s="243"/>
      <c r="D56" s="243"/>
      <c r="E56" s="243"/>
      <c r="F56" s="243"/>
      <c r="G56" s="243"/>
      <c r="H56" s="243"/>
      <c r="I56" s="243"/>
      <c r="J56" s="243"/>
      <c r="K56" s="241"/>
    </row>
    <row r="57" s="1" customFormat="1" ht="15" customHeight="1">
      <c r="B57" s="239"/>
      <c r="C57" s="243" t="s">
        <v>1833</v>
      </c>
      <c r="D57" s="243"/>
      <c r="E57" s="243"/>
      <c r="F57" s="243"/>
      <c r="G57" s="243"/>
      <c r="H57" s="243"/>
      <c r="I57" s="243"/>
      <c r="J57" s="243"/>
      <c r="K57" s="241"/>
    </row>
    <row r="58" s="1" customFormat="1" ht="15" customHeight="1">
      <c r="B58" s="239"/>
      <c r="C58" s="245"/>
      <c r="D58" s="243" t="s">
        <v>1834</v>
      </c>
      <c r="E58" s="243"/>
      <c r="F58" s="243"/>
      <c r="G58" s="243"/>
      <c r="H58" s="243"/>
      <c r="I58" s="243"/>
      <c r="J58" s="243"/>
      <c r="K58" s="241"/>
    </row>
    <row r="59" s="1" customFormat="1" ht="15" customHeight="1">
      <c r="B59" s="239"/>
      <c r="C59" s="245"/>
      <c r="D59" s="243" t="s">
        <v>1835</v>
      </c>
      <c r="E59" s="243"/>
      <c r="F59" s="243"/>
      <c r="G59" s="243"/>
      <c r="H59" s="243"/>
      <c r="I59" s="243"/>
      <c r="J59" s="243"/>
      <c r="K59" s="241"/>
    </row>
    <row r="60" s="1" customFormat="1" ht="15" customHeight="1">
      <c r="B60" s="239"/>
      <c r="C60" s="245"/>
      <c r="D60" s="243" t="s">
        <v>1836</v>
      </c>
      <c r="E60" s="243"/>
      <c r="F60" s="243"/>
      <c r="G60" s="243"/>
      <c r="H60" s="243"/>
      <c r="I60" s="243"/>
      <c r="J60" s="243"/>
      <c r="K60" s="241"/>
    </row>
    <row r="61" s="1" customFormat="1" ht="15" customHeight="1">
      <c r="B61" s="239"/>
      <c r="C61" s="245"/>
      <c r="D61" s="243" t="s">
        <v>1837</v>
      </c>
      <c r="E61" s="243"/>
      <c r="F61" s="243"/>
      <c r="G61" s="243"/>
      <c r="H61" s="243"/>
      <c r="I61" s="243"/>
      <c r="J61" s="243"/>
      <c r="K61" s="241"/>
    </row>
    <row r="62" s="1" customFormat="1" ht="15" customHeight="1">
      <c r="B62" s="239"/>
      <c r="C62" s="245"/>
      <c r="D62" s="248" t="s">
        <v>1838</v>
      </c>
      <c r="E62" s="248"/>
      <c r="F62" s="248"/>
      <c r="G62" s="248"/>
      <c r="H62" s="248"/>
      <c r="I62" s="248"/>
      <c r="J62" s="248"/>
      <c r="K62" s="241"/>
    </row>
    <row r="63" s="1" customFormat="1" ht="15" customHeight="1">
      <c r="B63" s="239"/>
      <c r="C63" s="245"/>
      <c r="D63" s="243" t="s">
        <v>1839</v>
      </c>
      <c r="E63" s="243"/>
      <c r="F63" s="243"/>
      <c r="G63" s="243"/>
      <c r="H63" s="243"/>
      <c r="I63" s="243"/>
      <c r="J63" s="243"/>
      <c r="K63" s="241"/>
    </row>
    <row r="64" s="1" customFormat="1" ht="12.75" customHeight="1">
      <c r="B64" s="239"/>
      <c r="C64" s="245"/>
      <c r="D64" s="245"/>
      <c r="E64" s="249"/>
      <c r="F64" s="245"/>
      <c r="G64" s="245"/>
      <c r="H64" s="245"/>
      <c r="I64" s="245"/>
      <c r="J64" s="245"/>
      <c r="K64" s="241"/>
    </row>
    <row r="65" s="1" customFormat="1" ht="15" customHeight="1">
      <c r="B65" s="239"/>
      <c r="C65" s="245"/>
      <c r="D65" s="243" t="s">
        <v>1840</v>
      </c>
      <c r="E65" s="243"/>
      <c r="F65" s="243"/>
      <c r="G65" s="243"/>
      <c r="H65" s="243"/>
      <c r="I65" s="243"/>
      <c r="J65" s="243"/>
      <c r="K65" s="241"/>
    </row>
    <row r="66" s="1" customFormat="1" ht="15" customHeight="1">
      <c r="B66" s="239"/>
      <c r="C66" s="245"/>
      <c r="D66" s="248" t="s">
        <v>1841</v>
      </c>
      <c r="E66" s="248"/>
      <c r="F66" s="248"/>
      <c r="G66" s="248"/>
      <c r="H66" s="248"/>
      <c r="I66" s="248"/>
      <c r="J66" s="248"/>
      <c r="K66" s="241"/>
    </row>
    <row r="67" s="1" customFormat="1" ht="15" customHeight="1">
      <c r="B67" s="239"/>
      <c r="C67" s="245"/>
      <c r="D67" s="243" t="s">
        <v>1842</v>
      </c>
      <c r="E67" s="243"/>
      <c r="F67" s="243"/>
      <c r="G67" s="243"/>
      <c r="H67" s="243"/>
      <c r="I67" s="243"/>
      <c r="J67" s="243"/>
      <c r="K67" s="241"/>
    </row>
    <row r="68" s="1" customFormat="1" ht="15" customHeight="1">
      <c r="B68" s="239"/>
      <c r="C68" s="245"/>
      <c r="D68" s="243" t="s">
        <v>1843</v>
      </c>
      <c r="E68" s="243"/>
      <c r="F68" s="243"/>
      <c r="G68" s="243"/>
      <c r="H68" s="243"/>
      <c r="I68" s="243"/>
      <c r="J68" s="243"/>
      <c r="K68" s="241"/>
    </row>
    <row r="69" s="1" customFormat="1" ht="15" customHeight="1">
      <c r="B69" s="239"/>
      <c r="C69" s="245"/>
      <c r="D69" s="243" t="s">
        <v>1844</v>
      </c>
      <c r="E69" s="243"/>
      <c r="F69" s="243"/>
      <c r="G69" s="243"/>
      <c r="H69" s="243"/>
      <c r="I69" s="243"/>
      <c r="J69" s="243"/>
      <c r="K69" s="241"/>
    </row>
    <row r="70" s="1" customFormat="1" ht="15" customHeight="1">
      <c r="B70" s="239"/>
      <c r="C70" s="245"/>
      <c r="D70" s="243" t="s">
        <v>1845</v>
      </c>
      <c r="E70" s="243"/>
      <c r="F70" s="243"/>
      <c r="G70" s="243"/>
      <c r="H70" s="243"/>
      <c r="I70" s="243"/>
      <c r="J70" s="243"/>
      <c r="K70" s="241"/>
    </row>
    <row r="71" s="1" customFormat="1" ht="12.75" customHeight="1">
      <c r="B71" s="250"/>
      <c r="C71" s="251"/>
      <c r="D71" s="251"/>
      <c r="E71" s="251"/>
      <c r="F71" s="251"/>
      <c r="G71" s="251"/>
      <c r="H71" s="251"/>
      <c r="I71" s="251"/>
      <c r="J71" s="251"/>
      <c r="K71" s="252"/>
    </row>
    <row r="72" s="1" customFormat="1" ht="18.75" customHeight="1">
      <c r="B72" s="253"/>
      <c r="C72" s="253"/>
      <c r="D72" s="253"/>
      <c r="E72" s="253"/>
      <c r="F72" s="253"/>
      <c r="G72" s="253"/>
      <c r="H72" s="253"/>
      <c r="I72" s="253"/>
      <c r="J72" s="253"/>
      <c r="K72" s="254"/>
    </row>
    <row r="73" s="1" customFormat="1" ht="18.75" customHeight="1">
      <c r="B73" s="254"/>
      <c r="C73" s="254"/>
      <c r="D73" s="254"/>
      <c r="E73" s="254"/>
      <c r="F73" s="254"/>
      <c r="G73" s="254"/>
      <c r="H73" s="254"/>
      <c r="I73" s="254"/>
      <c r="J73" s="254"/>
      <c r="K73" s="254"/>
    </row>
    <row r="74" s="1" customFormat="1" ht="7.5" customHeight="1">
      <c r="B74" s="255"/>
      <c r="C74" s="256"/>
      <c r="D74" s="256"/>
      <c r="E74" s="256"/>
      <c r="F74" s="256"/>
      <c r="G74" s="256"/>
      <c r="H74" s="256"/>
      <c r="I74" s="256"/>
      <c r="J74" s="256"/>
      <c r="K74" s="257"/>
    </row>
    <row r="75" s="1" customFormat="1" ht="45" customHeight="1">
      <c r="B75" s="258"/>
      <c r="C75" s="259" t="s">
        <v>1846</v>
      </c>
      <c r="D75" s="259"/>
      <c r="E75" s="259"/>
      <c r="F75" s="259"/>
      <c r="G75" s="259"/>
      <c r="H75" s="259"/>
      <c r="I75" s="259"/>
      <c r="J75" s="259"/>
      <c r="K75" s="260"/>
    </row>
    <row r="76" s="1" customFormat="1" ht="17.25" customHeight="1">
      <c r="B76" s="258"/>
      <c r="C76" s="261" t="s">
        <v>1847</v>
      </c>
      <c r="D76" s="261"/>
      <c r="E76" s="261"/>
      <c r="F76" s="261" t="s">
        <v>1848</v>
      </c>
      <c r="G76" s="262"/>
      <c r="H76" s="261" t="s">
        <v>54</v>
      </c>
      <c r="I76" s="261" t="s">
        <v>57</v>
      </c>
      <c r="J76" s="261" t="s">
        <v>1849</v>
      </c>
      <c r="K76" s="260"/>
    </row>
    <row r="77" s="1" customFormat="1" ht="17.25" customHeight="1">
      <c r="B77" s="258"/>
      <c r="C77" s="263" t="s">
        <v>1850</v>
      </c>
      <c r="D77" s="263"/>
      <c r="E77" s="263"/>
      <c r="F77" s="264" t="s">
        <v>1851</v>
      </c>
      <c r="G77" s="265"/>
      <c r="H77" s="263"/>
      <c r="I77" s="263"/>
      <c r="J77" s="263" t="s">
        <v>1852</v>
      </c>
      <c r="K77" s="260"/>
    </row>
    <row r="78" s="1" customFormat="1" ht="5.25" customHeight="1">
      <c r="B78" s="258"/>
      <c r="C78" s="266"/>
      <c r="D78" s="266"/>
      <c r="E78" s="266"/>
      <c r="F78" s="266"/>
      <c r="G78" s="267"/>
      <c r="H78" s="266"/>
      <c r="I78" s="266"/>
      <c r="J78" s="266"/>
      <c r="K78" s="260"/>
    </row>
    <row r="79" s="1" customFormat="1" ht="15" customHeight="1">
      <c r="B79" s="258"/>
      <c r="C79" s="246" t="s">
        <v>53</v>
      </c>
      <c r="D79" s="268"/>
      <c r="E79" s="268"/>
      <c r="F79" s="269" t="s">
        <v>1853</v>
      </c>
      <c r="G79" s="270"/>
      <c r="H79" s="246" t="s">
        <v>1854</v>
      </c>
      <c r="I79" s="246" t="s">
        <v>1855</v>
      </c>
      <c r="J79" s="246">
        <v>20</v>
      </c>
      <c r="K79" s="260"/>
    </row>
    <row r="80" s="1" customFormat="1" ht="15" customHeight="1">
      <c r="B80" s="258"/>
      <c r="C80" s="246" t="s">
        <v>1856</v>
      </c>
      <c r="D80" s="246"/>
      <c r="E80" s="246"/>
      <c r="F80" s="269" t="s">
        <v>1853</v>
      </c>
      <c r="G80" s="270"/>
      <c r="H80" s="246" t="s">
        <v>1857</v>
      </c>
      <c r="I80" s="246" t="s">
        <v>1855</v>
      </c>
      <c r="J80" s="246">
        <v>120</v>
      </c>
      <c r="K80" s="260"/>
    </row>
    <row r="81" s="1" customFormat="1" ht="15" customHeight="1">
      <c r="B81" s="271"/>
      <c r="C81" s="246" t="s">
        <v>1858</v>
      </c>
      <c r="D81" s="246"/>
      <c r="E81" s="246"/>
      <c r="F81" s="269" t="s">
        <v>1859</v>
      </c>
      <c r="G81" s="270"/>
      <c r="H81" s="246" t="s">
        <v>1860</v>
      </c>
      <c r="I81" s="246" t="s">
        <v>1855</v>
      </c>
      <c r="J81" s="246">
        <v>50</v>
      </c>
      <c r="K81" s="260"/>
    </row>
    <row r="82" s="1" customFormat="1" ht="15" customHeight="1">
      <c r="B82" s="271"/>
      <c r="C82" s="246" t="s">
        <v>1861</v>
      </c>
      <c r="D82" s="246"/>
      <c r="E82" s="246"/>
      <c r="F82" s="269" t="s">
        <v>1853</v>
      </c>
      <c r="G82" s="270"/>
      <c r="H82" s="246" t="s">
        <v>1862</v>
      </c>
      <c r="I82" s="246" t="s">
        <v>1863</v>
      </c>
      <c r="J82" s="246"/>
      <c r="K82" s="260"/>
    </row>
    <row r="83" s="1" customFormat="1" ht="15" customHeight="1">
      <c r="B83" s="271"/>
      <c r="C83" s="272" t="s">
        <v>1864</v>
      </c>
      <c r="D83" s="272"/>
      <c r="E83" s="272"/>
      <c r="F83" s="273" t="s">
        <v>1859</v>
      </c>
      <c r="G83" s="272"/>
      <c r="H83" s="272" t="s">
        <v>1865</v>
      </c>
      <c r="I83" s="272" t="s">
        <v>1855</v>
      </c>
      <c r="J83" s="272">
        <v>15</v>
      </c>
      <c r="K83" s="260"/>
    </row>
    <row r="84" s="1" customFormat="1" ht="15" customHeight="1">
      <c r="B84" s="271"/>
      <c r="C84" s="272" t="s">
        <v>1866</v>
      </c>
      <c r="D84" s="272"/>
      <c r="E84" s="272"/>
      <c r="F84" s="273" t="s">
        <v>1859</v>
      </c>
      <c r="G84" s="272"/>
      <c r="H84" s="272" t="s">
        <v>1867</v>
      </c>
      <c r="I84" s="272" t="s">
        <v>1855</v>
      </c>
      <c r="J84" s="272">
        <v>15</v>
      </c>
      <c r="K84" s="260"/>
    </row>
    <row r="85" s="1" customFormat="1" ht="15" customHeight="1">
      <c r="B85" s="271"/>
      <c r="C85" s="272" t="s">
        <v>1868</v>
      </c>
      <c r="D85" s="272"/>
      <c r="E85" s="272"/>
      <c r="F85" s="273" t="s">
        <v>1859</v>
      </c>
      <c r="G85" s="272"/>
      <c r="H85" s="272" t="s">
        <v>1869</v>
      </c>
      <c r="I85" s="272" t="s">
        <v>1855</v>
      </c>
      <c r="J85" s="272">
        <v>20</v>
      </c>
      <c r="K85" s="260"/>
    </row>
    <row r="86" s="1" customFormat="1" ht="15" customHeight="1">
      <c r="B86" s="271"/>
      <c r="C86" s="272" t="s">
        <v>1870</v>
      </c>
      <c r="D86" s="272"/>
      <c r="E86" s="272"/>
      <c r="F86" s="273" t="s">
        <v>1859</v>
      </c>
      <c r="G86" s="272"/>
      <c r="H86" s="272" t="s">
        <v>1871</v>
      </c>
      <c r="I86" s="272" t="s">
        <v>1855</v>
      </c>
      <c r="J86" s="272">
        <v>20</v>
      </c>
      <c r="K86" s="260"/>
    </row>
    <row r="87" s="1" customFormat="1" ht="15" customHeight="1">
      <c r="B87" s="271"/>
      <c r="C87" s="246" t="s">
        <v>1872</v>
      </c>
      <c r="D87" s="246"/>
      <c r="E87" s="246"/>
      <c r="F87" s="269" t="s">
        <v>1859</v>
      </c>
      <c r="G87" s="270"/>
      <c r="H87" s="246" t="s">
        <v>1873</v>
      </c>
      <c r="I87" s="246" t="s">
        <v>1855</v>
      </c>
      <c r="J87" s="246">
        <v>50</v>
      </c>
      <c r="K87" s="260"/>
    </row>
    <row r="88" s="1" customFormat="1" ht="15" customHeight="1">
      <c r="B88" s="271"/>
      <c r="C88" s="246" t="s">
        <v>1874</v>
      </c>
      <c r="D88" s="246"/>
      <c r="E88" s="246"/>
      <c r="F88" s="269" t="s">
        <v>1859</v>
      </c>
      <c r="G88" s="270"/>
      <c r="H88" s="246" t="s">
        <v>1875</v>
      </c>
      <c r="I88" s="246" t="s">
        <v>1855</v>
      </c>
      <c r="J88" s="246">
        <v>20</v>
      </c>
      <c r="K88" s="260"/>
    </row>
    <row r="89" s="1" customFormat="1" ht="15" customHeight="1">
      <c r="B89" s="271"/>
      <c r="C89" s="246" t="s">
        <v>1876</v>
      </c>
      <c r="D89" s="246"/>
      <c r="E89" s="246"/>
      <c r="F89" s="269" t="s">
        <v>1859</v>
      </c>
      <c r="G89" s="270"/>
      <c r="H89" s="246" t="s">
        <v>1877</v>
      </c>
      <c r="I89" s="246" t="s">
        <v>1855</v>
      </c>
      <c r="J89" s="246">
        <v>20</v>
      </c>
      <c r="K89" s="260"/>
    </row>
    <row r="90" s="1" customFormat="1" ht="15" customHeight="1">
      <c r="B90" s="271"/>
      <c r="C90" s="246" t="s">
        <v>1878</v>
      </c>
      <c r="D90" s="246"/>
      <c r="E90" s="246"/>
      <c r="F90" s="269" t="s">
        <v>1859</v>
      </c>
      <c r="G90" s="270"/>
      <c r="H90" s="246" t="s">
        <v>1879</v>
      </c>
      <c r="I90" s="246" t="s">
        <v>1855</v>
      </c>
      <c r="J90" s="246">
        <v>50</v>
      </c>
      <c r="K90" s="260"/>
    </row>
    <row r="91" s="1" customFormat="1" ht="15" customHeight="1">
      <c r="B91" s="271"/>
      <c r="C91" s="246" t="s">
        <v>1880</v>
      </c>
      <c r="D91" s="246"/>
      <c r="E91" s="246"/>
      <c r="F91" s="269" t="s">
        <v>1859</v>
      </c>
      <c r="G91" s="270"/>
      <c r="H91" s="246" t="s">
        <v>1880</v>
      </c>
      <c r="I91" s="246" t="s">
        <v>1855</v>
      </c>
      <c r="J91" s="246">
        <v>50</v>
      </c>
      <c r="K91" s="260"/>
    </row>
    <row r="92" s="1" customFormat="1" ht="15" customHeight="1">
      <c r="B92" s="271"/>
      <c r="C92" s="246" t="s">
        <v>1881</v>
      </c>
      <c r="D92" s="246"/>
      <c r="E92" s="246"/>
      <c r="F92" s="269" t="s">
        <v>1859</v>
      </c>
      <c r="G92" s="270"/>
      <c r="H92" s="246" t="s">
        <v>1882</v>
      </c>
      <c r="I92" s="246" t="s">
        <v>1855</v>
      </c>
      <c r="J92" s="246">
        <v>255</v>
      </c>
      <c r="K92" s="260"/>
    </row>
    <row r="93" s="1" customFormat="1" ht="15" customHeight="1">
      <c r="B93" s="271"/>
      <c r="C93" s="246" t="s">
        <v>1883</v>
      </c>
      <c r="D93" s="246"/>
      <c r="E93" s="246"/>
      <c r="F93" s="269" t="s">
        <v>1853</v>
      </c>
      <c r="G93" s="270"/>
      <c r="H93" s="246" t="s">
        <v>1884</v>
      </c>
      <c r="I93" s="246" t="s">
        <v>1885</v>
      </c>
      <c r="J93" s="246"/>
      <c r="K93" s="260"/>
    </row>
    <row r="94" s="1" customFormat="1" ht="15" customHeight="1">
      <c r="B94" s="271"/>
      <c r="C94" s="246" t="s">
        <v>1886</v>
      </c>
      <c r="D94" s="246"/>
      <c r="E94" s="246"/>
      <c r="F94" s="269" t="s">
        <v>1853</v>
      </c>
      <c r="G94" s="270"/>
      <c r="H94" s="246" t="s">
        <v>1887</v>
      </c>
      <c r="I94" s="246" t="s">
        <v>1888</v>
      </c>
      <c r="J94" s="246"/>
      <c r="K94" s="260"/>
    </row>
    <row r="95" s="1" customFormat="1" ht="15" customHeight="1">
      <c r="B95" s="271"/>
      <c r="C95" s="246" t="s">
        <v>1889</v>
      </c>
      <c r="D95" s="246"/>
      <c r="E95" s="246"/>
      <c r="F95" s="269" t="s">
        <v>1853</v>
      </c>
      <c r="G95" s="270"/>
      <c r="H95" s="246" t="s">
        <v>1889</v>
      </c>
      <c r="I95" s="246" t="s">
        <v>1888</v>
      </c>
      <c r="J95" s="246"/>
      <c r="K95" s="260"/>
    </row>
    <row r="96" s="1" customFormat="1" ht="15" customHeight="1">
      <c r="B96" s="271"/>
      <c r="C96" s="246" t="s">
        <v>38</v>
      </c>
      <c r="D96" s="246"/>
      <c r="E96" s="246"/>
      <c r="F96" s="269" t="s">
        <v>1853</v>
      </c>
      <c r="G96" s="270"/>
      <c r="H96" s="246" t="s">
        <v>1890</v>
      </c>
      <c r="I96" s="246" t="s">
        <v>1888</v>
      </c>
      <c r="J96" s="246"/>
      <c r="K96" s="260"/>
    </row>
    <row r="97" s="1" customFormat="1" ht="15" customHeight="1">
      <c r="B97" s="271"/>
      <c r="C97" s="246" t="s">
        <v>48</v>
      </c>
      <c r="D97" s="246"/>
      <c r="E97" s="246"/>
      <c r="F97" s="269" t="s">
        <v>1853</v>
      </c>
      <c r="G97" s="270"/>
      <c r="H97" s="246" t="s">
        <v>1891</v>
      </c>
      <c r="I97" s="246" t="s">
        <v>1888</v>
      </c>
      <c r="J97" s="246"/>
      <c r="K97" s="260"/>
    </row>
    <row r="98" s="1" customFormat="1" ht="15" customHeight="1">
      <c r="B98" s="274"/>
      <c r="C98" s="275"/>
      <c r="D98" s="275"/>
      <c r="E98" s="275"/>
      <c r="F98" s="275"/>
      <c r="G98" s="275"/>
      <c r="H98" s="275"/>
      <c r="I98" s="275"/>
      <c r="J98" s="275"/>
      <c r="K98" s="276"/>
    </row>
    <row r="99" s="1" customFormat="1" ht="18.75" customHeight="1">
      <c r="B99" s="277"/>
      <c r="C99" s="278"/>
      <c r="D99" s="278"/>
      <c r="E99" s="278"/>
      <c r="F99" s="278"/>
      <c r="G99" s="278"/>
      <c r="H99" s="278"/>
      <c r="I99" s="278"/>
      <c r="J99" s="278"/>
      <c r="K99" s="277"/>
    </row>
    <row r="100" s="1" customFormat="1" ht="18.75" customHeight="1">
      <c r="B100" s="254"/>
      <c r="C100" s="254"/>
      <c r="D100" s="254"/>
      <c r="E100" s="254"/>
      <c r="F100" s="254"/>
      <c r="G100" s="254"/>
      <c r="H100" s="254"/>
      <c r="I100" s="254"/>
      <c r="J100" s="254"/>
      <c r="K100" s="254"/>
    </row>
    <row r="101" s="1" customFormat="1" ht="7.5" customHeight="1">
      <c r="B101" s="255"/>
      <c r="C101" s="256"/>
      <c r="D101" s="256"/>
      <c r="E101" s="256"/>
      <c r="F101" s="256"/>
      <c r="G101" s="256"/>
      <c r="H101" s="256"/>
      <c r="I101" s="256"/>
      <c r="J101" s="256"/>
      <c r="K101" s="257"/>
    </row>
    <row r="102" s="1" customFormat="1" ht="45" customHeight="1">
      <c r="B102" s="258"/>
      <c r="C102" s="259" t="s">
        <v>1892</v>
      </c>
      <c r="D102" s="259"/>
      <c r="E102" s="259"/>
      <c r="F102" s="259"/>
      <c r="G102" s="259"/>
      <c r="H102" s="259"/>
      <c r="I102" s="259"/>
      <c r="J102" s="259"/>
      <c r="K102" s="260"/>
    </row>
    <row r="103" s="1" customFormat="1" ht="17.25" customHeight="1">
      <c r="B103" s="258"/>
      <c r="C103" s="261" t="s">
        <v>1847</v>
      </c>
      <c r="D103" s="261"/>
      <c r="E103" s="261"/>
      <c r="F103" s="261" t="s">
        <v>1848</v>
      </c>
      <c r="G103" s="262"/>
      <c r="H103" s="261" t="s">
        <v>54</v>
      </c>
      <c r="I103" s="261" t="s">
        <v>57</v>
      </c>
      <c r="J103" s="261" t="s">
        <v>1849</v>
      </c>
      <c r="K103" s="260"/>
    </row>
    <row r="104" s="1" customFormat="1" ht="17.25" customHeight="1">
      <c r="B104" s="258"/>
      <c r="C104" s="263" t="s">
        <v>1850</v>
      </c>
      <c r="D104" s="263"/>
      <c r="E104" s="263"/>
      <c r="F104" s="264" t="s">
        <v>1851</v>
      </c>
      <c r="G104" s="265"/>
      <c r="H104" s="263"/>
      <c r="I104" s="263"/>
      <c r="J104" s="263" t="s">
        <v>1852</v>
      </c>
      <c r="K104" s="260"/>
    </row>
    <row r="105" s="1" customFormat="1" ht="5.25" customHeight="1">
      <c r="B105" s="258"/>
      <c r="C105" s="261"/>
      <c r="D105" s="261"/>
      <c r="E105" s="261"/>
      <c r="F105" s="261"/>
      <c r="G105" s="279"/>
      <c r="H105" s="261"/>
      <c r="I105" s="261"/>
      <c r="J105" s="261"/>
      <c r="K105" s="260"/>
    </row>
    <row r="106" s="1" customFormat="1" ht="15" customHeight="1">
      <c r="B106" s="258"/>
      <c r="C106" s="246" t="s">
        <v>53</v>
      </c>
      <c r="D106" s="268"/>
      <c r="E106" s="268"/>
      <c r="F106" s="269" t="s">
        <v>1853</v>
      </c>
      <c r="G106" s="246"/>
      <c r="H106" s="246" t="s">
        <v>1893</v>
      </c>
      <c r="I106" s="246" t="s">
        <v>1855</v>
      </c>
      <c r="J106" s="246">
        <v>20</v>
      </c>
      <c r="K106" s="260"/>
    </row>
    <row r="107" s="1" customFormat="1" ht="15" customHeight="1">
      <c r="B107" s="258"/>
      <c r="C107" s="246" t="s">
        <v>1856</v>
      </c>
      <c r="D107" s="246"/>
      <c r="E107" s="246"/>
      <c r="F107" s="269" t="s">
        <v>1853</v>
      </c>
      <c r="G107" s="246"/>
      <c r="H107" s="246" t="s">
        <v>1893</v>
      </c>
      <c r="I107" s="246" t="s">
        <v>1855</v>
      </c>
      <c r="J107" s="246">
        <v>120</v>
      </c>
      <c r="K107" s="260"/>
    </row>
    <row r="108" s="1" customFormat="1" ht="15" customHeight="1">
      <c r="B108" s="271"/>
      <c r="C108" s="246" t="s">
        <v>1858</v>
      </c>
      <c r="D108" s="246"/>
      <c r="E108" s="246"/>
      <c r="F108" s="269" t="s">
        <v>1859</v>
      </c>
      <c r="G108" s="246"/>
      <c r="H108" s="246" t="s">
        <v>1893</v>
      </c>
      <c r="I108" s="246" t="s">
        <v>1855</v>
      </c>
      <c r="J108" s="246">
        <v>50</v>
      </c>
      <c r="K108" s="260"/>
    </row>
    <row r="109" s="1" customFormat="1" ht="15" customHeight="1">
      <c r="B109" s="271"/>
      <c r="C109" s="246" t="s">
        <v>1861</v>
      </c>
      <c r="D109" s="246"/>
      <c r="E109" s="246"/>
      <c r="F109" s="269" t="s">
        <v>1853</v>
      </c>
      <c r="G109" s="246"/>
      <c r="H109" s="246" t="s">
        <v>1893</v>
      </c>
      <c r="I109" s="246" t="s">
        <v>1863</v>
      </c>
      <c r="J109" s="246"/>
      <c r="K109" s="260"/>
    </row>
    <row r="110" s="1" customFormat="1" ht="15" customHeight="1">
      <c r="B110" s="271"/>
      <c r="C110" s="246" t="s">
        <v>1872</v>
      </c>
      <c r="D110" s="246"/>
      <c r="E110" s="246"/>
      <c r="F110" s="269" t="s">
        <v>1859</v>
      </c>
      <c r="G110" s="246"/>
      <c r="H110" s="246" t="s">
        <v>1893</v>
      </c>
      <c r="I110" s="246" t="s">
        <v>1855</v>
      </c>
      <c r="J110" s="246">
        <v>50</v>
      </c>
      <c r="K110" s="260"/>
    </row>
    <row r="111" s="1" customFormat="1" ht="15" customHeight="1">
      <c r="B111" s="271"/>
      <c r="C111" s="246" t="s">
        <v>1880</v>
      </c>
      <c r="D111" s="246"/>
      <c r="E111" s="246"/>
      <c r="F111" s="269" t="s">
        <v>1859</v>
      </c>
      <c r="G111" s="246"/>
      <c r="H111" s="246" t="s">
        <v>1893</v>
      </c>
      <c r="I111" s="246" t="s">
        <v>1855</v>
      </c>
      <c r="J111" s="246">
        <v>50</v>
      </c>
      <c r="K111" s="260"/>
    </row>
    <row r="112" s="1" customFormat="1" ht="15" customHeight="1">
      <c r="B112" s="271"/>
      <c r="C112" s="246" t="s">
        <v>1878</v>
      </c>
      <c r="D112" s="246"/>
      <c r="E112" s="246"/>
      <c r="F112" s="269" t="s">
        <v>1859</v>
      </c>
      <c r="G112" s="246"/>
      <c r="H112" s="246" t="s">
        <v>1893</v>
      </c>
      <c r="I112" s="246" t="s">
        <v>1855</v>
      </c>
      <c r="J112" s="246">
        <v>50</v>
      </c>
      <c r="K112" s="260"/>
    </row>
    <row r="113" s="1" customFormat="1" ht="15" customHeight="1">
      <c r="B113" s="271"/>
      <c r="C113" s="246" t="s">
        <v>53</v>
      </c>
      <c r="D113" s="246"/>
      <c r="E113" s="246"/>
      <c r="F113" s="269" t="s">
        <v>1853</v>
      </c>
      <c r="G113" s="246"/>
      <c r="H113" s="246" t="s">
        <v>1894</v>
      </c>
      <c r="I113" s="246" t="s">
        <v>1855</v>
      </c>
      <c r="J113" s="246">
        <v>20</v>
      </c>
      <c r="K113" s="260"/>
    </row>
    <row r="114" s="1" customFormat="1" ht="15" customHeight="1">
      <c r="B114" s="271"/>
      <c r="C114" s="246" t="s">
        <v>1895</v>
      </c>
      <c r="D114" s="246"/>
      <c r="E114" s="246"/>
      <c r="F114" s="269" t="s">
        <v>1853</v>
      </c>
      <c r="G114" s="246"/>
      <c r="H114" s="246" t="s">
        <v>1896</v>
      </c>
      <c r="I114" s="246" t="s">
        <v>1855</v>
      </c>
      <c r="J114" s="246">
        <v>120</v>
      </c>
      <c r="K114" s="260"/>
    </row>
    <row r="115" s="1" customFormat="1" ht="15" customHeight="1">
      <c r="B115" s="271"/>
      <c r="C115" s="246" t="s">
        <v>38</v>
      </c>
      <c r="D115" s="246"/>
      <c r="E115" s="246"/>
      <c r="F115" s="269" t="s">
        <v>1853</v>
      </c>
      <c r="G115" s="246"/>
      <c r="H115" s="246" t="s">
        <v>1897</v>
      </c>
      <c r="I115" s="246" t="s">
        <v>1888</v>
      </c>
      <c r="J115" s="246"/>
      <c r="K115" s="260"/>
    </row>
    <row r="116" s="1" customFormat="1" ht="15" customHeight="1">
      <c r="B116" s="271"/>
      <c r="C116" s="246" t="s">
        <v>48</v>
      </c>
      <c r="D116" s="246"/>
      <c r="E116" s="246"/>
      <c r="F116" s="269" t="s">
        <v>1853</v>
      </c>
      <c r="G116" s="246"/>
      <c r="H116" s="246" t="s">
        <v>1898</v>
      </c>
      <c r="I116" s="246" t="s">
        <v>1888</v>
      </c>
      <c r="J116" s="246"/>
      <c r="K116" s="260"/>
    </row>
    <row r="117" s="1" customFormat="1" ht="15" customHeight="1">
      <c r="B117" s="271"/>
      <c r="C117" s="246" t="s">
        <v>57</v>
      </c>
      <c r="D117" s="246"/>
      <c r="E117" s="246"/>
      <c r="F117" s="269" t="s">
        <v>1853</v>
      </c>
      <c r="G117" s="246"/>
      <c r="H117" s="246" t="s">
        <v>1899</v>
      </c>
      <c r="I117" s="246" t="s">
        <v>1900</v>
      </c>
      <c r="J117" s="246"/>
      <c r="K117" s="260"/>
    </row>
    <row r="118" s="1" customFormat="1" ht="15" customHeight="1">
      <c r="B118" s="274"/>
      <c r="C118" s="280"/>
      <c r="D118" s="280"/>
      <c r="E118" s="280"/>
      <c r="F118" s="280"/>
      <c r="G118" s="280"/>
      <c r="H118" s="280"/>
      <c r="I118" s="280"/>
      <c r="J118" s="280"/>
      <c r="K118" s="276"/>
    </row>
    <row r="119" s="1" customFormat="1" ht="18.75" customHeight="1">
      <c r="B119" s="281"/>
      <c r="C119" s="282"/>
      <c r="D119" s="282"/>
      <c r="E119" s="282"/>
      <c r="F119" s="283"/>
      <c r="G119" s="282"/>
      <c r="H119" s="282"/>
      <c r="I119" s="282"/>
      <c r="J119" s="282"/>
      <c r="K119" s="281"/>
    </row>
    <row r="120" s="1" customFormat="1" ht="18.75" customHeight="1">
      <c r="B120" s="254"/>
      <c r="C120" s="254"/>
      <c r="D120" s="254"/>
      <c r="E120" s="254"/>
      <c r="F120" s="254"/>
      <c r="G120" s="254"/>
      <c r="H120" s="254"/>
      <c r="I120" s="254"/>
      <c r="J120" s="254"/>
      <c r="K120" s="254"/>
    </row>
    <row r="121" s="1" customFormat="1" ht="7.5" customHeight="1">
      <c r="B121" s="284"/>
      <c r="C121" s="285"/>
      <c r="D121" s="285"/>
      <c r="E121" s="285"/>
      <c r="F121" s="285"/>
      <c r="G121" s="285"/>
      <c r="H121" s="285"/>
      <c r="I121" s="285"/>
      <c r="J121" s="285"/>
      <c r="K121" s="286"/>
    </row>
    <row r="122" s="1" customFormat="1" ht="45" customHeight="1">
      <c r="B122" s="287"/>
      <c r="C122" s="237" t="s">
        <v>1901</v>
      </c>
      <c r="D122" s="237"/>
      <c r="E122" s="237"/>
      <c r="F122" s="237"/>
      <c r="G122" s="237"/>
      <c r="H122" s="237"/>
      <c r="I122" s="237"/>
      <c r="J122" s="237"/>
      <c r="K122" s="288"/>
    </row>
    <row r="123" s="1" customFormat="1" ht="17.25" customHeight="1">
      <c r="B123" s="289"/>
      <c r="C123" s="261" t="s">
        <v>1847</v>
      </c>
      <c r="D123" s="261"/>
      <c r="E123" s="261"/>
      <c r="F123" s="261" t="s">
        <v>1848</v>
      </c>
      <c r="G123" s="262"/>
      <c r="H123" s="261" t="s">
        <v>54</v>
      </c>
      <c r="I123" s="261" t="s">
        <v>57</v>
      </c>
      <c r="J123" s="261" t="s">
        <v>1849</v>
      </c>
      <c r="K123" s="290"/>
    </row>
    <row r="124" s="1" customFormat="1" ht="17.25" customHeight="1">
      <c r="B124" s="289"/>
      <c r="C124" s="263" t="s">
        <v>1850</v>
      </c>
      <c r="D124" s="263"/>
      <c r="E124" s="263"/>
      <c r="F124" s="264" t="s">
        <v>1851</v>
      </c>
      <c r="G124" s="265"/>
      <c r="H124" s="263"/>
      <c r="I124" s="263"/>
      <c r="J124" s="263" t="s">
        <v>1852</v>
      </c>
      <c r="K124" s="290"/>
    </row>
    <row r="125" s="1" customFormat="1" ht="5.25" customHeight="1">
      <c r="B125" s="291"/>
      <c r="C125" s="266"/>
      <c r="D125" s="266"/>
      <c r="E125" s="266"/>
      <c r="F125" s="266"/>
      <c r="G125" s="292"/>
      <c r="H125" s="266"/>
      <c r="I125" s="266"/>
      <c r="J125" s="266"/>
      <c r="K125" s="293"/>
    </row>
    <row r="126" s="1" customFormat="1" ht="15" customHeight="1">
      <c r="B126" s="291"/>
      <c r="C126" s="246" t="s">
        <v>1856</v>
      </c>
      <c r="D126" s="268"/>
      <c r="E126" s="268"/>
      <c r="F126" s="269" t="s">
        <v>1853</v>
      </c>
      <c r="G126" s="246"/>
      <c r="H126" s="246" t="s">
        <v>1893</v>
      </c>
      <c r="I126" s="246" t="s">
        <v>1855</v>
      </c>
      <c r="J126" s="246">
        <v>120</v>
      </c>
      <c r="K126" s="294"/>
    </row>
    <row r="127" s="1" customFormat="1" ht="15" customHeight="1">
      <c r="B127" s="291"/>
      <c r="C127" s="246" t="s">
        <v>1902</v>
      </c>
      <c r="D127" s="246"/>
      <c r="E127" s="246"/>
      <c r="F127" s="269" t="s">
        <v>1853</v>
      </c>
      <c r="G127" s="246"/>
      <c r="H127" s="246" t="s">
        <v>1903</v>
      </c>
      <c r="I127" s="246" t="s">
        <v>1855</v>
      </c>
      <c r="J127" s="246" t="s">
        <v>1904</v>
      </c>
      <c r="K127" s="294"/>
    </row>
    <row r="128" s="1" customFormat="1" ht="15" customHeight="1">
      <c r="B128" s="291"/>
      <c r="C128" s="246" t="s">
        <v>1801</v>
      </c>
      <c r="D128" s="246"/>
      <c r="E128" s="246"/>
      <c r="F128" s="269" t="s">
        <v>1853</v>
      </c>
      <c r="G128" s="246"/>
      <c r="H128" s="246" t="s">
        <v>1905</v>
      </c>
      <c r="I128" s="246" t="s">
        <v>1855</v>
      </c>
      <c r="J128" s="246" t="s">
        <v>1904</v>
      </c>
      <c r="K128" s="294"/>
    </row>
    <row r="129" s="1" customFormat="1" ht="15" customHeight="1">
      <c r="B129" s="291"/>
      <c r="C129" s="246" t="s">
        <v>1864</v>
      </c>
      <c r="D129" s="246"/>
      <c r="E129" s="246"/>
      <c r="F129" s="269" t="s">
        <v>1859</v>
      </c>
      <c r="G129" s="246"/>
      <c r="H129" s="246" t="s">
        <v>1865</v>
      </c>
      <c r="I129" s="246" t="s">
        <v>1855</v>
      </c>
      <c r="J129" s="246">
        <v>15</v>
      </c>
      <c r="K129" s="294"/>
    </row>
    <row r="130" s="1" customFormat="1" ht="15" customHeight="1">
      <c r="B130" s="291"/>
      <c r="C130" s="272" t="s">
        <v>1866</v>
      </c>
      <c r="D130" s="272"/>
      <c r="E130" s="272"/>
      <c r="F130" s="273" t="s">
        <v>1859</v>
      </c>
      <c r="G130" s="272"/>
      <c r="H130" s="272" t="s">
        <v>1867</v>
      </c>
      <c r="I130" s="272" t="s">
        <v>1855</v>
      </c>
      <c r="J130" s="272">
        <v>15</v>
      </c>
      <c r="K130" s="294"/>
    </row>
    <row r="131" s="1" customFormat="1" ht="15" customHeight="1">
      <c r="B131" s="291"/>
      <c r="C131" s="272" t="s">
        <v>1868</v>
      </c>
      <c r="D131" s="272"/>
      <c r="E131" s="272"/>
      <c r="F131" s="273" t="s">
        <v>1859</v>
      </c>
      <c r="G131" s="272"/>
      <c r="H131" s="272" t="s">
        <v>1869</v>
      </c>
      <c r="I131" s="272" t="s">
        <v>1855</v>
      </c>
      <c r="J131" s="272">
        <v>20</v>
      </c>
      <c r="K131" s="294"/>
    </row>
    <row r="132" s="1" customFormat="1" ht="15" customHeight="1">
      <c r="B132" s="291"/>
      <c r="C132" s="272" t="s">
        <v>1870</v>
      </c>
      <c r="D132" s="272"/>
      <c r="E132" s="272"/>
      <c r="F132" s="273" t="s">
        <v>1859</v>
      </c>
      <c r="G132" s="272"/>
      <c r="H132" s="272" t="s">
        <v>1871</v>
      </c>
      <c r="I132" s="272" t="s">
        <v>1855</v>
      </c>
      <c r="J132" s="272">
        <v>20</v>
      </c>
      <c r="K132" s="294"/>
    </row>
    <row r="133" s="1" customFormat="1" ht="15" customHeight="1">
      <c r="B133" s="291"/>
      <c r="C133" s="246" t="s">
        <v>1858</v>
      </c>
      <c r="D133" s="246"/>
      <c r="E133" s="246"/>
      <c r="F133" s="269" t="s">
        <v>1859</v>
      </c>
      <c r="G133" s="246"/>
      <c r="H133" s="246" t="s">
        <v>1893</v>
      </c>
      <c r="I133" s="246" t="s">
        <v>1855</v>
      </c>
      <c r="J133" s="246">
        <v>50</v>
      </c>
      <c r="K133" s="294"/>
    </row>
    <row r="134" s="1" customFormat="1" ht="15" customHeight="1">
      <c r="B134" s="291"/>
      <c r="C134" s="246" t="s">
        <v>1872</v>
      </c>
      <c r="D134" s="246"/>
      <c r="E134" s="246"/>
      <c r="F134" s="269" t="s">
        <v>1859</v>
      </c>
      <c r="G134" s="246"/>
      <c r="H134" s="246" t="s">
        <v>1893</v>
      </c>
      <c r="I134" s="246" t="s">
        <v>1855</v>
      </c>
      <c r="J134" s="246">
        <v>50</v>
      </c>
      <c r="K134" s="294"/>
    </row>
    <row r="135" s="1" customFormat="1" ht="15" customHeight="1">
      <c r="B135" s="291"/>
      <c r="C135" s="246" t="s">
        <v>1878</v>
      </c>
      <c r="D135" s="246"/>
      <c r="E135" s="246"/>
      <c r="F135" s="269" t="s">
        <v>1859</v>
      </c>
      <c r="G135" s="246"/>
      <c r="H135" s="246" t="s">
        <v>1893</v>
      </c>
      <c r="I135" s="246" t="s">
        <v>1855</v>
      </c>
      <c r="J135" s="246">
        <v>50</v>
      </c>
      <c r="K135" s="294"/>
    </row>
    <row r="136" s="1" customFormat="1" ht="15" customHeight="1">
      <c r="B136" s="291"/>
      <c r="C136" s="246" t="s">
        <v>1880</v>
      </c>
      <c r="D136" s="246"/>
      <c r="E136" s="246"/>
      <c r="F136" s="269" t="s">
        <v>1859</v>
      </c>
      <c r="G136" s="246"/>
      <c r="H136" s="246" t="s">
        <v>1893</v>
      </c>
      <c r="I136" s="246" t="s">
        <v>1855</v>
      </c>
      <c r="J136" s="246">
        <v>50</v>
      </c>
      <c r="K136" s="294"/>
    </row>
    <row r="137" s="1" customFormat="1" ht="15" customHeight="1">
      <c r="B137" s="291"/>
      <c r="C137" s="246" t="s">
        <v>1881</v>
      </c>
      <c r="D137" s="246"/>
      <c r="E137" s="246"/>
      <c r="F137" s="269" t="s">
        <v>1859</v>
      </c>
      <c r="G137" s="246"/>
      <c r="H137" s="246" t="s">
        <v>1906</v>
      </c>
      <c r="I137" s="246" t="s">
        <v>1855</v>
      </c>
      <c r="J137" s="246">
        <v>255</v>
      </c>
      <c r="K137" s="294"/>
    </row>
    <row r="138" s="1" customFormat="1" ht="15" customHeight="1">
      <c r="B138" s="291"/>
      <c r="C138" s="246" t="s">
        <v>1883</v>
      </c>
      <c r="D138" s="246"/>
      <c r="E138" s="246"/>
      <c r="F138" s="269" t="s">
        <v>1853</v>
      </c>
      <c r="G138" s="246"/>
      <c r="H138" s="246" t="s">
        <v>1907</v>
      </c>
      <c r="I138" s="246" t="s">
        <v>1885</v>
      </c>
      <c r="J138" s="246"/>
      <c r="K138" s="294"/>
    </row>
    <row r="139" s="1" customFormat="1" ht="15" customHeight="1">
      <c r="B139" s="291"/>
      <c r="C139" s="246" t="s">
        <v>1886</v>
      </c>
      <c r="D139" s="246"/>
      <c r="E139" s="246"/>
      <c r="F139" s="269" t="s">
        <v>1853</v>
      </c>
      <c r="G139" s="246"/>
      <c r="H139" s="246" t="s">
        <v>1908</v>
      </c>
      <c r="I139" s="246" t="s">
        <v>1888</v>
      </c>
      <c r="J139" s="246"/>
      <c r="K139" s="294"/>
    </row>
    <row r="140" s="1" customFormat="1" ht="15" customHeight="1">
      <c r="B140" s="291"/>
      <c r="C140" s="246" t="s">
        <v>1889</v>
      </c>
      <c r="D140" s="246"/>
      <c r="E140" s="246"/>
      <c r="F140" s="269" t="s">
        <v>1853</v>
      </c>
      <c r="G140" s="246"/>
      <c r="H140" s="246" t="s">
        <v>1889</v>
      </c>
      <c r="I140" s="246" t="s">
        <v>1888</v>
      </c>
      <c r="J140" s="246"/>
      <c r="K140" s="294"/>
    </row>
    <row r="141" s="1" customFormat="1" ht="15" customHeight="1">
      <c r="B141" s="291"/>
      <c r="C141" s="246" t="s">
        <v>38</v>
      </c>
      <c r="D141" s="246"/>
      <c r="E141" s="246"/>
      <c r="F141" s="269" t="s">
        <v>1853</v>
      </c>
      <c r="G141" s="246"/>
      <c r="H141" s="246" t="s">
        <v>1909</v>
      </c>
      <c r="I141" s="246" t="s">
        <v>1888</v>
      </c>
      <c r="J141" s="246"/>
      <c r="K141" s="294"/>
    </row>
    <row r="142" s="1" customFormat="1" ht="15" customHeight="1">
      <c r="B142" s="291"/>
      <c r="C142" s="246" t="s">
        <v>1910</v>
      </c>
      <c r="D142" s="246"/>
      <c r="E142" s="246"/>
      <c r="F142" s="269" t="s">
        <v>1853</v>
      </c>
      <c r="G142" s="246"/>
      <c r="H142" s="246" t="s">
        <v>1911</v>
      </c>
      <c r="I142" s="246" t="s">
        <v>1888</v>
      </c>
      <c r="J142" s="246"/>
      <c r="K142" s="294"/>
    </row>
    <row r="143" s="1" customFormat="1" ht="15" customHeight="1">
      <c r="B143" s="295"/>
      <c r="C143" s="296"/>
      <c r="D143" s="296"/>
      <c r="E143" s="296"/>
      <c r="F143" s="296"/>
      <c r="G143" s="296"/>
      <c r="H143" s="296"/>
      <c r="I143" s="296"/>
      <c r="J143" s="296"/>
      <c r="K143" s="297"/>
    </row>
    <row r="144" s="1" customFormat="1" ht="18.75" customHeight="1">
      <c r="B144" s="282"/>
      <c r="C144" s="282"/>
      <c r="D144" s="282"/>
      <c r="E144" s="282"/>
      <c r="F144" s="283"/>
      <c r="G144" s="282"/>
      <c r="H144" s="282"/>
      <c r="I144" s="282"/>
      <c r="J144" s="282"/>
      <c r="K144" s="282"/>
    </row>
    <row r="145" s="1" customFormat="1" ht="18.75" customHeight="1">
      <c r="B145" s="254"/>
      <c r="C145" s="254"/>
      <c r="D145" s="254"/>
      <c r="E145" s="254"/>
      <c r="F145" s="254"/>
      <c r="G145" s="254"/>
      <c r="H145" s="254"/>
      <c r="I145" s="254"/>
      <c r="J145" s="254"/>
      <c r="K145" s="254"/>
    </row>
    <row r="146" s="1" customFormat="1" ht="7.5" customHeight="1">
      <c r="B146" s="255"/>
      <c r="C146" s="256"/>
      <c r="D146" s="256"/>
      <c r="E146" s="256"/>
      <c r="F146" s="256"/>
      <c r="G146" s="256"/>
      <c r="H146" s="256"/>
      <c r="I146" s="256"/>
      <c r="J146" s="256"/>
      <c r="K146" s="257"/>
    </row>
    <row r="147" s="1" customFormat="1" ht="45" customHeight="1">
      <c r="B147" s="258"/>
      <c r="C147" s="259" t="s">
        <v>1912</v>
      </c>
      <c r="D147" s="259"/>
      <c r="E147" s="259"/>
      <c r="F147" s="259"/>
      <c r="G147" s="259"/>
      <c r="H147" s="259"/>
      <c r="I147" s="259"/>
      <c r="J147" s="259"/>
      <c r="K147" s="260"/>
    </row>
    <row r="148" s="1" customFormat="1" ht="17.25" customHeight="1">
      <c r="B148" s="258"/>
      <c r="C148" s="261" t="s">
        <v>1847</v>
      </c>
      <c r="D148" s="261"/>
      <c r="E148" s="261"/>
      <c r="F148" s="261" t="s">
        <v>1848</v>
      </c>
      <c r="G148" s="262"/>
      <c r="H148" s="261" t="s">
        <v>54</v>
      </c>
      <c r="I148" s="261" t="s">
        <v>57</v>
      </c>
      <c r="J148" s="261" t="s">
        <v>1849</v>
      </c>
      <c r="K148" s="260"/>
    </row>
    <row r="149" s="1" customFormat="1" ht="17.25" customHeight="1">
      <c r="B149" s="258"/>
      <c r="C149" s="263" t="s">
        <v>1850</v>
      </c>
      <c r="D149" s="263"/>
      <c r="E149" s="263"/>
      <c r="F149" s="264" t="s">
        <v>1851</v>
      </c>
      <c r="G149" s="265"/>
      <c r="H149" s="263"/>
      <c r="I149" s="263"/>
      <c r="J149" s="263" t="s">
        <v>1852</v>
      </c>
      <c r="K149" s="260"/>
    </row>
    <row r="150" s="1" customFormat="1" ht="5.25" customHeight="1">
      <c r="B150" s="271"/>
      <c r="C150" s="266"/>
      <c r="D150" s="266"/>
      <c r="E150" s="266"/>
      <c r="F150" s="266"/>
      <c r="G150" s="267"/>
      <c r="H150" s="266"/>
      <c r="I150" s="266"/>
      <c r="J150" s="266"/>
      <c r="K150" s="294"/>
    </row>
    <row r="151" s="1" customFormat="1" ht="15" customHeight="1">
      <c r="B151" s="271"/>
      <c r="C151" s="298" t="s">
        <v>1856</v>
      </c>
      <c r="D151" s="246"/>
      <c r="E151" s="246"/>
      <c r="F151" s="299" t="s">
        <v>1853</v>
      </c>
      <c r="G151" s="246"/>
      <c r="H151" s="298" t="s">
        <v>1893</v>
      </c>
      <c r="I151" s="298" t="s">
        <v>1855</v>
      </c>
      <c r="J151" s="298">
        <v>120</v>
      </c>
      <c r="K151" s="294"/>
    </row>
    <row r="152" s="1" customFormat="1" ht="15" customHeight="1">
      <c r="B152" s="271"/>
      <c r="C152" s="298" t="s">
        <v>1902</v>
      </c>
      <c r="D152" s="246"/>
      <c r="E152" s="246"/>
      <c r="F152" s="299" t="s">
        <v>1853</v>
      </c>
      <c r="G152" s="246"/>
      <c r="H152" s="298" t="s">
        <v>1913</v>
      </c>
      <c r="I152" s="298" t="s">
        <v>1855</v>
      </c>
      <c r="J152" s="298" t="s">
        <v>1904</v>
      </c>
      <c r="K152" s="294"/>
    </row>
    <row r="153" s="1" customFormat="1" ht="15" customHeight="1">
      <c r="B153" s="271"/>
      <c r="C153" s="298" t="s">
        <v>1801</v>
      </c>
      <c r="D153" s="246"/>
      <c r="E153" s="246"/>
      <c r="F153" s="299" t="s">
        <v>1853</v>
      </c>
      <c r="G153" s="246"/>
      <c r="H153" s="298" t="s">
        <v>1914</v>
      </c>
      <c r="I153" s="298" t="s">
        <v>1855</v>
      </c>
      <c r="J153" s="298" t="s">
        <v>1904</v>
      </c>
      <c r="K153" s="294"/>
    </row>
    <row r="154" s="1" customFormat="1" ht="15" customHeight="1">
      <c r="B154" s="271"/>
      <c r="C154" s="298" t="s">
        <v>1858</v>
      </c>
      <c r="D154" s="246"/>
      <c r="E154" s="246"/>
      <c r="F154" s="299" t="s">
        <v>1859</v>
      </c>
      <c r="G154" s="246"/>
      <c r="H154" s="298" t="s">
        <v>1893</v>
      </c>
      <c r="I154" s="298" t="s">
        <v>1855</v>
      </c>
      <c r="J154" s="298">
        <v>50</v>
      </c>
      <c r="K154" s="294"/>
    </row>
    <row r="155" s="1" customFormat="1" ht="15" customHeight="1">
      <c r="B155" s="271"/>
      <c r="C155" s="298" t="s">
        <v>1861</v>
      </c>
      <c r="D155" s="246"/>
      <c r="E155" s="246"/>
      <c r="F155" s="299" t="s">
        <v>1853</v>
      </c>
      <c r="G155" s="246"/>
      <c r="H155" s="298" t="s">
        <v>1893</v>
      </c>
      <c r="I155" s="298" t="s">
        <v>1863</v>
      </c>
      <c r="J155" s="298"/>
      <c r="K155" s="294"/>
    </row>
    <row r="156" s="1" customFormat="1" ht="15" customHeight="1">
      <c r="B156" s="271"/>
      <c r="C156" s="298" t="s">
        <v>1872</v>
      </c>
      <c r="D156" s="246"/>
      <c r="E156" s="246"/>
      <c r="F156" s="299" t="s">
        <v>1859</v>
      </c>
      <c r="G156" s="246"/>
      <c r="H156" s="298" t="s">
        <v>1893</v>
      </c>
      <c r="I156" s="298" t="s">
        <v>1855</v>
      </c>
      <c r="J156" s="298">
        <v>50</v>
      </c>
      <c r="K156" s="294"/>
    </row>
    <row r="157" s="1" customFormat="1" ht="15" customHeight="1">
      <c r="B157" s="271"/>
      <c r="C157" s="298" t="s">
        <v>1880</v>
      </c>
      <c r="D157" s="246"/>
      <c r="E157" s="246"/>
      <c r="F157" s="299" t="s">
        <v>1859</v>
      </c>
      <c r="G157" s="246"/>
      <c r="H157" s="298" t="s">
        <v>1893</v>
      </c>
      <c r="I157" s="298" t="s">
        <v>1855</v>
      </c>
      <c r="J157" s="298">
        <v>50</v>
      </c>
      <c r="K157" s="294"/>
    </row>
    <row r="158" s="1" customFormat="1" ht="15" customHeight="1">
      <c r="B158" s="271"/>
      <c r="C158" s="298" t="s">
        <v>1878</v>
      </c>
      <c r="D158" s="246"/>
      <c r="E158" s="246"/>
      <c r="F158" s="299" t="s">
        <v>1859</v>
      </c>
      <c r="G158" s="246"/>
      <c r="H158" s="298" t="s">
        <v>1893</v>
      </c>
      <c r="I158" s="298" t="s">
        <v>1855</v>
      </c>
      <c r="J158" s="298">
        <v>50</v>
      </c>
      <c r="K158" s="294"/>
    </row>
    <row r="159" s="1" customFormat="1" ht="15" customHeight="1">
      <c r="B159" s="271"/>
      <c r="C159" s="298" t="s">
        <v>114</v>
      </c>
      <c r="D159" s="246"/>
      <c r="E159" s="246"/>
      <c r="F159" s="299" t="s">
        <v>1853</v>
      </c>
      <c r="G159" s="246"/>
      <c r="H159" s="298" t="s">
        <v>1915</v>
      </c>
      <c r="I159" s="298" t="s">
        <v>1855</v>
      </c>
      <c r="J159" s="298" t="s">
        <v>1916</v>
      </c>
      <c r="K159" s="294"/>
    </row>
    <row r="160" s="1" customFormat="1" ht="15" customHeight="1">
      <c r="B160" s="271"/>
      <c r="C160" s="298" t="s">
        <v>1917</v>
      </c>
      <c r="D160" s="246"/>
      <c r="E160" s="246"/>
      <c r="F160" s="299" t="s">
        <v>1853</v>
      </c>
      <c r="G160" s="246"/>
      <c r="H160" s="298" t="s">
        <v>1918</v>
      </c>
      <c r="I160" s="298" t="s">
        <v>1888</v>
      </c>
      <c r="J160" s="298"/>
      <c r="K160" s="294"/>
    </row>
    <row r="161" s="1" customFormat="1" ht="15" customHeight="1">
      <c r="B161" s="300"/>
      <c r="C161" s="280"/>
      <c r="D161" s="280"/>
      <c r="E161" s="280"/>
      <c r="F161" s="280"/>
      <c r="G161" s="280"/>
      <c r="H161" s="280"/>
      <c r="I161" s="280"/>
      <c r="J161" s="280"/>
      <c r="K161" s="301"/>
    </row>
    <row r="162" s="1" customFormat="1" ht="18.75" customHeight="1">
      <c r="B162" s="282"/>
      <c r="C162" s="292"/>
      <c r="D162" s="292"/>
      <c r="E162" s="292"/>
      <c r="F162" s="302"/>
      <c r="G162" s="292"/>
      <c r="H162" s="292"/>
      <c r="I162" s="292"/>
      <c r="J162" s="292"/>
      <c r="K162" s="282"/>
    </row>
    <row r="163" s="1" customFormat="1" ht="18.75" customHeight="1">
      <c r="B163" s="254"/>
      <c r="C163" s="254"/>
      <c r="D163" s="254"/>
      <c r="E163" s="254"/>
      <c r="F163" s="254"/>
      <c r="G163" s="254"/>
      <c r="H163" s="254"/>
      <c r="I163" s="254"/>
      <c r="J163" s="254"/>
      <c r="K163" s="254"/>
    </row>
    <row r="164" s="1" customFormat="1" ht="7.5" customHeight="1">
      <c r="B164" s="233"/>
      <c r="C164" s="234"/>
      <c r="D164" s="234"/>
      <c r="E164" s="234"/>
      <c r="F164" s="234"/>
      <c r="G164" s="234"/>
      <c r="H164" s="234"/>
      <c r="I164" s="234"/>
      <c r="J164" s="234"/>
      <c r="K164" s="235"/>
    </row>
    <row r="165" s="1" customFormat="1" ht="45" customHeight="1">
      <c r="B165" s="236"/>
      <c r="C165" s="237" t="s">
        <v>1919</v>
      </c>
      <c r="D165" s="237"/>
      <c r="E165" s="237"/>
      <c r="F165" s="237"/>
      <c r="G165" s="237"/>
      <c r="H165" s="237"/>
      <c r="I165" s="237"/>
      <c r="J165" s="237"/>
      <c r="K165" s="238"/>
    </row>
    <row r="166" s="1" customFormat="1" ht="17.25" customHeight="1">
      <c r="B166" s="236"/>
      <c r="C166" s="261" t="s">
        <v>1847</v>
      </c>
      <c r="D166" s="261"/>
      <c r="E166" s="261"/>
      <c r="F166" s="261" t="s">
        <v>1848</v>
      </c>
      <c r="G166" s="303"/>
      <c r="H166" s="304" t="s">
        <v>54</v>
      </c>
      <c r="I166" s="304" t="s">
        <v>57</v>
      </c>
      <c r="J166" s="261" t="s">
        <v>1849</v>
      </c>
      <c r="K166" s="238"/>
    </row>
    <row r="167" s="1" customFormat="1" ht="17.25" customHeight="1">
      <c r="B167" s="239"/>
      <c r="C167" s="263" t="s">
        <v>1850</v>
      </c>
      <c r="D167" s="263"/>
      <c r="E167" s="263"/>
      <c r="F167" s="264" t="s">
        <v>1851</v>
      </c>
      <c r="G167" s="305"/>
      <c r="H167" s="306"/>
      <c r="I167" s="306"/>
      <c r="J167" s="263" t="s">
        <v>1852</v>
      </c>
      <c r="K167" s="241"/>
    </row>
    <row r="168" s="1" customFormat="1" ht="5.25" customHeight="1">
      <c r="B168" s="271"/>
      <c r="C168" s="266"/>
      <c r="D168" s="266"/>
      <c r="E168" s="266"/>
      <c r="F168" s="266"/>
      <c r="G168" s="267"/>
      <c r="H168" s="266"/>
      <c r="I168" s="266"/>
      <c r="J168" s="266"/>
      <c r="K168" s="294"/>
    </row>
    <row r="169" s="1" customFormat="1" ht="15" customHeight="1">
      <c r="B169" s="271"/>
      <c r="C169" s="246" t="s">
        <v>1856</v>
      </c>
      <c r="D169" s="246"/>
      <c r="E169" s="246"/>
      <c r="F169" s="269" t="s">
        <v>1853</v>
      </c>
      <c r="G169" s="246"/>
      <c r="H169" s="246" t="s">
        <v>1893</v>
      </c>
      <c r="I169" s="246" t="s">
        <v>1855</v>
      </c>
      <c r="J169" s="246">
        <v>120</v>
      </c>
      <c r="K169" s="294"/>
    </row>
    <row r="170" s="1" customFormat="1" ht="15" customHeight="1">
      <c r="B170" s="271"/>
      <c r="C170" s="246" t="s">
        <v>1902</v>
      </c>
      <c r="D170" s="246"/>
      <c r="E170" s="246"/>
      <c r="F170" s="269" t="s">
        <v>1853</v>
      </c>
      <c r="G170" s="246"/>
      <c r="H170" s="246" t="s">
        <v>1903</v>
      </c>
      <c r="I170" s="246" t="s">
        <v>1855</v>
      </c>
      <c r="J170" s="246" t="s">
        <v>1904</v>
      </c>
      <c r="K170" s="294"/>
    </row>
    <row r="171" s="1" customFormat="1" ht="15" customHeight="1">
      <c r="B171" s="271"/>
      <c r="C171" s="246" t="s">
        <v>1801</v>
      </c>
      <c r="D171" s="246"/>
      <c r="E171" s="246"/>
      <c r="F171" s="269" t="s">
        <v>1853</v>
      </c>
      <c r="G171" s="246"/>
      <c r="H171" s="246" t="s">
        <v>1920</v>
      </c>
      <c r="I171" s="246" t="s">
        <v>1855</v>
      </c>
      <c r="J171" s="246" t="s">
        <v>1904</v>
      </c>
      <c r="K171" s="294"/>
    </row>
    <row r="172" s="1" customFormat="1" ht="15" customHeight="1">
      <c r="B172" s="271"/>
      <c r="C172" s="246" t="s">
        <v>1858</v>
      </c>
      <c r="D172" s="246"/>
      <c r="E172" s="246"/>
      <c r="F172" s="269" t="s">
        <v>1859</v>
      </c>
      <c r="G172" s="246"/>
      <c r="H172" s="246" t="s">
        <v>1920</v>
      </c>
      <c r="I172" s="246" t="s">
        <v>1855</v>
      </c>
      <c r="J172" s="246">
        <v>50</v>
      </c>
      <c r="K172" s="294"/>
    </row>
    <row r="173" s="1" customFormat="1" ht="15" customHeight="1">
      <c r="B173" s="271"/>
      <c r="C173" s="246" t="s">
        <v>1861</v>
      </c>
      <c r="D173" s="246"/>
      <c r="E173" s="246"/>
      <c r="F173" s="269" t="s">
        <v>1853</v>
      </c>
      <c r="G173" s="246"/>
      <c r="H173" s="246" t="s">
        <v>1920</v>
      </c>
      <c r="I173" s="246" t="s">
        <v>1863</v>
      </c>
      <c r="J173" s="246"/>
      <c r="K173" s="294"/>
    </row>
    <row r="174" s="1" customFormat="1" ht="15" customHeight="1">
      <c r="B174" s="271"/>
      <c r="C174" s="246" t="s">
        <v>1872</v>
      </c>
      <c r="D174" s="246"/>
      <c r="E174" s="246"/>
      <c r="F174" s="269" t="s">
        <v>1859</v>
      </c>
      <c r="G174" s="246"/>
      <c r="H174" s="246" t="s">
        <v>1920</v>
      </c>
      <c r="I174" s="246" t="s">
        <v>1855</v>
      </c>
      <c r="J174" s="246">
        <v>50</v>
      </c>
      <c r="K174" s="294"/>
    </row>
    <row r="175" s="1" customFormat="1" ht="15" customHeight="1">
      <c r="B175" s="271"/>
      <c r="C175" s="246" t="s">
        <v>1880</v>
      </c>
      <c r="D175" s="246"/>
      <c r="E175" s="246"/>
      <c r="F175" s="269" t="s">
        <v>1859</v>
      </c>
      <c r="G175" s="246"/>
      <c r="H175" s="246" t="s">
        <v>1920</v>
      </c>
      <c r="I175" s="246" t="s">
        <v>1855</v>
      </c>
      <c r="J175" s="246">
        <v>50</v>
      </c>
      <c r="K175" s="294"/>
    </row>
    <row r="176" s="1" customFormat="1" ht="15" customHeight="1">
      <c r="B176" s="271"/>
      <c r="C176" s="246" t="s">
        <v>1878</v>
      </c>
      <c r="D176" s="246"/>
      <c r="E176" s="246"/>
      <c r="F176" s="269" t="s">
        <v>1859</v>
      </c>
      <c r="G176" s="246"/>
      <c r="H176" s="246" t="s">
        <v>1920</v>
      </c>
      <c r="I176" s="246" t="s">
        <v>1855</v>
      </c>
      <c r="J176" s="246">
        <v>50</v>
      </c>
      <c r="K176" s="294"/>
    </row>
    <row r="177" s="1" customFormat="1" ht="15" customHeight="1">
      <c r="B177" s="271"/>
      <c r="C177" s="246" t="s">
        <v>134</v>
      </c>
      <c r="D177" s="246"/>
      <c r="E177" s="246"/>
      <c r="F177" s="269" t="s">
        <v>1853</v>
      </c>
      <c r="G177" s="246"/>
      <c r="H177" s="246" t="s">
        <v>1921</v>
      </c>
      <c r="I177" s="246" t="s">
        <v>1922</v>
      </c>
      <c r="J177" s="246"/>
      <c r="K177" s="294"/>
    </row>
    <row r="178" s="1" customFormat="1" ht="15" customHeight="1">
      <c r="B178" s="271"/>
      <c r="C178" s="246" t="s">
        <v>57</v>
      </c>
      <c r="D178" s="246"/>
      <c r="E178" s="246"/>
      <c r="F178" s="269" t="s">
        <v>1853</v>
      </c>
      <c r="G178" s="246"/>
      <c r="H178" s="246" t="s">
        <v>1923</v>
      </c>
      <c r="I178" s="246" t="s">
        <v>1924</v>
      </c>
      <c r="J178" s="246">
        <v>1</v>
      </c>
      <c r="K178" s="294"/>
    </row>
    <row r="179" s="1" customFormat="1" ht="15" customHeight="1">
      <c r="B179" s="271"/>
      <c r="C179" s="246" t="s">
        <v>53</v>
      </c>
      <c r="D179" s="246"/>
      <c r="E179" s="246"/>
      <c r="F179" s="269" t="s">
        <v>1853</v>
      </c>
      <c r="G179" s="246"/>
      <c r="H179" s="246" t="s">
        <v>1925</v>
      </c>
      <c r="I179" s="246" t="s">
        <v>1855</v>
      </c>
      <c r="J179" s="246">
        <v>20</v>
      </c>
      <c r="K179" s="294"/>
    </row>
    <row r="180" s="1" customFormat="1" ht="15" customHeight="1">
      <c r="B180" s="271"/>
      <c r="C180" s="246" t="s">
        <v>54</v>
      </c>
      <c r="D180" s="246"/>
      <c r="E180" s="246"/>
      <c r="F180" s="269" t="s">
        <v>1853</v>
      </c>
      <c r="G180" s="246"/>
      <c r="H180" s="246" t="s">
        <v>1926</v>
      </c>
      <c r="I180" s="246" t="s">
        <v>1855</v>
      </c>
      <c r="J180" s="246">
        <v>255</v>
      </c>
      <c r="K180" s="294"/>
    </row>
    <row r="181" s="1" customFormat="1" ht="15" customHeight="1">
      <c r="B181" s="271"/>
      <c r="C181" s="246" t="s">
        <v>135</v>
      </c>
      <c r="D181" s="246"/>
      <c r="E181" s="246"/>
      <c r="F181" s="269" t="s">
        <v>1853</v>
      </c>
      <c r="G181" s="246"/>
      <c r="H181" s="246" t="s">
        <v>1817</v>
      </c>
      <c r="I181" s="246" t="s">
        <v>1855</v>
      </c>
      <c r="J181" s="246">
        <v>10</v>
      </c>
      <c r="K181" s="294"/>
    </row>
    <row r="182" s="1" customFormat="1" ht="15" customHeight="1">
      <c r="B182" s="271"/>
      <c r="C182" s="246" t="s">
        <v>136</v>
      </c>
      <c r="D182" s="246"/>
      <c r="E182" s="246"/>
      <c r="F182" s="269" t="s">
        <v>1853</v>
      </c>
      <c r="G182" s="246"/>
      <c r="H182" s="246" t="s">
        <v>1927</v>
      </c>
      <c r="I182" s="246" t="s">
        <v>1888</v>
      </c>
      <c r="J182" s="246"/>
      <c r="K182" s="294"/>
    </row>
    <row r="183" s="1" customFormat="1" ht="15" customHeight="1">
      <c r="B183" s="271"/>
      <c r="C183" s="246" t="s">
        <v>1928</v>
      </c>
      <c r="D183" s="246"/>
      <c r="E183" s="246"/>
      <c r="F183" s="269" t="s">
        <v>1853</v>
      </c>
      <c r="G183" s="246"/>
      <c r="H183" s="246" t="s">
        <v>1929</v>
      </c>
      <c r="I183" s="246" t="s">
        <v>1888</v>
      </c>
      <c r="J183" s="246"/>
      <c r="K183" s="294"/>
    </row>
    <row r="184" s="1" customFormat="1" ht="15" customHeight="1">
      <c r="B184" s="271"/>
      <c r="C184" s="246" t="s">
        <v>1917</v>
      </c>
      <c r="D184" s="246"/>
      <c r="E184" s="246"/>
      <c r="F184" s="269" t="s">
        <v>1853</v>
      </c>
      <c r="G184" s="246"/>
      <c r="H184" s="246" t="s">
        <v>1930</v>
      </c>
      <c r="I184" s="246" t="s">
        <v>1888</v>
      </c>
      <c r="J184" s="246"/>
      <c r="K184" s="294"/>
    </row>
    <row r="185" s="1" customFormat="1" ht="15" customHeight="1">
      <c r="B185" s="271"/>
      <c r="C185" s="246" t="s">
        <v>138</v>
      </c>
      <c r="D185" s="246"/>
      <c r="E185" s="246"/>
      <c r="F185" s="269" t="s">
        <v>1859</v>
      </c>
      <c r="G185" s="246"/>
      <c r="H185" s="246" t="s">
        <v>1931</v>
      </c>
      <c r="I185" s="246" t="s">
        <v>1855</v>
      </c>
      <c r="J185" s="246">
        <v>50</v>
      </c>
      <c r="K185" s="294"/>
    </row>
    <row r="186" s="1" customFormat="1" ht="15" customHeight="1">
      <c r="B186" s="271"/>
      <c r="C186" s="246" t="s">
        <v>1932</v>
      </c>
      <c r="D186" s="246"/>
      <c r="E186" s="246"/>
      <c r="F186" s="269" t="s">
        <v>1859</v>
      </c>
      <c r="G186" s="246"/>
      <c r="H186" s="246" t="s">
        <v>1933</v>
      </c>
      <c r="I186" s="246" t="s">
        <v>1934</v>
      </c>
      <c r="J186" s="246"/>
      <c r="K186" s="294"/>
    </row>
    <row r="187" s="1" customFormat="1" ht="15" customHeight="1">
      <c r="B187" s="271"/>
      <c r="C187" s="246" t="s">
        <v>1935</v>
      </c>
      <c r="D187" s="246"/>
      <c r="E187" s="246"/>
      <c r="F187" s="269" t="s">
        <v>1859</v>
      </c>
      <c r="G187" s="246"/>
      <c r="H187" s="246" t="s">
        <v>1936</v>
      </c>
      <c r="I187" s="246" t="s">
        <v>1934</v>
      </c>
      <c r="J187" s="246"/>
      <c r="K187" s="294"/>
    </row>
    <row r="188" s="1" customFormat="1" ht="15" customHeight="1">
      <c r="B188" s="271"/>
      <c r="C188" s="246" t="s">
        <v>1937</v>
      </c>
      <c r="D188" s="246"/>
      <c r="E188" s="246"/>
      <c r="F188" s="269" t="s">
        <v>1859</v>
      </c>
      <c r="G188" s="246"/>
      <c r="H188" s="246" t="s">
        <v>1938</v>
      </c>
      <c r="I188" s="246" t="s">
        <v>1934</v>
      </c>
      <c r="J188" s="246"/>
      <c r="K188" s="294"/>
    </row>
    <row r="189" s="1" customFormat="1" ht="15" customHeight="1">
      <c r="B189" s="271"/>
      <c r="C189" s="307" t="s">
        <v>1939</v>
      </c>
      <c r="D189" s="246"/>
      <c r="E189" s="246"/>
      <c r="F189" s="269" t="s">
        <v>1859</v>
      </c>
      <c r="G189" s="246"/>
      <c r="H189" s="246" t="s">
        <v>1940</v>
      </c>
      <c r="I189" s="246" t="s">
        <v>1941</v>
      </c>
      <c r="J189" s="308" t="s">
        <v>1942</v>
      </c>
      <c r="K189" s="294"/>
    </row>
    <row r="190" s="17" customFormat="1" ht="15" customHeight="1">
      <c r="B190" s="309"/>
      <c r="C190" s="310" t="s">
        <v>1943</v>
      </c>
      <c r="D190" s="311"/>
      <c r="E190" s="311"/>
      <c r="F190" s="312" t="s">
        <v>1859</v>
      </c>
      <c r="G190" s="311"/>
      <c r="H190" s="311" t="s">
        <v>1944</v>
      </c>
      <c r="I190" s="311" t="s">
        <v>1941</v>
      </c>
      <c r="J190" s="313" t="s">
        <v>1942</v>
      </c>
      <c r="K190" s="314"/>
    </row>
    <row r="191" s="1" customFormat="1" ht="15" customHeight="1">
      <c r="B191" s="271"/>
      <c r="C191" s="307" t="s">
        <v>42</v>
      </c>
      <c r="D191" s="246"/>
      <c r="E191" s="246"/>
      <c r="F191" s="269" t="s">
        <v>1853</v>
      </c>
      <c r="G191" s="246"/>
      <c r="H191" s="243" t="s">
        <v>1945</v>
      </c>
      <c r="I191" s="246" t="s">
        <v>1946</v>
      </c>
      <c r="J191" s="246"/>
      <c r="K191" s="294"/>
    </row>
    <row r="192" s="1" customFormat="1" ht="15" customHeight="1">
      <c r="B192" s="271"/>
      <c r="C192" s="307" t="s">
        <v>1947</v>
      </c>
      <c r="D192" s="246"/>
      <c r="E192" s="246"/>
      <c r="F192" s="269" t="s">
        <v>1853</v>
      </c>
      <c r="G192" s="246"/>
      <c r="H192" s="246" t="s">
        <v>1948</v>
      </c>
      <c r="I192" s="246" t="s">
        <v>1888</v>
      </c>
      <c r="J192" s="246"/>
      <c r="K192" s="294"/>
    </row>
    <row r="193" s="1" customFormat="1" ht="15" customHeight="1">
      <c r="B193" s="271"/>
      <c r="C193" s="307" t="s">
        <v>1949</v>
      </c>
      <c r="D193" s="246"/>
      <c r="E193" s="246"/>
      <c r="F193" s="269" t="s">
        <v>1853</v>
      </c>
      <c r="G193" s="246"/>
      <c r="H193" s="246" t="s">
        <v>1950</v>
      </c>
      <c r="I193" s="246" t="s">
        <v>1888</v>
      </c>
      <c r="J193" s="246"/>
      <c r="K193" s="294"/>
    </row>
    <row r="194" s="1" customFormat="1" ht="15" customHeight="1">
      <c r="B194" s="271"/>
      <c r="C194" s="307" t="s">
        <v>1951</v>
      </c>
      <c r="D194" s="246"/>
      <c r="E194" s="246"/>
      <c r="F194" s="269" t="s">
        <v>1859</v>
      </c>
      <c r="G194" s="246"/>
      <c r="H194" s="246" t="s">
        <v>1952</v>
      </c>
      <c r="I194" s="246" t="s">
        <v>1888</v>
      </c>
      <c r="J194" s="246"/>
      <c r="K194" s="294"/>
    </row>
    <row r="195" s="1" customFormat="1" ht="15" customHeight="1">
      <c r="B195" s="300"/>
      <c r="C195" s="315"/>
      <c r="D195" s="280"/>
      <c r="E195" s="280"/>
      <c r="F195" s="280"/>
      <c r="G195" s="280"/>
      <c r="H195" s="280"/>
      <c r="I195" s="280"/>
      <c r="J195" s="280"/>
      <c r="K195" s="301"/>
    </row>
    <row r="196" s="1" customFormat="1" ht="18.75" customHeight="1">
      <c r="B196" s="282"/>
      <c r="C196" s="292"/>
      <c r="D196" s="292"/>
      <c r="E196" s="292"/>
      <c r="F196" s="302"/>
      <c r="G196" s="292"/>
      <c r="H196" s="292"/>
      <c r="I196" s="292"/>
      <c r="J196" s="292"/>
      <c r="K196" s="282"/>
    </row>
    <row r="197" s="1" customFormat="1" ht="18.75" customHeight="1">
      <c r="B197" s="282"/>
      <c r="C197" s="292"/>
      <c r="D197" s="292"/>
      <c r="E197" s="292"/>
      <c r="F197" s="302"/>
      <c r="G197" s="292"/>
      <c r="H197" s="292"/>
      <c r="I197" s="292"/>
      <c r="J197" s="292"/>
      <c r="K197" s="282"/>
    </row>
    <row r="198" s="1" customFormat="1" ht="18.75" customHeight="1">
      <c r="B198" s="254"/>
      <c r="C198" s="254"/>
      <c r="D198" s="254"/>
      <c r="E198" s="254"/>
      <c r="F198" s="254"/>
      <c r="G198" s="254"/>
      <c r="H198" s="254"/>
      <c r="I198" s="254"/>
      <c r="J198" s="254"/>
      <c r="K198" s="254"/>
    </row>
    <row r="199" s="1" customFormat="1" ht="13.5">
      <c r="B199" s="233"/>
      <c r="C199" s="234"/>
      <c r="D199" s="234"/>
      <c r="E199" s="234"/>
      <c r="F199" s="234"/>
      <c r="G199" s="234"/>
      <c r="H199" s="234"/>
      <c r="I199" s="234"/>
      <c r="J199" s="234"/>
      <c r="K199" s="235"/>
    </row>
    <row r="200" s="1" customFormat="1" ht="21">
      <c r="B200" s="236"/>
      <c r="C200" s="237" t="s">
        <v>1953</v>
      </c>
      <c r="D200" s="237"/>
      <c r="E200" s="237"/>
      <c r="F200" s="237"/>
      <c r="G200" s="237"/>
      <c r="H200" s="237"/>
      <c r="I200" s="237"/>
      <c r="J200" s="237"/>
      <c r="K200" s="238"/>
    </row>
    <row r="201" s="1" customFormat="1" ht="25.5" customHeight="1">
      <c r="B201" s="236"/>
      <c r="C201" s="316" t="s">
        <v>1954</v>
      </c>
      <c r="D201" s="316"/>
      <c r="E201" s="316"/>
      <c r="F201" s="316" t="s">
        <v>1955</v>
      </c>
      <c r="G201" s="317"/>
      <c r="H201" s="316" t="s">
        <v>1956</v>
      </c>
      <c r="I201" s="316"/>
      <c r="J201" s="316"/>
      <c r="K201" s="238"/>
    </row>
    <row r="202" s="1" customFormat="1" ht="5.25" customHeight="1">
      <c r="B202" s="271"/>
      <c r="C202" s="266"/>
      <c r="D202" s="266"/>
      <c r="E202" s="266"/>
      <c r="F202" s="266"/>
      <c r="G202" s="292"/>
      <c r="H202" s="266"/>
      <c r="I202" s="266"/>
      <c r="J202" s="266"/>
      <c r="K202" s="294"/>
    </row>
    <row r="203" s="1" customFormat="1" ht="15" customHeight="1">
      <c r="B203" s="271"/>
      <c r="C203" s="246" t="s">
        <v>1946</v>
      </c>
      <c r="D203" s="246"/>
      <c r="E203" s="246"/>
      <c r="F203" s="269" t="s">
        <v>43</v>
      </c>
      <c r="G203" s="246"/>
      <c r="H203" s="246" t="s">
        <v>1957</v>
      </c>
      <c r="I203" s="246"/>
      <c r="J203" s="246"/>
      <c r="K203" s="294"/>
    </row>
    <row r="204" s="1" customFormat="1" ht="15" customHeight="1">
      <c r="B204" s="271"/>
      <c r="C204" s="246"/>
      <c r="D204" s="246"/>
      <c r="E204" s="246"/>
      <c r="F204" s="269" t="s">
        <v>44</v>
      </c>
      <c r="G204" s="246"/>
      <c r="H204" s="246" t="s">
        <v>1958</v>
      </c>
      <c r="I204" s="246"/>
      <c r="J204" s="246"/>
      <c r="K204" s="294"/>
    </row>
    <row r="205" s="1" customFormat="1" ht="15" customHeight="1">
      <c r="B205" s="271"/>
      <c r="C205" s="246"/>
      <c r="D205" s="246"/>
      <c r="E205" s="246"/>
      <c r="F205" s="269" t="s">
        <v>47</v>
      </c>
      <c r="G205" s="246"/>
      <c r="H205" s="246" t="s">
        <v>1959</v>
      </c>
      <c r="I205" s="246"/>
      <c r="J205" s="246"/>
      <c r="K205" s="294"/>
    </row>
    <row r="206" s="1" customFormat="1" ht="15" customHeight="1">
      <c r="B206" s="271"/>
      <c r="C206" s="246"/>
      <c r="D206" s="246"/>
      <c r="E206" s="246"/>
      <c r="F206" s="269" t="s">
        <v>45</v>
      </c>
      <c r="G206" s="246"/>
      <c r="H206" s="246" t="s">
        <v>1960</v>
      </c>
      <c r="I206" s="246"/>
      <c r="J206" s="246"/>
      <c r="K206" s="294"/>
    </row>
    <row r="207" s="1" customFormat="1" ht="15" customHeight="1">
      <c r="B207" s="271"/>
      <c r="C207" s="246"/>
      <c r="D207" s="246"/>
      <c r="E207" s="246"/>
      <c r="F207" s="269" t="s">
        <v>46</v>
      </c>
      <c r="G207" s="246"/>
      <c r="H207" s="246" t="s">
        <v>1961</v>
      </c>
      <c r="I207" s="246"/>
      <c r="J207" s="246"/>
      <c r="K207" s="294"/>
    </row>
    <row r="208" s="1" customFormat="1" ht="15" customHeight="1">
      <c r="B208" s="271"/>
      <c r="C208" s="246"/>
      <c r="D208" s="246"/>
      <c r="E208" s="246"/>
      <c r="F208" s="269"/>
      <c r="G208" s="246"/>
      <c r="H208" s="246"/>
      <c r="I208" s="246"/>
      <c r="J208" s="246"/>
      <c r="K208" s="294"/>
    </row>
    <row r="209" s="1" customFormat="1" ht="15" customHeight="1">
      <c r="B209" s="271"/>
      <c r="C209" s="246" t="s">
        <v>1900</v>
      </c>
      <c r="D209" s="246"/>
      <c r="E209" s="246"/>
      <c r="F209" s="269" t="s">
        <v>79</v>
      </c>
      <c r="G209" s="246"/>
      <c r="H209" s="246" t="s">
        <v>1962</v>
      </c>
      <c r="I209" s="246"/>
      <c r="J209" s="246"/>
      <c r="K209" s="294"/>
    </row>
    <row r="210" s="1" customFormat="1" ht="15" customHeight="1">
      <c r="B210" s="271"/>
      <c r="C210" s="246"/>
      <c r="D210" s="246"/>
      <c r="E210" s="246"/>
      <c r="F210" s="269" t="s">
        <v>1796</v>
      </c>
      <c r="G210" s="246"/>
      <c r="H210" s="246" t="s">
        <v>1797</v>
      </c>
      <c r="I210" s="246"/>
      <c r="J210" s="246"/>
      <c r="K210" s="294"/>
    </row>
    <row r="211" s="1" customFormat="1" ht="15" customHeight="1">
      <c r="B211" s="271"/>
      <c r="C211" s="246"/>
      <c r="D211" s="246"/>
      <c r="E211" s="246"/>
      <c r="F211" s="269" t="s">
        <v>1794</v>
      </c>
      <c r="G211" s="246"/>
      <c r="H211" s="246" t="s">
        <v>1963</v>
      </c>
      <c r="I211" s="246"/>
      <c r="J211" s="246"/>
      <c r="K211" s="294"/>
    </row>
    <row r="212" s="1" customFormat="1" ht="15" customHeight="1">
      <c r="B212" s="318"/>
      <c r="C212" s="246"/>
      <c r="D212" s="246"/>
      <c r="E212" s="246"/>
      <c r="F212" s="269" t="s">
        <v>1798</v>
      </c>
      <c r="G212" s="307"/>
      <c r="H212" s="298" t="s">
        <v>1799</v>
      </c>
      <c r="I212" s="298"/>
      <c r="J212" s="298"/>
      <c r="K212" s="319"/>
    </row>
    <row r="213" s="1" customFormat="1" ht="15" customHeight="1">
      <c r="B213" s="318"/>
      <c r="C213" s="246"/>
      <c r="D213" s="246"/>
      <c r="E213" s="246"/>
      <c r="F213" s="269" t="s">
        <v>1800</v>
      </c>
      <c r="G213" s="307"/>
      <c r="H213" s="298" t="s">
        <v>1964</v>
      </c>
      <c r="I213" s="298"/>
      <c r="J213" s="298"/>
      <c r="K213" s="319"/>
    </row>
    <row r="214" s="1" customFormat="1" ht="15" customHeight="1">
      <c r="B214" s="318"/>
      <c r="C214" s="246"/>
      <c r="D214" s="246"/>
      <c r="E214" s="246"/>
      <c r="F214" s="269"/>
      <c r="G214" s="307"/>
      <c r="H214" s="298"/>
      <c r="I214" s="298"/>
      <c r="J214" s="298"/>
      <c r="K214" s="319"/>
    </row>
    <row r="215" s="1" customFormat="1" ht="15" customHeight="1">
      <c r="B215" s="318"/>
      <c r="C215" s="246" t="s">
        <v>1924</v>
      </c>
      <c r="D215" s="246"/>
      <c r="E215" s="246"/>
      <c r="F215" s="269">
        <v>1</v>
      </c>
      <c r="G215" s="307"/>
      <c r="H215" s="298" t="s">
        <v>1965</v>
      </c>
      <c r="I215" s="298"/>
      <c r="J215" s="298"/>
      <c r="K215" s="319"/>
    </row>
    <row r="216" s="1" customFormat="1" ht="15" customHeight="1">
      <c r="B216" s="318"/>
      <c r="C216" s="246"/>
      <c r="D216" s="246"/>
      <c r="E216" s="246"/>
      <c r="F216" s="269">
        <v>2</v>
      </c>
      <c r="G216" s="307"/>
      <c r="H216" s="298" t="s">
        <v>1966</v>
      </c>
      <c r="I216" s="298"/>
      <c r="J216" s="298"/>
      <c r="K216" s="319"/>
    </row>
    <row r="217" s="1" customFormat="1" ht="15" customHeight="1">
      <c r="B217" s="318"/>
      <c r="C217" s="246"/>
      <c r="D217" s="246"/>
      <c r="E217" s="246"/>
      <c r="F217" s="269">
        <v>3</v>
      </c>
      <c r="G217" s="307"/>
      <c r="H217" s="298" t="s">
        <v>1967</v>
      </c>
      <c r="I217" s="298"/>
      <c r="J217" s="298"/>
      <c r="K217" s="319"/>
    </row>
    <row r="218" s="1" customFormat="1" ht="15" customHeight="1">
      <c r="B218" s="318"/>
      <c r="C218" s="246"/>
      <c r="D218" s="246"/>
      <c r="E218" s="246"/>
      <c r="F218" s="269">
        <v>4</v>
      </c>
      <c r="G218" s="307"/>
      <c r="H218" s="298" t="s">
        <v>1968</v>
      </c>
      <c r="I218" s="298"/>
      <c r="J218" s="298"/>
      <c r="K218" s="319"/>
    </row>
    <row r="219" s="1" customFormat="1" ht="12.75" customHeight="1">
      <c r="B219" s="320"/>
      <c r="C219" s="321"/>
      <c r="D219" s="321"/>
      <c r="E219" s="321"/>
      <c r="F219" s="321"/>
      <c r="G219" s="321"/>
      <c r="H219" s="321"/>
      <c r="I219" s="321"/>
      <c r="J219" s="321"/>
      <c r="K219" s="322"/>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DAVIDSLAVEKABE3\david</dc:creator>
  <cp:lastModifiedBy>DAVIDSLAVEKABE3\david</cp:lastModifiedBy>
  <dcterms:created xsi:type="dcterms:W3CDTF">2025-02-21T08:59:14Z</dcterms:created>
  <dcterms:modified xsi:type="dcterms:W3CDTF">2025-02-21T08:59:30Z</dcterms:modified>
</cp:coreProperties>
</file>