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enda.j\Documents\AKCE\Gymnázium Jihlava - Vestavba učeben v půdním prostoru\rozpočet, výkaz výměr\"/>
    </mc:Choice>
  </mc:AlternateContent>
  <bookViews>
    <workbookView xWindow="0" yWindow="0" windowWidth="28800" windowHeight="11880"/>
  </bookViews>
  <sheets>
    <sheet name="Rekapitulace stavby" sheetId="1" r:id="rId1"/>
    <sheet name="D.1.2 - Stavebně-konstruk..." sheetId="2" r:id="rId2"/>
    <sheet name="D.1.4.1 - Zdravotně techn..." sheetId="3" r:id="rId3"/>
    <sheet name="D.1.4.2 - Vzduchotechnika" sheetId="4" r:id="rId4"/>
    <sheet name="D.1.4.3 - Vytápění a chla..." sheetId="5" r:id="rId5"/>
    <sheet name="D.1.4.4 - Silnoproudá ele..." sheetId="6" r:id="rId6"/>
    <sheet name="D.1.4.5 - Slaboproudá ele..." sheetId="7" r:id="rId7"/>
    <sheet name="D.1.4.6 - MaR" sheetId="8" r:id="rId8"/>
    <sheet name="VN a ON - Vedlejší náklad..." sheetId="9" r:id="rId9"/>
    <sheet name="Pokyny pro vyplnění" sheetId="10" r:id="rId10"/>
  </sheets>
  <definedNames>
    <definedName name="_xlnm._FilterDatabase" localSheetId="1" hidden="1">'D.1.2 - Stavebně-konstruk...'!$C$112:$K$3583</definedName>
    <definedName name="_xlnm._FilterDatabase" localSheetId="2" hidden="1">'D.1.4.1 - Zdravotně techn...'!$C$89:$K$320</definedName>
    <definedName name="_xlnm._FilterDatabase" localSheetId="3" hidden="1">'D.1.4.2 - Vzduchotechnika'!$C$80:$K$87</definedName>
    <definedName name="_xlnm._FilterDatabase" localSheetId="4" hidden="1">'D.1.4.3 - Vytápění a chla...'!$C$80:$K$87</definedName>
    <definedName name="_xlnm._FilterDatabase" localSheetId="5" hidden="1">'D.1.4.4 - Silnoproudá ele...'!$C$80:$K$87</definedName>
    <definedName name="_xlnm._FilterDatabase" localSheetId="6" hidden="1">'D.1.4.5 - Slaboproudá ele...'!$C$80:$K$87</definedName>
    <definedName name="_xlnm._FilterDatabase" localSheetId="7" hidden="1">'D.1.4.6 - MaR'!$C$80:$K$87</definedName>
    <definedName name="_xlnm._FilterDatabase" localSheetId="8" hidden="1">'VN a ON - Vedlejší náklad...'!$C$85:$K$139</definedName>
    <definedName name="_xlnm.Print_Titles" localSheetId="1">'D.1.2 - Stavebně-konstruk...'!$112:$112</definedName>
    <definedName name="_xlnm.Print_Titles" localSheetId="2">'D.1.4.1 - Zdravotně techn...'!$89:$89</definedName>
    <definedName name="_xlnm.Print_Titles" localSheetId="3">'D.1.4.2 - Vzduchotechnika'!$80:$80</definedName>
    <definedName name="_xlnm.Print_Titles" localSheetId="4">'D.1.4.3 - Vytápění a chla...'!$80:$80</definedName>
    <definedName name="_xlnm.Print_Titles" localSheetId="5">'D.1.4.4 - Silnoproudá ele...'!$80:$80</definedName>
    <definedName name="_xlnm.Print_Titles" localSheetId="6">'D.1.4.5 - Slaboproudá ele...'!$80:$80</definedName>
    <definedName name="_xlnm.Print_Titles" localSheetId="7">'D.1.4.6 - MaR'!$80:$80</definedName>
    <definedName name="_xlnm.Print_Titles" localSheetId="0">'Rekapitulace stavby'!$52:$52</definedName>
    <definedName name="_xlnm.Print_Titles" localSheetId="8">'VN a ON - Vedlejší náklad...'!$85:$85</definedName>
    <definedName name="_xlnm.Print_Area" localSheetId="1">'D.1.2 - Stavebně-konstruk...'!$C$4:$J$39,'D.1.2 - Stavebně-konstruk...'!$C$45:$J$94,'D.1.2 - Stavebně-konstruk...'!$C$100:$K$3583</definedName>
    <definedName name="_xlnm.Print_Area" localSheetId="2">'D.1.4.1 - Zdravotně techn...'!$C$4:$J$39,'D.1.4.1 - Zdravotně techn...'!$C$45:$J$71,'D.1.4.1 - Zdravotně techn...'!$C$77:$K$320</definedName>
    <definedName name="_xlnm.Print_Area" localSheetId="3">'D.1.4.2 - Vzduchotechnika'!$C$4:$J$39,'D.1.4.2 - Vzduchotechnika'!$C$45:$J$62,'D.1.4.2 - Vzduchotechnika'!$C$68:$K$87</definedName>
    <definedName name="_xlnm.Print_Area" localSheetId="4">'D.1.4.3 - Vytápění a chla...'!$C$4:$J$39,'D.1.4.3 - Vytápění a chla...'!$C$45:$J$62,'D.1.4.3 - Vytápění a chla...'!$C$68:$K$87</definedName>
    <definedName name="_xlnm.Print_Area" localSheetId="5">'D.1.4.4 - Silnoproudá ele...'!$C$4:$J$39,'D.1.4.4 - Silnoproudá ele...'!$C$45:$J$62,'D.1.4.4 - Silnoproudá ele...'!$C$68:$K$87</definedName>
    <definedName name="_xlnm.Print_Area" localSheetId="6">'D.1.4.5 - Slaboproudá ele...'!$C$4:$J$39,'D.1.4.5 - Slaboproudá ele...'!$C$45:$J$62,'D.1.4.5 - Slaboproudá ele...'!$C$68:$K$87</definedName>
    <definedName name="_xlnm.Print_Area" localSheetId="7">'D.1.4.6 - MaR'!$C$4:$J$39,'D.1.4.6 - MaR'!$C$45:$J$62,'D.1.4.6 - MaR'!$C$68:$K$87</definedName>
    <definedName name="_xlnm.Print_Area" localSheetId="9">'Pokyny pro vyplnění'!$B$2:$K$71,'Pokyny pro vyplnění'!$B$74:$K$118,'Pokyny pro vyplnění'!$B$121:$K$161,'Pokyny pro vyplnění'!$B$164:$K$219</definedName>
    <definedName name="_xlnm.Print_Area" localSheetId="0">'Rekapitulace stavby'!$D$4:$AO$36,'Rekapitulace stavby'!$C$42:$AQ$63</definedName>
    <definedName name="_xlnm.Print_Area" localSheetId="8">'VN a ON - Vedlejší náklad...'!$C$4:$J$39,'VN a ON - Vedlejší náklad...'!$C$45:$J$67,'VN a ON - Vedlejší náklad...'!$C$73:$K$139</definedName>
  </definedNames>
  <calcPr calcId="162913"/>
</workbook>
</file>

<file path=xl/calcChain.xml><?xml version="1.0" encoding="utf-8"?>
<calcChain xmlns="http://schemas.openxmlformats.org/spreadsheetml/2006/main">
  <c r="J37" i="9" l="1"/>
  <c r="J36" i="9"/>
  <c r="AY62" i="1"/>
  <c r="J35" i="9"/>
  <c r="AX62" i="1"/>
  <c r="BI136" i="9"/>
  <c r="BH136" i="9"/>
  <c r="BG136" i="9"/>
  <c r="BF136" i="9"/>
  <c r="T136" i="9"/>
  <c r="R136" i="9"/>
  <c r="P136" i="9"/>
  <c r="BI131" i="9"/>
  <c r="BH131" i="9"/>
  <c r="BG131" i="9"/>
  <c r="BF131" i="9"/>
  <c r="T131" i="9"/>
  <c r="R131" i="9"/>
  <c r="P131" i="9"/>
  <c r="BI126" i="9"/>
  <c r="BH126" i="9"/>
  <c r="BG126" i="9"/>
  <c r="BF126" i="9"/>
  <c r="T126" i="9"/>
  <c r="T125" i="9" s="1"/>
  <c r="R126" i="9"/>
  <c r="R125" i="9" s="1"/>
  <c r="P126" i="9"/>
  <c r="P125" i="9" s="1"/>
  <c r="BI120" i="9"/>
  <c r="BH120" i="9"/>
  <c r="BG120" i="9"/>
  <c r="BF120" i="9"/>
  <c r="T120" i="9"/>
  <c r="R120" i="9"/>
  <c r="P120" i="9"/>
  <c r="BI116" i="9"/>
  <c r="BH116" i="9"/>
  <c r="BG116" i="9"/>
  <c r="BF116" i="9"/>
  <c r="T116" i="9"/>
  <c r="R116" i="9"/>
  <c r="P116" i="9"/>
  <c r="BI111" i="9"/>
  <c r="BH111" i="9"/>
  <c r="BG111" i="9"/>
  <c r="BF111" i="9"/>
  <c r="T111" i="9"/>
  <c r="T110" i="9" s="1"/>
  <c r="R111" i="9"/>
  <c r="R110" i="9" s="1"/>
  <c r="P111" i="9"/>
  <c r="P110" i="9" s="1"/>
  <c r="BI106" i="9"/>
  <c r="BH106" i="9"/>
  <c r="BG106" i="9"/>
  <c r="BF106" i="9"/>
  <c r="T106" i="9"/>
  <c r="T105" i="9"/>
  <c r="R106" i="9"/>
  <c r="R105" i="9" s="1"/>
  <c r="P106" i="9"/>
  <c r="P105" i="9" s="1"/>
  <c r="BI101" i="9"/>
  <c r="BH101" i="9"/>
  <c r="BG101" i="9"/>
  <c r="BF101" i="9"/>
  <c r="T101" i="9"/>
  <c r="R101" i="9"/>
  <c r="P101" i="9"/>
  <c r="BI97" i="9"/>
  <c r="BH97" i="9"/>
  <c r="BG97" i="9"/>
  <c r="BF97" i="9"/>
  <c r="T97" i="9"/>
  <c r="R97" i="9"/>
  <c r="P97" i="9"/>
  <c r="BI93" i="9"/>
  <c r="BH93" i="9"/>
  <c r="BG93" i="9"/>
  <c r="BF93" i="9"/>
  <c r="T93" i="9"/>
  <c r="R93" i="9"/>
  <c r="P93" i="9"/>
  <c r="BI89" i="9"/>
  <c r="BH89" i="9"/>
  <c r="BG89" i="9"/>
  <c r="BF89" i="9"/>
  <c r="T89" i="9"/>
  <c r="R89" i="9"/>
  <c r="P89" i="9"/>
  <c r="J82" i="9"/>
  <c r="F82" i="9"/>
  <c r="F80" i="9"/>
  <c r="E78" i="9"/>
  <c r="J54" i="9"/>
  <c r="F54" i="9"/>
  <c r="F52" i="9"/>
  <c r="E50" i="9"/>
  <c r="J24" i="9"/>
  <c r="E24" i="9"/>
  <c r="J83" i="9" s="1"/>
  <c r="J23" i="9"/>
  <c r="J18" i="9"/>
  <c r="E18" i="9"/>
  <c r="F55" i="9" s="1"/>
  <c r="J17" i="9"/>
  <c r="J12" i="9"/>
  <c r="J80" i="9" s="1"/>
  <c r="E7" i="9"/>
  <c r="E76" i="9" s="1"/>
  <c r="J37" i="8"/>
  <c r="J36" i="8"/>
  <c r="AY61" i="1" s="1"/>
  <c r="J35" i="8"/>
  <c r="AX61" i="1"/>
  <c r="BI84" i="8"/>
  <c r="BH84" i="8"/>
  <c r="BG84" i="8"/>
  <c r="F35" i="8" s="1"/>
  <c r="BB61" i="1" s="1"/>
  <c r="BF84" i="8"/>
  <c r="F34" i="8" s="1"/>
  <c r="BA61" i="1" s="1"/>
  <c r="T84" i="8"/>
  <c r="T83" i="8"/>
  <c r="T82" i="8" s="1"/>
  <c r="T81" i="8" s="1"/>
  <c r="R84" i="8"/>
  <c r="R83" i="8" s="1"/>
  <c r="R82" i="8" s="1"/>
  <c r="R81" i="8" s="1"/>
  <c r="P84" i="8"/>
  <c r="P83" i="8" s="1"/>
  <c r="P82" i="8" s="1"/>
  <c r="P81" i="8" s="1"/>
  <c r="AU61" i="1" s="1"/>
  <c r="J77" i="8"/>
  <c r="F77" i="8"/>
  <c r="F75" i="8"/>
  <c r="E73" i="8"/>
  <c r="J54" i="8"/>
  <c r="F54" i="8"/>
  <c r="F52" i="8"/>
  <c r="E50" i="8"/>
  <c r="J24" i="8"/>
  <c r="E24" i="8"/>
  <c r="J78" i="8"/>
  <c r="J23" i="8"/>
  <c r="J18" i="8"/>
  <c r="E18" i="8"/>
  <c r="F78" i="8" s="1"/>
  <c r="J17" i="8"/>
  <c r="J12" i="8"/>
  <c r="J75" i="8"/>
  <c r="E7" i="8"/>
  <c r="E71" i="8"/>
  <c r="J37" i="7"/>
  <c r="J36" i="7"/>
  <c r="AY60" i="1"/>
  <c r="J35" i="7"/>
  <c r="AX60" i="1"/>
  <c r="BI84" i="7"/>
  <c r="BH84" i="7"/>
  <c r="BG84" i="7"/>
  <c r="BF84" i="7"/>
  <c r="T84" i="7"/>
  <c r="T83" i="7" s="1"/>
  <c r="T82" i="7" s="1"/>
  <c r="T81" i="7" s="1"/>
  <c r="R84" i="7"/>
  <c r="R83" i="7"/>
  <c r="R82" i="7" s="1"/>
  <c r="R81" i="7" s="1"/>
  <c r="P84" i="7"/>
  <c r="P83" i="7" s="1"/>
  <c r="P82" i="7" s="1"/>
  <c r="P81" i="7" s="1"/>
  <c r="AU60" i="1" s="1"/>
  <c r="J77" i="7"/>
  <c r="F77" i="7"/>
  <c r="F75" i="7"/>
  <c r="E73" i="7"/>
  <c r="J54" i="7"/>
  <c r="F54" i="7"/>
  <c r="F52" i="7"/>
  <c r="E50" i="7"/>
  <c r="J24" i="7"/>
  <c r="E24" i="7"/>
  <c r="J78" i="7" s="1"/>
  <c r="J23" i="7"/>
  <c r="J18" i="7"/>
  <c r="E18" i="7"/>
  <c r="F78" i="7" s="1"/>
  <c r="J17" i="7"/>
  <c r="J12" i="7"/>
  <c r="J75" i="7" s="1"/>
  <c r="E7" i="7"/>
  <c r="E71" i="7" s="1"/>
  <c r="J37" i="6"/>
  <c r="J36" i="6"/>
  <c r="AY59" i="1" s="1"/>
  <c r="J35" i="6"/>
  <c r="AX59" i="1" s="1"/>
  <c r="BI84" i="6"/>
  <c r="BH84" i="6"/>
  <c r="BG84" i="6"/>
  <c r="F35" i="6" s="1"/>
  <c r="BB59" i="1" s="1"/>
  <c r="BF84" i="6"/>
  <c r="J34" i="6" s="1"/>
  <c r="AW59" i="1" s="1"/>
  <c r="T84" i="6"/>
  <c r="T83" i="6"/>
  <c r="T82" i="6" s="1"/>
  <c r="T81" i="6" s="1"/>
  <c r="R84" i="6"/>
  <c r="R83" i="6" s="1"/>
  <c r="R82" i="6" s="1"/>
  <c r="R81" i="6" s="1"/>
  <c r="P84" i="6"/>
  <c r="P83" i="6" s="1"/>
  <c r="P82" i="6" s="1"/>
  <c r="P81" i="6" s="1"/>
  <c r="AU59" i="1" s="1"/>
  <c r="J77" i="6"/>
  <c r="F77" i="6"/>
  <c r="F75" i="6"/>
  <c r="E73" i="6"/>
  <c r="J54" i="6"/>
  <c r="F54" i="6"/>
  <c r="F52" i="6"/>
  <c r="E50" i="6"/>
  <c r="J24" i="6"/>
  <c r="E24" i="6"/>
  <c r="J55" i="6"/>
  <c r="J23" i="6"/>
  <c r="J18" i="6"/>
  <c r="E18" i="6"/>
  <c r="F55" i="6" s="1"/>
  <c r="J17" i="6"/>
  <c r="J12" i="6"/>
  <c r="J52" i="6"/>
  <c r="E7" i="6"/>
  <c r="E48" i="6"/>
  <c r="J37" i="5"/>
  <c r="J36" i="5"/>
  <c r="AY58" i="1"/>
  <c r="J35" i="5"/>
  <c r="AX58" i="1"/>
  <c r="BI84" i="5"/>
  <c r="BH84" i="5"/>
  <c r="BG84" i="5"/>
  <c r="BF84" i="5"/>
  <c r="T84" i="5"/>
  <c r="T83" i="5" s="1"/>
  <c r="T82" i="5" s="1"/>
  <c r="T81" i="5" s="1"/>
  <c r="R84" i="5"/>
  <c r="R83" i="5"/>
  <c r="R82" i="5" s="1"/>
  <c r="R81" i="5" s="1"/>
  <c r="P84" i="5"/>
  <c r="P83" i="5" s="1"/>
  <c r="P82" i="5" s="1"/>
  <c r="P81" i="5" s="1"/>
  <c r="AU58" i="1" s="1"/>
  <c r="J77" i="5"/>
  <c r="F77" i="5"/>
  <c r="F75" i="5"/>
  <c r="E73" i="5"/>
  <c r="J54" i="5"/>
  <c r="F54" i="5"/>
  <c r="F52" i="5"/>
  <c r="E50" i="5"/>
  <c r="J24" i="5"/>
  <c r="E24" i="5"/>
  <c r="J78" i="5" s="1"/>
  <c r="J23" i="5"/>
  <c r="J18" i="5"/>
  <c r="E18" i="5"/>
  <c r="F55" i="5" s="1"/>
  <c r="J17" i="5"/>
  <c r="J12" i="5"/>
  <c r="J52" i="5" s="1"/>
  <c r="E7" i="5"/>
  <c r="E71" i="5" s="1"/>
  <c r="J37" i="4"/>
  <c r="J36" i="4"/>
  <c r="AY57" i="1" s="1"/>
  <c r="J35" i="4"/>
  <c r="AX57" i="1" s="1"/>
  <c r="BI84" i="4"/>
  <c r="BH84" i="4"/>
  <c r="BG84" i="4"/>
  <c r="BF84" i="4"/>
  <c r="J34" i="4" s="1"/>
  <c r="T84" i="4"/>
  <c r="T83" i="4"/>
  <c r="T82" i="4" s="1"/>
  <c r="T81" i="4" s="1"/>
  <c r="R84" i="4"/>
  <c r="R83" i="4" s="1"/>
  <c r="R82" i="4" s="1"/>
  <c r="R81" i="4" s="1"/>
  <c r="P84" i="4"/>
  <c r="P83" i="4" s="1"/>
  <c r="P82" i="4" s="1"/>
  <c r="P81" i="4" s="1"/>
  <c r="AU57" i="1" s="1"/>
  <c r="J77" i="4"/>
  <c r="F77" i="4"/>
  <c r="F75" i="4"/>
  <c r="E73" i="4"/>
  <c r="J54" i="4"/>
  <c r="F54" i="4"/>
  <c r="F52" i="4"/>
  <c r="E50" i="4"/>
  <c r="J24" i="4"/>
  <c r="E24" i="4"/>
  <c r="J78" i="4"/>
  <c r="J23" i="4"/>
  <c r="J18" i="4"/>
  <c r="E18" i="4"/>
  <c r="F78" i="4" s="1"/>
  <c r="J17" i="4"/>
  <c r="J12" i="4"/>
  <c r="J75" i="4"/>
  <c r="E7" i="4"/>
  <c r="E71" i="4" s="1"/>
  <c r="J37" i="3"/>
  <c r="J36" i="3"/>
  <c r="AY56" i="1"/>
  <c r="J35" i="3"/>
  <c r="AX56" i="1"/>
  <c r="BI318" i="3"/>
  <c r="BH318" i="3"/>
  <c r="BG318" i="3"/>
  <c r="BF318" i="3"/>
  <c r="T318" i="3"/>
  <c r="R318" i="3"/>
  <c r="P318" i="3"/>
  <c r="BI315" i="3"/>
  <c r="BH315" i="3"/>
  <c r="BG315" i="3"/>
  <c r="BF315" i="3"/>
  <c r="T315" i="3"/>
  <c r="R315" i="3"/>
  <c r="P315" i="3"/>
  <c r="BI312" i="3"/>
  <c r="BH312" i="3"/>
  <c r="BG312" i="3"/>
  <c r="BF312" i="3"/>
  <c r="T312" i="3"/>
  <c r="R312" i="3"/>
  <c r="P312" i="3"/>
  <c r="BI309" i="3"/>
  <c r="BH309" i="3"/>
  <c r="BG309" i="3"/>
  <c r="BF309" i="3"/>
  <c r="T309" i="3"/>
  <c r="R309" i="3"/>
  <c r="P309" i="3"/>
  <c r="BI305" i="3"/>
  <c r="BH305" i="3"/>
  <c r="BG305" i="3"/>
  <c r="BF305" i="3"/>
  <c r="T305" i="3"/>
  <c r="R305" i="3"/>
  <c r="P305" i="3"/>
  <c r="BI300" i="3"/>
  <c r="BH300" i="3"/>
  <c r="BG300" i="3"/>
  <c r="BF300" i="3"/>
  <c r="T300" i="3"/>
  <c r="R300" i="3"/>
  <c r="P300" i="3"/>
  <c r="BI297" i="3"/>
  <c r="BH297" i="3"/>
  <c r="BG297" i="3"/>
  <c r="BF297" i="3"/>
  <c r="T297" i="3"/>
  <c r="R297" i="3"/>
  <c r="P297" i="3"/>
  <c r="BI294" i="3"/>
  <c r="BH294" i="3"/>
  <c r="BG294" i="3"/>
  <c r="BF294" i="3"/>
  <c r="T294" i="3"/>
  <c r="R294" i="3"/>
  <c r="P294" i="3"/>
  <c r="BI290" i="3"/>
  <c r="BH290" i="3"/>
  <c r="BG290" i="3"/>
  <c r="BF290" i="3"/>
  <c r="T290" i="3"/>
  <c r="R290" i="3"/>
  <c r="P290" i="3"/>
  <c r="BI286" i="3"/>
  <c r="BH286" i="3"/>
  <c r="BG286" i="3"/>
  <c r="BF286" i="3"/>
  <c r="T286" i="3"/>
  <c r="R286" i="3"/>
  <c r="P286" i="3"/>
  <c r="BI283" i="3"/>
  <c r="BH283" i="3"/>
  <c r="BG283" i="3"/>
  <c r="BF283" i="3"/>
  <c r="T283" i="3"/>
  <c r="R283" i="3"/>
  <c r="P283" i="3"/>
  <c r="BI279" i="3"/>
  <c r="BH279" i="3"/>
  <c r="BG279" i="3"/>
  <c r="BF279" i="3"/>
  <c r="T279" i="3"/>
  <c r="R279" i="3"/>
  <c r="P279" i="3"/>
  <c r="BI275" i="3"/>
  <c r="BH275" i="3"/>
  <c r="BG275" i="3"/>
  <c r="BF275" i="3"/>
  <c r="T275" i="3"/>
  <c r="R275" i="3"/>
  <c r="P275" i="3"/>
  <c r="BI271" i="3"/>
  <c r="BH271" i="3"/>
  <c r="BG271" i="3"/>
  <c r="BF271" i="3"/>
  <c r="T271" i="3"/>
  <c r="R271" i="3"/>
  <c r="P271" i="3"/>
  <c r="BI267" i="3"/>
  <c r="BH267" i="3"/>
  <c r="BG267" i="3"/>
  <c r="BF267" i="3"/>
  <c r="T267" i="3"/>
  <c r="R267" i="3"/>
  <c r="P267" i="3"/>
  <c r="BI263" i="3"/>
  <c r="BH263" i="3"/>
  <c r="BG263" i="3"/>
  <c r="BF263" i="3"/>
  <c r="T263" i="3"/>
  <c r="R263" i="3"/>
  <c r="P263" i="3"/>
  <c r="BI259" i="3"/>
  <c r="BH259" i="3"/>
  <c r="BG259" i="3"/>
  <c r="BF259" i="3"/>
  <c r="T259" i="3"/>
  <c r="R259" i="3"/>
  <c r="P259" i="3"/>
  <c r="BI255" i="3"/>
  <c r="BH255" i="3"/>
  <c r="BG255" i="3"/>
  <c r="BF255" i="3"/>
  <c r="T255" i="3"/>
  <c r="R255" i="3"/>
  <c r="P255" i="3"/>
  <c r="BI251" i="3"/>
  <c r="BH251" i="3"/>
  <c r="BG251" i="3"/>
  <c r="BF251" i="3"/>
  <c r="T251" i="3"/>
  <c r="R251" i="3"/>
  <c r="P251" i="3"/>
  <c r="BI247" i="3"/>
  <c r="BH247" i="3"/>
  <c r="BG247" i="3"/>
  <c r="BF247" i="3"/>
  <c r="T247" i="3"/>
  <c r="R247" i="3"/>
  <c r="P247" i="3"/>
  <c r="BI244" i="3"/>
  <c r="BH244" i="3"/>
  <c r="BG244" i="3"/>
  <c r="BF244" i="3"/>
  <c r="T244" i="3"/>
  <c r="R244" i="3"/>
  <c r="P244" i="3"/>
  <c r="BI240" i="3"/>
  <c r="BH240" i="3"/>
  <c r="BG240" i="3"/>
  <c r="BF240" i="3"/>
  <c r="T240" i="3"/>
  <c r="R240" i="3"/>
  <c r="P240" i="3"/>
  <c r="BI236" i="3"/>
  <c r="BH236" i="3"/>
  <c r="BG236" i="3"/>
  <c r="BF236" i="3"/>
  <c r="T236" i="3"/>
  <c r="R236" i="3"/>
  <c r="P236" i="3"/>
  <c r="BI232" i="3"/>
  <c r="BH232" i="3"/>
  <c r="BG232" i="3"/>
  <c r="BF232" i="3"/>
  <c r="T232" i="3"/>
  <c r="R232" i="3"/>
  <c r="P232" i="3"/>
  <c r="BI228" i="3"/>
  <c r="BH228" i="3"/>
  <c r="BG228" i="3"/>
  <c r="BF228" i="3"/>
  <c r="T228" i="3"/>
  <c r="R228" i="3"/>
  <c r="P228" i="3"/>
  <c r="BI225" i="3"/>
  <c r="BH225" i="3"/>
  <c r="BG225" i="3"/>
  <c r="BF225" i="3"/>
  <c r="T225" i="3"/>
  <c r="R225" i="3"/>
  <c r="P225" i="3"/>
  <c r="BI221" i="3"/>
  <c r="BH221" i="3"/>
  <c r="BG221" i="3"/>
  <c r="BF221" i="3"/>
  <c r="T221" i="3"/>
  <c r="R221" i="3"/>
  <c r="P221" i="3"/>
  <c r="BI217" i="3"/>
  <c r="BH217" i="3"/>
  <c r="BG217" i="3"/>
  <c r="BF217" i="3"/>
  <c r="T217" i="3"/>
  <c r="R217" i="3"/>
  <c r="P217" i="3"/>
  <c r="BI213" i="3"/>
  <c r="BH213" i="3"/>
  <c r="BG213" i="3"/>
  <c r="BF213" i="3"/>
  <c r="T213" i="3"/>
  <c r="R213" i="3"/>
  <c r="P213" i="3"/>
  <c r="BI210" i="3"/>
  <c r="BH210" i="3"/>
  <c r="BG210" i="3"/>
  <c r="BF210" i="3"/>
  <c r="T210" i="3"/>
  <c r="R210" i="3"/>
  <c r="P210" i="3"/>
  <c r="BI206" i="3"/>
  <c r="BH206" i="3"/>
  <c r="BG206" i="3"/>
  <c r="BF206" i="3"/>
  <c r="T206" i="3"/>
  <c r="R206" i="3"/>
  <c r="P206" i="3"/>
  <c r="BI202" i="3"/>
  <c r="BH202" i="3"/>
  <c r="BG202" i="3"/>
  <c r="BF202" i="3"/>
  <c r="T202" i="3"/>
  <c r="R202" i="3"/>
  <c r="P202" i="3"/>
  <c r="BI198" i="3"/>
  <c r="BH198" i="3"/>
  <c r="BG198" i="3"/>
  <c r="BF198" i="3"/>
  <c r="T198" i="3"/>
  <c r="R198" i="3"/>
  <c r="P198" i="3"/>
  <c r="BI194" i="3"/>
  <c r="BH194" i="3"/>
  <c r="BG194" i="3"/>
  <c r="BF194" i="3"/>
  <c r="T194" i="3"/>
  <c r="R194" i="3"/>
  <c r="P194" i="3"/>
  <c r="BI190" i="3"/>
  <c r="BH190" i="3"/>
  <c r="BG190" i="3"/>
  <c r="BF190" i="3"/>
  <c r="T190" i="3"/>
  <c r="R190" i="3"/>
  <c r="P190" i="3"/>
  <c r="BI187" i="3"/>
  <c r="BH187" i="3"/>
  <c r="BG187" i="3"/>
  <c r="BF187" i="3"/>
  <c r="T187" i="3"/>
  <c r="R187" i="3"/>
  <c r="P187" i="3"/>
  <c r="BI183" i="3"/>
  <c r="BH183" i="3"/>
  <c r="BG183" i="3"/>
  <c r="BF183" i="3"/>
  <c r="T183" i="3"/>
  <c r="R183" i="3"/>
  <c r="P183" i="3"/>
  <c r="BI179" i="3"/>
  <c r="BH179" i="3"/>
  <c r="BG179" i="3"/>
  <c r="BF179" i="3"/>
  <c r="T179" i="3"/>
  <c r="R179" i="3"/>
  <c r="P179" i="3"/>
  <c r="BI175" i="3"/>
  <c r="BH175" i="3"/>
  <c r="BG175" i="3"/>
  <c r="BF175" i="3"/>
  <c r="T175" i="3"/>
  <c r="R175" i="3"/>
  <c r="P175" i="3"/>
  <c r="BI171" i="3"/>
  <c r="BH171" i="3"/>
  <c r="BG171" i="3"/>
  <c r="BF171" i="3"/>
  <c r="T171" i="3"/>
  <c r="R171" i="3"/>
  <c r="P171" i="3"/>
  <c r="BI167" i="3"/>
  <c r="BH167" i="3"/>
  <c r="BG167" i="3"/>
  <c r="BF167" i="3"/>
  <c r="T167" i="3"/>
  <c r="R167" i="3"/>
  <c r="P167" i="3"/>
  <c r="BI163" i="3"/>
  <c r="BH163" i="3"/>
  <c r="BG163" i="3"/>
  <c r="BF163" i="3"/>
  <c r="T163" i="3"/>
  <c r="R163" i="3"/>
  <c r="P163" i="3"/>
  <c r="BI159" i="3"/>
  <c r="BH159" i="3"/>
  <c r="BG159" i="3"/>
  <c r="BF159" i="3"/>
  <c r="T159" i="3"/>
  <c r="R159" i="3"/>
  <c r="P159" i="3"/>
  <c r="BI155" i="3"/>
  <c r="BH155" i="3"/>
  <c r="BG155" i="3"/>
  <c r="BF155" i="3"/>
  <c r="T155" i="3"/>
  <c r="R155" i="3"/>
  <c r="P155" i="3"/>
  <c r="BI151" i="3"/>
  <c r="BH151" i="3"/>
  <c r="BG151" i="3"/>
  <c r="BF151" i="3"/>
  <c r="T151" i="3"/>
  <c r="R151" i="3"/>
  <c r="P151" i="3"/>
  <c r="BI145" i="3"/>
  <c r="BH145" i="3"/>
  <c r="BG145" i="3"/>
  <c r="BF145" i="3"/>
  <c r="T145" i="3"/>
  <c r="T144" i="3"/>
  <c r="R145" i="3"/>
  <c r="R144" i="3" s="1"/>
  <c r="P145" i="3"/>
  <c r="P144" i="3" s="1"/>
  <c r="BI140" i="3"/>
  <c r="BH140" i="3"/>
  <c r="BG140" i="3"/>
  <c r="BF140" i="3"/>
  <c r="T140" i="3"/>
  <c r="T139" i="3"/>
  <c r="R140" i="3"/>
  <c r="R139" i="3"/>
  <c r="P140" i="3"/>
  <c r="P139" i="3" s="1"/>
  <c r="BI135" i="3"/>
  <c r="BH135" i="3"/>
  <c r="BG135" i="3"/>
  <c r="BF135" i="3"/>
  <c r="T135" i="3"/>
  <c r="R135" i="3"/>
  <c r="P135" i="3"/>
  <c r="BI131" i="3"/>
  <c r="BH131" i="3"/>
  <c r="BG131" i="3"/>
  <c r="BF131" i="3"/>
  <c r="T131" i="3"/>
  <c r="R131" i="3"/>
  <c r="P131" i="3"/>
  <c r="BI127" i="3"/>
  <c r="BH127" i="3"/>
  <c r="BG127" i="3"/>
  <c r="BF127" i="3"/>
  <c r="T127" i="3"/>
  <c r="R127" i="3"/>
  <c r="P127" i="3"/>
  <c r="BI123" i="3"/>
  <c r="BH123" i="3"/>
  <c r="BG123" i="3"/>
  <c r="BF123" i="3"/>
  <c r="T123" i="3"/>
  <c r="R123" i="3"/>
  <c r="P123" i="3"/>
  <c r="BI118" i="3"/>
  <c r="BH118" i="3"/>
  <c r="BG118" i="3"/>
  <c r="BF118" i="3"/>
  <c r="T118" i="3"/>
  <c r="R118" i="3"/>
  <c r="P118" i="3"/>
  <c r="BI113" i="3"/>
  <c r="BH113" i="3"/>
  <c r="BG113" i="3"/>
  <c r="BF113" i="3"/>
  <c r="T113" i="3"/>
  <c r="R113" i="3"/>
  <c r="P113" i="3"/>
  <c r="BI109" i="3"/>
  <c r="BH109" i="3"/>
  <c r="BG109" i="3"/>
  <c r="BF109" i="3"/>
  <c r="T109" i="3"/>
  <c r="R109" i="3"/>
  <c r="P109" i="3"/>
  <c r="BI105" i="3"/>
  <c r="BH105" i="3"/>
  <c r="BG105" i="3"/>
  <c r="BF105" i="3"/>
  <c r="T105" i="3"/>
  <c r="R105" i="3"/>
  <c r="P105" i="3"/>
  <c r="BI101" i="3"/>
  <c r="BH101" i="3"/>
  <c r="BG101" i="3"/>
  <c r="BF101" i="3"/>
  <c r="T101" i="3"/>
  <c r="R101" i="3"/>
  <c r="P101" i="3"/>
  <c r="BI97" i="3"/>
  <c r="BH97" i="3"/>
  <c r="BG97" i="3"/>
  <c r="BF97" i="3"/>
  <c r="T97" i="3"/>
  <c r="R97" i="3"/>
  <c r="P97" i="3"/>
  <c r="BI93" i="3"/>
  <c r="BH93" i="3"/>
  <c r="BG93" i="3"/>
  <c r="BF93" i="3"/>
  <c r="T93" i="3"/>
  <c r="R93" i="3"/>
  <c r="P93" i="3"/>
  <c r="J86" i="3"/>
  <c r="F86" i="3"/>
  <c r="F84" i="3"/>
  <c r="E82" i="3"/>
  <c r="J54" i="3"/>
  <c r="F54" i="3"/>
  <c r="F52" i="3"/>
  <c r="E50" i="3"/>
  <c r="J24" i="3"/>
  <c r="E24" i="3"/>
  <c r="J55" i="3"/>
  <c r="J23" i="3"/>
  <c r="J18" i="3"/>
  <c r="E18" i="3"/>
  <c r="F87" i="3" s="1"/>
  <c r="J17" i="3"/>
  <c r="J12" i="3"/>
  <c r="J84" i="3"/>
  <c r="E7" i="3"/>
  <c r="E80" i="3"/>
  <c r="J3476" i="2"/>
  <c r="J37" i="2"/>
  <c r="J36" i="2"/>
  <c r="AY55" i="1"/>
  <c r="J35" i="2"/>
  <c r="AX55" i="1"/>
  <c r="BI3580" i="2"/>
  <c r="BH3580" i="2"/>
  <c r="BG3580" i="2"/>
  <c r="BF3580" i="2"/>
  <c r="T3580" i="2"/>
  <c r="R3580" i="2"/>
  <c r="P3580" i="2"/>
  <c r="BI3576" i="2"/>
  <c r="BH3576" i="2"/>
  <c r="BG3576" i="2"/>
  <c r="BF3576" i="2"/>
  <c r="T3576" i="2"/>
  <c r="R3576" i="2"/>
  <c r="P3576" i="2"/>
  <c r="BI3572" i="2"/>
  <c r="BH3572" i="2"/>
  <c r="BG3572" i="2"/>
  <c r="BF3572" i="2"/>
  <c r="T3572" i="2"/>
  <c r="R3572" i="2"/>
  <c r="P3572" i="2"/>
  <c r="BI3568" i="2"/>
  <c r="BH3568" i="2"/>
  <c r="BG3568" i="2"/>
  <c r="BF3568" i="2"/>
  <c r="T3568" i="2"/>
  <c r="R3568" i="2"/>
  <c r="P3568" i="2"/>
  <c r="BI3564" i="2"/>
  <c r="BH3564" i="2"/>
  <c r="BG3564" i="2"/>
  <c r="BF3564" i="2"/>
  <c r="T3564" i="2"/>
  <c r="R3564" i="2"/>
  <c r="P3564" i="2"/>
  <c r="BI3560" i="2"/>
  <c r="BH3560" i="2"/>
  <c r="BG3560" i="2"/>
  <c r="BF3560" i="2"/>
  <c r="T3560" i="2"/>
  <c r="R3560" i="2"/>
  <c r="P3560" i="2"/>
  <c r="BI3556" i="2"/>
  <c r="BH3556" i="2"/>
  <c r="BG3556" i="2"/>
  <c r="BF3556" i="2"/>
  <c r="T3556" i="2"/>
  <c r="R3556" i="2"/>
  <c r="P3556" i="2"/>
  <c r="BI3552" i="2"/>
  <c r="BH3552" i="2"/>
  <c r="BG3552" i="2"/>
  <c r="BF3552" i="2"/>
  <c r="T3552" i="2"/>
  <c r="R3552" i="2"/>
  <c r="P3552" i="2"/>
  <c r="BI3548" i="2"/>
  <c r="BH3548" i="2"/>
  <c r="BG3548" i="2"/>
  <c r="BF3548" i="2"/>
  <c r="T3548" i="2"/>
  <c r="R3548" i="2"/>
  <c r="P3548" i="2"/>
  <c r="BI3544" i="2"/>
  <c r="BH3544" i="2"/>
  <c r="BG3544" i="2"/>
  <c r="BF3544" i="2"/>
  <c r="T3544" i="2"/>
  <c r="R3544" i="2"/>
  <c r="P3544" i="2"/>
  <c r="BI3539" i="2"/>
  <c r="BH3539" i="2"/>
  <c r="BG3539" i="2"/>
  <c r="BF3539" i="2"/>
  <c r="T3539" i="2"/>
  <c r="R3539" i="2"/>
  <c r="P3539" i="2"/>
  <c r="BI3534" i="2"/>
  <c r="BH3534" i="2"/>
  <c r="BG3534" i="2"/>
  <c r="BF3534" i="2"/>
  <c r="T3534" i="2"/>
  <c r="R3534" i="2"/>
  <c r="P3534" i="2"/>
  <c r="BI3529" i="2"/>
  <c r="BH3529" i="2"/>
  <c r="BG3529" i="2"/>
  <c r="BF3529" i="2"/>
  <c r="T3529" i="2"/>
  <c r="R3529" i="2"/>
  <c r="P3529" i="2"/>
  <c r="BI3524" i="2"/>
  <c r="BH3524" i="2"/>
  <c r="BG3524" i="2"/>
  <c r="BF3524" i="2"/>
  <c r="T3524" i="2"/>
  <c r="R3524" i="2"/>
  <c r="P3524" i="2"/>
  <c r="BI3519" i="2"/>
  <c r="BH3519" i="2"/>
  <c r="BG3519" i="2"/>
  <c r="BF3519" i="2"/>
  <c r="T3519" i="2"/>
  <c r="R3519" i="2"/>
  <c r="P3519" i="2"/>
  <c r="BI3514" i="2"/>
  <c r="BH3514" i="2"/>
  <c r="BG3514" i="2"/>
  <c r="BF3514" i="2"/>
  <c r="T3514" i="2"/>
  <c r="R3514" i="2"/>
  <c r="P3514" i="2"/>
  <c r="BI3509" i="2"/>
  <c r="BH3509" i="2"/>
  <c r="BG3509" i="2"/>
  <c r="BF3509" i="2"/>
  <c r="T3509" i="2"/>
  <c r="R3509" i="2"/>
  <c r="P3509" i="2"/>
  <c r="BI3502" i="2"/>
  <c r="BH3502" i="2"/>
  <c r="BG3502" i="2"/>
  <c r="BF3502" i="2"/>
  <c r="T3502" i="2"/>
  <c r="R3502" i="2"/>
  <c r="P3502" i="2"/>
  <c r="BI3496" i="2"/>
  <c r="BH3496" i="2"/>
  <c r="BG3496" i="2"/>
  <c r="BF3496" i="2"/>
  <c r="T3496" i="2"/>
  <c r="R3496" i="2"/>
  <c r="P3496" i="2"/>
  <c r="BI3490" i="2"/>
  <c r="BH3490" i="2"/>
  <c r="BG3490" i="2"/>
  <c r="BF3490" i="2"/>
  <c r="T3490" i="2"/>
  <c r="R3490" i="2"/>
  <c r="P3490" i="2"/>
  <c r="BI3484" i="2"/>
  <c r="BH3484" i="2"/>
  <c r="BG3484" i="2"/>
  <c r="BF3484" i="2"/>
  <c r="T3484" i="2"/>
  <c r="R3484" i="2"/>
  <c r="P3484" i="2"/>
  <c r="BI3478" i="2"/>
  <c r="BH3478" i="2"/>
  <c r="BG3478" i="2"/>
  <c r="BF3478" i="2"/>
  <c r="T3478" i="2"/>
  <c r="R3478" i="2"/>
  <c r="P3478" i="2"/>
  <c r="J91" i="2"/>
  <c r="BI3449" i="2"/>
  <c r="BH3449" i="2"/>
  <c r="BG3449" i="2"/>
  <c r="BF3449" i="2"/>
  <c r="T3449" i="2"/>
  <c r="T3448" i="2" s="1"/>
  <c r="R3449" i="2"/>
  <c r="R3448" i="2" s="1"/>
  <c r="P3449" i="2"/>
  <c r="P3448" i="2" s="1"/>
  <c r="BI3434" i="2"/>
  <c r="BH3434" i="2"/>
  <c r="BG3434" i="2"/>
  <c r="BF3434" i="2"/>
  <c r="T3434" i="2"/>
  <c r="R3434" i="2"/>
  <c r="P3434" i="2"/>
  <c r="BI3421" i="2"/>
  <c r="BH3421" i="2"/>
  <c r="BG3421" i="2"/>
  <c r="BF3421" i="2"/>
  <c r="T3421" i="2"/>
  <c r="R3421" i="2"/>
  <c r="P3421" i="2"/>
  <c r="BI3416" i="2"/>
  <c r="BH3416" i="2"/>
  <c r="BG3416" i="2"/>
  <c r="BF3416" i="2"/>
  <c r="T3416" i="2"/>
  <c r="R3416" i="2"/>
  <c r="P3416" i="2"/>
  <c r="BI3402" i="2"/>
  <c r="BH3402" i="2"/>
  <c r="BG3402" i="2"/>
  <c r="BF3402" i="2"/>
  <c r="T3402" i="2"/>
  <c r="R3402" i="2"/>
  <c r="P3402" i="2"/>
  <c r="BI3389" i="2"/>
  <c r="BH3389" i="2"/>
  <c r="BG3389" i="2"/>
  <c r="BF3389" i="2"/>
  <c r="T3389" i="2"/>
  <c r="R3389" i="2"/>
  <c r="P3389" i="2"/>
  <c r="BI3382" i="2"/>
  <c r="BH3382" i="2"/>
  <c r="BG3382" i="2"/>
  <c r="BF3382" i="2"/>
  <c r="T3382" i="2"/>
  <c r="R3382" i="2"/>
  <c r="P3382" i="2"/>
  <c r="BI3341" i="2"/>
  <c r="BH3341" i="2"/>
  <c r="BG3341" i="2"/>
  <c r="BF3341" i="2"/>
  <c r="T3341" i="2"/>
  <c r="R3341" i="2"/>
  <c r="P3341" i="2"/>
  <c r="BI3300" i="2"/>
  <c r="BH3300" i="2"/>
  <c r="BG3300" i="2"/>
  <c r="BF3300" i="2"/>
  <c r="T3300" i="2"/>
  <c r="R3300" i="2"/>
  <c r="P3300" i="2"/>
  <c r="BI3254" i="2"/>
  <c r="BH3254" i="2"/>
  <c r="BG3254" i="2"/>
  <c r="BF3254" i="2"/>
  <c r="T3254" i="2"/>
  <c r="R3254" i="2"/>
  <c r="P3254" i="2"/>
  <c r="BI3234" i="2"/>
  <c r="BH3234" i="2"/>
  <c r="BG3234" i="2"/>
  <c r="BF3234" i="2"/>
  <c r="T3234" i="2"/>
  <c r="R3234" i="2"/>
  <c r="P3234" i="2"/>
  <c r="BI3227" i="2"/>
  <c r="BH3227" i="2"/>
  <c r="BG3227" i="2"/>
  <c r="BF3227" i="2"/>
  <c r="T3227" i="2"/>
  <c r="R3227" i="2"/>
  <c r="P3227" i="2"/>
  <c r="BI3222" i="2"/>
  <c r="BH3222" i="2"/>
  <c r="BG3222" i="2"/>
  <c r="BF3222" i="2"/>
  <c r="T3222" i="2"/>
  <c r="R3222" i="2"/>
  <c r="P3222" i="2"/>
  <c r="BI3210" i="2"/>
  <c r="BH3210" i="2"/>
  <c r="BG3210" i="2"/>
  <c r="BF3210" i="2"/>
  <c r="T3210" i="2"/>
  <c r="R3210" i="2"/>
  <c r="P3210" i="2"/>
  <c r="BI3206" i="2"/>
  <c r="BH3206" i="2"/>
  <c r="BG3206" i="2"/>
  <c r="BF3206" i="2"/>
  <c r="T3206" i="2"/>
  <c r="R3206" i="2"/>
  <c r="P3206" i="2"/>
  <c r="BI3200" i="2"/>
  <c r="BH3200" i="2"/>
  <c r="BG3200" i="2"/>
  <c r="BF3200" i="2"/>
  <c r="T3200" i="2"/>
  <c r="R3200" i="2"/>
  <c r="P3200" i="2"/>
  <c r="BI3191" i="2"/>
  <c r="BH3191" i="2"/>
  <c r="BG3191" i="2"/>
  <c r="BF3191" i="2"/>
  <c r="T3191" i="2"/>
  <c r="R3191" i="2"/>
  <c r="P3191" i="2"/>
  <c r="BI3182" i="2"/>
  <c r="BH3182" i="2"/>
  <c r="BG3182" i="2"/>
  <c r="BF3182" i="2"/>
  <c r="T3182" i="2"/>
  <c r="R3182" i="2"/>
  <c r="P3182" i="2"/>
  <c r="BI3171" i="2"/>
  <c r="BH3171" i="2"/>
  <c r="BG3171" i="2"/>
  <c r="BF3171" i="2"/>
  <c r="T3171" i="2"/>
  <c r="R3171" i="2"/>
  <c r="P3171" i="2"/>
  <c r="BI3166" i="2"/>
  <c r="BH3166" i="2"/>
  <c r="BG3166" i="2"/>
  <c r="BF3166" i="2"/>
  <c r="T3166" i="2"/>
  <c r="R3166" i="2"/>
  <c r="P3166" i="2"/>
  <c r="BI3162" i="2"/>
  <c r="BH3162" i="2"/>
  <c r="BG3162" i="2"/>
  <c r="BF3162" i="2"/>
  <c r="T3162" i="2"/>
  <c r="R3162" i="2"/>
  <c r="P3162" i="2"/>
  <c r="BI3157" i="2"/>
  <c r="BH3157" i="2"/>
  <c r="BG3157" i="2"/>
  <c r="BF3157" i="2"/>
  <c r="T3157" i="2"/>
  <c r="R3157" i="2"/>
  <c r="P3157" i="2"/>
  <c r="BI3148" i="2"/>
  <c r="BH3148" i="2"/>
  <c r="BG3148" i="2"/>
  <c r="BF3148" i="2"/>
  <c r="T3148" i="2"/>
  <c r="R3148" i="2"/>
  <c r="P3148" i="2"/>
  <c r="BI3139" i="2"/>
  <c r="BH3139" i="2"/>
  <c r="BG3139" i="2"/>
  <c r="BF3139" i="2"/>
  <c r="T3139" i="2"/>
  <c r="R3139" i="2"/>
  <c r="P3139" i="2"/>
  <c r="BI3130" i="2"/>
  <c r="BH3130" i="2"/>
  <c r="BG3130" i="2"/>
  <c r="BF3130" i="2"/>
  <c r="T3130" i="2"/>
  <c r="R3130" i="2"/>
  <c r="P3130" i="2"/>
  <c r="BI3122" i="2"/>
  <c r="BH3122" i="2"/>
  <c r="BG3122" i="2"/>
  <c r="BF3122" i="2"/>
  <c r="T3122" i="2"/>
  <c r="R3122" i="2"/>
  <c r="P3122" i="2"/>
  <c r="BI3112" i="2"/>
  <c r="BH3112" i="2"/>
  <c r="BG3112" i="2"/>
  <c r="BF3112" i="2"/>
  <c r="T3112" i="2"/>
  <c r="R3112" i="2"/>
  <c r="P3112" i="2"/>
  <c r="BI3101" i="2"/>
  <c r="BH3101" i="2"/>
  <c r="BG3101" i="2"/>
  <c r="BF3101" i="2"/>
  <c r="T3101" i="2"/>
  <c r="R3101" i="2"/>
  <c r="P3101" i="2"/>
  <c r="BI3092" i="2"/>
  <c r="BH3092" i="2"/>
  <c r="BG3092" i="2"/>
  <c r="BF3092" i="2"/>
  <c r="T3092" i="2"/>
  <c r="R3092" i="2"/>
  <c r="P3092" i="2"/>
  <c r="BI3083" i="2"/>
  <c r="BH3083" i="2"/>
  <c r="BG3083" i="2"/>
  <c r="BF3083" i="2"/>
  <c r="T3083" i="2"/>
  <c r="R3083" i="2"/>
  <c r="P3083" i="2"/>
  <c r="BI3078" i="2"/>
  <c r="BH3078" i="2"/>
  <c r="BG3078" i="2"/>
  <c r="BF3078" i="2"/>
  <c r="T3078" i="2"/>
  <c r="R3078" i="2"/>
  <c r="P3078" i="2"/>
  <c r="BI3074" i="2"/>
  <c r="BH3074" i="2"/>
  <c r="BG3074" i="2"/>
  <c r="BF3074" i="2"/>
  <c r="T3074" i="2"/>
  <c r="R3074" i="2"/>
  <c r="P3074" i="2"/>
  <c r="BI3068" i="2"/>
  <c r="BH3068" i="2"/>
  <c r="BG3068" i="2"/>
  <c r="BF3068" i="2"/>
  <c r="T3068" i="2"/>
  <c r="R3068" i="2"/>
  <c r="P3068" i="2"/>
  <c r="BI3062" i="2"/>
  <c r="BH3062" i="2"/>
  <c r="BG3062" i="2"/>
  <c r="BF3062" i="2"/>
  <c r="T3062" i="2"/>
  <c r="R3062" i="2"/>
  <c r="P3062" i="2"/>
  <c r="BI3058" i="2"/>
  <c r="BH3058" i="2"/>
  <c r="BG3058" i="2"/>
  <c r="BF3058" i="2"/>
  <c r="T3058" i="2"/>
  <c r="R3058" i="2"/>
  <c r="P3058" i="2"/>
  <c r="BI3052" i="2"/>
  <c r="BH3052" i="2"/>
  <c r="BG3052" i="2"/>
  <c r="BF3052" i="2"/>
  <c r="T3052" i="2"/>
  <c r="R3052" i="2"/>
  <c r="P3052" i="2"/>
  <c r="BI3046" i="2"/>
  <c r="BH3046" i="2"/>
  <c r="BG3046" i="2"/>
  <c r="BF3046" i="2"/>
  <c r="T3046" i="2"/>
  <c r="R3046" i="2"/>
  <c r="P3046" i="2"/>
  <c r="BI3042" i="2"/>
  <c r="BH3042" i="2"/>
  <c r="BG3042" i="2"/>
  <c r="BF3042" i="2"/>
  <c r="T3042" i="2"/>
  <c r="R3042" i="2"/>
  <c r="P3042" i="2"/>
  <c r="BI3038" i="2"/>
  <c r="BH3038" i="2"/>
  <c r="BG3038" i="2"/>
  <c r="BF3038" i="2"/>
  <c r="T3038" i="2"/>
  <c r="R3038" i="2"/>
  <c r="P3038" i="2"/>
  <c r="BI3034" i="2"/>
  <c r="BH3034" i="2"/>
  <c r="BG3034" i="2"/>
  <c r="BF3034" i="2"/>
  <c r="T3034" i="2"/>
  <c r="R3034" i="2"/>
  <c r="P3034" i="2"/>
  <c r="BI3030" i="2"/>
  <c r="BH3030" i="2"/>
  <c r="BG3030" i="2"/>
  <c r="BF3030" i="2"/>
  <c r="T3030" i="2"/>
  <c r="R3030" i="2"/>
  <c r="P3030" i="2"/>
  <c r="BI3026" i="2"/>
  <c r="BH3026" i="2"/>
  <c r="BG3026" i="2"/>
  <c r="BF3026" i="2"/>
  <c r="T3026" i="2"/>
  <c r="R3026" i="2"/>
  <c r="P3026" i="2"/>
  <c r="BI3022" i="2"/>
  <c r="BH3022" i="2"/>
  <c r="BG3022" i="2"/>
  <c r="BF3022" i="2"/>
  <c r="T3022" i="2"/>
  <c r="R3022" i="2"/>
  <c r="P3022" i="2"/>
  <c r="BI3015" i="2"/>
  <c r="BH3015" i="2"/>
  <c r="BG3015" i="2"/>
  <c r="BF3015" i="2"/>
  <c r="T3015" i="2"/>
  <c r="R3015" i="2"/>
  <c r="P3015" i="2"/>
  <c r="BI3011" i="2"/>
  <c r="BH3011" i="2"/>
  <c r="BG3011" i="2"/>
  <c r="BF3011" i="2"/>
  <c r="T3011" i="2"/>
  <c r="R3011" i="2"/>
  <c r="P3011" i="2"/>
  <c r="BI3005" i="2"/>
  <c r="BH3005" i="2"/>
  <c r="BG3005" i="2"/>
  <c r="BF3005" i="2"/>
  <c r="T3005" i="2"/>
  <c r="R3005" i="2"/>
  <c r="P3005" i="2"/>
  <c r="BI2995" i="2"/>
  <c r="BH2995" i="2"/>
  <c r="BG2995" i="2"/>
  <c r="BF2995" i="2"/>
  <c r="T2995" i="2"/>
  <c r="R2995" i="2"/>
  <c r="P2995" i="2"/>
  <c r="BI2989" i="2"/>
  <c r="BH2989" i="2"/>
  <c r="BG2989" i="2"/>
  <c r="BF2989" i="2"/>
  <c r="T2989" i="2"/>
  <c r="R2989" i="2"/>
  <c r="P2989" i="2"/>
  <c r="BI2981" i="2"/>
  <c r="BH2981" i="2"/>
  <c r="BG2981" i="2"/>
  <c r="BF2981" i="2"/>
  <c r="T2981" i="2"/>
  <c r="R2981" i="2"/>
  <c r="P2981" i="2"/>
  <c r="BI2971" i="2"/>
  <c r="BH2971" i="2"/>
  <c r="BG2971" i="2"/>
  <c r="BF2971" i="2"/>
  <c r="T2971" i="2"/>
  <c r="R2971" i="2"/>
  <c r="P2971" i="2"/>
  <c r="BI2964" i="2"/>
  <c r="BH2964" i="2"/>
  <c r="BG2964" i="2"/>
  <c r="BF2964" i="2"/>
  <c r="T2964" i="2"/>
  <c r="R2964" i="2"/>
  <c r="P2964" i="2"/>
  <c r="BI2957" i="2"/>
  <c r="BH2957" i="2"/>
  <c r="BG2957" i="2"/>
  <c r="BF2957" i="2"/>
  <c r="T2957" i="2"/>
  <c r="R2957" i="2"/>
  <c r="P2957" i="2"/>
  <c r="BI2947" i="2"/>
  <c r="BH2947" i="2"/>
  <c r="BG2947" i="2"/>
  <c r="BF2947" i="2"/>
  <c r="T2947" i="2"/>
  <c r="R2947" i="2"/>
  <c r="P2947" i="2"/>
  <c r="BI2940" i="2"/>
  <c r="BH2940" i="2"/>
  <c r="BG2940" i="2"/>
  <c r="BF2940" i="2"/>
  <c r="T2940" i="2"/>
  <c r="R2940" i="2"/>
  <c r="P2940" i="2"/>
  <c r="BI2931" i="2"/>
  <c r="BH2931" i="2"/>
  <c r="BG2931" i="2"/>
  <c r="BF2931" i="2"/>
  <c r="T2931" i="2"/>
  <c r="R2931" i="2"/>
  <c r="P2931" i="2"/>
  <c r="BI2920" i="2"/>
  <c r="BH2920" i="2"/>
  <c r="BG2920" i="2"/>
  <c r="BF2920" i="2"/>
  <c r="T2920" i="2"/>
  <c r="R2920" i="2"/>
  <c r="P2920" i="2"/>
  <c r="BI2916" i="2"/>
  <c r="BH2916" i="2"/>
  <c r="BG2916" i="2"/>
  <c r="BF2916" i="2"/>
  <c r="T2916" i="2"/>
  <c r="R2916" i="2"/>
  <c r="P2916" i="2"/>
  <c r="BI2911" i="2"/>
  <c r="BH2911" i="2"/>
  <c r="BG2911" i="2"/>
  <c r="BF2911" i="2"/>
  <c r="T2911" i="2"/>
  <c r="R2911" i="2"/>
  <c r="P2911" i="2"/>
  <c r="BI2906" i="2"/>
  <c r="BH2906" i="2"/>
  <c r="BG2906" i="2"/>
  <c r="BF2906" i="2"/>
  <c r="T2906" i="2"/>
  <c r="R2906" i="2"/>
  <c r="P2906" i="2"/>
  <c r="BI2900" i="2"/>
  <c r="BH2900" i="2"/>
  <c r="BG2900" i="2"/>
  <c r="BF2900" i="2"/>
  <c r="T2900" i="2"/>
  <c r="R2900" i="2"/>
  <c r="P2900" i="2"/>
  <c r="BI2895" i="2"/>
  <c r="BH2895" i="2"/>
  <c r="BG2895" i="2"/>
  <c r="BF2895" i="2"/>
  <c r="T2895" i="2"/>
  <c r="R2895" i="2"/>
  <c r="P2895" i="2"/>
  <c r="BI2889" i="2"/>
  <c r="BH2889" i="2"/>
  <c r="BG2889" i="2"/>
  <c r="BF2889" i="2"/>
  <c r="T2889" i="2"/>
  <c r="R2889" i="2"/>
  <c r="P2889" i="2"/>
  <c r="BI2884" i="2"/>
  <c r="BH2884" i="2"/>
  <c r="BG2884" i="2"/>
  <c r="BF2884" i="2"/>
  <c r="T2884" i="2"/>
  <c r="R2884" i="2"/>
  <c r="P2884" i="2"/>
  <c r="BI2879" i="2"/>
  <c r="BH2879" i="2"/>
  <c r="BG2879" i="2"/>
  <c r="BF2879" i="2"/>
  <c r="T2879" i="2"/>
  <c r="R2879" i="2"/>
  <c r="P2879" i="2"/>
  <c r="BI2874" i="2"/>
  <c r="BH2874" i="2"/>
  <c r="BG2874" i="2"/>
  <c r="BF2874" i="2"/>
  <c r="T2874" i="2"/>
  <c r="R2874" i="2"/>
  <c r="P2874" i="2"/>
  <c r="BI2869" i="2"/>
  <c r="BH2869" i="2"/>
  <c r="BG2869" i="2"/>
  <c r="BF2869" i="2"/>
  <c r="T2869" i="2"/>
  <c r="R2869" i="2"/>
  <c r="P2869" i="2"/>
  <c r="BI2861" i="2"/>
  <c r="BH2861" i="2"/>
  <c r="BG2861" i="2"/>
  <c r="BF2861" i="2"/>
  <c r="T2861" i="2"/>
  <c r="R2861" i="2"/>
  <c r="P2861" i="2"/>
  <c r="BI2857" i="2"/>
  <c r="BH2857" i="2"/>
  <c r="BG2857" i="2"/>
  <c r="BF2857" i="2"/>
  <c r="T2857" i="2"/>
  <c r="R2857" i="2"/>
  <c r="P2857" i="2"/>
  <c r="BI2853" i="2"/>
  <c r="BH2853" i="2"/>
  <c r="BG2853" i="2"/>
  <c r="BF2853" i="2"/>
  <c r="T2853" i="2"/>
  <c r="R2853" i="2"/>
  <c r="P2853" i="2"/>
  <c r="BI2849" i="2"/>
  <c r="BH2849" i="2"/>
  <c r="BG2849" i="2"/>
  <c r="BF2849" i="2"/>
  <c r="T2849" i="2"/>
  <c r="R2849" i="2"/>
  <c r="P2849" i="2"/>
  <c r="BI2844" i="2"/>
  <c r="BH2844" i="2"/>
  <c r="BG2844" i="2"/>
  <c r="BF2844" i="2"/>
  <c r="T2844" i="2"/>
  <c r="R2844" i="2"/>
  <c r="P2844" i="2"/>
  <c r="BI2839" i="2"/>
  <c r="BH2839" i="2"/>
  <c r="BG2839" i="2"/>
  <c r="BF2839" i="2"/>
  <c r="T2839" i="2"/>
  <c r="R2839" i="2"/>
  <c r="P2839" i="2"/>
  <c r="BI2835" i="2"/>
  <c r="BH2835" i="2"/>
  <c r="BG2835" i="2"/>
  <c r="BF2835" i="2"/>
  <c r="T2835" i="2"/>
  <c r="R2835" i="2"/>
  <c r="P2835" i="2"/>
  <c r="BI2831" i="2"/>
  <c r="BH2831" i="2"/>
  <c r="BG2831" i="2"/>
  <c r="BF2831" i="2"/>
  <c r="T2831" i="2"/>
  <c r="R2831" i="2"/>
  <c r="P2831" i="2"/>
  <c r="BI2827" i="2"/>
  <c r="BH2827" i="2"/>
  <c r="BG2827" i="2"/>
  <c r="BF2827" i="2"/>
  <c r="T2827" i="2"/>
  <c r="R2827" i="2"/>
  <c r="P2827" i="2"/>
  <c r="BI2823" i="2"/>
  <c r="BH2823" i="2"/>
  <c r="BG2823" i="2"/>
  <c r="BF2823" i="2"/>
  <c r="T2823" i="2"/>
  <c r="R2823" i="2"/>
  <c r="P2823" i="2"/>
  <c r="BI2819" i="2"/>
  <c r="BH2819" i="2"/>
  <c r="BG2819" i="2"/>
  <c r="BF2819" i="2"/>
  <c r="T2819" i="2"/>
  <c r="R2819" i="2"/>
  <c r="P2819" i="2"/>
  <c r="BI2815" i="2"/>
  <c r="BH2815" i="2"/>
  <c r="BG2815" i="2"/>
  <c r="BF2815" i="2"/>
  <c r="T2815" i="2"/>
  <c r="R2815" i="2"/>
  <c r="P2815" i="2"/>
  <c r="BI2811" i="2"/>
  <c r="BH2811" i="2"/>
  <c r="BG2811" i="2"/>
  <c r="BF2811" i="2"/>
  <c r="T2811" i="2"/>
  <c r="R2811" i="2"/>
  <c r="P2811" i="2"/>
  <c r="BI2807" i="2"/>
  <c r="BH2807" i="2"/>
  <c r="BG2807" i="2"/>
  <c r="BF2807" i="2"/>
  <c r="T2807" i="2"/>
  <c r="R2807" i="2"/>
  <c r="P2807" i="2"/>
  <c r="BI2803" i="2"/>
  <c r="BH2803" i="2"/>
  <c r="BG2803" i="2"/>
  <c r="BF2803" i="2"/>
  <c r="T2803" i="2"/>
  <c r="R2803" i="2"/>
  <c r="P2803" i="2"/>
  <c r="BI2799" i="2"/>
  <c r="BH2799" i="2"/>
  <c r="BG2799" i="2"/>
  <c r="BF2799" i="2"/>
  <c r="T2799" i="2"/>
  <c r="R2799" i="2"/>
  <c r="P2799" i="2"/>
  <c r="BI2795" i="2"/>
  <c r="BH2795" i="2"/>
  <c r="BG2795" i="2"/>
  <c r="BF2795" i="2"/>
  <c r="T2795" i="2"/>
  <c r="R2795" i="2"/>
  <c r="P2795" i="2"/>
  <c r="BI2791" i="2"/>
  <c r="BH2791" i="2"/>
  <c r="BG2791" i="2"/>
  <c r="BF2791" i="2"/>
  <c r="T2791" i="2"/>
  <c r="R2791" i="2"/>
  <c r="P2791" i="2"/>
  <c r="BI2787" i="2"/>
  <c r="BH2787" i="2"/>
  <c r="BG2787" i="2"/>
  <c r="BF2787" i="2"/>
  <c r="T2787" i="2"/>
  <c r="R2787" i="2"/>
  <c r="P2787" i="2"/>
  <c r="BI2783" i="2"/>
  <c r="BH2783" i="2"/>
  <c r="BG2783" i="2"/>
  <c r="BF2783" i="2"/>
  <c r="T2783" i="2"/>
  <c r="R2783" i="2"/>
  <c r="P2783" i="2"/>
  <c r="BI2779" i="2"/>
  <c r="BH2779" i="2"/>
  <c r="BG2779" i="2"/>
  <c r="BF2779" i="2"/>
  <c r="T2779" i="2"/>
  <c r="R2779" i="2"/>
  <c r="P2779" i="2"/>
  <c r="BI2775" i="2"/>
  <c r="BH2775" i="2"/>
  <c r="BG2775" i="2"/>
  <c r="BF2775" i="2"/>
  <c r="T2775" i="2"/>
  <c r="R2775" i="2"/>
  <c r="P2775" i="2"/>
  <c r="BI2771" i="2"/>
  <c r="BH2771" i="2"/>
  <c r="BG2771" i="2"/>
  <c r="BF2771" i="2"/>
  <c r="T2771" i="2"/>
  <c r="R2771" i="2"/>
  <c r="P2771" i="2"/>
  <c r="BI2767" i="2"/>
  <c r="BH2767" i="2"/>
  <c r="BG2767" i="2"/>
  <c r="BF2767" i="2"/>
  <c r="T2767" i="2"/>
  <c r="R2767" i="2"/>
  <c r="P2767" i="2"/>
  <c r="BI2763" i="2"/>
  <c r="BH2763" i="2"/>
  <c r="BG2763" i="2"/>
  <c r="BF2763" i="2"/>
  <c r="T2763" i="2"/>
  <c r="R2763" i="2"/>
  <c r="P2763" i="2"/>
  <c r="BI2759" i="2"/>
  <c r="BH2759" i="2"/>
  <c r="BG2759" i="2"/>
  <c r="BF2759" i="2"/>
  <c r="T2759" i="2"/>
  <c r="R2759" i="2"/>
  <c r="P2759" i="2"/>
  <c r="BI2755" i="2"/>
  <c r="BH2755" i="2"/>
  <c r="BG2755" i="2"/>
  <c r="BF2755" i="2"/>
  <c r="T2755" i="2"/>
  <c r="R2755" i="2"/>
  <c r="P2755" i="2"/>
  <c r="BI2751" i="2"/>
  <c r="BH2751" i="2"/>
  <c r="BG2751" i="2"/>
  <c r="BF2751" i="2"/>
  <c r="T2751" i="2"/>
  <c r="R2751" i="2"/>
  <c r="P2751" i="2"/>
  <c r="BI2747" i="2"/>
  <c r="BH2747" i="2"/>
  <c r="BG2747" i="2"/>
  <c r="BF2747" i="2"/>
  <c r="T2747" i="2"/>
  <c r="R2747" i="2"/>
  <c r="P2747" i="2"/>
  <c r="BI2743" i="2"/>
  <c r="BH2743" i="2"/>
  <c r="BG2743" i="2"/>
  <c r="BF2743" i="2"/>
  <c r="T2743" i="2"/>
  <c r="R2743" i="2"/>
  <c r="P2743" i="2"/>
  <c r="BI2739" i="2"/>
  <c r="BH2739" i="2"/>
  <c r="BG2739" i="2"/>
  <c r="BF2739" i="2"/>
  <c r="T2739" i="2"/>
  <c r="R2739" i="2"/>
  <c r="P2739" i="2"/>
  <c r="BI2735" i="2"/>
  <c r="BH2735" i="2"/>
  <c r="BG2735" i="2"/>
  <c r="BF2735" i="2"/>
  <c r="T2735" i="2"/>
  <c r="R2735" i="2"/>
  <c r="P2735" i="2"/>
  <c r="BI2731" i="2"/>
  <c r="BH2731" i="2"/>
  <c r="BG2731" i="2"/>
  <c r="BF2731" i="2"/>
  <c r="T2731" i="2"/>
  <c r="R2731" i="2"/>
  <c r="P2731" i="2"/>
  <c r="BI2726" i="2"/>
  <c r="BH2726" i="2"/>
  <c r="BG2726" i="2"/>
  <c r="BF2726" i="2"/>
  <c r="T2726" i="2"/>
  <c r="R2726" i="2"/>
  <c r="P2726" i="2"/>
  <c r="BI2721" i="2"/>
  <c r="BH2721" i="2"/>
  <c r="BG2721" i="2"/>
  <c r="BF2721" i="2"/>
  <c r="T2721" i="2"/>
  <c r="R2721" i="2"/>
  <c r="P2721" i="2"/>
  <c r="BI2717" i="2"/>
  <c r="BH2717" i="2"/>
  <c r="BG2717" i="2"/>
  <c r="BF2717" i="2"/>
  <c r="T2717" i="2"/>
  <c r="R2717" i="2"/>
  <c r="P2717" i="2"/>
  <c r="BI2712" i="2"/>
  <c r="BH2712" i="2"/>
  <c r="BG2712" i="2"/>
  <c r="BF2712" i="2"/>
  <c r="T2712" i="2"/>
  <c r="R2712" i="2"/>
  <c r="P2712" i="2"/>
  <c r="BI2708" i="2"/>
  <c r="BH2708" i="2"/>
  <c r="BG2708" i="2"/>
  <c r="BF2708" i="2"/>
  <c r="T2708" i="2"/>
  <c r="R2708" i="2"/>
  <c r="P2708" i="2"/>
  <c r="BI2704" i="2"/>
  <c r="BH2704" i="2"/>
  <c r="BG2704" i="2"/>
  <c r="BF2704" i="2"/>
  <c r="T2704" i="2"/>
  <c r="R2704" i="2"/>
  <c r="P2704" i="2"/>
  <c r="BI2700" i="2"/>
  <c r="BH2700" i="2"/>
  <c r="BG2700" i="2"/>
  <c r="BF2700" i="2"/>
  <c r="T2700" i="2"/>
  <c r="R2700" i="2"/>
  <c r="P2700" i="2"/>
  <c r="BI2696" i="2"/>
  <c r="BH2696" i="2"/>
  <c r="BG2696" i="2"/>
  <c r="BF2696" i="2"/>
  <c r="T2696" i="2"/>
  <c r="R2696" i="2"/>
  <c r="P2696" i="2"/>
  <c r="BI2692" i="2"/>
  <c r="BH2692" i="2"/>
  <c r="BG2692" i="2"/>
  <c r="BF2692" i="2"/>
  <c r="T2692" i="2"/>
  <c r="R2692" i="2"/>
  <c r="P2692" i="2"/>
  <c r="BI2688" i="2"/>
  <c r="BH2688" i="2"/>
  <c r="BG2688" i="2"/>
  <c r="BF2688" i="2"/>
  <c r="T2688" i="2"/>
  <c r="R2688" i="2"/>
  <c r="P2688" i="2"/>
  <c r="BI2684" i="2"/>
  <c r="BH2684" i="2"/>
  <c r="BG2684" i="2"/>
  <c r="BF2684" i="2"/>
  <c r="T2684" i="2"/>
  <c r="R2684" i="2"/>
  <c r="P2684" i="2"/>
  <c r="BI2680" i="2"/>
  <c r="BH2680" i="2"/>
  <c r="BG2680" i="2"/>
  <c r="BF2680" i="2"/>
  <c r="T2680" i="2"/>
  <c r="R2680" i="2"/>
  <c r="P2680" i="2"/>
  <c r="BI2675" i="2"/>
  <c r="BH2675" i="2"/>
  <c r="BG2675" i="2"/>
  <c r="BF2675" i="2"/>
  <c r="T2675" i="2"/>
  <c r="R2675" i="2"/>
  <c r="P2675" i="2"/>
  <c r="BI2670" i="2"/>
  <c r="BH2670" i="2"/>
  <c r="BG2670" i="2"/>
  <c r="BF2670" i="2"/>
  <c r="T2670" i="2"/>
  <c r="R2670" i="2"/>
  <c r="P2670" i="2"/>
  <c r="BI2665" i="2"/>
  <c r="BH2665" i="2"/>
  <c r="BG2665" i="2"/>
  <c r="BF2665" i="2"/>
  <c r="T2665" i="2"/>
  <c r="R2665" i="2"/>
  <c r="P2665" i="2"/>
  <c r="BI2660" i="2"/>
  <c r="BH2660" i="2"/>
  <c r="BG2660" i="2"/>
  <c r="BF2660" i="2"/>
  <c r="T2660" i="2"/>
  <c r="R2660" i="2"/>
  <c r="P2660" i="2"/>
  <c r="BI2655" i="2"/>
  <c r="BH2655" i="2"/>
  <c r="BG2655" i="2"/>
  <c r="BF2655" i="2"/>
  <c r="T2655" i="2"/>
  <c r="R2655" i="2"/>
  <c r="P2655" i="2"/>
  <c r="BI2650" i="2"/>
  <c r="BH2650" i="2"/>
  <c r="BG2650" i="2"/>
  <c r="BF2650" i="2"/>
  <c r="T2650" i="2"/>
  <c r="R2650" i="2"/>
  <c r="P2650" i="2"/>
  <c r="BI2645" i="2"/>
  <c r="BH2645" i="2"/>
  <c r="BG2645" i="2"/>
  <c r="BF2645" i="2"/>
  <c r="T2645" i="2"/>
  <c r="R2645" i="2"/>
  <c r="P2645" i="2"/>
  <c r="BI2640" i="2"/>
  <c r="BH2640" i="2"/>
  <c r="BG2640" i="2"/>
  <c r="BF2640" i="2"/>
  <c r="T2640" i="2"/>
  <c r="R2640" i="2"/>
  <c r="P2640" i="2"/>
  <c r="BI2635" i="2"/>
  <c r="BH2635" i="2"/>
  <c r="BG2635" i="2"/>
  <c r="BF2635" i="2"/>
  <c r="T2635" i="2"/>
  <c r="R2635" i="2"/>
  <c r="P2635" i="2"/>
  <c r="BI2628" i="2"/>
  <c r="BH2628" i="2"/>
  <c r="BG2628" i="2"/>
  <c r="BF2628" i="2"/>
  <c r="T2628" i="2"/>
  <c r="R2628" i="2"/>
  <c r="P2628" i="2"/>
  <c r="BI2622" i="2"/>
  <c r="BH2622" i="2"/>
  <c r="BG2622" i="2"/>
  <c r="BF2622" i="2"/>
  <c r="T2622" i="2"/>
  <c r="R2622" i="2"/>
  <c r="P2622" i="2"/>
  <c r="BI2618" i="2"/>
  <c r="BH2618" i="2"/>
  <c r="BG2618" i="2"/>
  <c r="BF2618" i="2"/>
  <c r="T2618" i="2"/>
  <c r="R2618" i="2"/>
  <c r="P2618" i="2"/>
  <c r="BI2604" i="2"/>
  <c r="BH2604" i="2"/>
  <c r="BG2604" i="2"/>
  <c r="BF2604" i="2"/>
  <c r="T2604" i="2"/>
  <c r="R2604" i="2"/>
  <c r="P2604" i="2"/>
  <c r="BI2596" i="2"/>
  <c r="BH2596" i="2"/>
  <c r="BG2596" i="2"/>
  <c r="BF2596" i="2"/>
  <c r="T2596" i="2"/>
  <c r="R2596" i="2"/>
  <c r="P2596" i="2"/>
  <c r="BI2585" i="2"/>
  <c r="BH2585" i="2"/>
  <c r="BG2585" i="2"/>
  <c r="BF2585" i="2"/>
  <c r="T2585" i="2"/>
  <c r="R2585" i="2"/>
  <c r="P2585" i="2"/>
  <c r="BI2565" i="2"/>
  <c r="BH2565" i="2"/>
  <c r="BG2565" i="2"/>
  <c r="BF2565" i="2"/>
  <c r="T2565" i="2"/>
  <c r="R2565" i="2"/>
  <c r="P2565" i="2"/>
  <c r="BI2554" i="2"/>
  <c r="BH2554" i="2"/>
  <c r="BG2554" i="2"/>
  <c r="BF2554" i="2"/>
  <c r="T2554" i="2"/>
  <c r="R2554" i="2"/>
  <c r="P2554" i="2"/>
  <c r="BI2549" i="2"/>
  <c r="BH2549" i="2"/>
  <c r="BG2549" i="2"/>
  <c r="BF2549" i="2"/>
  <c r="T2549" i="2"/>
  <c r="R2549" i="2"/>
  <c r="P2549" i="2"/>
  <c r="BI2540" i="2"/>
  <c r="BH2540" i="2"/>
  <c r="BG2540" i="2"/>
  <c r="BF2540" i="2"/>
  <c r="T2540" i="2"/>
  <c r="R2540" i="2"/>
  <c r="P2540" i="2"/>
  <c r="BI2536" i="2"/>
  <c r="BH2536" i="2"/>
  <c r="BG2536" i="2"/>
  <c r="BF2536" i="2"/>
  <c r="T2536" i="2"/>
  <c r="R2536" i="2"/>
  <c r="P2536" i="2"/>
  <c r="BI2532" i="2"/>
  <c r="BH2532" i="2"/>
  <c r="BG2532" i="2"/>
  <c r="BF2532" i="2"/>
  <c r="T2532" i="2"/>
  <c r="R2532" i="2"/>
  <c r="P2532" i="2"/>
  <c r="BI2527" i="2"/>
  <c r="BH2527" i="2"/>
  <c r="BG2527" i="2"/>
  <c r="BF2527" i="2"/>
  <c r="T2527" i="2"/>
  <c r="R2527" i="2"/>
  <c r="P2527" i="2"/>
  <c r="BI2522" i="2"/>
  <c r="BH2522" i="2"/>
  <c r="BG2522" i="2"/>
  <c r="BF2522" i="2"/>
  <c r="T2522" i="2"/>
  <c r="R2522" i="2"/>
  <c r="P2522" i="2"/>
  <c r="BI2518" i="2"/>
  <c r="BH2518" i="2"/>
  <c r="BG2518" i="2"/>
  <c r="BF2518" i="2"/>
  <c r="T2518" i="2"/>
  <c r="R2518" i="2"/>
  <c r="P2518" i="2"/>
  <c r="BI2514" i="2"/>
  <c r="BH2514" i="2"/>
  <c r="BG2514" i="2"/>
  <c r="BF2514" i="2"/>
  <c r="T2514" i="2"/>
  <c r="R2514" i="2"/>
  <c r="P2514" i="2"/>
  <c r="BI2510" i="2"/>
  <c r="BH2510" i="2"/>
  <c r="BG2510" i="2"/>
  <c r="BF2510" i="2"/>
  <c r="T2510" i="2"/>
  <c r="R2510" i="2"/>
  <c r="P2510" i="2"/>
  <c r="BI2506" i="2"/>
  <c r="BH2506" i="2"/>
  <c r="BG2506" i="2"/>
  <c r="BF2506" i="2"/>
  <c r="T2506" i="2"/>
  <c r="R2506" i="2"/>
  <c r="P2506" i="2"/>
  <c r="BI2502" i="2"/>
  <c r="BH2502" i="2"/>
  <c r="BG2502" i="2"/>
  <c r="BF2502" i="2"/>
  <c r="T2502" i="2"/>
  <c r="R2502" i="2"/>
  <c r="P2502" i="2"/>
  <c r="BI2498" i="2"/>
  <c r="BH2498" i="2"/>
  <c r="BG2498" i="2"/>
  <c r="BF2498" i="2"/>
  <c r="T2498" i="2"/>
  <c r="R2498" i="2"/>
  <c r="P2498" i="2"/>
  <c r="BI2494" i="2"/>
  <c r="BH2494" i="2"/>
  <c r="BG2494" i="2"/>
  <c r="BF2494" i="2"/>
  <c r="T2494" i="2"/>
  <c r="R2494" i="2"/>
  <c r="P2494" i="2"/>
  <c r="BI2490" i="2"/>
  <c r="BH2490" i="2"/>
  <c r="BG2490" i="2"/>
  <c r="BF2490" i="2"/>
  <c r="T2490" i="2"/>
  <c r="R2490" i="2"/>
  <c r="P2490" i="2"/>
  <c r="BI2486" i="2"/>
  <c r="BH2486" i="2"/>
  <c r="BG2486" i="2"/>
  <c r="BF2486" i="2"/>
  <c r="T2486" i="2"/>
  <c r="R2486" i="2"/>
  <c r="P2486" i="2"/>
  <c r="BI2482" i="2"/>
  <c r="BH2482" i="2"/>
  <c r="BG2482" i="2"/>
  <c r="BF2482" i="2"/>
  <c r="T2482" i="2"/>
  <c r="R2482" i="2"/>
  <c r="P2482" i="2"/>
  <c r="BI2478" i="2"/>
  <c r="BH2478" i="2"/>
  <c r="BG2478" i="2"/>
  <c r="BF2478" i="2"/>
  <c r="T2478" i="2"/>
  <c r="R2478" i="2"/>
  <c r="P2478" i="2"/>
  <c r="BI2474" i="2"/>
  <c r="BH2474" i="2"/>
  <c r="BG2474" i="2"/>
  <c r="BF2474" i="2"/>
  <c r="T2474" i="2"/>
  <c r="R2474" i="2"/>
  <c r="P2474" i="2"/>
  <c r="BI2470" i="2"/>
  <c r="BH2470" i="2"/>
  <c r="BG2470" i="2"/>
  <c r="BF2470" i="2"/>
  <c r="T2470" i="2"/>
  <c r="R2470" i="2"/>
  <c r="P2470" i="2"/>
  <c r="BI2466" i="2"/>
  <c r="BH2466" i="2"/>
  <c r="BG2466" i="2"/>
  <c r="BF2466" i="2"/>
  <c r="T2466" i="2"/>
  <c r="R2466" i="2"/>
  <c r="P2466" i="2"/>
  <c r="BI2461" i="2"/>
  <c r="BH2461" i="2"/>
  <c r="BG2461" i="2"/>
  <c r="BF2461" i="2"/>
  <c r="T2461" i="2"/>
  <c r="R2461" i="2"/>
  <c r="P2461" i="2"/>
  <c r="BI2456" i="2"/>
  <c r="BH2456" i="2"/>
  <c r="BG2456" i="2"/>
  <c r="BF2456" i="2"/>
  <c r="T2456" i="2"/>
  <c r="R2456" i="2"/>
  <c r="P2456" i="2"/>
  <c r="BI2451" i="2"/>
  <c r="BH2451" i="2"/>
  <c r="BG2451" i="2"/>
  <c r="BF2451" i="2"/>
  <c r="T2451" i="2"/>
  <c r="R2451" i="2"/>
  <c r="P2451" i="2"/>
  <c r="BI2446" i="2"/>
  <c r="BH2446" i="2"/>
  <c r="BG2446" i="2"/>
  <c r="BF2446" i="2"/>
  <c r="T2446" i="2"/>
  <c r="R2446" i="2"/>
  <c r="P2446" i="2"/>
  <c r="BI2441" i="2"/>
  <c r="BH2441" i="2"/>
  <c r="BG2441" i="2"/>
  <c r="BF2441" i="2"/>
  <c r="T2441" i="2"/>
  <c r="R2441" i="2"/>
  <c r="P2441" i="2"/>
  <c r="BI2437" i="2"/>
  <c r="BH2437" i="2"/>
  <c r="BG2437" i="2"/>
  <c r="BF2437" i="2"/>
  <c r="T2437" i="2"/>
  <c r="R2437" i="2"/>
  <c r="P2437" i="2"/>
  <c r="BI2433" i="2"/>
  <c r="BH2433" i="2"/>
  <c r="BG2433" i="2"/>
  <c r="BF2433" i="2"/>
  <c r="T2433" i="2"/>
  <c r="R2433" i="2"/>
  <c r="P2433" i="2"/>
  <c r="BI2428" i="2"/>
  <c r="BH2428" i="2"/>
  <c r="BG2428" i="2"/>
  <c r="BF2428" i="2"/>
  <c r="T2428" i="2"/>
  <c r="R2428" i="2"/>
  <c r="P2428" i="2"/>
  <c r="BI2423" i="2"/>
  <c r="BH2423" i="2"/>
  <c r="BG2423" i="2"/>
  <c r="BF2423" i="2"/>
  <c r="T2423" i="2"/>
  <c r="R2423" i="2"/>
  <c r="P2423" i="2"/>
  <c r="BI2418" i="2"/>
  <c r="BH2418" i="2"/>
  <c r="BG2418" i="2"/>
  <c r="BF2418" i="2"/>
  <c r="T2418" i="2"/>
  <c r="R2418" i="2"/>
  <c r="P2418" i="2"/>
  <c r="BI2413" i="2"/>
  <c r="BH2413" i="2"/>
  <c r="BG2413" i="2"/>
  <c r="BF2413" i="2"/>
  <c r="T2413" i="2"/>
  <c r="R2413" i="2"/>
  <c r="P2413" i="2"/>
  <c r="BI2408" i="2"/>
  <c r="BH2408" i="2"/>
  <c r="BG2408" i="2"/>
  <c r="BF2408" i="2"/>
  <c r="T2408" i="2"/>
  <c r="R2408" i="2"/>
  <c r="P2408" i="2"/>
  <c r="BI2403" i="2"/>
  <c r="BH2403" i="2"/>
  <c r="BG2403" i="2"/>
  <c r="BF2403" i="2"/>
  <c r="T2403" i="2"/>
  <c r="R2403" i="2"/>
  <c r="P2403" i="2"/>
  <c r="BI2399" i="2"/>
  <c r="BH2399" i="2"/>
  <c r="BG2399" i="2"/>
  <c r="BF2399" i="2"/>
  <c r="T2399" i="2"/>
  <c r="R2399" i="2"/>
  <c r="P2399" i="2"/>
  <c r="BI2395" i="2"/>
  <c r="BH2395" i="2"/>
  <c r="BG2395" i="2"/>
  <c r="BF2395" i="2"/>
  <c r="T2395" i="2"/>
  <c r="R2395" i="2"/>
  <c r="P2395" i="2"/>
  <c r="BI2391" i="2"/>
  <c r="BH2391" i="2"/>
  <c r="BG2391" i="2"/>
  <c r="BF2391" i="2"/>
  <c r="T2391" i="2"/>
  <c r="R2391" i="2"/>
  <c r="P2391" i="2"/>
  <c r="BI2386" i="2"/>
  <c r="BH2386" i="2"/>
  <c r="BG2386" i="2"/>
  <c r="BF2386" i="2"/>
  <c r="T2386" i="2"/>
  <c r="R2386" i="2"/>
  <c r="P2386" i="2"/>
  <c r="BI2382" i="2"/>
  <c r="BH2382" i="2"/>
  <c r="BG2382" i="2"/>
  <c r="BF2382" i="2"/>
  <c r="T2382" i="2"/>
  <c r="R2382" i="2"/>
  <c r="P2382" i="2"/>
  <c r="BI2377" i="2"/>
  <c r="BH2377" i="2"/>
  <c r="BG2377" i="2"/>
  <c r="BF2377" i="2"/>
  <c r="T2377" i="2"/>
  <c r="R2377" i="2"/>
  <c r="P2377" i="2"/>
  <c r="BI2371" i="2"/>
  <c r="BH2371" i="2"/>
  <c r="BG2371" i="2"/>
  <c r="BF2371" i="2"/>
  <c r="T2371" i="2"/>
  <c r="R2371" i="2"/>
  <c r="P2371" i="2"/>
  <c r="BI2365" i="2"/>
  <c r="BH2365" i="2"/>
  <c r="BG2365" i="2"/>
  <c r="BF2365" i="2"/>
  <c r="T2365" i="2"/>
  <c r="R2365" i="2"/>
  <c r="P2365" i="2"/>
  <c r="BI2359" i="2"/>
  <c r="BH2359" i="2"/>
  <c r="BG2359" i="2"/>
  <c r="BF2359" i="2"/>
  <c r="T2359" i="2"/>
  <c r="R2359" i="2"/>
  <c r="P2359" i="2"/>
  <c r="BI2354" i="2"/>
  <c r="BH2354" i="2"/>
  <c r="BG2354" i="2"/>
  <c r="BF2354" i="2"/>
  <c r="T2354" i="2"/>
  <c r="R2354" i="2"/>
  <c r="P2354" i="2"/>
  <c r="BI2348" i="2"/>
  <c r="BH2348" i="2"/>
  <c r="BG2348" i="2"/>
  <c r="BF2348" i="2"/>
  <c r="T2348" i="2"/>
  <c r="R2348" i="2"/>
  <c r="P2348" i="2"/>
  <c r="BI2344" i="2"/>
  <c r="BH2344" i="2"/>
  <c r="BG2344" i="2"/>
  <c r="BF2344" i="2"/>
  <c r="T2344" i="2"/>
  <c r="R2344" i="2"/>
  <c r="P2344" i="2"/>
  <c r="BI2340" i="2"/>
  <c r="BH2340" i="2"/>
  <c r="BG2340" i="2"/>
  <c r="BF2340" i="2"/>
  <c r="T2340" i="2"/>
  <c r="R2340" i="2"/>
  <c r="P2340" i="2"/>
  <c r="BI2334" i="2"/>
  <c r="BH2334" i="2"/>
  <c r="BG2334" i="2"/>
  <c r="BF2334" i="2"/>
  <c r="T2334" i="2"/>
  <c r="R2334" i="2"/>
  <c r="P2334" i="2"/>
  <c r="BI2329" i="2"/>
  <c r="BH2329" i="2"/>
  <c r="BG2329" i="2"/>
  <c r="BF2329" i="2"/>
  <c r="T2329" i="2"/>
  <c r="R2329" i="2"/>
  <c r="P2329" i="2"/>
  <c r="BI2324" i="2"/>
  <c r="BH2324" i="2"/>
  <c r="BG2324" i="2"/>
  <c r="BF2324" i="2"/>
  <c r="T2324" i="2"/>
  <c r="R2324" i="2"/>
  <c r="P2324" i="2"/>
  <c r="BI2319" i="2"/>
  <c r="BH2319" i="2"/>
  <c r="BG2319" i="2"/>
  <c r="BF2319" i="2"/>
  <c r="T2319" i="2"/>
  <c r="R2319" i="2"/>
  <c r="P2319" i="2"/>
  <c r="BI2309" i="2"/>
  <c r="BH2309" i="2"/>
  <c r="BG2309" i="2"/>
  <c r="BF2309" i="2"/>
  <c r="T2309" i="2"/>
  <c r="R2309" i="2"/>
  <c r="P2309" i="2"/>
  <c r="BI2304" i="2"/>
  <c r="BH2304" i="2"/>
  <c r="BG2304" i="2"/>
  <c r="BF2304" i="2"/>
  <c r="T2304" i="2"/>
  <c r="R2304" i="2"/>
  <c r="P2304" i="2"/>
  <c r="BI2300" i="2"/>
  <c r="BH2300" i="2"/>
  <c r="BG2300" i="2"/>
  <c r="BF2300" i="2"/>
  <c r="T2300" i="2"/>
  <c r="R2300" i="2"/>
  <c r="P2300" i="2"/>
  <c r="BI2295" i="2"/>
  <c r="BH2295" i="2"/>
  <c r="BG2295" i="2"/>
  <c r="BF2295" i="2"/>
  <c r="T2295" i="2"/>
  <c r="R2295" i="2"/>
  <c r="P2295" i="2"/>
  <c r="BI2289" i="2"/>
  <c r="BH2289" i="2"/>
  <c r="BG2289" i="2"/>
  <c r="BF2289" i="2"/>
  <c r="T2289" i="2"/>
  <c r="R2289" i="2"/>
  <c r="P2289" i="2"/>
  <c r="BI2284" i="2"/>
  <c r="BH2284" i="2"/>
  <c r="BG2284" i="2"/>
  <c r="BF2284" i="2"/>
  <c r="T2284" i="2"/>
  <c r="R2284" i="2"/>
  <c r="P2284" i="2"/>
  <c r="BI2278" i="2"/>
  <c r="BH2278" i="2"/>
  <c r="BG2278" i="2"/>
  <c r="BF2278" i="2"/>
  <c r="T2278" i="2"/>
  <c r="R2278" i="2"/>
  <c r="P2278" i="2"/>
  <c r="BI2273" i="2"/>
  <c r="BH2273" i="2"/>
  <c r="BG2273" i="2"/>
  <c r="BF2273" i="2"/>
  <c r="T2273" i="2"/>
  <c r="R2273" i="2"/>
  <c r="P2273" i="2"/>
  <c r="BI2268" i="2"/>
  <c r="BH2268" i="2"/>
  <c r="BG2268" i="2"/>
  <c r="BF2268" i="2"/>
  <c r="T2268" i="2"/>
  <c r="R2268" i="2"/>
  <c r="P2268" i="2"/>
  <c r="BI2263" i="2"/>
  <c r="BH2263" i="2"/>
  <c r="BG2263" i="2"/>
  <c r="BF2263" i="2"/>
  <c r="T2263" i="2"/>
  <c r="R2263" i="2"/>
  <c r="P2263" i="2"/>
  <c r="BI2258" i="2"/>
  <c r="BH2258" i="2"/>
  <c r="BG2258" i="2"/>
  <c r="BF2258" i="2"/>
  <c r="T2258" i="2"/>
  <c r="R2258" i="2"/>
  <c r="P2258" i="2"/>
  <c r="BI2253" i="2"/>
  <c r="BH2253" i="2"/>
  <c r="BG2253" i="2"/>
  <c r="BF2253" i="2"/>
  <c r="T2253" i="2"/>
  <c r="R2253" i="2"/>
  <c r="P2253" i="2"/>
  <c r="BI2248" i="2"/>
  <c r="BH2248" i="2"/>
  <c r="BG2248" i="2"/>
  <c r="BF2248" i="2"/>
  <c r="T2248" i="2"/>
  <c r="R2248" i="2"/>
  <c r="P2248" i="2"/>
  <c r="BI2243" i="2"/>
  <c r="BH2243" i="2"/>
  <c r="BG2243" i="2"/>
  <c r="BF2243" i="2"/>
  <c r="T2243" i="2"/>
  <c r="R2243" i="2"/>
  <c r="P2243" i="2"/>
  <c r="BI2239" i="2"/>
  <c r="BH2239" i="2"/>
  <c r="BG2239" i="2"/>
  <c r="BF2239" i="2"/>
  <c r="T2239" i="2"/>
  <c r="R2239" i="2"/>
  <c r="P2239" i="2"/>
  <c r="BI2232" i="2"/>
  <c r="BH2232" i="2"/>
  <c r="BG2232" i="2"/>
  <c r="BF2232" i="2"/>
  <c r="T2232" i="2"/>
  <c r="R2232" i="2"/>
  <c r="P2232" i="2"/>
  <c r="BI2225" i="2"/>
  <c r="BH2225" i="2"/>
  <c r="BG2225" i="2"/>
  <c r="BF2225" i="2"/>
  <c r="T2225" i="2"/>
  <c r="R2225" i="2"/>
  <c r="P2225" i="2"/>
  <c r="BI2221" i="2"/>
  <c r="BH2221" i="2"/>
  <c r="BG2221" i="2"/>
  <c r="BF2221" i="2"/>
  <c r="T2221" i="2"/>
  <c r="R2221" i="2"/>
  <c r="P2221" i="2"/>
  <c r="BI2215" i="2"/>
  <c r="BH2215" i="2"/>
  <c r="BG2215" i="2"/>
  <c r="BF2215" i="2"/>
  <c r="T2215" i="2"/>
  <c r="R2215" i="2"/>
  <c r="P2215" i="2"/>
  <c r="BI2210" i="2"/>
  <c r="BH2210" i="2"/>
  <c r="BG2210" i="2"/>
  <c r="BF2210" i="2"/>
  <c r="T2210" i="2"/>
  <c r="R2210" i="2"/>
  <c r="P2210" i="2"/>
  <c r="BI2205" i="2"/>
  <c r="BH2205" i="2"/>
  <c r="BG2205" i="2"/>
  <c r="BF2205" i="2"/>
  <c r="T2205" i="2"/>
  <c r="R2205" i="2"/>
  <c r="P2205" i="2"/>
  <c r="BI2200" i="2"/>
  <c r="BH2200" i="2"/>
  <c r="BG2200" i="2"/>
  <c r="BF2200" i="2"/>
  <c r="T2200" i="2"/>
  <c r="R2200" i="2"/>
  <c r="P2200" i="2"/>
  <c r="BI2194" i="2"/>
  <c r="BH2194" i="2"/>
  <c r="BG2194" i="2"/>
  <c r="BF2194" i="2"/>
  <c r="T2194" i="2"/>
  <c r="R2194" i="2"/>
  <c r="P2194" i="2"/>
  <c r="BI2189" i="2"/>
  <c r="BH2189" i="2"/>
  <c r="BG2189" i="2"/>
  <c r="BF2189" i="2"/>
  <c r="T2189" i="2"/>
  <c r="R2189" i="2"/>
  <c r="P2189" i="2"/>
  <c r="BI2180" i="2"/>
  <c r="BH2180" i="2"/>
  <c r="BG2180" i="2"/>
  <c r="BF2180" i="2"/>
  <c r="T2180" i="2"/>
  <c r="R2180" i="2"/>
  <c r="P2180" i="2"/>
  <c r="BI2175" i="2"/>
  <c r="BH2175" i="2"/>
  <c r="BG2175" i="2"/>
  <c r="BF2175" i="2"/>
  <c r="T2175" i="2"/>
  <c r="R2175" i="2"/>
  <c r="P2175" i="2"/>
  <c r="BI2168" i="2"/>
  <c r="BH2168" i="2"/>
  <c r="BG2168" i="2"/>
  <c r="BF2168" i="2"/>
  <c r="T2168" i="2"/>
  <c r="R2168" i="2"/>
  <c r="P2168" i="2"/>
  <c r="BI2163" i="2"/>
  <c r="BH2163" i="2"/>
  <c r="BG2163" i="2"/>
  <c r="BF2163" i="2"/>
  <c r="T2163" i="2"/>
  <c r="R2163" i="2"/>
  <c r="P2163" i="2"/>
  <c r="BI2158" i="2"/>
  <c r="BH2158" i="2"/>
  <c r="BG2158" i="2"/>
  <c r="BF2158" i="2"/>
  <c r="T2158" i="2"/>
  <c r="R2158" i="2"/>
  <c r="P2158" i="2"/>
  <c r="BI2153" i="2"/>
  <c r="BH2153" i="2"/>
  <c r="BG2153" i="2"/>
  <c r="BF2153" i="2"/>
  <c r="T2153" i="2"/>
  <c r="R2153" i="2"/>
  <c r="P2153" i="2"/>
  <c r="BI2148" i="2"/>
  <c r="BH2148" i="2"/>
  <c r="BG2148" i="2"/>
  <c r="BF2148" i="2"/>
  <c r="T2148" i="2"/>
  <c r="R2148" i="2"/>
  <c r="P2148" i="2"/>
  <c r="BI2143" i="2"/>
  <c r="BH2143" i="2"/>
  <c r="BG2143" i="2"/>
  <c r="BF2143" i="2"/>
  <c r="T2143" i="2"/>
  <c r="R2143" i="2"/>
  <c r="P2143" i="2"/>
  <c r="BI2138" i="2"/>
  <c r="BH2138" i="2"/>
  <c r="BG2138" i="2"/>
  <c r="BF2138" i="2"/>
  <c r="T2138" i="2"/>
  <c r="R2138" i="2"/>
  <c r="P2138" i="2"/>
  <c r="BI2133" i="2"/>
  <c r="BH2133" i="2"/>
  <c r="BG2133" i="2"/>
  <c r="BF2133" i="2"/>
  <c r="T2133" i="2"/>
  <c r="R2133" i="2"/>
  <c r="P2133" i="2"/>
  <c r="BI2128" i="2"/>
  <c r="BH2128" i="2"/>
  <c r="BG2128" i="2"/>
  <c r="BF2128" i="2"/>
  <c r="T2128" i="2"/>
  <c r="R2128" i="2"/>
  <c r="P2128" i="2"/>
  <c r="BI2123" i="2"/>
  <c r="BH2123" i="2"/>
  <c r="BG2123" i="2"/>
  <c r="BF2123" i="2"/>
  <c r="T2123" i="2"/>
  <c r="R2123" i="2"/>
  <c r="P2123" i="2"/>
  <c r="BI2118" i="2"/>
  <c r="BH2118" i="2"/>
  <c r="BG2118" i="2"/>
  <c r="BF2118" i="2"/>
  <c r="T2118" i="2"/>
  <c r="R2118" i="2"/>
  <c r="P2118" i="2"/>
  <c r="BI2113" i="2"/>
  <c r="BH2113" i="2"/>
  <c r="BG2113" i="2"/>
  <c r="BF2113" i="2"/>
  <c r="T2113" i="2"/>
  <c r="R2113" i="2"/>
  <c r="P2113" i="2"/>
  <c r="BI2108" i="2"/>
  <c r="BH2108" i="2"/>
  <c r="BG2108" i="2"/>
  <c r="BF2108" i="2"/>
  <c r="T2108" i="2"/>
  <c r="R2108" i="2"/>
  <c r="P2108" i="2"/>
  <c r="BI2101" i="2"/>
  <c r="BH2101" i="2"/>
  <c r="BG2101" i="2"/>
  <c r="BF2101" i="2"/>
  <c r="T2101" i="2"/>
  <c r="R2101" i="2"/>
  <c r="P2101" i="2"/>
  <c r="BI2095" i="2"/>
  <c r="BH2095" i="2"/>
  <c r="BG2095" i="2"/>
  <c r="BF2095" i="2"/>
  <c r="T2095" i="2"/>
  <c r="R2095" i="2"/>
  <c r="P2095" i="2"/>
  <c r="BI2089" i="2"/>
  <c r="BH2089" i="2"/>
  <c r="BG2089" i="2"/>
  <c r="BF2089" i="2"/>
  <c r="T2089" i="2"/>
  <c r="R2089" i="2"/>
  <c r="P2089" i="2"/>
  <c r="BI2084" i="2"/>
  <c r="BH2084" i="2"/>
  <c r="BG2084" i="2"/>
  <c r="BF2084" i="2"/>
  <c r="T2084" i="2"/>
  <c r="R2084" i="2"/>
  <c r="P2084" i="2"/>
  <c r="BI2079" i="2"/>
  <c r="BH2079" i="2"/>
  <c r="BG2079" i="2"/>
  <c r="BF2079" i="2"/>
  <c r="T2079" i="2"/>
  <c r="R2079" i="2"/>
  <c r="P2079" i="2"/>
  <c r="BI2073" i="2"/>
  <c r="BH2073" i="2"/>
  <c r="BG2073" i="2"/>
  <c r="BF2073" i="2"/>
  <c r="T2073" i="2"/>
  <c r="R2073" i="2"/>
  <c r="P2073" i="2"/>
  <c r="BI2067" i="2"/>
  <c r="BH2067" i="2"/>
  <c r="BG2067" i="2"/>
  <c r="BF2067" i="2"/>
  <c r="T2067" i="2"/>
  <c r="R2067" i="2"/>
  <c r="P2067" i="2"/>
  <c r="BI2062" i="2"/>
  <c r="BH2062" i="2"/>
  <c r="BG2062" i="2"/>
  <c r="BF2062" i="2"/>
  <c r="T2062" i="2"/>
  <c r="R2062" i="2"/>
  <c r="P2062" i="2"/>
  <c r="BI2052" i="2"/>
  <c r="BH2052" i="2"/>
  <c r="BG2052" i="2"/>
  <c r="BF2052" i="2"/>
  <c r="T2052" i="2"/>
  <c r="R2052" i="2"/>
  <c r="P2052" i="2"/>
  <c r="BI2047" i="2"/>
  <c r="BH2047" i="2"/>
  <c r="BG2047" i="2"/>
  <c r="BF2047" i="2"/>
  <c r="T2047" i="2"/>
  <c r="R2047" i="2"/>
  <c r="P2047" i="2"/>
  <c r="BI2042" i="2"/>
  <c r="BH2042" i="2"/>
  <c r="BG2042" i="2"/>
  <c r="BF2042" i="2"/>
  <c r="T2042" i="2"/>
  <c r="R2042" i="2"/>
  <c r="P2042" i="2"/>
  <c r="BI2037" i="2"/>
  <c r="BH2037" i="2"/>
  <c r="BG2037" i="2"/>
  <c r="BF2037" i="2"/>
  <c r="T2037" i="2"/>
  <c r="R2037" i="2"/>
  <c r="P2037" i="2"/>
  <c r="BI2032" i="2"/>
  <c r="BH2032" i="2"/>
  <c r="BG2032" i="2"/>
  <c r="BF2032" i="2"/>
  <c r="T2032" i="2"/>
  <c r="R2032" i="2"/>
  <c r="P2032" i="2"/>
  <c r="BI2028" i="2"/>
  <c r="BH2028" i="2"/>
  <c r="BG2028" i="2"/>
  <c r="BF2028" i="2"/>
  <c r="T2028" i="2"/>
  <c r="R2028" i="2"/>
  <c r="P2028" i="2"/>
  <c r="BI2023" i="2"/>
  <c r="BH2023" i="2"/>
  <c r="BG2023" i="2"/>
  <c r="BF2023" i="2"/>
  <c r="T2023" i="2"/>
  <c r="R2023" i="2"/>
  <c r="P2023" i="2"/>
  <c r="BI2018" i="2"/>
  <c r="BH2018" i="2"/>
  <c r="BG2018" i="2"/>
  <c r="BF2018" i="2"/>
  <c r="T2018" i="2"/>
  <c r="R2018" i="2"/>
  <c r="P2018" i="2"/>
  <c r="BI2012" i="2"/>
  <c r="BH2012" i="2"/>
  <c r="BG2012" i="2"/>
  <c r="BF2012" i="2"/>
  <c r="T2012" i="2"/>
  <c r="R2012" i="2"/>
  <c r="P2012" i="2"/>
  <c r="BI2006" i="2"/>
  <c r="BH2006" i="2"/>
  <c r="BG2006" i="2"/>
  <c r="BF2006" i="2"/>
  <c r="T2006" i="2"/>
  <c r="R2006" i="2"/>
  <c r="P2006" i="2"/>
  <c r="BI2001" i="2"/>
  <c r="BH2001" i="2"/>
  <c r="BG2001" i="2"/>
  <c r="BF2001" i="2"/>
  <c r="T2001" i="2"/>
  <c r="R2001" i="2"/>
  <c r="P2001" i="2"/>
  <c r="BI1997" i="2"/>
  <c r="BH1997" i="2"/>
  <c r="BG1997" i="2"/>
  <c r="BF1997" i="2"/>
  <c r="T1997" i="2"/>
  <c r="R1997" i="2"/>
  <c r="P1997" i="2"/>
  <c r="BI1991" i="2"/>
  <c r="BH1991" i="2"/>
  <c r="BG1991" i="2"/>
  <c r="BF1991" i="2"/>
  <c r="T1991" i="2"/>
  <c r="R1991" i="2"/>
  <c r="P1991" i="2"/>
  <c r="BI1986" i="2"/>
  <c r="BH1986" i="2"/>
  <c r="BG1986" i="2"/>
  <c r="BF1986" i="2"/>
  <c r="T1986" i="2"/>
  <c r="R1986" i="2"/>
  <c r="P1986" i="2"/>
  <c r="BI1981" i="2"/>
  <c r="BH1981" i="2"/>
  <c r="BG1981" i="2"/>
  <c r="BF1981" i="2"/>
  <c r="T1981" i="2"/>
  <c r="R1981" i="2"/>
  <c r="P1981" i="2"/>
  <c r="BI1976" i="2"/>
  <c r="BH1976" i="2"/>
  <c r="BG1976" i="2"/>
  <c r="BF1976" i="2"/>
  <c r="T1976" i="2"/>
  <c r="R1976" i="2"/>
  <c r="P1976" i="2"/>
  <c r="BI1971" i="2"/>
  <c r="BH1971" i="2"/>
  <c r="BG1971" i="2"/>
  <c r="BF1971" i="2"/>
  <c r="T1971" i="2"/>
  <c r="R1971" i="2"/>
  <c r="P1971" i="2"/>
  <c r="BI1966" i="2"/>
  <c r="BH1966" i="2"/>
  <c r="BG1966" i="2"/>
  <c r="BF1966" i="2"/>
  <c r="T1966" i="2"/>
  <c r="R1966" i="2"/>
  <c r="P1966" i="2"/>
  <c r="BI1961" i="2"/>
  <c r="BH1961" i="2"/>
  <c r="BG1961" i="2"/>
  <c r="BF1961" i="2"/>
  <c r="T1961" i="2"/>
  <c r="R1961" i="2"/>
  <c r="P1961" i="2"/>
  <c r="BI1954" i="2"/>
  <c r="BH1954" i="2"/>
  <c r="BG1954" i="2"/>
  <c r="BF1954" i="2"/>
  <c r="T1954" i="2"/>
  <c r="R1954" i="2"/>
  <c r="P1954" i="2"/>
  <c r="BI1949" i="2"/>
  <c r="BH1949" i="2"/>
  <c r="BG1949" i="2"/>
  <c r="BF1949" i="2"/>
  <c r="T1949" i="2"/>
  <c r="R1949" i="2"/>
  <c r="P1949" i="2"/>
  <c r="BI1936" i="2"/>
  <c r="BH1936" i="2"/>
  <c r="BG1936" i="2"/>
  <c r="BF1936" i="2"/>
  <c r="T1936" i="2"/>
  <c r="R1936" i="2"/>
  <c r="P1936" i="2"/>
  <c r="BI1931" i="2"/>
  <c r="BH1931" i="2"/>
  <c r="BG1931" i="2"/>
  <c r="BF1931" i="2"/>
  <c r="T1931" i="2"/>
  <c r="R1931" i="2"/>
  <c r="P1931" i="2"/>
  <c r="BI1926" i="2"/>
  <c r="BH1926" i="2"/>
  <c r="BG1926" i="2"/>
  <c r="BF1926" i="2"/>
  <c r="T1926" i="2"/>
  <c r="R1926" i="2"/>
  <c r="P1926" i="2"/>
  <c r="BI1921" i="2"/>
  <c r="BH1921" i="2"/>
  <c r="BG1921" i="2"/>
  <c r="BF1921" i="2"/>
  <c r="T1921" i="2"/>
  <c r="R1921" i="2"/>
  <c r="P1921" i="2"/>
  <c r="BI1914" i="2"/>
  <c r="BH1914" i="2"/>
  <c r="BG1914" i="2"/>
  <c r="BF1914" i="2"/>
  <c r="T1914" i="2"/>
  <c r="R1914" i="2"/>
  <c r="P1914" i="2"/>
  <c r="BI1907" i="2"/>
  <c r="BH1907" i="2"/>
  <c r="BG1907" i="2"/>
  <c r="BF1907" i="2"/>
  <c r="T1907" i="2"/>
  <c r="R1907" i="2"/>
  <c r="P1907" i="2"/>
  <c r="BI1900" i="2"/>
  <c r="BH1900" i="2"/>
  <c r="BG1900" i="2"/>
  <c r="BF1900" i="2"/>
  <c r="T1900" i="2"/>
  <c r="R1900" i="2"/>
  <c r="P1900" i="2"/>
  <c r="BI1896" i="2"/>
  <c r="BH1896" i="2"/>
  <c r="BG1896" i="2"/>
  <c r="BF1896" i="2"/>
  <c r="T1896" i="2"/>
  <c r="R1896" i="2"/>
  <c r="P1896" i="2"/>
  <c r="BI1891" i="2"/>
  <c r="BH1891" i="2"/>
  <c r="BG1891" i="2"/>
  <c r="BF1891" i="2"/>
  <c r="T1891" i="2"/>
  <c r="R1891" i="2"/>
  <c r="P1891" i="2"/>
  <c r="BI1887" i="2"/>
  <c r="BH1887" i="2"/>
  <c r="BG1887" i="2"/>
  <c r="BF1887" i="2"/>
  <c r="T1887" i="2"/>
  <c r="R1887" i="2"/>
  <c r="P1887" i="2"/>
  <c r="BI1881" i="2"/>
  <c r="BH1881" i="2"/>
  <c r="BG1881" i="2"/>
  <c r="BF1881" i="2"/>
  <c r="T1881" i="2"/>
  <c r="R1881" i="2"/>
  <c r="P1881" i="2"/>
  <c r="BI1875" i="2"/>
  <c r="BH1875" i="2"/>
  <c r="BG1875" i="2"/>
  <c r="BF1875" i="2"/>
  <c r="T1875" i="2"/>
  <c r="R1875" i="2"/>
  <c r="P1875" i="2"/>
  <c r="BI1869" i="2"/>
  <c r="BH1869" i="2"/>
  <c r="BG1869" i="2"/>
  <c r="BF1869" i="2"/>
  <c r="T1869" i="2"/>
  <c r="R1869" i="2"/>
  <c r="P1869" i="2"/>
  <c r="BI1851" i="2"/>
  <c r="BH1851" i="2"/>
  <c r="BG1851" i="2"/>
  <c r="BF1851" i="2"/>
  <c r="T1851" i="2"/>
  <c r="R1851" i="2"/>
  <c r="P1851" i="2"/>
  <c r="BI1846" i="2"/>
  <c r="BH1846" i="2"/>
  <c r="BG1846" i="2"/>
  <c r="BF1846" i="2"/>
  <c r="T1846" i="2"/>
  <c r="R1846" i="2"/>
  <c r="P1846" i="2"/>
  <c r="BI1840" i="2"/>
  <c r="BH1840" i="2"/>
  <c r="BG1840" i="2"/>
  <c r="BF1840" i="2"/>
  <c r="T1840" i="2"/>
  <c r="R1840" i="2"/>
  <c r="P1840" i="2"/>
  <c r="BI1833" i="2"/>
  <c r="BH1833" i="2"/>
  <c r="BG1833" i="2"/>
  <c r="BF1833" i="2"/>
  <c r="T1833" i="2"/>
  <c r="R1833" i="2"/>
  <c r="P1833" i="2"/>
  <c r="BI1826" i="2"/>
  <c r="BH1826" i="2"/>
  <c r="BG1826" i="2"/>
  <c r="BF1826" i="2"/>
  <c r="T1826" i="2"/>
  <c r="R1826" i="2"/>
  <c r="P1826" i="2"/>
  <c r="BI1821" i="2"/>
  <c r="BH1821" i="2"/>
  <c r="BG1821" i="2"/>
  <c r="BF1821" i="2"/>
  <c r="T1821" i="2"/>
  <c r="R1821" i="2"/>
  <c r="P1821" i="2"/>
  <c r="BI1816" i="2"/>
  <c r="BH1816" i="2"/>
  <c r="BG1816" i="2"/>
  <c r="BF1816" i="2"/>
  <c r="T1816" i="2"/>
  <c r="R1816" i="2"/>
  <c r="P1816" i="2"/>
  <c r="BI1808" i="2"/>
  <c r="BH1808" i="2"/>
  <c r="BG1808" i="2"/>
  <c r="BF1808" i="2"/>
  <c r="T1808" i="2"/>
  <c r="R1808" i="2"/>
  <c r="P1808" i="2"/>
  <c r="BI1803" i="2"/>
  <c r="BH1803" i="2"/>
  <c r="BG1803" i="2"/>
  <c r="BF1803" i="2"/>
  <c r="T1803" i="2"/>
  <c r="R1803" i="2"/>
  <c r="P1803" i="2"/>
  <c r="BI1797" i="2"/>
  <c r="BH1797" i="2"/>
  <c r="BG1797" i="2"/>
  <c r="BF1797" i="2"/>
  <c r="T1797" i="2"/>
  <c r="R1797" i="2"/>
  <c r="P1797" i="2"/>
  <c r="BI1791" i="2"/>
  <c r="BH1791" i="2"/>
  <c r="BG1791" i="2"/>
  <c r="BF1791" i="2"/>
  <c r="T1791" i="2"/>
  <c r="R1791" i="2"/>
  <c r="P1791" i="2"/>
  <c r="BI1786" i="2"/>
  <c r="BH1786" i="2"/>
  <c r="BG1786" i="2"/>
  <c r="BF1786" i="2"/>
  <c r="T1786" i="2"/>
  <c r="R1786" i="2"/>
  <c r="P1786" i="2"/>
  <c r="BI1777" i="2"/>
  <c r="BH1777" i="2"/>
  <c r="BG1777" i="2"/>
  <c r="BF1777" i="2"/>
  <c r="T1777" i="2"/>
  <c r="R1777" i="2"/>
  <c r="P1777" i="2"/>
  <c r="BI1772" i="2"/>
  <c r="BH1772" i="2"/>
  <c r="BG1772" i="2"/>
  <c r="BF1772" i="2"/>
  <c r="T1772" i="2"/>
  <c r="R1772" i="2"/>
  <c r="P1772" i="2"/>
  <c r="BI1767" i="2"/>
  <c r="BH1767" i="2"/>
  <c r="BG1767" i="2"/>
  <c r="BF1767" i="2"/>
  <c r="T1767" i="2"/>
  <c r="R1767" i="2"/>
  <c r="P1767" i="2"/>
  <c r="BI1762" i="2"/>
  <c r="BH1762" i="2"/>
  <c r="BG1762" i="2"/>
  <c r="BF1762" i="2"/>
  <c r="T1762" i="2"/>
  <c r="R1762" i="2"/>
  <c r="P1762" i="2"/>
  <c r="BI1756" i="2"/>
  <c r="BH1756" i="2"/>
  <c r="BG1756" i="2"/>
  <c r="BF1756" i="2"/>
  <c r="T1756" i="2"/>
  <c r="R1756" i="2"/>
  <c r="P1756" i="2"/>
  <c r="BI1750" i="2"/>
  <c r="BH1750" i="2"/>
  <c r="BG1750" i="2"/>
  <c r="BF1750" i="2"/>
  <c r="T1750" i="2"/>
  <c r="R1750" i="2"/>
  <c r="P1750" i="2"/>
  <c r="BI1744" i="2"/>
  <c r="BH1744" i="2"/>
  <c r="BG1744" i="2"/>
  <c r="BF1744" i="2"/>
  <c r="T1744" i="2"/>
  <c r="R1744" i="2"/>
  <c r="P1744" i="2"/>
  <c r="BI1727" i="2"/>
  <c r="BH1727" i="2"/>
  <c r="BG1727" i="2"/>
  <c r="BF1727" i="2"/>
  <c r="T1727" i="2"/>
  <c r="R1727" i="2"/>
  <c r="P1727" i="2"/>
  <c r="BI1722" i="2"/>
  <c r="BH1722" i="2"/>
  <c r="BG1722" i="2"/>
  <c r="BF1722" i="2"/>
  <c r="T1722" i="2"/>
  <c r="R1722" i="2"/>
  <c r="P1722" i="2"/>
  <c r="BI1717" i="2"/>
  <c r="BH1717" i="2"/>
  <c r="BG1717" i="2"/>
  <c r="BF1717" i="2"/>
  <c r="T1717" i="2"/>
  <c r="R1717" i="2"/>
  <c r="P1717" i="2"/>
  <c r="BI1712" i="2"/>
  <c r="BH1712" i="2"/>
  <c r="BG1712" i="2"/>
  <c r="BF1712" i="2"/>
  <c r="T1712" i="2"/>
  <c r="R1712" i="2"/>
  <c r="P1712" i="2"/>
  <c r="BI1706" i="2"/>
  <c r="BH1706" i="2"/>
  <c r="BG1706" i="2"/>
  <c r="BF1706" i="2"/>
  <c r="T1706" i="2"/>
  <c r="R1706" i="2"/>
  <c r="P1706" i="2"/>
  <c r="BI1700" i="2"/>
  <c r="BH1700" i="2"/>
  <c r="BG1700" i="2"/>
  <c r="BF1700" i="2"/>
  <c r="T1700" i="2"/>
  <c r="R1700" i="2"/>
  <c r="P1700" i="2"/>
  <c r="BI1694" i="2"/>
  <c r="BH1694" i="2"/>
  <c r="BG1694" i="2"/>
  <c r="BF1694" i="2"/>
  <c r="T1694" i="2"/>
  <c r="R1694" i="2"/>
  <c r="P1694" i="2"/>
  <c r="BI1686" i="2"/>
  <c r="BH1686" i="2"/>
  <c r="BG1686" i="2"/>
  <c r="BF1686" i="2"/>
  <c r="T1686" i="2"/>
  <c r="R1686" i="2"/>
  <c r="P1686" i="2"/>
  <c r="BI1681" i="2"/>
  <c r="BH1681" i="2"/>
  <c r="BG1681" i="2"/>
  <c r="BF1681" i="2"/>
  <c r="T1681" i="2"/>
  <c r="R1681" i="2"/>
  <c r="P1681" i="2"/>
  <c r="BI1674" i="2"/>
  <c r="BH1674" i="2"/>
  <c r="BG1674" i="2"/>
  <c r="BF1674" i="2"/>
  <c r="T1674" i="2"/>
  <c r="R1674" i="2"/>
  <c r="P1674" i="2"/>
  <c r="BI1670" i="2"/>
  <c r="BH1670" i="2"/>
  <c r="BG1670" i="2"/>
  <c r="BF1670" i="2"/>
  <c r="T1670" i="2"/>
  <c r="R1670" i="2"/>
  <c r="P1670" i="2"/>
  <c r="BI1665" i="2"/>
  <c r="BH1665" i="2"/>
  <c r="BG1665" i="2"/>
  <c r="BF1665" i="2"/>
  <c r="T1665" i="2"/>
  <c r="R1665" i="2"/>
  <c r="P1665" i="2"/>
  <c r="BI1661" i="2"/>
  <c r="BH1661" i="2"/>
  <c r="BG1661" i="2"/>
  <c r="BF1661" i="2"/>
  <c r="T1661" i="2"/>
  <c r="R1661" i="2"/>
  <c r="P1661" i="2"/>
  <c r="BI1656" i="2"/>
  <c r="BH1656" i="2"/>
  <c r="BG1656" i="2"/>
  <c r="BF1656" i="2"/>
  <c r="T1656" i="2"/>
  <c r="R1656" i="2"/>
  <c r="P1656" i="2"/>
  <c r="BI1651" i="2"/>
  <c r="BH1651" i="2"/>
  <c r="BG1651" i="2"/>
  <c r="BF1651" i="2"/>
  <c r="T1651" i="2"/>
  <c r="R1651" i="2"/>
  <c r="P1651" i="2"/>
  <c r="BI1647" i="2"/>
  <c r="BH1647" i="2"/>
  <c r="BG1647" i="2"/>
  <c r="BF1647" i="2"/>
  <c r="T1647" i="2"/>
  <c r="R1647" i="2"/>
  <c r="P1647" i="2"/>
  <c r="BI1641" i="2"/>
  <c r="BH1641" i="2"/>
  <c r="BG1641" i="2"/>
  <c r="BF1641" i="2"/>
  <c r="T1641" i="2"/>
  <c r="R1641" i="2"/>
  <c r="P1641" i="2"/>
  <c r="BI1637" i="2"/>
  <c r="BH1637" i="2"/>
  <c r="BG1637" i="2"/>
  <c r="BF1637" i="2"/>
  <c r="T1637" i="2"/>
  <c r="R1637" i="2"/>
  <c r="P1637" i="2"/>
  <c r="BI1631" i="2"/>
  <c r="BH1631" i="2"/>
  <c r="BG1631" i="2"/>
  <c r="BF1631" i="2"/>
  <c r="T1631" i="2"/>
  <c r="R1631" i="2"/>
  <c r="P1631" i="2"/>
  <c r="BI1626" i="2"/>
  <c r="BH1626" i="2"/>
  <c r="BG1626" i="2"/>
  <c r="BF1626" i="2"/>
  <c r="T1626" i="2"/>
  <c r="R1626" i="2"/>
  <c r="P1626" i="2"/>
  <c r="BI1619" i="2"/>
  <c r="BH1619" i="2"/>
  <c r="BG1619" i="2"/>
  <c r="BF1619" i="2"/>
  <c r="T1619" i="2"/>
  <c r="R1619" i="2"/>
  <c r="P1619" i="2"/>
  <c r="BI1614" i="2"/>
  <c r="BH1614" i="2"/>
  <c r="BG1614" i="2"/>
  <c r="BF1614" i="2"/>
  <c r="T1614" i="2"/>
  <c r="R1614" i="2"/>
  <c r="P1614" i="2"/>
  <c r="BI1610" i="2"/>
  <c r="BH1610" i="2"/>
  <c r="BG1610" i="2"/>
  <c r="BF1610" i="2"/>
  <c r="T1610" i="2"/>
  <c r="R1610" i="2"/>
  <c r="P1610" i="2"/>
  <c r="BI1605" i="2"/>
  <c r="BH1605" i="2"/>
  <c r="BG1605" i="2"/>
  <c r="BF1605" i="2"/>
  <c r="T1605" i="2"/>
  <c r="R1605" i="2"/>
  <c r="P1605" i="2"/>
  <c r="BI1598" i="2"/>
  <c r="BH1598" i="2"/>
  <c r="BG1598" i="2"/>
  <c r="BF1598" i="2"/>
  <c r="T1598" i="2"/>
  <c r="R1598" i="2"/>
  <c r="P1598" i="2"/>
  <c r="BI1590" i="2"/>
  <c r="BH1590" i="2"/>
  <c r="BG1590" i="2"/>
  <c r="BF1590" i="2"/>
  <c r="T1590" i="2"/>
  <c r="R1590" i="2"/>
  <c r="P1590" i="2"/>
  <c r="BI1586" i="2"/>
  <c r="BH1586" i="2"/>
  <c r="BG1586" i="2"/>
  <c r="BF1586" i="2"/>
  <c r="T1586" i="2"/>
  <c r="R1586" i="2"/>
  <c r="P1586" i="2"/>
  <c r="BI1581" i="2"/>
  <c r="BH1581" i="2"/>
  <c r="BG1581" i="2"/>
  <c r="BF1581" i="2"/>
  <c r="T1581" i="2"/>
  <c r="R1581" i="2"/>
  <c r="P1581" i="2"/>
  <c r="BI1577" i="2"/>
  <c r="BH1577" i="2"/>
  <c r="BG1577" i="2"/>
  <c r="BF1577" i="2"/>
  <c r="T1577" i="2"/>
  <c r="R1577" i="2"/>
  <c r="P1577" i="2"/>
  <c r="BI1572" i="2"/>
  <c r="BH1572" i="2"/>
  <c r="BG1572" i="2"/>
  <c r="BF1572" i="2"/>
  <c r="T1572" i="2"/>
  <c r="R1572" i="2"/>
  <c r="P1572" i="2"/>
  <c r="BI1566" i="2"/>
  <c r="BH1566" i="2"/>
  <c r="BG1566" i="2"/>
  <c r="BF1566" i="2"/>
  <c r="T1566" i="2"/>
  <c r="R1566" i="2"/>
  <c r="P1566" i="2"/>
  <c r="BI1562" i="2"/>
  <c r="BH1562" i="2"/>
  <c r="BG1562" i="2"/>
  <c r="BF1562" i="2"/>
  <c r="T1562" i="2"/>
  <c r="R1562" i="2"/>
  <c r="P1562" i="2"/>
  <c r="BI1558" i="2"/>
  <c r="BH1558" i="2"/>
  <c r="BG1558" i="2"/>
  <c r="BF1558" i="2"/>
  <c r="T1558" i="2"/>
  <c r="R1558" i="2"/>
  <c r="P1558" i="2"/>
  <c r="BI1554" i="2"/>
  <c r="BH1554" i="2"/>
  <c r="BG1554" i="2"/>
  <c r="BF1554" i="2"/>
  <c r="T1554" i="2"/>
  <c r="R1554" i="2"/>
  <c r="P1554" i="2"/>
  <c r="BI1549" i="2"/>
  <c r="BH1549" i="2"/>
  <c r="BG1549" i="2"/>
  <c r="BF1549" i="2"/>
  <c r="T1549" i="2"/>
  <c r="R1549" i="2"/>
  <c r="P1549" i="2"/>
  <c r="BI1544" i="2"/>
  <c r="BH1544" i="2"/>
  <c r="BG1544" i="2"/>
  <c r="BF1544" i="2"/>
  <c r="T1544" i="2"/>
  <c r="R1544" i="2"/>
  <c r="P1544" i="2"/>
  <c r="BI1540" i="2"/>
  <c r="BH1540" i="2"/>
  <c r="BG1540" i="2"/>
  <c r="BF1540" i="2"/>
  <c r="T1540" i="2"/>
  <c r="R1540" i="2"/>
  <c r="P1540" i="2"/>
  <c r="BI1535" i="2"/>
  <c r="BH1535" i="2"/>
  <c r="BG1535" i="2"/>
  <c r="BF1535" i="2"/>
  <c r="T1535" i="2"/>
  <c r="R1535" i="2"/>
  <c r="P1535" i="2"/>
  <c r="BI1530" i="2"/>
  <c r="BH1530" i="2"/>
  <c r="BG1530" i="2"/>
  <c r="BF1530" i="2"/>
  <c r="T1530" i="2"/>
  <c r="R1530" i="2"/>
  <c r="P1530" i="2"/>
  <c r="BI1523" i="2"/>
  <c r="BH1523" i="2"/>
  <c r="BG1523" i="2"/>
  <c r="BF1523" i="2"/>
  <c r="T1523" i="2"/>
  <c r="R1523" i="2"/>
  <c r="P1523" i="2"/>
  <c r="BI1519" i="2"/>
  <c r="BH1519" i="2"/>
  <c r="BG1519" i="2"/>
  <c r="BF1519" i="2"/>
  <c r="T1519" i="2"/>
  <c r="R1519" i="2"/>
  <c r="P1519" i="2"/>
  <c r="BI1513" i="2"/>
  <c r="BH1513" i="2"/>
  <c r="BG1513" i="2"/>
  <c r="BF1513" i="2"/>
  <c r="T1513" i="2"/>
  <c r="R1513" i="2"/>
  <c r="P1513" i="2"/>
  <c r="BI1509" i="2"/>
  <c r="BH1509" i="2"/>
  <c r="BG1509" i="2"/>
  <c r="BF1509" i="2"/>
  <c r="T1509" i="2"/>
  <c r="R1509" i="2"/>
  <c r="P1509" i="2"/>
  <c r="BI1503" i="2"/>
  <c r="BH1503" i="2"/>
  <c r="BG1503" i="2"/>
  <c r="BF1503" i="2"/>
  <c r="T1503" i="2"/>
  <c r="R1503" i="2"/>
  <c r="P1503" i="2"/>
  <c r="BI1498" i="2"/>
  <c r="BH1498" i="2"/>
  <c r="BG1498" i="2"/>
  <c r="BF1498" i="2"/>
  <c r="T1498" i="2"/>
  <c r="R1498" i="2"/>
  <c r="P1498" i="2"/>
  <c r="BI1493" i="2"/>
  <c r="BH1493" i="2"/>
  <c r="BG1493" i="2"/>
  <c r="BF1493" i="2"/>
  <c r="T1493" i="2"/>
  <c r="R1493" i="2"/>
  <c r="P1493" i="2"/>
  <c r="BI1489" i="2"/>
  <c r="BH1489" i="2"/>
  <c r="BG1489" i="2"/>
  <c r="BF1489" i="2"/>
  <c r="T1489" i="2"/>
  <c r="R1489" i="2"/>
  <c r="P1489" i="2"/>
  <c r="BI1484" i="2"/>
  <c r="BH1484" i="2"/>
  <c r="BG1484" i="2"/>
  <c r="BF1484" i="2"/>
  <c r="T1484" i="2"/>
  <c r="R1484" i="2"/>
  <c r="P1484" i="2"/>
  <c r="BI1479" i="2"/>
  <c r="BH1479" i="2"/>
  <c r="BG1479" i="2"/>
  <c r="BF1479" i="2"/>
  <c r="T1479" i="2"/>
  <c r="R1479" i="2"/>
  <c r="P1479" i="2"/>
  <c r="BI1473" i="2"/>
  <c r="BH1473" i="2"/>
  <c r="BG1473" i="2"/>
  <c r="BF1473" i="2"/>
  <c r="T1473" i="2"/>
  <c r="R1473" i="2"/>
  <c r="P1473" i="2"/>
  <c r="BI1468" i="2"/>
  <c r="BH1468" i="2"/>
  <c r="BG1468" i="2"/>
  <c r="BF1468" i="2"/>
  <c r="T1468" i="2"/>
  <c r="R1468" i="2"/>
  <c r="P1468" i="2"/>
  <c r="BI1463" i="2"/>
  <c r="BH1463" i="2"/>
  <c r="BG1463" i="2"/>
  <c r="BF1463" i="2"/>
  <c r="T1463" i="2"/>
  <c r="R1463" i="2"/>
  <c r="P1463" i="2"/>
  <c r="BI1457" i="2"/>
  <c r="BH1457" i="2"/>
  <c r="BG1457" i="2"/>
  <c r="BF1457" i="2"/>
  <c r="T1457" i="2"/>
  <c r="R1457" i="2"/>
  <c r="P1457" i="2"/>
  <c r="BI1450" i="2"/>
  <c r="BH1450" i="2"/>
  <c r="BG1450" i="2"/>
  <c r="BF1450" i="2"/>
  <c r="T1450" i="2"/>
  <c r="R1450" i="2"/>
  <c r="P1450" i="2"/>
  <c r="BI1445" i="2"/>
  <c r="BH1445" i="2"/>
  <c r="BG1445" i="2"/>
  <c r="BF1445" i="2"/>
  <c r="T1445" i="2"/>
  <c r="R1445" i="2"/>
  <c r="P1445" i="2"/>
  <c r="BI1439" i="2"/>
  <c r="BH1439" i="2"/>
  <c r="BG1439" i="2"/>
  <c r="BF1439" i="2"/>
  <c r="T1439" i="2"/>
  <c r="R1439" i="2"/>
  <c r="P1439" i="2"/>
  <c r="BI1434" i="2"/>
  <c r="BH1434" i="2"/>
  <c r="BG1434" i="2"/>
  <c r="BF1434" i="2"/>
  <c r="T1434" i="2"/>
  <c r="T1433" i="2"/>
  <c r="R1434" i="2"/>
  <c r="R1433" i="2"/>
  <c r="P1434" i="2"/>
  <c r="P1433" i="2" s="1"/>
  <c r="BI1428" i="2"/>
  <c r="BH1428" i="2"/>
  <c r="BG1428" i="2"/>
  <c r="BF1428" i="2"/>
  <c r="T1428" i="2"/>
  <c r="R1428" i="2"/>
  <c r="P1428" i="2"/>
  <c r="BI1423" i="2"/>
  <c r="BH1423" i="2"/>
  <c r="BG1423" i="2"/>
  <c r="BF1423" i="2"/>
  <c r="T1423" i="2"/>
  <c r="R1423" i="2"/>
  <c r="P1423" i="2"/>
  <c r="BI1417" i="2"/>
  <c r="BH1417" i="2"/>
  <c r="BG1417" i="2"/>
  <c r="BF1417" i="2"/>
  <c r="T1417" i="2"/>
  <c r="R1417" i="2"/>
  <c r="P1417" i="2"/>
  <c r="BI1410" i="2"/>
  <c r="BH1410" i="2"/>
  <c r="BG1410" i="2"/>
  <c r="BF1410" i="2"/>
  <c r="T1410" i="2"/>
  <c r="R1410" i="2"/>
  <c r="P1410" i="2"/>
  <c r="BI1404" i="2"/>
  <c r="BH1404" i="2"/>
  <c r="BG1404" i="2"/>
  <c r="BF1404" i="2"/>
  <c r="T1404" i="2"/>
  <c r="R1404" i="2"/>
  <c r="P1404" i="2"/>
  <c r="BI1399" i="2"/>
  <c r="BH1399" i="2"/>
  <c r="BG1399" i="2"/>
  <c r="BF1399" i="2"/>
  <c r="T1399" i="2"/>
  <c r="R1399" i="2"/>
  <c r="P1399" i="2"/>
  <c r="BI1383" i="2"/>
  <c r="BH1383" i="2"/>
  <c r="BG1383" i="2"/>
  <c r="BF1383" i="2"/>
  <c r="T1383" i="2"/>
  <c r="R1383" i="2"/>
  <c r="P1383" i="2"/>
  <c r="BI1378" i="2"/>
  <c r="BH1378" i="2"/>
  <c r="BG1378" i="2"/>
  <c r="BF1378" i="2"/>
  <c r="T1378" i="2"/>
  <c r="R1378" i="2"/>
  <c r="P1378" i="2"/>
  <c r="BI1373" i="2"/>
  <c r="BH1373" i="2"/>
  <c r="BG1373" i="2"/>
  <c r="BF1373" i="2"/>
  <c r="T1373" i="2"/>
  <c r="R1373" i="2"/>
  <c r="P1373" i="2"/>
  <c r="BI1368" i="2"/>
  <c r="BH1368" i="2"/>
  <c r="BG1368" i="2"/>
  <c r="BF1368" i="2"/>
  <c r="T1368" i="2"/>
  <c r="R1368" i="2"/>
  <c r="P1368" i="2"/>
  <c r="BI1363" i="2"/>
  <c r="BH1363" i="2"/>
  <c r="BG1363" i="2"/>
  <c r="BF1363" i="2"/>
  <c r="T1363" i="2"/>
  <c r="R1363" i="2"/>
  <c r="P1363" i="2"/>
  <c r="BI1360" i="2"/>
  <c r="BH1360" i="2"/>
  <c r="BG1360" i="2"/>
  <c r="BF1360" i="2"/>
  <c r="T1360" i="2"/>
  <c r="R1360" i="2"/>
  <c r="P1360" i="2"/>
  <c r="BI1357" i="2"/>
  <c r="BH1357" i="2"/>
  <c r="BG1357" i="2"/>
  <c r="BF1357" i="2"/>
  <c r="T1357" i="2"/>
  <c r="R1357" i="2"/>
  <c r="P1357" i="2"/>
  <c r="BI1352" i="2"/>
  <c r="BH1352" i="2"/>
  <c r="BG1352" i="2"/>
  <c r="BF1352" i="2"/>
  <c r="T1352" i="2"/>
  <c r="R1352" i="2"/>
  <c r="P1352" i="2"/>
  <c r="BI1348" i="2"/>
  <c r="BH1348" i="2"/>
  <c r="BG1348" i="2"/>
  <c r="BF1348" i="2"/>
  <c r="T1348" i="2"/>
  <c r="R1348" i="2"/>
  <c r="P1348" i="2"/>
  <c r="BI1343" i="2"/>
  <c r="BH1343" i="2"/>
  <c r="BG1343" i="2"/>
  <c r="BF1343" i="2"/>
  <c r="T1343" i="2"/>
  <c r="R1343" i="2"/>
  <c r="P1343" i="2"/>
  <c r="BI1338" i="2"/>
  <c r="BH1338" i="2"/>
  <c r="BG1338" i="2"/>
  <c r="BF1338" i="2"/>
  <c r="T1338" i="2"/>
  <c r="R1338" i="2"/>
  <c r="P1338" i="2"/>
  <c r="BI1331" i="2"/>
  <c r="BH1331" i="2"/>
  <c r="BG1331" i="2"/>
  <c r="BF1331" i="2"/>
  <c r="T1331" i="2"/>
  <c r="R1331" i="2"/>
  <c r="P1331" i="2"/>
  <c r="BI1326" i="2"/>
  <c r="BH1326" i="2"/>
  <c r="BG1326" i="2"/>
  <c r="BF1326" i="2"/>
  <c r="T1326" i="2"/>
  <c r="R1326" i="2"/>
  <c r="P1326" i="2"/>
  <c r="BI1321" i="2"/>
  <c r="BH1321" i="2"/>
  <c r="BG1321" i="2"/>
  <c r="BF1321" i="2"/>
  <c r="T1321" i="2"/>
  <c r="R1321" i="2"/>
  <c r="P1321" i="2"/>
  <c r="BI1316" i="2"/>
  <c r="BH1316" i="2"/>
  <c r="BG1316" i="2"/>
  <c r="BF1316" i="2"/>
  <c r="T1316" i="2"/>
  <c r="R1316" i="2"/>
  <c r="P1316" i="2"/>
  <c r="BI1311" i="2"/>
  <c r="BH1311" i="2"/>
  <c r="BG1311" i="2"/>
  <c r="BF1311" i="2"/>
  <c r="T1311" i="2"/>
  <c r="R1311" i="2"/>
  <c r="P1311" i="2"/>
  <c r="BI1306" i="2"/>
  <c r="BH1306" i="2"/>
  <c r="BG1306" i="2"/>
  <c r="BF1306" i="2"/>
  <c r="T1306" i="2"/>
  <c r="R1306" i="2"/>
  <c r="P1306" i="2"/>
  <c r="BI1300" i="2"/>
  <c r="BH1300" i="2"/>
  <c r="BG1300" i="2"/>
  <c r="BF1300" i="2"/>
  <c r="T1300" i="2"/>
  <c r="R1300" i="2"/>
  <c r="P1300" i="2"/>
  <c r="BI1295" i="2"/>
  <c r="BH1295" i="2"/>
  <c r="BG1295" i="2"/>
  <c r="BF1295" i="2"/>
  <c r="T1295" i="2"/>
  <c r="R1295" i="2"/>
  <c r="P1295" i="2"/>
  <c r="BI1290" i="2"/>
  <c r="BH1290" i="2"/>
  <c r="BG1290" i="2"/>
  <c r="BF1290" i="2"/>
  <c r="T1290" i="2"/>
  <c r="R1290" i="2"/>
  <c r="P1290" i="2"/>
  <c r="BI1282" i="2"/>
  <c r="BH1282" i="2"/>
  <c r="BG1282" i="2"/>
  <c r="BF1282" i="2"/>
  <c r="T1282" i="2"/>
  <c r="R1282" i="2"/>
  <c r="P1282" i="2"/>
  <c r="BI1276" i="2"/>
  <c r="BH1276" i="2"/>
  <c r="BG1276" i="2"/>
  <c r="BF1276" i="2"/>
  <c r="T1276" i="2"/>
  <c r="R1276" i="2"/>
  <c r="P1276" i="2"/>
  <c r="BI1271" i="2"/>
  <c r="BH1271" i="2"/>
  <c r="BG1271" i="2"/>
  <c r="BF1271" i="2"/>
  <c r="T1271" i="2"/>
  <c r="R1271" i="2"/>
  <c r="P1271" i="2"/>
  <c r="BI1266" i="2"/>
  <c r="BH1266" i="2"/>
  <c r="BG1266" i="2"/>
  <c r="BF1266" i="2"/>
  <c r="T1266" i="2"/>
  <c r="R1266" i="2"/>
  <c r="P1266" i="2"/>
  <c r="BI1261" i="2"/>
  <c r="BH1261" i="2"/>
  <c r="BG1261" i="2"/>
  <c r="BF1261" i="2"/>
  <c r="T1261" i="2"/>
  <c r="R1261" i="2"/>
  <c r="P1261" i="2"/>
  <c r="BI1254" i="2"/>
  <c r="BH1254" i="2"/>
  <c r="BG1254" i="2"/>
  <c r="BF1254" i="2"/>
  <c r="T1254" i="2"/>
  <c r="R1254" i="2"/>
  <c r="P1254" i="2"/>
  <c r="BI1247" i="2"/>
  <c r="BH1247" i="2"/>
  <c r="BG1247" i="2"/>
  <c r="BF1247" i="2"/>
  <c r="T1247" i="2"/>
  <c r="R1247" i="2"/>
  <c r="P1247" i="2"/>
  <c r="BI1242" i="2"/>
  <c r="BH1242" i="2"/>
  <c r="BG1242" i="2"/>
  <c r="BF1242" i="2"/>
  <c r="T1242" i="2"/>
  <c r="R1242" i="2"/>
  <c r="P1242" i="2"/>
  <c r="BI1237" i="2"/>
  <c r="BH1237" i="2"/>
  <c r="BG1237" i="2"/>
  <c r="BF1237" i="2"/>
  <c r="T1237" i="2"/>
  <c r="R1237" i="2"/>
  <c r="P1237" i="2"/>
  <c r="BI1232" i="2"/>
  <c r="BH1232" i="2"/>
  <c r="BG1232" i="2"/>
  <c r="BF1232" i="2"/>
  <c r="T1232" i="2"/>
  <c r="R1232" i="2"/>
  <c r="P1232" i="2"/>
  <c r="BI1227" i="2"/>
  <c r="BH1227" i="2"/>
  <c r="BG1227" i="2"/>
  <c r="BF1227" i="2"/>
  <c r="T1227" i="2"/>
  <c r="R1227" i="2"/>
  <c r="P1227" i="2"/>
  <c r="BI1222" i="2"/>
  <c r="BH1222" i="2"/>
  <c r="BG1222" i="2"/>
  <c r="BF1222" i="2"/>
  <c r="T1222" i="2"/>
  <c r="R1222" i="2"/>
  <c r="P1222" i="2"/>
  <c r="BI1217" i="2"/>
  <c r="BH1217" i="2"/>
  <c r="BG1217" i="2"/>
  <c r="BF1217" i="2"/>
  <c r="T1217" i="2"/>
  <c r="R1217" i="2"/>
  <c r="P1217" i="2"/>
  <c r="BI1206" i="2"/>
  <c r="BH1206" i="2"/>
  <c r="BG1206" i="2"/>
  <c r="BF1206" i="2"/>
  <c r="T1206" i="2"/>
  <c r="R1206" i="2"/>
  <c r="P1206" i="2"/>
  <c r="BI1200" i="2"/>
  <c r="BH1200" i="2"/>
  <c r="BG1200" i="2"/>
  <c r="BF1200" i="2"/>
  <c r="T1200" i="2"/>
  <c r="R1200" i="2"/>
  <c r="P1200" i="2"/>
  <c r="BI1194" i="2"/>
  <c r="BH1194" i="2"/>
  <c r="BG1194" i="2"/>
  <c r="BF1194" i="2"/>
  <c r="T1194" i="2"/>
  <c r="R1194" i="2"/>
  <c r="P1194" i="2"/>
  <c r="BI1189" i="2"/>
  <c r="BH1189" i="2"/>
  <c r="BG1189" i="2"/>
  <c r="BF1189" i="2"/>
  <c r="T1189" i="2"/>
  <c r="R1189" i="2"/>
  <c r="P1189" i="2"/>
  <c r="BI1184" i="2"/>
  <c r="BH1184" i="2"/>
  <c r="BG1184" i="2"/>
  <c r="BF1184" i="2"/>
  <c r="T1184" i="2"/>
  <c r="R1184" i="2"/>
  <c r="P1184" i="2"/>
  <c r="BI1179" i="2"/>
  <c r="BH1179" i="2"/>
  <c r="BG1179" i="2"/>
  <c r="BF1179" i="2"/>
  <c r="T1179" i="2"/>
  <c r="R1179" i="2"/>
  <c r="P1179" i="2"/>
  <c r="BI1172" i="2"/>
  <c r="BH1172" i="2"/>
  <c r="BG1172" i="2"/>
  <c r="BF1172" i="2"/>
  <c r="T1172" i="2"/>
  <c r="R1172" i="2"/>
  <c r="P1172" i="2"/>
  <c r="BI1166" i="2"/>
  <c r="BH1166" i="2"/>
  <c r="BG1166" i="2"/>
  <c r="BF1166" i="2"/>
  <c r="T1166" i="2"/>
  <c r="R1166" i="2"/>
  <c r="P1166" i="2"/>
  <c r="BI1161" i="2"/>
  <c r="BH1161" i="2"/>
  <c r="BG1161" i="2"/>
  <c r="BF1161" i="2"/>
  <c r="T1161" i="2"/>
  <c r="R1161" i="2"/>
  <c r="P1161" i="2"/>
  <c r="BI1155" i="2"/>
  <c r="BH1155" i="2"/>
  <c r="BG1155" i="2"/>
  <c r="BF1155" i="2"/>
  <c r="T1155" i="2"/>
  <c r="R1155" i="2"/>
  <c r="P1155" i="2"/>
  <c r="BI1150" i="2"/>
  <c r="BH1150" i="2"/>
  <c r="BG1150" i="2"/>
  <c r="BF1150" i="2"/>
  <c r="T1150" i="2"/>
  <c r="R1150" i="2"/>
  <c r="P1150" i="2"/>
  <c r="BI1144" i="2"/>
  <c r="BH1144" i="2"/>
  <c r="BG1144" i="2"/>
  <c r="BF1144" i="2"/>
  <c r="T1144" i="2"/>
  <c r="R1144" i="2"/>
  <c r="P1144" i="2"/>
  <c r="BI1139" i="2"/>
  <c r="BH1139" i="2"/>
  <c r="BG1139" i="2"/>
  <c r="BF1139" i="2"/>
  <c r="T1139" i="2"/>
  <c r="R1139" i="2"/>
  <c r="P1139" i="2"/>
  <c r="BI1133" i="2"/>
  <c r="BH1133" i="2"/>
  <c r="BG1133" i="2"/>
  <c r="BF1133" i="2"/>
  <c r="T1133" i="2"/>
  <c r="R1133" i="2"/>
  <c r="P1133" i="2"/>
  <c r="BI1128" i="2"/>
  <c r="BH1128" i="2"/>
  <c r="BG1128" i="2"/>
  <c r="BF1128" i="2"/>
  <c r="T1128" i="2"/>
  <c r="R1128" i="2"/>
  <c r="P1128" i="2"/>
  <c r="BI1122" i="2"/>
  <c r="BH1122" i="2"/>
  <c r="BG1122" i="2"/>
  <c r="BF1122" i="2"/>
  <c r="T1122" i="2"/>
  <c r="R1122" i="2"/>
  <c r="P1122" i="2"/>
  <c r="BI1116" i="2"/>
  <c r="BH1116" i="2"/>
  <c r="BG1116" i="2"/>
  <c r="BF1116" i="2"/>
  <c r="T1116" i="2"/>
  <c r="R1116" i="2"/>
  <c r="P1116" i="2"/>
  <c r="BI1111" i="2"/>
  <c r="BH1111" i="2"/>
  <c r="BG1111" i="2"/>
  <c r="BF1111" i="2"/>
  <c r="T1111" i="2"/>
  <c r="R1111" i="2"/>
  <c r="P1111" i="2"/>
  <c r="BI1103" i="2"/>
  <c r="BH1103" i="2"/>
  <c r="BG1103" i="2"/>
  <c r="BF1103" i="2"/>
  <c r="T1103" i="2"/>
  <c r="R1103" i="2"/>
  <c r="P1103" i="2"/>
  <c r="BI1098" i="2"/>
  <c r="BH1098" i="2"/>
  <c r="BG1098" i="2"/>
  <c r="BF1098" i="2"/>
  <c r="T1098" i="2"/>
  <c r="R1098" i="2"/>
  <c r="P1098" i="2"/>
  <c r="BI1091" i="2"/>
  <c r="BH1091" i="2"/>
  <c r="BG1091" i="2"/>
  <c r="BF1091" i="2"/>
  <c r="T1091" i="2"/>
  <c r="R1091" i="2"/>
  <c r="P1091" i="2"/>
  <c r="BI1085" i="2"/>
  <c r="BH1085" i="2"/>
  <c r="BG1085" i="2"/>
  <c r="BF1085" i="2"/>
  <c r="T1085" i="2"/>
  <c r="R1085" i="2"/>
  <c r="P1085" i="2"/>
  <c r="BI1080" i="2"/>
  <c r="BH1080" i="2"/>
  <c r="BG1080" i="2"/>
  <c r="BF1080" i="2"/>
  <c r="T1080" i="2"/>
  <c r="R1080" i="2"/>
  <c r="P1080" i="2"/>
  <c r="BI1075" i="2"/>
  <c r="BH1075" i="2"/>
  <c r="BG1075" i="2"/>
  <c r="BF1075" i="2"/>
  <c r="T1075" i="2"/>
  <c r="R1075" i="2"/>
  <c r="P1075" i="2"/>
  <c r="BI1066" i="2"/>
  <c r="BH1066" i="2"/>
  <c r="BG1066" i="2"/>
  <c r="BF1066" i="2"/>
  <c r="T1066" i="2"/>
  <c r="R1066" i="2"/>
  <c r="P1066" i="2"/>
  <c r="BI1057" i="2"/>
  <c r="BH1057" i="2"/>
  <c r="BG1057" i="2"/>
  <c r="BF1057" i="2"/>
  <c r="T1057" i="2"/>
  <c r="R1057" i="2"/>
  <c r="P1057" i="2"/>
  <c r="BI1051" i="2"/>
  <c r="BH1051" i="2"/>
  <c r="BG1051" i="2"/>
  <c r="BF1051" i="2"/>
  <c r="T1051" i="2"/>
  <c r="R1051" i="2"/>
  <c r="P1051" i="2"/>
  <c r="BI1045" i="2"/>
  <c r="BH1045" i="2"/>
  <c r="BG1045" i="2"/>
  <c r="BF1045" i="2"/>
  <c r="T1045" i="2"/>
  <c r="R1045" i="2"/>
  <c r="P1045" i="2"/>
  <c r="BI1039" i="2"/>
  <c r="BH1039" i="2"/>
  <c r="BG1039" i="2"/>
  <c r="BF1039" i="2"/>
  <c r="T1039" i="2"/>
  <c r="R1039" i="2"/>
  <c r="P1039" i="2"/>
  <c r="BI1033" i="2"/>
  <c r="BH1033" i="2"/>
  <c r="BG1033" i="2"/>
  <c r="BF1033" i="2"/>
  <c r="T1033" i="2"/>
  <c r="R1033" i="2"/>
  <c r="P1033" i="2"/>
  <c r="BI1027" i="2"/>
  <c r="BH1027" i="2"/>
  <c r="BG1027" i="2"/>
  <c r="BF1027" i="2"/>
  <c r="T1027" i="2"/>
  <c r="R1027" i="2"/>
  <c r="P1027" i="2"/>
  <c r="BI1021" i="2"/>
  <c r="BH1021" i="2"/>
  <c r="BG1021" i="2"/>
  <c r="BF1021" i="2"/>
  <c r="T1021" i="2"/>
  <c r="R1021" i="2"/>
  <c r="P1021" i="2"/>
  <c r="BI1016" i="2"/>
  <c r="BH1016" i="2"/>
  <c r="BG1016" i="2"/>
  <c r="BF1016" i="2"/>
  <c r="T1016" i="2"/>
  <c r="R1016" i="2"/>
  <c r="P1016" i="2"/>
  <c r="BI1011" i="2"/>
  <c r="BH1011" i="2"/>
  <c r="BG1011" i="2"/>
  <c r="BF1011" i="2"/>
  <c r="T1011" i="2"/>
  <c r="R1011" i="2"/>
  <c r="P1011" i="2"/>
  <c r="BI1006" i="2"/>
  <c r="BH1006" i="2"/>
  <c r="BG1006" i="2"/>
  <c r="BF1006" i="2"/>
  <c r="T1006" i="2"/>
  <c r="R1006" i="2"/>
  <c r="P1006" i="2"/>
  <c r="BI1001" i="2"/>
  <c r="BH1001" i="2"/>
  <c r="BG1001" i="2"/>
  <c r="BF1001" i="2"/>
  <c r="T1001" i="2"/>
  <c r="R1001" i="2"/>
  <c r="P1001" i="2"/>
  <c r="BI996" i="2"/>
  <c r="BH996" i="2"/>
  <c r="BG996" i="2"/>
  <c r="BF996" i="2"/>
  <c r="T996" i="2"/>
  <c r="R996" i="2"/>
  <c r="P996" i="2"/>
  <c r="BI991" i="2"/>
  <c r="BH991" i="2"/>
  <c r="BG991" i="2"/>
  <c r="BF991" i="2"/>
  <c r="T991" i="2"/>
  <c r="R991" i="2"/>
  <c r="P991" i="2"/>
  <c r="BI986" i="2"/>
  <c r="BH986" i="2"/>
  <c r="BG986" i="2"/>
  <c r="BF986" i="2"/>
  <c r="T986" i="2"/>
  <c r="R986" i="2"/>
  <c r="P986" i="2"/>
  <c r="BI980" i="2"/>
  <c r="BH980" i="2"/>
  <c r="BG980" i="2"/>
  <c r="BF980" i="2"/>
  <c r="T980" i="2"/>
  <c r="R980" i="2"/>
  <c r="P980" i="2"/>
  <c r="BI974" i="2"/>
  <c r="BH974" i="2"/>
  <c r="BG974" i="2"/>
  <c r="BF974" i="2"/>
  <c r="T974" i="2"/>
  <c r="R974" i="2"/>
  <c r="P974" i="2"/>
  <c r="BI967" i="2"/>
  <c r="BH967" i="2"/>
  <c r="BG967" i="2"/>
  <c r="BF967" i="2"/>
  <c r="T967" i="2"/>
  <c r="R967" i="2"/>
  <c r="P967" i="2"/>
  <c r="BI962" i="2"/>
  <c r="BH962" i="2"/>
  <c r="BG962" i="2"/>
  <c r="BF962" i="2"/>
  <c r="T962" i="2"/>
  <c r="R962" i="2"/>
  <c r="P962" i="2"/>
  <c r="BI957" i="2"/>
  <c r="BH957" i="2"/>
  <c r="BG957" i="2"/>
  <c r="BF957" i="2"/>
  <c r="T957" i="2"/>
  <c r="R957" i="2"/>
  <c r="P957" i="2"/>
  <c r="BI952" i="2"/>
  <c r="BH952" i="2"/>
  <c r="BG952" i="2"/>
  <c r="BF952" i="2"/>
  <c r="T952" i="2"/>
  <c r="R952" i="2"/>
  <c r="P952" i="2"/>
  <c r="BI947" i="2"/>
  <c r="BH947" i="2"/>
  <c r="BG947" i="2"/>
  <c r="BF947" i="2"/>
  <c r="T947" i="2"/>
  <c r="R947" i="2"/>
  <c r="P947" i="2"/>
  <c r="BI941" i="2"/>
  <c r="BH941" i="2"/>
  <c r="BG941" i="2"/>
  <c r="BF941" i="2"/>
  <c r="T941" i="2"/>
  <c r="R941" i="2"/>
  <c r="P941" i="2"/>
  <c r="BI916" i="2"/>
  <c r="BH916" i="2"/>
  <c r="BG916" i="2"/>
  <c r="BF916" i="2"/>
  <c r="T916" i="2"/>
  <c r="R916" i="2"/>
  <c r="P916" i="2"/>
  <c r="BI911" i="2"/>
  <c r="BH911" i="2"/>
  <c r="BG911" i="2"/>
  <c r="BF911" i="2"/>
  <c r="T911" i="2"/>
  <c r="R911" i="2"/>
  <c r="P911" i="2"/>
  <c r="BI905" i="2"/>
  <c r="BH905" i="2"/>
  <c r="BG905" i="2"/>
  <c r="BF905" i="2"/>
  <c r="T905" i="2"/>
  <c r="R905" i="2"/>
  <c r="P905" i="2"/>
  <c r="BI899" i="2"/>
  <c r="BH899" i="2"/>
  <c r="BG899" i="2"/>
  <c r="BF899" i="2"/>
  <c r="T899" i="2"/>
  <c r="R899" i="2"/>
  <c r="P899" i="2"/>
  <c r="BI893" i="2"/>
  <c r="BH893" i="2"/>
  <c r="BG893" i="2"/>
  <c r="BF893" i="2"/>
  <c r="T893" i="2"/>
  <c r="R893" i="2"/>
  <c r="P893" i="2"/>
  <c r="BI887" i="2"/>
  <c r="BH887" i="2"/>
  <c r="BG887" i="2"/>
  <c r="BF887" i="2"/>
  <c r="T887" i="2"/>
  <c r="R887" i="2"/>
  <c r="P887" i="2"/>
  <c r="BI881" i="2"/>
  <c r="BH881" i="2"/>
  <c r="BG881" i="2"/>
  <c r="BF881" i="2"/>
  <c r="T881" i="2"/>
  <c r="R881" i="2"/>
  <c r="P881" i="2"/>
  <c r="BI877" i="2"/>
  <c r="BH877" i="2"/>
  <c r="BG877" i="2"/>
  <c r="BF877" i="2"/>
  <c r="T877" i="2"/>
  <c r="R877" i="2"/>
  <c r="P877" i="2"/>
  <c r="BI872" i="2"/>
  <c r="BH872" i="2"/>
  <c r="BG872" i="2"/>
  <c r="BF872" i="2"/>
  <c r="T872" i="2"/>
  <c r="R872" i="2"/>
  <c r="P872" i="2"/>
  <c r="BI867" i="2"/>
  <c r="BH867" i="2"/>
  <c r="BG867" i="2"/>
  <c r="BF867" i="2"/>
  <c r="T867" i="2"/>
  <c r="R867" i="2"/>
  <c r="P867" i="2"/>
  <c r="BI862" i="2"/>
  <c r="BH862" i="2"/>
  <c r="BG862" i="2"/>
  <c r="BF862" i="2"/>
  <c r="T862" i="2"/>
  <c r="R862" i="2"/>
  <c r="P862" i="2"/>
  <c r="BI854" i="2"/>
  <c r="BH854" i="2"/>
  <c r="BG854" i="2"/>
  <c r="BF854" i="2"/>
  <c r="T854" i="2"/>
  <c r="R854" i="2"/>
  <c r="P854" i="2"/>
  <c r="BI831" i="2"/>
  <c r="BH831" i="2"/>
  <c r="BG831" i="2"/>
  <c r="BF831" i="2"/>
  <c r="T831" i="2"/>
  <c r="R831" i="2"/>
  <c r="P831" i="2"/>
  <c r="BI807" i="2"/>
  <c r="BH807" i="2"/>
  <c r="BG807" i="2"/>
  <c r="BF807" i="2"/>
  <c r="T807" i="2"/>
  <c r="R807" i="2"/>
  <c r="P807" i="2"/>
  <c r="BI803" i="2"/>
  <c r="BH803" i="2"/>
  <c r="BG803" i="2"/>
  <c r="BF803" i="2"/>
  <c r="T803" i="2"/>
  <c r="R803" i="2"/>
  <c r="P803" i="2"/>
  <c r="BI798" i="2"/>
  <c r="BH798" i="2"/>
  <c r="BG798" i="2"/>
  <c r="BF798" i="2"/>
  <c r="T798" i="2"/>
  <c r="R798" i="2"/>
  <c r="P798" i="2"/>
  <c r="BI792" i="2"/>
  <c r="BH792" i="2"/>
  <c r="BG792" i="2"/>
  <c r="BF792" i="2"/>
  <c r="T792" i="2"/>
  <c r="R792" i="2"/>
  <c r="P792" i="2"/>
  <c r="BI787" i="2"/>
  <c r="BH787" i="2"/>
  <c r="BG787" i="2"/>
  <c r="BF787" i="2"/>
  <c r="T787" i="2"/>
  <c r="R787" i="2"/>
  <c r="P787" i="2"/>
  <c r="BI782" i="2"/>
  <c r="BH782" i="2"/>
  <c r="BG782" i="2"/>
  <c r="BF782" i="2"/>
  <c r="T782" i="2"/>
  <c r="R782" i="2"/>
  <c r="P782" i="2"/>
  <c r="BI777" i="2"/>
  <c r="BH777" i="2"/>
  <c r="BG777" i="2"/>
  <c r="BF777" i="2"/>
  <c r="T777" i="2"/>
  <c r="R777" i="2"/>
  <c r="P777" i="2"/>
  <c r="BI772" i="2"/>
  <c r="BH772" i="2"/>
  <c r="BG772" i="2"/>
  <c r="BF772" i="2"/>
  <c r="T772" i="2"/>
  <c r="R772" i="2"/>
  <c r="P772" i="2"/>
  <c r="BI767" i="2"/>
  <c r="BH767" i="2"/>
  <c r="BG767" i="2"/>
  <c r="BF767" i="2"/>
  <c r="T767" i="2"/>
  <c r="R767" i="2"/>
  <c r="P767" i="2"/>
  <c r="BI760" i="2"/>
  <c r="BH760" i="2"/>
  <c r="BG760" i="2"/>
  <c r="BF760" i="2"/>
  <c r="T760" i="2"/>
  <c r="R760" i="2"/>
  <c r="P760" i="2"/>
  <c r="BI726" i="2"/>
  <c r="BH726" i="2"/>
  <c r="BG726" i="2"/>
  <c r="BF726" i="2"/>
  <c r="T726" i="2"/>
  <c r="R726" i="2"/>
  <c r="P726" i="2"/>
  <c r="BI718" i="2"/>
  <c r="BH718" i="2"/>
  <c r="BG718" i="2"/>
  <c r="BF718" i="2"/>
  <c r="T718" i="2"/>
  <c r="R718" i="2"/>
  <c r="P718" i="2"/>
  <c r="BI710" i="2"/>
  <c r="BH710" i="2"/>
  <c r="BG710" i="2"/>
  <c r="BF710" i="2"/>
  <c r="T710" i="2"/>
  <c r="R710" i="2"/>
  <c r="P710" i="2"/>
  <c r="BI702" i="2"/>
  <c r="BH702" i="2"/>
  <c r="BG702" i="2"/>
  <c r="BF702" i="2"/>
  <c r="T702" i="2"/>
  <c r="R702" i="2"/>
  <c r="P702" i="2"/>
  <c r="BI697" i="2"/>
  <c r="BH697" i="2"/>
  <c r="BG697" i="2"/>
  <c r="BF697" i="2"/>
  <c r="T697" i="2"/>
  <c r="R697" i="2"/>
  <c r="P697" i="2"/>
  <c r="BI693" i="2"/>
  <c r="BH693" i="2"/>
  <c r="BG693" i="2"/>
  <c r="BF693" i="2"/>
  <c r="T693" i="2"/>
  <c r="R693" i="2"/>
  <c r="P693" i="2"/>
  <c r="BI685" i="2"/>
  <c r="BH685" i="2"/>
  <c r="BG685" i="2"/>
  <c r="BF685" i="2"/>
  <c r="T685" i="2"/>
  <c r="R685" i="2"/>
  <c r="P685" i="2"/>
  <c r="BI676" i="2"/>
  <c r="BH676" i="2"/>
  <c r="BG676" i="2"/>
  <c r="BF676" i="2"/>
  <c r="T676" i="2"/>
  <c r="R676" i="2"/>
  <c r="P676" i="2"/>
  <c r="BI667" i="2"/>
  <c r="BH667" i="2"/>
  <c r="BG667" i="2"/>
  <c r="BF667" i="2"/>
  <c r="T667" i="2"/>
  <c r="R667" i="2"/>
  <c r="P667" i="2"/>
  <c r="BI656" i="2"/>
  <c r="BH656" i="2"/>
  <c r="BG656" i="2"/>
  <c r="BF656" i="2"/>
  <c r="T656" i="2"/>
  <c r="R656" i="2"/>
  <c r="P656" i="2"/>
  <c r="BI651" i="2"/>
  <c r="BH651" i="2"/>
  <c r="BG651" i="2"/>
  <c r="BF651" i="2"/>
  <c r="T651" i="2"/>
  <c r="R651" i="2"/>
  <c r="P651" i="2"/>
  <c r="BI646" i="2"/>
  <c r="BH646" i="2"/>
  <c r="BG646" i="2"/>
  <c r="BF646" i="2"/>
  <c r="T646" i="2"/>
  <c r="R646" i="2"/>
  <c r="P646" i="2"/>
  <c r="BI641" i="2"/>
  <c r="BH641" i="2"/>
  <c r="BG641" i="2"/>
  <c r="BF641" i="2"/>
  <c r="T641" i="2"/>
  <c r="R641" i="2"/>
  <c r="P641" i="2"/>
  <c r="BI632" i="2"/>
  <c r="BH632" i="2"/>
  <c r="BG632" i="2"/>
  <c r="BF632" i="2"/>
  <c r="T632" i="2"/>
  <c r="R632" i="2"/>
  <c r="P632" i="2"/>
  <c r="BI627" i="2"/>
  <c r="BH627" i="2"/>
  <c r="BG627" i="2"/>
  <c r="BF627" i="2"/>
  <c r="T627" i="2"/>
  <c r="R627" i="2"/>
  <c r="P627" i="2"/>
  <c r="BI619" i="2"/>
  <c r="BH619" i="2"/>
  <c r="BG619" i="2"/>
  <c r="BF619" i="2"/>
  <c r="T619" i="2"/>
  <c r="R619" i="2"/>
  <c r="P619" i="2"/>
  <c r="BI613" i="2"/>
  <c r="BH613" i="2"/>
  <c r="BG613" i="2"/>
  <c r="BF613" i="2"/>
  <c r="T613" i="2"/>
  <c r="R613" i="2"/>
  <c r="P613" i="2"/>
  <c r="BI609" i="2"/>
  <c r="BH609" i="2"/>
  <c r="BG609" i="2"/>
  <c r="BF609" i="2"/>
  <c r="T609" i="2"/>
  <c r="R609" i="2"/>
  <c r="P609" i="2"/>
  <c r="BI604" i="2"/>
  <c r="BH604" i="2"/>
  <c r="BG604" i="2"/>
  <c r="BF604" i="2"/>
  <c r="T604" i="2"/>
  <c r="R604" i="2"/>
  <c r="P604" i="2"/>
  <c r="BI597" i="2"/>
  <c r="BH597" i="2"/>
  <c r="BG597" i="2"/>
  <c r="BF597" i="2"/>
  <c r="T597" i="2"/>
  <c r="R597" i="2"/>
  <c r="P597" i="2"/>
  <c r="BI591" i="2"/>
  <c r="BH591" i="2"/>
  <c r="BG591" i="2"/>
  <c r="BF591" i="2"/>
  <c r="T591" i="2"/>
  <c r="R591" i="2"/>
  <c r="P591" i="2"/>
  <c r="BI586" i="2"/>
  <c r="BH586" i="2"/>
  <c r="BG586" i="2"/>
  <c r="BF586" i="2"/>
  <c r="T586" i="2"/>
  <c r="R586" i="2"/>
  <c r="P586" i="2"/>
  <c r="BI581" i="2"/>
  <c r="BH581" i="2"/>
  <c r="BG581" i="2"/>
  <c r="BF581" i="2"/>
  <c r="T581" i="2"/>
  <c r="R581" i="2"/>
  <c r="P581" i="2"/>
  <c r="BI575" i="2"/>
  <c r="BH575" i="2"/>
  <c r="BG575" i="2"/>
  <c r="BF575" i="2"/>
  <c r="T575" i="2"/>
  <c r="R575" i="2"/>
  <c r="P575" i="2"/>
  <c r="BI569" i="2"/>
  <c r="BH569" i="2"/>
  <c r="BG569" i="2"/>
  <c r="BF569" i="2"/>
  <c r="T569" i="2"/>
  <c r="R569" i="2"/>
  <c r="P569" i="2"/>
  <c r="BI562" i="2"/>
  <c r="BH562" i="2"/>
  <c r="BG562" i="2"/>
  <c r="BF562" i="2"/>
  <c r="T562" i="2"/>
  <c r="R562" i="2"/>
  <c r="P562" i="2"/>
  <c r="BI557" i="2"/>
  <c r="BH557" i="2"/>
  <c r="BG557" i="2"/>
  <c r="BF557" i="2"/>
  <c r="T557" i="2"/>
  <c r="R557" i="2"/>
  <c r="P557" i="2"/>
  <c r="BI551" i="2"/>
  <c r="BH551" i="2"/>
  <c r="BG551" i="2"/>
  <c r="BF551" i="2"/>
  <c r="T551" i="2"/>
  <c r="R551" i="2"/>
  <c r="P551" i="2"/>
  <c r="BI545" i="2"/>
  <c r="BH545" i="2"/>
  <c r="BG545" i="2"/>
  <c r="BF545" i="2"/>
  <c r="T545" i="2"/>
  <c r="R545" i="2"/>
  <c r="P545" i="2"/>
  <c r="BI540" i="2"/>
  <c r="BH540" i="2"/>
  <c r="BG540" i="2"/>
  <c r="BF540" i="2"/>
  <c r="T540" i="2"/>
  <c r="R540" i="2"/>
  <c r="P540" i="2"/>
  <c r="BI535" i="2"/>
  <c r="BH535" i="2"/>
  <c r="BG535" i="2"/>
  <c r="BF535" i="2"/>
  <c r="T535" i="2"/>
  <c r="R535" i="2"/>
  <c r="P535" i="2"/>
  <c r="BI530" i="2"/>
  <c r="BH530" i="2"/>
  <c r="BG530" i="2"/>
  <c r="BF530" i="2"/>
  <c r="T530" i="2"/>
  <c r="R530" i="2"/>
  <c r="P530" i="2"/>
  <c r="BI525" i="2"/>
  <c r="BH525" i="2"/>
  <c r="BG525" i="2"/>
  <c r="BF525" i="2"/>
  <c r="T525" i="2"/>
  <c r="R525" i="2"/>
  <c r="P525" i="2"/>
  <c r="BI521" i="2"/>
  <c r="BH521" i="2"/>
  <c r="BG521" i="2"/>
  <c r="BF521" i="2"/>
  <c r="T521" i="2"/>
  <c r="R521" i="2"/>
  <c r="P521" i="2"/>
  <c r="BI516" i="2"/>
  <c r="BH516" i="2"/>
  <c r="BG516" i="2"/>
  <c r="BF516" i="2"/>
  <c r="T516" i="2"/>
  <c r="R516" i="2"/>
  <c r="P516" i="2"/>
  <c r="BI512" i="2"/>
  <c r="BH512" i="2"/>
  <c r="BG512" i="2"/>
  <c r="BF512" i="2"/>
  <c r="T512" i="2"/>
  <c r="R512" i="2"/>
  <c r="P512" i="2"/>
  <c r="BI506" i="2"/>
  <c r="BH506" i="2"/>
  <c r="BG506" i="2"/>
  <c r="BF506" i="2"/>
  <c r="T506" i="2"/>
  <c r="R506" i="2"/>
  <c r="P506" i="2"/>
  <c r="BI501" i="2"/>
  <c r="BH501" i="2"/>
  <c r="BG501" i="2"/>
  <c r="BF501" i="2"/>
  <c r="T501" i="2"/>
  <c r="R501" i="2"/>
  <c r="P501" i="2"/>
  <c r="BI497" i="2"/>
  <c r="BH497" i="2"/>
  <c r="BG497" i="2"/>
  <c r="BF497" i="2"/>
  <c r="T497" i="2"/>
  <c r="R497" i="2"/>
  <c r="P497" i="2"/>
  <c r="BI491" i="2"/>
  <c r="BH491" i="2"/>
  <c r="BG491" i="2"/>
  <c r="BF491" i="2"/>
  <c r="T491" i="2"/>
  <c r="R491" i="2"/>
  <c r="P491" i="2"/>
  <c r="BI487" i="2"/>
  <c r="BH487" i="2"/>
  <c r="BG487" i="2"/>
  <c r="BF487" i="2"/>
  <c r="T487" i="2"/>
  <c r="R487" i="2"/>
  <c r="P487" i="2"/>
  <c r="BI475" i="2"/>
  <c r="BH475" i="2"/>
  <c r="BG475" i="2"/>
  <c r="BF475" i="2"/>
  <c r="T475" i="2"/>
  <c r="R475" i="2"/>
  <c r="P475" i="2"/>
  <c r="BI468" i="2"/>
  <c r="BH468" i="2"/>
  <c r="BG468" i="2"/>
  <c r="BF468" i="2"/>
  <c r="T468" i="2"/>
  <c r="R468" i="2"/>
  <c r="P468" i="2"/>
  <c r="BI463" i="2"/>
  <c r="BH463" i="2"/>
  <c r="BG463" i="2"/>
  <c r="BF463" i="2"/>
  <c r="T463" i="2"/>
  <c r="R463" i="2"/>
  <c r="P463" i="2"/>
  <c r="BI458" i="2"/>
  <c r="BH458" i="2"/>
  <c r="BG458" i="2"/>
  <c r="BF458" i="2"/>
  <c r="T458" i="2"/>
  <c r="R458" i="2"/>
  <c r="P458" i="2"/>
  <c r="BI452" i="2"/>
  <c r="BH452" i="2"/>
  <c r="BG452" i="2"/>
  <c r="BF452" i="2"/>
  <c r="T452" i="2"/>
  <c r="R452" i="2"/>
  <c r="P452" i="2"/>
  <c r="BI446" i="2"/>
  <c r="BH446" i="2"/>
  <c r="BG446" i="2"/>
  <c r="BF446" i="2"/>
  <c r="T446" i="2"/>
  <c r="R446" i="2"/>
  <c r="P446" i="2"/>
  <c r="BI441" i="2"/>
  <c r="BH441" i="2"/>
  <c r="BG441" i="2"/>
  <c r="BF441" i="2"/>
  <c r="T441" i="2"/>
  <c r="R441" i="2"/>
  <c r="P441" i="2"/>
  <c r="BI435" i="2"/>
  <c r="BH435" i="2"/>
  <c r="BG435" i="2"/>
  <c r="BF435" i="2"/>
  <c r="T435" i="2"/>
  <c r="R435" i="2"/>
  <c r="P435" i="2"/>
  <c r="BI429" i="2"/>
  <c r="BH429" i="2"/>
  <c r="BG429" i="2"/>
  <c r="BF429" i="2"/>
  <c r="T429" i="2"/>
  <c r="R429" i="2"/>
  <c r="P429" i="2"/>
  <c r="BI423" i="2"/>
  <c r="BH423" i="2"/>
  <c r="BG423" i="2"/>
  <c r="BF423" i="2"/>
  <c r="T423" i="2"/>
  <c r="R423" i="2"/>
  <c r="P423" i="2"/>
  <c r="BI418" i="2"/>
  <c r="BH418" i="2"/>
  <c r="BG418" i="2"/>
  <c r="BF418" i="2"/>
  <c r="T418" i="2"/>
  <c r="R418" i="2"/>
  <c r="P418" i="2"/>
  <c r="BI413" i="2"/>
  <c r="BH413" i="2"/>
  <c r="BG413" i="2"/>
  <c r="BF413" i="2"/>
  <c r="T413" i="2"/>
  <c r="R413" i="2"/>
  <c r="P413" i="2"/>
  <c r="BI409" i="2"/>
  <c r="BH409" i="2"/>
  <c r="BG409" i="2"/>
  <c r="BF409" i="2"/>
  <c r="T409" i="2"/>
  <c r="R409" i="2"/>
  <c r="P409" i="2"/>
  <c r="BI403" i="2"/>
  <c r="BH403" i="2"/>
  <c r="BG403" i="2"/>
  <c r="BF403" i="2"/>
  <c r="T403" i="2"/>
  <c r="R403" i="2"/>
  <c r="P403" i="2"/>
  <c r="BI398" i="2"/>
  <c r="BH398" i="2"/>
  <c r="BG398" i="2"/>
  <c r="BF398" i="2"/>
  <c r="T398" i="2"/>
  <c r="R398" i="2"/>
  <c r="P398" i="2"/>
  <c r="BI393" i="2"/>
  <c r="BH393" i="2"/>
  <c r="BG393" i="2"/>
  <c r="BF393" i="2"/>
  <c r="T393" i="2"/>
  <c r="R393" i="2"/>
  <c r="P393" i="2"/>
  <c r="BI388" i="2"/>
  <c r="BH388" i="2"/>
  <c r="BG388" i="2"/>
  <c r="BF388" i="2"/>
  <c r="T388" i="2"/>
  <c r="R388" i="2"/>
  <c r="P388" i="2"/>
  <c r="BI381" i="2"/>
  <c r="BH381" i="2"/>
  <c r="BG381" i="2"/>
  <c r="BF381" i="2"/>
  <c r="T381" i="2"/>
  <c r="R381" i="2"/>
  <c r="P381" i="2"/>
  <c r="BI366" i="2"/>
  <c r="BH366" i="2"/>
  <c r="BG366" i="2"/>
  <c r="BF366" i="2"/>
  <c r="T366" i="2"/>
  <c r="R366" i="2"/>
  <c r="P366" i="2"/>
  <c r="BI354" i="2"/>
  <c r="BH354" i="2"/>
  <c r="BG354" i="2"/>
  <c r="BF354" i="2"/>
  <c r="T354" i="2"/>
  <c r="R354" i="2"/>
  <c r="P354" i="2"/>
  <c r="BI350" i="2"/>
  <c r="BH350" i="2"/>
  <c r="BG350" i="2"/>
  <c r="BF350" i="2"/>
  <c r="T350" i="2"/>
  <c r="R350" i="2"/>
  <c r="P350" i="2"/>
  <c r="BI345" i="2"/>
  <c r="BH345" i="2"/>
  <c r="BG345" i="2"/>
  <c r="BF345" i="2"/>
  <c r="T345" i="2"/>
  <c r="R345" i="2"/>
  <c r="P345" i="2"/>
  <c r="BI340" i="2"/>
  <c r="BH340" i="2"/>
  <c r="BG340" i="2"/>
  <c r="BF340" i="2"/>
  <c r="T340" i="2"/>
  <c r="R340" i="2"/>
  <c r="P340" i="2"/>
  <c r="BI334" i="2"/>
  <c r="BH334" i="2"/>
  <c r="BG334" i="2"/>
  <c r="BF334" i="2"/>
  <c r="T334" i="2"/>
  <c r="R334" i="2"/>
  <c r="P334" i="2"/>
  <c r="BI330" i="2"/>
  <c r="BH330" i="2"/>
  <c r="BG330" i="2"/>
  <c r="BF330" i="2"/>
  <c r="T330" i="2"/>
  <c r="R330" i="2"/>
  <c r="P330" i="2"/>
  <c r="BI325" i="2"/>
  <c r="BH325" i="2"/>
  <c r="BG325" i="2"/>
  <c r="BF325" i="2"/>
  <c r="T325" i="2"/>
  <c r="R325" i="2"/>
  <c r="P325" i="2"/>
  <c r="BI318" i="2"/>
  <c r="BH318" i="2"/>
  <c r="BG318" i="2"/>
  <c r="BF318" i="2"/>
  <c r="T318" i="2"/>
  <c r="R318" i="2"/>
  <c r="P318" i="2"/>
  <c r="BI313" i="2"/>
  <c r="BH313" i="2"/>
  <c r="BG313" i="2"/>
  <c r="BF313" i="2"/>
  <c r="T313" i="2"/>
  <c r="R313" i="2"/>
  <c r="P313" i="2"/>
  <c r="BI308" i="2"/>
  <c r="BH308" i="2"/>
  <c r="BG308" i="2"/>
  <c r="BF308" i="2"/>
  <c r="T308" i="2"/>
  <c r="R308" i="2"/>
  <c r="P308" i="2"/>
  <c r="BI303" i="2"/>
  <c r="BH303" i="2"/>
  <c r="BG303" i="2"/>
  <c r="BF303" i="2"/>
  <c r="T303" i="2"/>
  <c r="R303" i="2"/>
  <c r="P303" i="2"/>
  <c r="BI296" i="2"/>
  <c r="BH296" i="2"/>
  <c r="BG296" i="2"/>
  <c r="BF296" i="2"/>
  <c r="T296" i="2"/>
  <c r="R296" i="2"/>
  <c r="P296" i="2"/>
  <c r="BI291" i="2"/>
  <c r="BH291" i="2"/>
  <c r="BG291" i="2"/>
  <c r="BF291" i="2"/>
  <c r="T291" i="2"/>
  <c r="R291" i="2"/>
  <c r="P291" i="2"/>
  <c r="BI286" i="2"/>
  <c r="BH286" i="2"/>
  <c r="BG286" i="2"/>
  <c r="BF286" i="2"/>
  <c r="T286" i="2"/>
  <c r="R286" i="2"/>
  <c r="P286" i="2"/>
  <c r="BI271" i="2"/>
  <c r="BH271" i="2"/>
  <c r="BG271" i="2"/>
  <c r="BF271" i="2"/>
  <c r="T271" i="2"/>
  <c r="R271" i="2"/>
  <c r="P271" i="2"/>
  <c r="BI265" i="2"/>
  <c r="BH265" i="2"/>
  <c r="BG265" i="2"/>
  <c r="BF265" i="2"/>
  <c r="T265" i="2"/>
  <c r="R265" i="2"/>
  <c r="P265" i="2"/>
  <c r="BI260" i="2"/>
  <c r="BH260" i="2"/>
  <c r="BG260" i="2"/>
  <c r="BF260" i="2"/>
  <c r="T260" i="2"/>
  <c r="R260" i="2"/>
  <c r="P260" i="2"/>
  <c r="BI255" i="2"/>
  <c r="BH255" i="2"/>
  <c r="BG255" i="2"/>
  <c r="BF255" i="2"/>
  <c r="T255" i="2"/>
  <c r="R255" i="2"/>
  <c r="P255" i="2"/>
  <c r="BI250" i="2"/>
  <c r="BH250" i="2"/>
  <c r="BG250" i="2"/>
  <c r="BF250" i="2"/>
  <c r="T250" i="2"/>
  <c r="R250" i="2"/>
  <c r="P250" i="2"/>
  <c r="BI245" i="2"/>
  <c r="BH245" i="2"/>
  <c r="BG245" i="2"/>
  <c r="BF245" i="2"/>
  <c r="T245" i="2"/>
  <c r="R245" i="2"/>
  <c r="P245" i="2"/>
  <c r="BI240" i="2"/>
  <c r="BH240" i="2"/>
  <c r="BG240" i="2"/>
  <c r="BF240" i="2"/>
  <c r="T240" i="2"/>
  <c r="R240" i="2"/>
  <c r="P240" i="2"/>
  <c r="BI235" i="2"/>
  <c r="BH235" i="2"/>
  <c r="BG235" i="2"/>
  <c r="BF235" i="2"/>
  <c r="T235" i="2"/>
  <c r="R235" i="2"/>
  <c r="P235" i="2"/>
  <c r="BI230" i="2"/>
  <c r="BH230" i="2"/>
  <c r="BG230" i="2"/>
  <c r="BF230" i="2"/>
  <c r="T230" i="2"/>
  <c r="R230" i="2"/>
  <c r="P230" i="2"/>
  <c r="BI225" i="2"/>
  <c r="BH225" i="2"/>
  <c r="BG225" i="2"/>
  <c r="BF225" i="2"/>
  <c r="T225" i="2"/>
  <c r="R225" i="2"/>
  <c r="P225" i="2"/>
  <c r="BI220" i="2"/>
  <c r="BH220" i="2"/>
  <c r="BG220" i="2"/>
  <c r="BF220" i="2"/>
  <c r="T220" i="2"/>
  <c r="R220" i="2"/>
  <c r="P220" i="2"/>
  <c r="BI216" i="2"/>
  <c r="BH216" i="2"/>
  <c r="BG216" i="2"/>
  <c r="BF216" i="2"/>
  <c r="T216" i="2"/>
  <c r="R216" i="2"/>
  <c r="P216" i="2"/>
  <c r="BI209" i="2"/>
  <c r="BH209" i="2"/>
  <c r="BG209" i="2"/>
  <c r="BF209" i="2"/>
  <c r="T209" i="2"/>
  <c r="R209" i="2"/>
  <c r="P209" i="2"/>
  <c r="BI205" i="2"/>
  <c r="BH205" i="2"/>
  <c r="BG205" i="2"/>
  <c r="BF205" i="2"/>
  <c r="T205" i="2"/>
  <c r="R205" i="2"/>
  <c r="P205" i="2"/>
  <c r="BI195" i="2"/>
  <c r="BH195" i="2"/>
  <c r="BG195" i="2"/>
  <c r="BF195" i="2"/>
  <c r="T195" i="2"/>
  <c r="R195" i="2"/>
  <c r="P195" i="2"/>
  <c r="BI186" i="2"/>
  <c r="BH186" i="2"/>
  <c r="BG186" i="2"/>
  <c r="BF186" i="2"/>
  <c r="T186" i="2"/>
  <c r="R186" i="2"/>
  <c r="P186" i="2"/>
  <c r="BI177" i="2"/>
  <c r="BH177" i="2"/>
  <c r="BG177" i="2"/>
  <c r="BF177" i="2"/>
  <c r="T177" i="2"/>
  <c r="R177" i="2"/>
  <c r="P177" i="2"/>
  <c r="BI169" i="2"/>
  <c r="BH169" i="2"/>
  <c r="BG169" i="2"/>
  <c r="BF169" i="2"/>
  <c r="T169" i="2"/>
  <c r="R169" i="2"/>
  <c r="P169" i="2"/>
  <c r="BI163" i="2"/>
  <c r="BH163" i="2"/>
  <c r="BG163" i="2"/>
  <c r="BF163" i="2"/>
  <c r="T163" i="2"/>
  <c r="R163" i="2"/>
  <c r="P163" i="2"/>
  <c r="BI157" i="2"/>
  <c r="BH157" i="2"/>
  <c r="BG157" i="2"/>
  <c r="BF157" i="2"/>
  <c r="T157" i="2"/>
  <c r="R157" i="2"/>
  <c r="P157" i="2"/>
  <c r="BI151" i="2"/>
  <c r="BH151" i="2"/>
  <c r="BG151" i="2"/>
  <c r="BF151" i="2"/>
  <c r="T151" i="2"/>
  <c r="R151" i="2"/>
  <c r="P151" i="2"/>
  <c r="BI146" i="2"/>
  <c r="BH146" i="2"/>
  <c r="F36" i="2" s="1"/>
  <c r="BG146" i="2"/>
  <c r="BF146" i="2"/>
  <c r="T146" i="2"/>
  <c r="R146" i="2"/>
  <c r="P146" i="2"/>
  <c r="BI141" i="2"/>
  <c r="BH141" i="2"/>
  <c r="BG141" i="2"/>
  <c r="BF141" i="2"/>
  <c r="T141" i="2"/>
  <c r="R141" i="2"/>
  <c r="P141" i="2"/>
  <c r="BI136" i="2"/>
  <c r="F37" i="2" s="1"/>
  <c r="BH136" i="2"/>
  <c r="BG136" i="2"/>
  <c r="BF136" i="2"/>
  <c r="T136" i="2"/>
  <c r="R136" i="2"/>
  <c r="P136" i="2"/>
  <c r="BI131" i="2"/>
  <c r="BH131" i="2"/>
  <c r="BG131" i="2"/>
  <c r="BF131" i="2"/>
  <c r="T131" i="2"/>
  <c r="R131" i="2"/>
  <c r="P131" i="2"/>
  <c r="BI126" i="2"/>
  <c r="BH126" i="2"/>
  <c r="BG126" i="2"/>
  <c r="BF126" i="2"/>
  <c r="T126" i="2"/>
  <c r="R126" i="2"/>
  <c r="P126" i="2"/>
  <c r="BI121" i="2"/>
  <c r="BH121" i="2"/>
  <c r="BG121" i="2"/>
  <c r="F35" i="2" s="1"/>
  <c r="BF121" i="2"/>
  <c r="J34" i="2" s="1"/>
  <c r="T121" i="2"/>
  <c r="R121" i="2"/>
  <c r="P121" i="2"/>
  <c r="BI116" i="2"/>
  <c r="BH116" i="2"/>
  <c r="BG116" i="2"/>
  <c r="BF116" i="2"/>
  <c r="T116" i="2"/>
  <c r="R116" i="2"/>
  <c r="P116" i="2"/>
  <c r="J109" i="2"/>
  <c r="F109" i="2"/>
  <c r="F107" i="2"/>
  <c r="E105" i="2"/>
  <c r="J54" i="2"/>
  <c r="F54" i="2"/>
  <c r="F52" i="2"/>
  <c r="E50" i="2"/>
  <c r="J24" i="2"/>
  <c r="E24" i="2"/>
  <c r="J110" i="2" s="1"/>
  <c r="J23" i="2"/>
  <c r="J18" i="2"/>
  <c r="E18" i="2"/>
  <c r="F110" i="2" s="1"/>
  <c r="J17" i="2"/>
  <c r="J12" i="2"/>
  <c r="J107" i="2" s="1"/>
  <c r="E7" i="2"/>
  <c r="E103" i="2" s="1"/>
  <c r="L50" i="1"/>
  <c r="AM50" i="1"/>
  <c r="AM49" i="1"/>
  <c r="L49" i="1"/>
  <c r="AM47" i="1"/>
  <c r="L47" i="1"/>
  <c r="L45" i="1"/>
  <c r="L44" i="1"/>
  <c r="BK2751" i="2"/>
  <c r="BK3005" i="2"/>
  <c r="BK3092" i="2"/>
  <c r="BK2001" i="2"/>
  <c r="BK613" i="2"/>
  <c r="BK2456" i="2"/>
  <c r="BK1966" i="2"/>
  <c r="BK651" i="2"/>
  <c r="BK497" i="2"/>
  <c r="J2215" i="2"/>
  <c r="J366" i="2"/>
  <c r="J2565" i="2"/>
  <c r="J1352" i="2"/>
  <c r="BK597" i="2"/>
  <c r="BK210" i="3"/>
  <c r="J206" i="3"/>
  <c r="J1694" i="2"/>
  <c r="BK3514" i="2"/>
  <c r="J1222" i="2"/>
  <c r="BK2819" i="2"/>
  <c r="J1976" i="2"/>
  <c r="BK393" i="2"/>
  <c r="J2365" i="2"/>
  <c r="BK1590" i="2"/>
  <c r="J656" i="2"/>
  <c r="J1503" i="2"/>
  <c r="BK3200" i="2"/>
  <c r="J2650" i="2"/>
  <c r="J1936" i="2"/>
  <c r="BK330" i="2"/>
  <c r="J2835" i="2"/>
  <c r="J1493" i="2"/>
  <c r="BK887" i="2"/>
  <c r="BK413" i="2"/>
  <c r="J198" i="3"/>
  <c r="J255" i="3"/>
  <c r="J232" i="3"/>
  <c r="J300" i="3"/>
  <c r="BK275" i="3"/>
  <c r="BK163" i="3"/>
  <c r="F37" i="6"/>
  <c r="BD59" i="1" s="1"/>
  <c r="J1586" i="2"/>
  <c r="J2418" i="2"/>
  <c r="J1914" i="2"/>
  <c r="J530" i="2"/>
  <c r="J151" i="2"/>
  <c r="J1498" i="2"/>
  <c r="J3058" i="2"/>
  <c r="J2319" i="2"/>
  <c r="J854" i="2"/>
  <c r="BK2490" i="2"/>
  <c r="J1306" i="2"/>
  <c r="J3552" i="2"/>
  <c r="BK2123" i="2"/>
  <c r="BK1577" i="2"/>
  <c r="J2225" i="2"/>
  <c r="BK772" i="2"/>
  <c r="BK2839" i="2"/>
  <c r="BK3421" i="2"/>
  <c r="BK1670" i="2"/>
  <c r="BK974" i="2"/>
  <c r="BK366" i="2"/>
  <c r="J1656" i="2"/>
  <c r="J525" i="2"/>
  <c r="J2304" i="2"/>
  <c r="BK1111" i="2"/>
  <c r="BK398" i="2"/>
  <c r="J3227" i="2"/>
  <c r="BK2700" i="2"/>
  <c r="BK2032" i="2"/>
  <c r="BK1473" i="2"/>
  <c r="J1080" i="2"/>
  <c r="J575" i="2"/>
  <c r="J1098" i="2"/>
  <c r="J2253" i="2"/>
  <c r="BK1439" i="2"/>
  <c r="BK220" i="2"/>
  <c r="J2067" i="2"/>
  <c r="J3078" i="2"/>
  <c r="BK2708" i="2"/>
  <c r="BK1562" i="2"/>
  <c r="J787" i="2"/>
  <c r="J2712" i="2"/>
  <c r="J1966" i="2"/>
  <c r="BK862" i="2"/>
  <c r="BK2329" i="2"/>
  <c r="BK3011" i="2"/>
  <c r="BK2067" i="2"/>
  <c r="BK1463" i="2"/>
  <c r="J245" i="2"/>
  <c r="BK1846" i="2"/>
  <c r="BK3509" i="2"/>
  <c r="BK2889" i="2"/>
  <c r="BK2263" i="2"/>
  <c r="J1103" i="2"/>
  <c r="J512" i="2"/>
  <c r="J2089" i="2"/>
  <c r="BK1816" i="2"/>
  <c r="BK1445" i="2"/>
  <c r="J3074" i="2"/>
  <c r="BK1803" i="2"/>
  <c r="BK116" i="2"/>
  <c r="J2799" i="2"/>
  <c r="BK2143" i="2"/>
  <c r="J1155" i="2"/>
  <c r="J126" i="2"/>
  <c r="BK2726" i="2"/>
  <c r="BK2205" i="2"/>
  <c r="BK1756" i="2"/>
  <c r="J604" i="2"/>
  <c r="J271" i="3"/>
  <c r="BK228" i="3"/>
  <c r="J279" i="3"/>
  <c r="J84" i="4"/>
  <c r="J106" i="9"/>
  <c r="J126" i="9"/>
  <c r="J947" i="2"/>
  <c r="J1717" i="2"/>
  <c r="BK656" i="2"/>
  <c r="BK1535" i="2"/>
  <c r="BK3157" i="2"/>
  <c r="J2527" i="2"/>
  <c r="J1383" i="2"/>
  <c r="J777" i="2"/>
  <c r="BK2506" i="2"/>
  <c r="BK2023" i="2"/>
  <c r="J641" i="2"/>
  <c r="J3519" i="2"/>
  <c r="BK2721" i="2"/>
  <c r="J2655" i="2"/>
  <c r="BK2554" i="2"/>
  <c r="BK2428" i="2"/>
  <c r="BK2221" i="2"/>
  <c r="BK1762" i="2"/>
  <c r="BK1306" i="2"/>
  <c r="BK782" i="2"/>
  <c r="J3148" i="2"/>
  <c r="BK2232" i="2"/>
  <c r="BK1498" i="2"/>
  <c r="BK627" i="2"/>
  <c r="J2688" i="2"/>
  <c r="BK710" i="2"/>
  <c r="J3434" i="2"/>
  <c r="BK2964" i="2"/>
  <c r="J2585" i="2"/>
  <c r="J2189" i="2"/>
  <c r="J330" i="2"/>
  <c r="BK2731" i="2"/>
  <c r="J1665" i="2"/>
  <c r="BK435" i="2"/>
  <c r="J2861" i="2"/>
  <c r="J2635" i="2"/>
  <c r="J2032" i="2"/>
  <c r="J962" i="2"/>
  <c r="J403" i="2"/>
  <c r="J2474" i="2"/>
  <c r="J1343" i="2"/>
  <c r="BK169" i="2"/>
  <c r="BK3449" i="2"/>
  <c r="BK3448" i="2" s="1"/>
  <c r="J3448" i="2" s="1"/>
  <c r="J90" i="2" s="1"/>
  <c r="BK2309" i="2"/>
  <c r="J1540" i="2"/>
  <c r="BK2494" i="2"/>
  <c r="BK1540" i="2"/>
  <c r="BK685" i="2"/>
  <c r="J3222" i="2"/>
  <c r="J2739" i="2"/>
  <c r="J1931" i="2"/>
  <c r="J1133" i="2"/>
  <c r="BK540" i="2"/>
  <c r="BK216" i="2"/>
  <c r="BK2920" i="2"/>
  <c r="BK2549" i="2"/>
  <c r="J2268" i="2"/>
  <c r="J1626" i="2"/>
  <c r="J905" i="2"/>
  <c r="J296" i="2"/>
  <c r="BK236" i="3"/>
  <c r="BK183" i="3"/>
  <c r="BK109" i="3"/>
  <c r="J283" i="3"/>
  <c r="BK151" i="3"/>
  <c r="BK123" i="3"/>
  <c r="J111" i="9"/>
  <c r="J131" i="9"/>
  <c r="J1686" i="2"/>
  <c r="BK3434" i="2"/>
  <c r="J2079" i="2"/>
  <c r="BK235" i="2"/>
  <c r="J2399" i="2"/>
  <c r="BK831" i="2"/>
  <c r="J3034" i="2"/>
  <c r="BK1826" i="2"/>
  <c r="BK3122" i="2"/>
  <c r="BK1011" i="2"/>
  <c r="BK2971" i="2"/>
  <c r="J1762" i="2"/>
  <c r="J872" i="2"/>
  <c r="BK230" i="2"/>
  <c r="BK2696" i="2"/>
  <c r="BK1772" i="2"/>
  <c r="J1057" i="2"/>
  <c r="BK159" i="3"/>
  <c r="J93" i="3"/>
  <c r="BK283" i="3"/>
  <c r="BK255" i="3"/>
  <c r="BK105" i="3"/>
  <c r="F36" i="8"/>
  <c r="BC61" i="1"/>
  <c r="BK2645" i="2"/>
  <c r="BK1373" i="2"/>
  <c r="BK501" i="2"/>
  <c r="BK718" i="2"/>
  <c r="BK2628" i="2"/>
  <c r="J1637" i="2"/>
  <c r="J710" i="2"/>
  <c r="J3576" i="2"/>
  <c r="J2823" i="2"/>
  <c r="J1744" i="2"/>
  <c r="BK641" i="2"/>
  <c r="BK354" i="2"/>
  <c r="J127" i="3"/>
  <c r="BK225" i="3"/>
  <c r="J318" i="3"/>
  <c r="J167" i="3"/>
  <c r="BK167" i="3"/>
  <c r="BK84" i="4"/>
  <c r="F37" i="7"/>
  <c r="BK867" i="2"/>
  <c r="BK2248" i="2"/>
  <c r="BK1700" i="2"/>
  <c r="BK854" i="2"/>
  <c r="BK2981" i="2"/>
  <c r="J1261" i="2"/>
  <c r="BK2791" i="2"/>
  <c r="BK2128" i="2"/>
  <c r="BK1194" i="2"/>
  <c r="BK2622" i="2"/>
  <c r="J1544" i="2"/>
  <c r="BK702" i="2"/>
  <c r="J3534" i="2"/>
  <c r="BK2180" i="2"/>
  <c r="J1404" i="2"/>
  <c r="BK3101" i="2"/>
  <c r="J1651" i="2"/>
  <c r="BK3556" i="2"/>
  <c r="J350" i="2"/>
  <c r="J2947" i="2"/>
  <c r="BK1887" i="2"/>
  <c r="J1016" i="2"/>
  <c r="J2995" i="2"/>
  <c r="BK1840" i="2"/>
  <c r="J916" i="2"/>
  <c r="BK3034" i="2"/>
  <c r="BK1605" i="2"/>
  <c r="BK557" i="2"/>
  <c r="J3478" i="2"/>
  <c r="BK2783" i="2"/>
  <c r="BK1896" i="2"/>
  <c r="BK1610" i="2"/>
  <c r="BK1227" i="2"/>
  <c r="BK418" i="2"/>
  <c r="BK1348" i="2"/>
  <c r="J2478" i="2"/>
  <c r="BK1368" i="2"/>
  <c r="J1006" i="2"/>
  <c r="J2628" i="2"/>
  <c r="J209" i="2"/>
  <c r="BK2540" i="2"/>
  <c r="J1316" i="2"/>
  <c r="J899" i="2"/>
  <c r="BK3402" i="2"/>
  <c r="J2348" i="2"/>
  <c r="BK1352" i="2"/>
  <c r="BK521" i="2"/>
  <c r="J1896" i="2"/>
  <c r="BK2441" i="2"/>
  <c r="BK1797" i="2"/>
  <c r="BK1357" i="2"/>
  <c r="BK609" i="2"/>
  <c r="J2441" i="2"/>
  <c r="BK1530" i="2"/>
  <c r="BK3182" i="2"/>
  <c r="BK2779" i="2"/>
  <c r="BK2210" i="2"/>
  <c r="J887" i="2"/>
  <c r="J2289" i="2"/>
  <c r="BK1523" i="2"/>
  <c r="BK1744" i="2"/>
  <c r="BK1217" i="2"/>
  <c r="BK136" i="2"/>
  <c r="J1577" i="2"/>
  <c r="BK632" i="2"/>
  <c r="BK2995" i="2"/>
  <c r="BK2319" i="2"/>
  <c r="J1523" i="2"/>
  <c r="J475" i="2"/>
  <c r="J2981" i="2"/>
  <c r="BK2340" i="2"/>
  <c r="J1200" i="2"/>
  <c r="J501" i="2"/>
  <c r="BK145" i="3"/>
  <c r="J275" i="3"/>
  <c r="J240" i="3"/>
  <c r="J155" i="3"/>
  <c r="BK2158" i="2"/>
  <c r="J2258" i="2"/>
  <c r="BK1513" i="2"/>
  <c r="J581" i="2"/>
  <c r="J2696" i="2"/>
  <c r="J1242" i="2"/>
  <c r="BK2884" i="2"/>
  <c r="BK1808" i="2"/>
  <c r="BK487" i="2"/>
  <c r="J2382" i="2"/>
  <c r="J1479" i="2"/>
  <c r="BK3544" i="2"/>
  <c r="BK2743" i="2"/>
  <c r="J2670" i="2"/>
  <c r="BK2522" i="2"/>
  <c r="J2408" i="2"/>
  <c r="J2163" i="2"/>
  <c r="BK1791" i="2"/>
  <c r="J1457" i="2"/>
  <c r="BK562" i="2"/>
  <c r="BK2278" i="2"/>
  <c r="J1797" i="2"/>
  <c r="J1111" i="2"/>
  <c r="BK468" i="2"/>
  <c r="BK2163" i="2"/>
  <c r="J535" i="2"/>
  <c r="J3509" i="2"/>
  <c r="BK3162" i="2"/>
  <c r="J2466" i="2"/>
  <c r="BK2073" i="2"/>
  <c r="BK163" i="2"/>
  <c r="BK2900" i="2"/>
  <c r="J1826" i="2"/>
  <c r="J3572" i="2"/>
  <c r="J2787" i="2"/>
  <c r="J2395" i="2"/>
  <c r="BK1133" i="2"/>
  <c r="J521" i="2"/>
  <c r="J2532" i="2"/>
  <c r="BK1981" i="2"/>
  <c r="BK463" i="2"/>
  <c r="J3548" i="2"/>
  <c r="BK2815" i="2"/>
  <c r="J1900" i="2"/>
  <c r="BK676" i="2"/>
  <c r="J251" i="3"/>
  <c r="J247" i="3"/>
  <c r="F36" i="6"/>
  <c r="J136" i="9"/>
  <c r="BK2289" i="2"/>
  <c r="BK803" i="2"/>
  <c r="J2783" i="2"/>
  <c r="BK980" i="2"/>
  <c r="BK2391" i="2"/>
  <c r="J1756" i="2"/>
  <c r="J131" i="2"/>
  <c r="J2779" i="2"/>
  <c r="J1021" i="2"/>
  <c r="J186" i="2"/>
  <c r="J2423" i="2"/>
  <c r="J893" i="2"/>
  <c r="J244" i="3"/>
  <c r="J190" i="3"/>
  <c r="BK136" i="9"/>
  <c r="BK120" i="9"/>
  <c r="BK1961" i="2"/>
  <c r="J2803" i="2"/>
  <c r="J1295" i="2"/>
  <c r="J3068" i="2"/>
  <c r="J2498" i="2"/>
  <c r="J1519" i="2"/>
  <c r="BK516" i="2"/>
  <c r="J3157" i="2"/>
  <c r="BK1777" i="2"/>
  <c r="BK726" i="2"/>
  <c r="J1172" i="2"/>
  <c r="J3122" i="2"/>
  <c r="J2451" i="2"/>
  <c r="J1489" i="2"/>
  <c r="BK530" i="2"/>
  <c r="BK2911" i="2"/>
  <c r="BK2089" i="2"/>
  <c r="BK84" i="6"/>
  <c r="J3092" i="2"/>
  <c r="J632" i="2"/>
  <c r="J1670" i="2"/>
  <c r="BK2775" i="2"/>
  <c r="J693" i="2"/>
  <c r="BK2028" i="2"/>
  <c r="J303" i="2"/>
  <c r="J2456" i="2"/>
  <c r="BK2906" i="2"/>
  <c r="J1463" i="2"/>
  <c r="BK2787" i="2"/>
  <c r="BK1075" i="2"/>
  <c r="BK2853" i="2"/>
  <c r="BK1271" i="2"/>
  <c r="J2844" i="2"/>
  <c r="J877" i="2"/>
  <c r="BK1674" i="2"/>
  <c r="BK905" i="2"/>
  <c r="BK3416" i="2"/>
  <c r="J1566" i="2"/>
  <c r="BK3074" i="2"/>
  <c r="J2502" i="2"/>
  <c r="BK1641" i="2"/>
  <c r="BK388" i="2"/>
  <c r="BK2510" i="2"/>
  <c r="BK1544" i="2"/>
  <c r="BK429" i="2"/>
  <c r="J2101" i="2"/>
  <c r="J334" i="2"/>
  <c r="BK2879" i="2"/>
  <c r="J260" i="2"/>
  <c r="J2645" i="2"/>
  <c r="J1368" i="2"/>
  <c r="J177" i="2"/>
  <c r="J267" i="3"/>
  <c r="BK131" i="3"/>
  <c r="BK187" i="3"/>
  <c r="J2931" i="2"/>
  <c r="J2403" i="2"/>
  <c r="BK1921" i="2"/>
  <c r="J497" i="2"/>
  <c r="J1290" i="2"/>
  <c r="J3062" i="2"/>
  <c r="BK947" i="2"/>
  <c r="BK2101" i="2"/>
  <c r="BK760" i="2"/>
  <c r="BK2258" i="2"/>
  <c r="BK893" i="2"/>
  <c r="J163" i="2"/>
  <c r="J2428" i="2"/>
  <c r="J1610" i="2"/>
  <c r="J446" i="2"/>
  <c r="BK3529" i="2"/>
  <c r="BK941" i="2"/>
  <c r="J136" i="2"/>
  <c r="BK1554" i="2"/>
  <c r="J3191" i="2"/>
  <c r="J2675" i="2"/>
  <c r="BK1417" i="2"/>
  <c r="BK2585" i="2"/>
  <c r="J2354" i="2"/>
  <c r="BK131" i="9"/>
  <c r="J3556" i="2"/>
  <c r="BK1001" i="2"/>
  <c r="BK1614" i="2"/>
  <c r="BK2735" i="2"/>
  <c r="BK89" i="9"/>
  <c r="J2118" i="2"/>
  <c r="J2721" i="2"/>
  <c r="J1647" i="2"/>
  <c r="BK1066" i="2"/>
  <c r="BK2461" i="2"/>
  <c r="BK1242" i="2"/>
  <c r="J3544" i="2"/>
  <c r="J3101" i="2"/>
  <c r="J1179" i="2"/>
  <c r="J2143" i="2"/>
  <c r="J591" i="2"/>
  <c r="J718" i="2"/>
  <c r="BK2823" i="2"/>
  <c r="J1786" i="2"/>
  <c r="BK2153" i="2"/>
  <c r="J1039" i="2"/>
  <c r="BK250" i="2"/>
  <c r="J1326" i="2"/>
  <c r="BK667" i="2"/>
  <c r="BK3058" i="2"/>
  <c r="BK767" i="2"/>
  <c r="BK2565" i="2"/>
  <c r="J1271" i="2"/>
  <c r="BK186" i="2"/>
  <c r="BK1410" i="2"/>
  <c r="BK604" i="2"/>
  <c r="J1161" i="2"/>
  <c r="BK3560" i="2"/>
  <c r="J2554" i="2"/>
  <c r="J1631" i="2"/>
  <c r="J557" i="2"/>
  <c r="J2884" i="2"/>
  <c r="J2001" i="2"/>
  <c r="J957" i="2"/>
  <c r="BK240" i="3"/>
  <c r="BK315" i="3"/>
  <c r="F34" i="5"/>
  <c r="BA58" i="1"/>
  <c r="J1417" i="2"/>
  <c r="J3015" i="2"/>
  <c r="BK1598" i="2"/>
  <c r="BK1949" i="2"/>
  <c r="J540" i="2"/>
  <c r="BK2268" i="2"/>
  <c r="BK1103" i="2"/>
  <c r="BK3552" i="2"/>
  <c r="J2731" i="2"/>
  <c r="BK2650" i="2"/>
  <c r="BK2498" i="2"/>
  <c r="BK2399" i="2"/>
  <c r="BK1907" i="2"/>
  <c r="BK1338" i="2"/>
  <c r="J463" i="2"/>
  <c r="J1808" i="2"/>
  <c r="J1227" i="2"/>
  <c r="BK525" i="2"/>
  <c r="J1881" i="2"/>
  <c r="J121" i="2"/>
  <c r="BK2835" i="2"/>
  <c r="J2263" i="2"/>
  <c r="J3568" i="2"/>
  <c r="J2062" i="2"/>
  <c r="BK255" i="2"/>
  <c r="BK2795" i="2"/>
  <c r="BK1566" i="2"/>
  <c r="J2273" i="2"/>
  <c r="BK1232" i="2"/>
  <c r="BK245" i="2"/>
  <c r="BK3015" i="2"/>
  <c r="BK2175" i="2"/>
  <c r="J1027" i="2"/>
  <c r="BK318" i="2"/>
  <c r="J1791" i="2"/>
  <c r="J388" i="2"/>
  <c r="BK2763" i="2"/>
  <c r="J1581" i="2"/>
  <c r="BK911" i="2"/>
  <c r="J2869" i="2"/>
  <c r="J2461" i="2"/>
  <c r="BK1767" i="2"/>
  <c r="J1066" i="2"/>
  <c r="BK213" i="3"/>
  <c r="BK244" i="3"/>
  <c r="J131" i="3"/>
  <c r="J135" i="3"/>
  <c r="J225" i="3"/>
  <c r="BK84" i="8"/>
  <c r="J97" i="9"/>
  <c r="BK1581" i="2"/>
  <c r="BK1150" i="2"/>
  <c r="BK1179" i="2"/>
  <c r="J2815" i="2"/>
  <c r="BK2138" i="2"/>
  <c r="BK1098" i="2"/>
  <c r="J3514" i="2"/>
  <c r="J2522" i="2"/>
  <c r="BK1122" i="2"/>
  <c r="BK113" i="3"/>
  <c r="J151" i="3"/>
  <c r="J309" i="3"/>
  <c r="J183" i="3"/>
  <c r="F34" i="7"/>
  <c r="BA60" i="1" s="1"/>
  <c r="BK1881" i="2"/>
  <c r="BK2688" i="2"/>
  <c r="BK126" i="2"/>
  <c r="BK1404" i="2"/>
  <c r="J3539" i="2"/>
  <c r="J2148" i="2"/>
  <c r="BK3139" i="2"/>
  <c r="BK1656" i="2"/>
  <c r="BK3568" i="2"/>
  <c r="BK2755" i="2"/>
  <c r="BK2194" i="2"/>
  <c r="BK381" i="2"/>
  <c r="BK2957" i="2"/>
  <c r="BK2408" i="2"/>
  <c r="J1926" i="2"/>
  <c r="BK1321" i="2"/>
  <c r="J2295" i="2"/>
  <c r="BK441" i="2"/>
  <c r="J2900" i="2"/>
  <c r="BK1489" i="2"/>
  <c r="BK2895" i="2"/>
  <c r="BK131" i="2"/>
  <c r="BK2037" i="2"/>
  <c r="J792" i="2"/>
  <c r="J2494" i="2"/>
  <c r="BK1457" i="2"/>
  <c r="J807" i="2"/>
  <c r="J2095" i="2"/>
  <c r="J141" i="2"/>
  <c r="BK2916" i="2"/>
  <c r="J2243" i="2"/>
  <c r="BK1851" i="2"/>
  <c r="J1011" i="2"/>
  <c r="J3042" i="2"/>
  <c r="BK3068" i="2"/>
  <c r="BK1681" i="2"/>
  <c r="BK916" i="2"/>
  <c r="BK2239" i="2"/>
  <c r="J3300" i="2"/>
  <c r="J1816" i="2"/>
  <c r="J409" i="2"/>
  <c r="BK2215" i="2"/>
  <c r="BK1200" i="2"/>
  <c r="J1266" i="2"/>
  <c r="J2239" i="2"/>
  <c r="BK247" i="3"/>
  <c r="J194" i="3"/>
  <c r="F36" i="4"/>
  <c r="BC57" i="1" s="1"/>
  <c r="BK1631" i="2"/>
  <c r="J2047" i="2"/>
  <c r="BK1085" i="2"/>
  <c r="BK350" i="2"/>
  <c r="BK2304" i="2"/>
  <c r="BK3341" i="2"/>
  <c r="J2767" i="2"/>
  <c r="BK1295" i="2"/>
  <c r="BK1626" i="2"/>
  <c r="BK3130" i="2"/>
  <c r="J2700" i="2"/>
  <c r="J2604" i="2"/>
  <c r="BK2418" i="2"/>
  <c r="J2133" i="2"/>
  <c r="J1681" i="2"/>
  <c r="J667" i="2"/>
  <c r="J2743" i="2"/>
  <c r="J1590" i="2"/>
  <c r="J418" i="2"/>
  <c r="BK1261" i="2"/>
  <c r="BK409" i="2"/>
  <c r="J3206" i="2"/>
  <c r="BK2704" i="2"/>
  <c r="J468" i="2"/>
  <c r="BK2604" i="2"/>
  <c r="J1434" i="2"/>
  <c r="BK3112" i="2"/>
  <c r="J2506" i="2"/>
  <c r="BK1021" i="2"/>
  <c r="J3389" i="2"/>
  <c r="BK2084" i="2"/>
  <c r="BK967" i="2"/>
  <c r="BK3572" i="2"/>
  <c r="J2874" i="2"/>
  <c r="J2023" i="2"/>
  <c r="BK3042" i="2"/>
  <c r="BK146" i="2"/>
  <c r="J2807" i="2"/>
  <c r="J2340" i="2"/>
  <c r="J1373" i="2"/>
  <c r="J255" i="2"/>
  <c r="J2964" i="2"/>
  <c r="BK2514" i="2"/>
  <c r="BK1727" i="2"/>
  <c r="J697" i="2"/>
  <c r="J109" i="3"/>
  <c r="J312" i="3"/>
  <c r="J305" i="3"/>
  <c r="BK259" i="3"/>
  <c r="F36" i="7"/>
  <c r="BK1399" i="2"/>
  <c r="BK2684" i="2"/>
  <c r="J398" i="2"/>
  <c r="J2232" i="2"/>
  <c r="J1116" i="2"/>
  <c r="BK141" i="2"/>
  <c r="BK2532" i="2"/>
  <c r="J1311" i="2"/>
  <c r="J767" i="2"/>
  <c r="BK3083" i="2"/>
  <c r="J2640" i="2"/>
  <c r="J1357" i="2"/>
  <c r="J286" i="2"/>
  <c r="J3484" i="2"/>
  <c r="BK2365" i="2"/>
  <c r="BK1326" i="2"/>
  <c r="BK291" i="2"/>
  <c r="J236" i="3"/>
  <c r="BK309" i="3"/>
  <c r="J263" i="3"/>
  <c r="J84" i="6"/>
  <c r="BK93" i="9"/>
  <c r="BK97" i="9"/>
  <c r="J2889" i="2"/>
  <c r="J1331" i="2"/>
  <c r="J1821" i="2"/>
  <c r="BK1039" i="2"/>
  <c r="J1605" i="2"/>
  <c r="J862" i="2"/>
  <c r="BK313" i="2"/>
  <c r="BK2225" i="2"/>
  <c r="BK1247" i="2"/>
  <c r="BK195" i="2"/>
  <c r="J3529" i="2"/>
  <c r="BK2470" i="2"/>
  <c r="BK1717" i="2"/>
  <c r="BK1080" i="2"/>
  <c r="J2940" i="2"/>
  <c r="BK996" i="2"/>
  <c r="J3030" i="2"/>
  <c r="BK2803" i="2"/>
  <c r="BK2348" i="2"/>
  <c r="BK1363" i="2"/>
  <c r="BK586" i="2"/>
  <c r="J3564" i="2"/>
  <c r="BK2665" i="2"/>
  <c r="BK1926" i="2"/>
  <c r="BK3026" i="2"/>
  <c r="J986" i="2"/>
  <c r="J2849" i="2"/>
  <c r="J1954" i="2"/>
  <c r="J1399" i="2"/>
  <c r="BK334" i="2"/>
  <c r="BK2118" i="2"/>
  <c r="J491" i="2"/>
  <c r="J1144" i="2"/>
  <c r="BK2354" i="2"/>
  <c r="BK535" i="2"/>
  <c r="J2052" i="2"/>
  <c r="BK3038" i="2"/>
  <c r="BK190" i="3"/>
  <c r="BK127" i="3"/>
  <c r="BK84" i="7"/>
  <c r="BK116" i="9"/>
  <c r="BK1661" i="2"/>
  <c r="BK2861" i="2"/>
  <c r="J230" i="2"/>
  <c r="BK2148" i="2"/>
  <c r="J3052" i="2"/>
  <c r="J1363" i="2"/>
  <c r="J216" i="2"/>
  <c r="BK1189" i="2"/>
  <c r="BK2831" i="2"/>
  <c r="J1674" i="2"/>
  <c r="BK1428" i="2"/>
  <c r="J3112" i="2"/>
  <c r="J2377" i="2"/>
  <c r="BK296" i="2"/>
  <c r="J2680" i="2"/>
  <c r="J1378" i="2"/>
  <c r="BK423" i="2"/>
  <c r="J101" i="3"/>
  <c r="BK286" i="3"/>
  <c r="J2037" i="2"/>
  <c r="BK2759" i="2"/>
  <c r="J1907" i="2"/>
  <c r="BK3502" i="2"/>
  <c r="BK1833" i="2"/>
  <c r="J1803" i="2"/>
  <c r="BK1647" i="2"/>
  <c r="BK2052" i="2"/>
  <c r="J2180" i="2"/>
  <c r="BK452" i="2"/>
  <c r="BK991" i="2"/>
  <c r="BK446" i="2"/>
  <c r="BK2371" i="2"/>
  <c r="J1338" i="2"/>
  <c r="J452" i="2"/>
  <c r="J3524" i="2"/>
  <c r="BK2200" i="2"/>
  <c r="J1530" i="2"/>
  <c r="BK1875" i="2"/>
  <c r="BK3478" i="2"/>
  <c r="BK2989" i="2"/>
  <c r="BK2382" i="2"/>
  <c r="BK1128" i="2"/>
  <c r="J205" i="2"/>
  <c r="BK2451" i="2"/>
  <c r="BK300" i="3"/>
  <c r="J294" i="3"/>
  <c r="BK118" i="3"/>
  <c r="F35" i="4"/>
  <c r="BB57" i="1"/>
  <c r="BK1619" i="2"/>
  <c r="J3130" i="2"/>
  <c r="BK1450" i="2"/>
  <c r="J2413" i="2"/>
  <c r="BK3576" i="2"/>
  <c r="BK1914" i="2"/>
  <c r="J1851" i="2"/>
  <c r="J435" i="2"/>
  <c r="J3560" i="2"/>
  <c r="J2514" i="2"/>
  <c r="J1184" i="2"/>
  <c r="BK3382" i="2"/>
  <c r="J1150" i="2"/>
  <c r="J2763" i="2"/>
  <c r="J506" i="2"/>
  <c r="BK2618" i="2"/>
  <c r="J1750" i="2"/>
  <c r="BK693" i="2"/>
  <c r="J2153" i="2"/>
  <c r="BK1931" i="2"/>
  <c r="J313" i="2"/>
  <c r="J318" i="2"/>
  <c r="J1991" i="2"/>
  <c r="BK2446" i="2"/>
  <c r="BK265" i="2"/>
  <c r="BK194" i="3"/>
  <c r="J171" i="3"/>
  <c r="BK106" i="9"/>
  <c r="BK2536" i="2"/>
  <c r="J980" i="2"/>
  <c r="BK403" i="2"/>
  <c r="BK2403" i="2"/>
  <c r="BK121" i="2"/>
  <c r="J1217" i="2"/>
  <c r="BK3534" i="2"/>
  <c r="BK2717" i="2"/>
  <c r="J1445" i="2"/>
  <c r="J1247" i="2"/>
  <c r="BK2675" i="2"/>
  <c r="BK1282" i="2"/>
  <c r="BK2827" i="2"/>
  <c r="J941" i="2"/>
  <c r="BK2108" i="2"/>
  <c r="J2168" i="2"/>
  <c r="BK2243" i="2"/>
  <c r="BK3191" i="2"/>
  <c r="J2371" i="2"/>
  <c r="BK2940" i="2"/>
  <c r="BK2466" i="2"/>
  <c r="BK1712" i="2"/>
  <c r="BK646" i="2"/>
  <c r="BK206" i="3"/>
  <c r="J145" i="3"/>
  <c r="J259" i="3"/>
  <c r="F35" i="5"/>
  <c r="BB58" i="1"/>
  <c r="J1971" i="2"/>
  <c r="BK2527" i="2"/>
  <c r="J1869" i="2"/>
  <c r="J1139" i="2"/>
  <c r="J187" i="3"/>
  <c r="BK93" i="3"/>
  <c r="BK202" i="3"/>
  <c r="BK126" i="9"/>
  <c r="J2175" i="2"/>
  <c r="BK2079" i="2"/>
  <c r="J308" i="2"/>
  <c r="J291" i="2"/>
  <c r="BK2423" i="2"/>
  <c r="J2827" i="2"/>
  <c r="J1921" i="2"/>
  <c r="J3139" i="2"/>
  <c r="J2482" i="2"/>
  <c r="J1189" i="2"/>
  <c r="J2549" i="2"/>
  <c r="J429" i="2"/>
  <c r="BK1936" i="2"/>
  <c r="J991" i="2"/>
  <c r="J2726" i="2"/>
  <c r="BK1172" i="2"/>
  <c r="J2735" i="2"/>
  <c r="J1428" i="2"/>
  <c r="AS54" i="1"/>
  <c r="BK475" i="2"/>
  <c r="J2759" i="2"/>
  <c r="J1473" i="2"/>
  <c r="BK225" i="2"/>
  <c r="J2540" i="2"/>
  <c r="BK155" i="3"/>
  <c r="BK279" i="3"/>
  <c r="BK84" i="5"/>
  <c r="BK111" i="9"/>
  <c r="J1722" i="2"/>
  <c r="J1840" i="2"/>
  <c r="J3166" i="2"/>
  <c r="BK2692" i="2"/>
  <c r="BK1558" i="2"/>
  <c r="J2957" i="2"/>
  <c r="BK2478" i="2"/>
  <c r="BK575" i="2"/>
  <c r="J1961" i="2"/>
  <c r="BK3539" i="2"/>
  <c r="J2490" i="2"/>
  <c r="J1206" i="2"/>
  <c r="J2210" i="2"/>
  <c r="BK1166" i="2"/>
  <c r="J3171" i="2"/>
  <c r="BK2395" i="2"/>
  <c r="BK1033" i="2"/>
  <c r="J116" i="2"/>
  <c r="J2811" i="2"/>
  <c r="BK2006" i="2"/>
  <c r="J609" i="2"/>
  <c r="BK294" i="3"/>
  <c r="J140" i="3"/>
  <c r="J286" i="3"/>
  <c r="J89" i="9"/>
  <c r="J116" i="9"/>
  <c r="BK3052" i="2"/>
  <c r="BK3210" i="2"/>
  <c r="J2300" i="2"/>
  <c r="BK1155" i="2"/>
  <c r="BK2947" i="2"/>
  <c r="BK2747" i="2"/>
  <c r="BK1237" i="2"/>
  <c r="BK506" i="2"/>
  <c r="BK1971" i="2"/>
  <c r="BK2095" i="2"/>
  <c r="BK1503" i="2"/>
  <c r="BK2767" i="2"/>
  <c r="BK345" i="2"/>
  <c r="J2747" i="2"/>
  <c r="J1554" i="2"/>
  <c r="J2879" i="2"/>
  <c r="BK2189" i="2"/>
  <c r="J146" i="2"/>
  <c r="BK179" i="3"/>
  <c r="BK97" i="3"/>
  <c r="J105" i="3"/>
  <c r="J84" i="7"/>
  <c r="J101" i="9"/>
  <c r="J1661" i="2"/>
  <c r="J1194" i="2"/>
  <c r="BK2133" i="2"/>
  <c r="J1085" i="2"/>
  <c r="BK3022" i="2"/>
  <c r="BK2042" i="2"/>
  <c r="BK1045" i="2"/>
  <c r="BK3548" i="2"/>
  <c r="J2857" i="2"/>
  <c r="J1949" i="2"/>
  <c r="BK1316" i="2"/>
  <c r="J516" i="2"/>
  <c r="J2248" i="2"/>
  <c r="J1410" i="2"/>
  <c r="J250" i="2"/>
  <c r="BK1586" i="2"/>
  <c r="J881" i="2"/>
  <c r="J235" i="2"/>
  <c r="BK3254" i="2"/>
  <c r="BK2712" i="2"/>
  <c r="J120" i="9"/>
  <c r="BK1222" i="2"/>
  <c r="J1001" i="2"/>
  <c r="BK2640" i="2"/>
  <c r="BK177" i="2"/>
  <c r="BK881" i="2"/>
  <c r="J2334" i="2"/>
  <c r="J551" i="2"/>
  <c r="J1237" i="2"/>
  <c r="J2622" i="2"/>
  <c r="J2717" i="2"/>
  <c r="BK1423" i="2"/>
  <c r="J3502" i="2"/>
  <c r="BK1378" i="2"/>
  <c r="J413" i="2"/>
  <c r="BK697" i="2"/>
  <c r="BK3166" i="2"/>
  <c r="BK807" i="2"/>
  <c r="J2359" i="2"/>
  <c r="J1833" i="2"/>
  <c r="BK1057" i="2"/>
  <c r="J1562" i="2"/>
  <c r="J2771" i="2"/>
  <c r="J169" i="2"/>
  <c r="J1767" i="2"/>
  <c r="J1091" i="2"/>
  <c r="J1598" i="2"/>
  <c r="J345" i="2"/>
  <c r="J1321" i="2"/>
  <c r="BK2799" i="2"/>
  <c r="J996" i="2"/>
  <c r="BK2284" i="2"/>
  <c r="BK1290" i="2"/>
  <c r="BK3148" i="2"/>
  <c r="J2386" i="2"/>
  <c r="BK877" i="2"/>
  <c r="BK2502" i="2"/>
  <c r="J1619" i="2"/>
  <c r="BK899" i="2"/>
  <c r="J315" i="3"/>
  <c r="J210" i="3"/>
  <c r="J93" i="9"/>
  <c r="BK1139" i="2"/>
  <c r="J1282" i="2"/>
  <c r="J1122" i="2"/>
  <c r="BK2253" i="2"/>
  <c r="BK1821" i="2"/>
  <c r="J3382" i="2"/>
  <c r="J2660" i="2"/>
  <c r="BK2482" i="2"/>
  <c r="BK1954" i="2"/>
  <c r="BK1519" i="2"/>
  <c r="J952" i="2"/>
  <c r="J2205" i="2"/>
  <c r="BK787" i="2"/>
  <c r="J2971" i="2"/>
  <c r="BK308" i="2"/>
  <c r="J2775" i="2"/>
  <c r="J651" i="2"/>
  <c r="BK3062" i="2"/>
  <c r="J1033" i="2"/>
  <c r="BK2680" i="2"/>
  <c r="J1232" i="2"/>
  <c r="J2831" i="2"/>
  <c r="J646" i="2"/>
  <c r="BK3171" i="2"/>
  <c r="BK1750" i="2"/>
  <c r="J3162" i="2"/>
  <c r="BK872" i="2"/>
  <c r="J3005" i="2"/>
  <c r="J2200" i="2"/>
  <c r="J619" i="2"/>
  <c r="J3416" i="2"/>
  <c r="BK1900" i="2"/>
  <c r="BK1161" i="2"/>
  <c r="J113" i="3"/>
  <c r="BK251" i="3"/>
  <c r="J175" i="3"/>
  <c r="F37" i="5"/>
  <c r="J2906" i="2"/>
  <c r="BK2869" i="2"/>
  <c r="BK2857" i="2"/>
  <c r="J1700" i="2"/>
  <c r="BK3046" i="2"/>
  <c r="J2536" i="2"/>
  <c r="J1614" i="2"/>
  <c r="BK303" i="2"/>
  <c r="J2329" i="2"/>
  <c r="J798" i="2"/>
  <c r="J1513" i="2"/>
  <c r="J3341" i="2"/>
  <c r="BK2486" i="2"/>
  <c r="BK1479" i="2"/>
  <c r="BK491" i="2"/>
  <c r="BK3227" i="2"/>
  <c r="J1549" i="2"/>
  <c r="J393" i="2"/>
  <c r="BK290" i="3"/>
  <c r="BK135" i="3"/>
  <c r="BK140" i="3"/>
  <c r="J3200" i="2"/>
  <c r="J1535" i="2"/>
  <c r="BK591" i="2"/>
  <c r="BK2596" i="2"/>
  <c r="BK1651" i="2"/>
  <c r="J911" i="2"/>
  <c r="BK205" i="2"/>
  <c r="BK267" i="3"/>
  <c r="J159" i="3"/>
  <c r="J213" i="3"/>
  <c r="BK312" i="3"/>
  <c r="J217" i="3"/>
  <c r="J84" i="8"/>
  <c r="BK101" i="9"/>
  <c r="J2755" i="2"/>
  <c r="BK1786" i="2"/>
  <c r="J2510" i="2"/>
  <c r="BK1509" i="2"/>
  <c r="J702" i="2"/>
  <c r="BK3222" i="2"/>
  <c r="J3182" i="2"/>
  <c r="BK1976" i="2"/>
  <c r="BK1311" i="2"/>
  <c r="J613" i="2"/>
  <c r="BK271" i="2"/>
  <c r="BK1276" i="2"/>
  <c r="BK157" i="2"/>
  <c r="BK1694" i="2"/>
  <c r="J423" i="2"/>
  <c r="BK3300" i="2"/>
  <c r="BK2437" i="2"/>
  <c r="BK1665" i="2"/>
  <c r="J967" i="2"/>
  <c r="J265" i="2"/>
  <c r="J1641" i="2"/>
  <c r="BK2670" i="2"/>
  <c r="BK1572" i="2"/>
  <c r="J726" i="2"/>
  <c r="J2839" i="2"/>
  <c r="BK1266" i="2"/>
  <c r="BK2844" i="2"/>
  <c r="BK2018" i="2"/>
  <c r="BK792" i="2"/>
  <c r="BK1986" i="2"/>
  <c r="BK1991" i="2"/>
  <c r="J685" i="2"/>
  <c r="BK2474" i="2"/>
  <c r="J1484" i="2"/>
  <c r="BK3234" i="2"/>
  <c r="BK2660" i="2"/>
  <c r="J2221" i="2"/>
  <c r="BK1051" i="2"/>
  <c r="J325" i="2"/>
  <c r="J3421" i="2"/>
  <c r="J2437" i="2"/>
  <c r="BK1706" i="2"/>
  <c r="J676" i="2"/>
  <c r="J97" i="3"/>
  <c r="J297" i="3"/>
  <c r="BK297" i="3"/>
  <c r="J290" i="3"/>
  <c r="F35" i="7"/>
  <c r="BB60" i="1"/>
  <c r="J2795" i="2"/>
  <c r="J2138" i="2"/>
  <c r="BK798" i="2"/>
  <c r="BK3519" i="2"/>
  <c r="J1887" i="2"/>
  <c r="BK286" i="2"/>
  <c r="J2791" i="2"/>
  <c r="J1572" i="2"/>
  <c r="J195" i="2"/>
  <c r="J2433" i="2"/>
  <c r="J1360" i="2"/>
  <c r="BK3580" i="2"/>
  <c r="J2920" i="2"/>
  <c r="J2684" i="2"/>
  <c r="J2596" i="2"/>
  <c r="BK2433" i="2"/>
  <c r="BK2344" i="2"/>
  <c r="J2108" i="2"/>
  <c r="BK1722" i="2"/>
  <c r="BK1434" i="2"/>
  <c r="J627" i="2"/>
  <c r="BK3030" i="2"/>
  <c r="BK1869" i="2"/>
  <c r="BK1343" i="2"/>
  <c r="J760" i="2"/>
  <c r="BK2811" i="2"/>
  <c r="J1439" i="2"/>
  <c r="J1846" i="2"/>
  <c r="BK2062" i="2"/>
  <c r="J772" i="2"/>
  <c r="J1509" i="2"/>
  <c r="BK545" i="2"/>
  <c r="J2470" i="2"/>
  <c r="BK1206" i="2"/>
  <c r="J3011" i="2"/>
  <c r="J2073" i="2"/>
  <c r="J1450" i="2"/>
  <c r="J2708" i="2"/>
  <c r="J458" i="2"/>
  <c r="J2895" i="2"/>
  <c r="J2284" i="2"/>
  <c r="BK1027" i="2"/>
  <c r="J3449" i="2"/>
  <c r="BK2273" i="2"/>
  <c r="BK1331" i="2"/>
  <c r="J1075" i="2"/>
  <c r="J586" i="2"/>
  <c r="BK263" i="3"/>
  <c r="BK305" i="3"/>
  <c r="J123" i="3"/>
  <c r="J221" i="3"/>
  <c r="J118" i="3"/>
  <c r="F36" i="5"/>
  <c r="J1128" i="2"/>
  <c r="J2692" i="2"/>
  <c r="J1051" i="2"/>
  <c r="J381" i="2"/>
  <c r="J2344" i="2"/>
  <c r="J3402" i="2"/>
  <c r="J1986" i="2"/>
  <c r="J354" i="2"/>
  <c r="J2158" i="2"/>
  <c r="BK1383" i="2"/>
  <c r="BK209" i="2"/>
  <c r="BK3206" i="2"/>
  <c r="J1772" i="2"/>
  <c r="J867" i="2"/>
  <c r="BK2300" i="2"/>
  <c r="J1045" i="2"/>
  <c r="J240" i="2"/>
  <c r="J2012" i="2"/>
  <c r="J3234" i="2"/>
  <c r="BK2295" i="2"/>
  <c r="BK1549" i="2"/>
  <c r="BK512" i="2"/>
  <c r="BK2377" i="2"/>
  <c r="J1997" i="2"/>
  <c r="BK986" i="2"/>
  <c r="J2911" i="2"/>
  <c r="BK777" i="2"/>
  <c r="J3580" i="2"/>
  <c r="J3083" i="2"/>
  <c r="BK2113" i="2"/>
  <c r="J1712" i="2"/>
  <c r="BK1300" i="2"/>
  <c r="BK619" i="2"/>
  <c r="BK2771" i="2"/>
  <c r="J831" i="2"/>
  <c r="J2006" i="2"/>
  <c r="BK1254" i="2"/>
  <c r="BK3484" i="2"/>
  <c r="J1777" i="2"/>
  <c r="J3022" i="2"/>
  <c r="J2194" i="2"/>
  <c r="J974" i="2"/>
  <c r="J271" i="2"/>
  <c r="J2486" i="2"/>
  <c r="BK1468" i="2"/>
  <c r="BK458" i="2"/>
  <c r="BK1637" i="2"/>
  <c r="BK2655" i="2"/>
  <c r="J1875" i="2"/>
  <c r="J1166" i="2"/>
  <c r="BK569" i="2"/>
  <c r="J2084" i="2"/>
  <c r="BK240" i="2"/>
  <c r="J3038" i="2"/>
  <c r="BK2413" i="2"/>
  <c r="J1891" i="2"/>
  <c r="BK581" i="2"/>
  <c r="BK1686" i="2"/>
  <c r="J2113" i="2"/>
  <c r="BK1091" i="2"/>
  <c r="BK2849" i="2"/>
  <c r="BK962" i="2"/>
  <c r="BK3078" i="2"/>
  <c r="BK2359" i="2"/>
  <c r="J2128" i="2"/>
  <c r="BK957" i="2"/>
  <c r="BK3490" i="2"/>
  <c r="J2853" i="2"/>
  <c r="BK1891" i="2"/>
  <c r="BK1116" i="2"/>
  <c r="BK340" i="2"/>
  <c r="BK232" i="3"/>
  <c r="BK171" i="3"/>
  <c r="BK101" i="3"/>
  <c r="J228" i="3"/>
  <c r="J84" i="5"/>
  <c r="F37" i="8"/>
  <c r="BD61" i="1" s="1"/>
  <c r="J3046" i="2"/>
  <c r="J1981" i="2"/>
  <c r="J225" i="2"/>
  <c r="J2123" i="2"/>
  <c r="J2989" i="2"/>
  <c r="BK1006" i="2"/>
  <c r="BK2807" i="2"/>
  <c r="J1276" i="2"/>
  <c r="BK260" i="2"/>
  <c r="BK2739" i="2"/>
  <c r="J2665" i="2"/>
  <c r="J2618" i="2"/>
  <c r="J2446" i="2"/>
  <c r="J2324" i="2"/>
  <c r="BK2047" i="2"/>
  <c r="J1558" i="2"/>
  <c r="BK1144" i="2"/>
  <c r="BK151" i="2"/>
  <c r="BK2931" i="2"/>
  <c r="J2028" i="2"/>
  <c r="J1468" i="2"/>
  <c r="BK1016" i="2"/>
  <c r="BK325" i="2"/>
  <c r="J803" i="2"/>
  <c r="J441" i="2"/>
  <c r="J3254" i="2"/>
  <c r="BK2874" i="2"/>
  <c r="BK2324" i="2"/>
  <c r="J597" i="2"/>
  <c r="BK3389" i="2"/>
  <c r="BK2168" i="2"/>
  <c r="J1254" i="2"/>
  <c r="J3210" i="2"/>
  <c r="J2751" i="2"/>
  <c r="J1727" i="2"/>
  <c r="J782" i="2"/>
  <c r="BK2334" i="2"/>
  <c r="J1300" i="2"/>
  <c r="J340" i="2"/>
  <c r="BK3524" i="2"/>
  <c r="J2391" i="2"/>
  <c r="J1423" i="2"/>
  <c r="J569" i="2"/>
  <c r="J2018" i="2"/>
  <c r="BK3564" i="2"/>
  <c r="J2916" i="2"/>
  <c r="J2518" i="2"/>
  <c r="BK1484" i="2"/>
  <c r="J487" i="2"/>
  <c r="J3496" i="2"/>
  <c r="BK2635" i="2"/>
  <c r="BK2386" i="2"/>
  <c r="J1348" i="2"/>
  <c r="BK551" i="2"/>
  <c r="J179" i="3"/>
  <c r="BK198" i="3"/>
  <c r="BK318" i="3"/>
  <c r="J202" i="3"/>
  <c r="BK175" i="3"/>
  <c r="BK1360" i="2"/>
  <c r="J3026" i="2"/>
  <c r="J2309" i="2"/>
  <c r="J562" i="2"/>
  <c r="J2819" i="2"/>
  <c r="BK1997" i="2"/>
  <c r="J545" i="2"/>
  <c r="BK271" i="3"/>
  <c r="BK221" i="3"/>
  <c r="J163" i="3"/>
  <c r="F37" i="4"/>
  <c r="BD57" i="1"/>
  <c r="J2278" i="2"/>
  <c r="BK952" i="2"/>
  <c r="J2042" i="2"/>
  <c r="BK217" i="3"/>
  <c r="BK2012" i="2"/>
  <c r="J2704" i="2"/>
  <c r="J220" i="2"/>
  <c r="BK2518" i="2"/>
  <c r="J3490" i="2"/>
  <c r="BK1184" i="2"/>
  <c r="BK3496" i="2"/>
  <c r="J1706" i="2"/>
  <c r="J157" i="2"/>
  <c r="BK1493" i="2"/>
  <c r="F34" i="4" l="1"/>
  <c r="BA57" i="1" s="1"/>
  <c r="R115" i="2"/>
  <c r="R215" i="2"/>
  <c r="P408" i="2"/>
  <c r="P270" i="2" s="1"/>
  <c r="T1356" i="2"/>
  <c r="R1492" i="2"/>
  <c r="BK1899" i="2"/>
  <c r="J1899" i="2" s="1"/>
  <c r="J78" i="2" s="1"/>
  <c r="T2394" i="2"/>
  <c r="T3077" i="2"/>
  <c r="P3508" i="2"/>
  <c r="T193" i="3"/>
  <c r="T304" i="3"/>
  <c r="T303" i="3"/>
  <c r="BK618" i="2"/>
  <c r="J618" i="2" s="1"/>
  <c r="J67" i="2" s="1"/>
  <c r="BK1438" i="2"/>
  <c r="BK2031" i="2"/>
  <c r="J2031" i="2"/>
  <c r="J79" i="2"/>
  <c r="BK2848" i="2"/>
  <c r="J2848" i="2" s="1"/>
  <c r="J83" i="2" s="1"/>
  <c r="BK3033" i="2"/>
  <c r="J3033" i="2"/>
  <c r="J85" i="2"/>
  <c r="T3388" i="2"/>
  <c r="P250" i="3"/>
  <c r="T1015" i="2"/>
  <c r="P1492" i="2"/>
  <c r="T2031" i="2"/>
  <c r="T2848" i="2"/>
  <c r="R3033" i="2"/>
  <c r="T3061" i="2"/>
  <c r="T3508" i="2"/>
  <c r="BK193" i="3"/>
  <c r="J193" i="3" s="1"/>
  <c r="J66" i="3" s="1"/>
  <c r="T231" i="3"/>
  <c r="P1015" i="2"/>
  <c r="T1565" i="2"/>
  <c r="BK1664" i="2"/>
  <c r="J1664" i="2"/>
  <c r="J76" i="2"/>
  <c r="P1664" i="2"/>
  <c r="R2242" i="2"/>
  <c r="R3077" i="2"/>
  <c r="BK417" i="2"/>
  <c r="J417" i="2" s="1"/>
  <c r="J65" i="2" s="1"/>
  <c r="BK603" i="2"/>
  <c r="J603" i="2"/>
  <c r="J66" i="2"/>
  <c r="BK1356" i="2"/>
  <c r="J1356" i="2"/>
  <c r="J69" i="2"/>
  <c r="BK1492" i="2"/>
  <c r="J1492" i="2" s="1"/>
  <c r="J73" i="2" s="1"/>
  <c r="R2031" i="2"/>
  <c r="R2848" i="2"/>
  <c r="T3033" i="2"/>
  <c r="R3061" i="2"/>
  <c r="R3508" i="2"/>
  <c r="R150" i="3"/>
  <c r="P417" i="2"/>
  <c r="BK1673" i="2"/>
  <c r="J1673" i="2"/>
  <c r="J77" i="2" s="1"/>
  <c r="T2242" i="2"/>
  <c r="P3077" i="2"/>
  <c r="P115" i="2"/>
  <c r="BK215" i="2"/>
  <c r="J215" i="2"/>
  <c r="J62" i="2" s="1"/>
  <c r="T408" i="2"/>
  <c r="T270" i="2"/>
  <c r="P603" i="2"/>
  <c r="T1673" i="2"/>
  <c r="P2621" i="2"/>
  <c r="P3014" i="2"/>
  <c r="BK3061" i="2"/>
  <c r="J3061" i="2"/>
  <c r="J86" i="2"/>
  <c r="R250" i="3"/>
  <c r="T618" i="2"/>
  <c r="R1438" i="2"/>
  <c r="R1899" i="2"/>
  <c r="BK2621" i="2"/>
  <c r="J2621" i="2" s="1"/>
  <c r="J82" i="2" s="1"/>
  <c r="T3014" i="2"/>
  <c r="P3388" i="2"/>
  <c r="R3477" i="2"/>
  <c r="P88" i="9"/>
  <c r="R1015" i="2"/>
  <c r="P1565" i="2"/>
  <c r="T1650" i="2"/>
  <c r="T1664" i="2"/>
  <c r="BK2242" i="2"/>
  <c r="J2242" i="2"/>
  <c r="J80" i="2" s="1"/>
  <c r="BK3209" i="2"/>
  <c r="J3209" i="2"/>
  <c r="J88" i="2" s="1"/>
  <c r="T92" i="3"/>
  <c r="T91" i="3"/>
  <c r="BK250" i="3"/>
  <c r="J250" i="3" s="1"/>
  <c r="J68" i="3" s="1"/>
  <c r="R618" i="2"/>
  <c r="P1438" i="2"/>
  <c r="P1899" i="2"/>
  <c r="R2621" i="2"/>
  <c r="R3014" i="2"/>
  <c r="P3061" i="2"/>
  <c r="T150" i="3"/>
  <c r="P231" i="3"/>
  <c r="BK304" i="3"/>
  <c r="J304" i="3"/>
  <c r="J70" i="3" s="1"/>
  <c r="BK115" i="9"/>
  <c r="J115" i="9" s="1"/>
  <c r="J64" i="9" s="1"/>
  <c r="BK115" i="2"/>
  <c r="P215" i="2"/>
  <c r="R408" i="2"/>
  <c r="R270" i="2"/>
  <c r="P1356" i="2"/>
  <c r="R1565" i="2"/>
  <c r="T1899" i="2"/>
  <c r="T2621" i="2"/>
  <c r="BK3014" i="2"/>
  <c r="J3014" i="2"/>
  <c r="J84" i="2" s="1"/>
  <c r="P3033" i="2"/>
  <c r="R3388" i="2"/>
  <c r="T3477" i="2"/>
  <c r="R193" i="3"/>
  <c r="P304" i="3"/>
  <c r="P303" i="3" s="1"/>
  <c r="P115" i="9"/>
  <c r="T417" i="2"/>
  <c r="T603" i="2"/>
  <c r="P1673" i="2"/>
  <c r="R2394" i="2"/>
  <c r="BK3077" i="2"/>
  <c r="J3077" i="2"/>
  <c r="J87" i="2"/>
  <c r="BK3508" i="2"/>
  <c r="J3508" i="2"/>
  <c r="J93" i="2"/>
  <c r="BK92" i="3"/>
  <c r="BK88" i="9"/>
  <c r="J88" i="9"/>
  <c r="J61" i="9"/>
  <c r="P618" i="2"/>
  <c r="T1438" i="2"/>
  <c r="P2031" i="2"/>
  <c r="P2848" i="2"/>
  <c r="BK3388" i="2"/>
  <c r="J3388" i="2" s="1"/>
  <c r="J89" i="2" s="1"/>
  <c r="P92" i="3"/>
  <c r="P91" i="3" s="1"/>
  <c r="T115" i="2"/>
  <c r="T215" i="2"/>
  <c r="BK408" i="2"/>
  <c r="J408" i="2"/>
  <c r="J64" i="2"/>
  <c r="R1356" i="2"/>
  <c r="BK1565" i="2"/>
  <c r="J1565" i="2"/>
  <c r="J74" i="2" s="1"/>
  <c r="P1650" i="2"/>
  <c r="R1664" i="2"/>
  <c r="P2242" i="2"/>
  <c r="P3209" i="2"/>
  <c r="BK3477" i="2"/>
  <c r="J3477" i="2"/>
  <c r="J92" i="2"/>
  <c r="BK150" i="3"/>
  <c r="J150" i="3" s="1"/>
  <c r="J65" i="3" s="1"/>
  <c r="T250" i="3"/>
  <c r="T88" i="9"/>
  <c r="BK130" i="9"/>
  <c r="J130" i="9"/>
  <c r="J66" i="9" s="1"/>
  <c r="R417" i="2"/>
  <c r="R603" i="2"/>
  <c r="R1673" i="2"/>
  <c r="P2394" i="2"/>
  <c r="T3209" i="2"/>
  <c r="R92" i="3"/>
  <c r="R91" i="3"/>
  <c r="P193" i="3"/>
  <c r="P149" i="3" s="1"/>
  <c r="R231" i="3"/>
  <c r="R115" i="9"/>
  <c r="R130" i="9"/>
  <c r="BK1015" i="2"/>
  <c r="J1015" i="2" s="1"/>
  <c r="J68" i="2" s="1"/>
  <c r="T1492" i="2"/>
  <c r="BK1650" i="2"/>
  <c r="J1650" i="2"/>
  <c r="J75" i="2" s="1"/>
  <c r="R1650" i="2"/>
  <c r="BK2394" i="2"/>
  <c r="J2394" i="2" s="1"/>
  <c r="J81" i="2" s="1"/>
  <c r="R3209" i="2"/>
  <c r="P3477" i="2"/>
  <c r="P150" i="3"/>
  <c r="BK231" i="3"/>
  <c r="J231" i="3"/>
  <c r="J67" i="3"/>
  <c r="R304" i="3"/>
  <c r="R303" i="3"/>
  <c r="R88" i="9"/>
  <c r="R87" i="9" s="1"/>
  <c r="R86" i="9" s="1"/>
  <c r="T115" i="9"/>
  <c r="P130" i="9"/>
  <c r="T130" i="9"/>
  <c r="BK270" i="2"/>
  <c r="J270" i="2"/>
  <c r="J63" i="2"/>
  <c r="BK83" i="6"/>
  <c r="BK82" i="6" s="1"/>
  <c r="BK83" i="8"/>
  <c r="BK82" i="8" s="1"/>
  <c r="BK81" i="8" s="1"/>
  <c r="J81" i="8" s="1"/>
  <c r="J30" i="8" s="1"/>
  <c r="J83" i="8"/>
  <c r="J61" i="8"/>
  <c r="BK83" i="7"/>
  <c r="BK82" i="7" s="1"/>
  <c r="BK1433" i="2"/>
  <c r="J1433" i="2"/>
  <c r="J70" i="2" s="1"/>
  <c r="BK144" i="3"/>
  <c r="J144" i="3"/>
  <c r="J63" i="3" s="1"/>
  <c r="BK139" i="3"/>
  <c r="J139" i="3"/>
  <c r="J62" i="3" s="1"/>
  <c r="BK83" i="4"/>
  <c r="J83" i="4"/>
  <c r="J61" i="4"/>
  <c r="BK110" i="9"/>
  <c r="J110" i="9"/>
  <c r="J63" i="9" s="1"/>
  <c r="BK105" i="9"/>
  <c r="J105" i="9"/>
  <c r="J62" i="9" s="1"/>
  <c r="BK125" i="9"/>
  <c r="J125" i="9"/>
  <c r="J65" i="9" s="1"/>
  <c r="BK83" i="5"/>
  <c r="J83" i="5"/>
  <c r="J61" i="5"/>
  <c r="J52" i="9"/>
  <c r="J55" i="9"/>
  <c r="F83" i="9"/>
  <c r="BE89" i="9"/>
  <c r="BE97" i="9"/>
  <c r="BE111" i="9"/>
  <c r="BE101" i="9"/>
  <c r="BE126" i="9"/>
  <c r="BE120" i="9"/>
  <c r="E48" i="9"/>
  <c r="BE131" i="9"/>
  <c r="BE136" i="9"/>
  <c r="BE106" i="9"/>
  <c r="BE116" i="9"/>
  <c r="BE93" i="9"/>
  <c r="J83" i="7"/>
  <c r="J61" i="7"/>
  <c r="J55" i="8"/>
  <c r="BE84" i="8"/>
  <c r="F55" i="8"/>
  <c r="J52" i="8"/>
  <c r="E48" i="8"/>
  <c r="J83" i="6"/>
  <c r="J61" i="6" s="1"/>
  <c r="J55" i="7"/>
  <c r="E48" i="7"/>
  <c r="F55" i="7"/>
  <c r="BE84" i="7"/>
  <c r="J52" i="7"/>
  <c r="BC60" i="1"/>
  <c r="BD60" i="1"/>
  <c r="E71" i="6"/>
  <c r="F78" i="6"/>
  <c r="BK82" i="5"/>
  <c r="J82" i="5"/>
  <c r="J60" i="5" s="1"/>
  <c r="BE84" i="6"/>
  <c r="J75" i="6"/>
  <c r="J78" i="6"/>
  <c r="BC59" i="1"/>
  <c r="BK82" i="4"/>
  <c r="J82" i="4" s="1"/>
  <c r="J60" i="4" s="1"/>
  <c r="J75" i="5"/>
  <c r="BE84" i="5"/>
  <c r="J55" i="5"/>
  <c r="F78" i="5"/>
  <c r="E48" i="5"/>
  <c r="BC58" i="1"/>
  <c r="BD58" i="1"/>
  <c r="J92" i="3"/>
  <c r="J61" i="3"/>
  <c r="E48" i="4"/>
  <c r="BK149" i="3"/>
  <c r="J149" i="3" s="1"/>
  <c r="J64" i="3" s="1"/>
  <c r="J52" i="4"/>
  <c r="F55" i="4"/>
  <c r="BE84" i="4"/>
  <c r="J33" i="4" s="1"/>
  <c r="AV57" i="1" s="1"/>
  <c r="BK303" i="3"/>
  <c r="J303" i="3" s="1"/>
  <c r="J69" i="3" s="1"/>
  <c r="J55" i="4"/>
  <c r="AW57" i="1"/>
  <c r="J52" i="3"/>
  <c r="BE145" i="3"/>
  <c r="BE151" i="3"/>
  <c r="BE159" i="3"/>
  <c r="BE232" i="3"/>
  <c r="BE97" i="3"/>
  <c r="BE194" i="3"/>
  <c r="BE206" i="3"/>
  <c r="BE236" i="3"/>
  <c r="J115" i="2"/>
  <c r="J61" i="2"/>
  <c r="BE155" i="3"/>
  <c r="BE190" i="3"/>
  <c r="BE210" i="3"/>
  <c r="BE240" i="3"/>
  <c r="BE259" i="3"/>
  <c r="BE123" i="3"/>
  <c r="BE135" i="3"/>
  <c r="BE244" i="3"/>
  <c r="J1438" i="2"/>
  <c r="J72" i="2" s="1"/>
  <c r="BE118" i="3"/>
  <c r="BE175" i="3"/>
  <c r="BE267" i="3"/>
  <c r="BE294" i="3"/>
  <c r="E48" i="3"/>
  <c r="J87" i="3"/>
  <c r="BE167" i="3"/>
  <c r="BE305" i="3"/>
  <c r="BE312" i="3"/>
  <c r="BE318" i="3"/>
  <c r="BE105" i="3"/>
  <c r="BE127" i="3"/>
  <c r="BE198" i="3"/>
  <c r="BE225" i="3"/>
  <c r="BE297" i="3"/>
  <c r="BE309" i="3"/>
  <c r="BE315" i="3"/>
  <c r="BE179" i="3"/>
  <c r="BE271" i="3"/>
  <c r="BE286" i="3"/>
  <c r="BE300" i="3"/>
  <c r="BE113" i="3"/>
  <c r="BE163" i="3"/>
  <c r="BE187" i="3"/>
  <c r="BE213" i="3"/>
  <c r="BE217" i="3"/>
  <c r="BE221" i="3"/>
  <c r="BE93" i="3"/>
  <c r="BE109" i="3"/>
  <c r="BE255" i="3"/>
  <c r="BE131" i="3"/>
  <c r="BE247" i="3"/>
  <c r="BE263" i="3"/>
  <c r="BE275" i="3"/>
  <c r="BE283" i="3"/>
  <c r="BE140" i="3"/>
  <c r="BE171" i="3"/>
  <c r="BE183" i="3"/>
  <c r="BE279" i="3"/>
  <c r="F55" i="3"/>
  <c r="BE101" i="3"/>
  <c r="BE202" i="3"/>
  <c r="BE228" i="3"/>
  <c r="BE251" i="3"/>
  <c r="BE290" i="3"/>
  <c r="E48" i="2"/>
  <c r="BE116" i="2"/>
  <c r="BE157" i="2"/>
  <c r="BE303" i="2"/>
  <c r="BE308" i="2"/>
  <c r="BE313" i="2"/>
  <c r="BE366" i="2"/>
  <c r="BE409" i="2"/>
  <c r="BE441" i="2"/>
  <c r="BE535" i="2"/>
  <c r="BE726" i="2"/>
  <c r="BE777" i="2"/>
  <c r="BE807" i="2"/>
  <c r="BE1080" i="2"/>
  <c r="BE1189" i="2"/>
  <c r="BE1300" i="2"/>
  <c r="BE1357" i="2"/>
  <c r="BE1417" i="2"/>
  <c r="BE1423" i="2"/>
  <c r="BE1434" i="2"/>
  <c r="BE1439" i="2"/>
  <c r="BE1468" i="2"/>
  <c r="BE1473" i="2"/>
  <c r="BE1484" i="2"/>
  <c r="BE1647" i="2"/>
  <c r="BE1661" i="2"/>
  <c r="BE1670" i="2"/>
  <c r="BE1681" i="2"/>
  <c r="BE1821" i="2"/>
  <c r="BE1846" i="2"/>
  <c r="BE1875" i="2"/>
  <c r="BE1881" i="2"/>
  <c r="BE1907" i="2"/>
  <c r="BE1921" i="2"/>
  <c r="BE1936" i="2"/>
  <c r="BE2163" i="2"/>
  <c r="BE2168" i="2"/>
  <c r="BE2180" i="2"/>
  <c r="BE2278" i="2"/>
  <c r="BE2403" i="2"/>
  <c r="BE2474" i="2"/>
  <c r="BE2655" i="2"/>
  <c r="BE2660" i="2"/>
  <c r="BE2692" i="2"/>
  <c r="BE2844" i="2"/>
  <c r="BE3234" i="2"/>
  <c r="BE3568" i="2"/>
  <c r="BC55" i="1"/>
  <c r="J52" i="2"/>
  <c r="BE169" i="2"/>
  <c r="BE318" i="2"/>
  <c r="BE792" i="2"/>
  <c r="BE798" i="2"/>
  <c r="BE916" i="2"/>
  <c r="BE962" i="2"/>
  <c r="BE980" i="2"/>
  <c r="BE986" i="2"/>
  <c r="BE1011" i="2"/>
  <c r="BE1066" i="2"/>
  <c r="BE1116" i="2"/>
  <c r="BE1161" i="2"/>
  <c r="BE1242" i="2"/>
  <c r="BE1254" i="2"/>
  <c r="BE1282" i="2"/>
  <c r="BE1306" i="2"/>
  <c r="BE1404" i="2"/>
  <c r="BE1457" i="2"/>
  <c r="BE1530" i="2"/>
  <c r="BE1544" i="2"/>
  <c r="BE1558" i="2"/>
  <c r="BE1590" i="2"/>
  <c r="BE1605" i="2"/>
  <c r="BE1637" i="2"/>
  <c r="BE1767" i="2"/>
  <c r="BE1777" i="2"/>
  <c r="BE1803" i="2"/>
  <c r="BE2268" i="2"/>
  <c r="BE2319" i="2"/>
  <c r="BE2461" i="2"/>
  <c r="BE2527" i="2"/>
  <c r="BE2628" i="2"/>
  <c r="BE2708" i="2"/>
  <c r="BE2726" i="2"/>
  <c r="BE2731" i="2"/>
  <c r="BE2783" i="2"/>
  <c r="BE2791" i="2"/>
  <c r="BE2931" i="2"/>
  <c r="BE2940" i="2"/>
  <c r="BE2947" i="2"/>
  <c r="BE2964" i="2"/>
  <c r="BE3038" i="2"/>
  <c r="BE3052" i="2"/>
  <c r="BE3058" i="2"/>
  <c r="BE3101" i="2"/>
  <c r="BE3139" i="2"/>
  <c r="BE3157" i="2"/>
  <c r="BE3166" i="2"/>
  <c r="BE3182" i="2"/>
  <c r="BE3210" i="2"/>
  <c r="BE3227" i="2"/>
  <c r="BE3300" i="2"/>
  <c r="BE3389" i="2"/>
  <c r="BE3402" i="2"/>
  <c r="BE3416" i="2"/>
  <c r="BE3449" i="2"/>
  <c r="BB55" i="1"/>
  <c r="J55" i="2"/>
  <c r="BE136" i="2"/>
  <c r="BE141" i="2"/>
  <c r="BE177" i="2"/>
  <c r="BE403" i="2"/>
  <c r="BE423" i="2"/>
  <c r="BE463" i="2"/>
  <c r="BE516" i="2"/>
  <c r="BE562" i="2"/>
  <c r="BE569" i="2"/>
  <c r="BE575" i="2"/>
  <c r="BE702" i="2"/>
  <c r="BE718" i="2"/>
  <c r="BE893" i="2"/>
  <c r="BE1033" i="2"/>
  <c r="BE1075" i="2"/>
  <c r="BE1091" i="2"/>
  <c r="BE1122" i="2"/>
  <c r="BE1139" i="2"/>
  <c r="BE1222" i="2"/>
  <c r="BE1232" i="2"/>
  <c r="BE1321" i="2"/>
  <c r="BE1348" i="2"/>
  <c r="BE1378" i="2"/>
  <c r="BE1383" i="2"/>
  <c r="BE1399" i="2"/>
  <c r="BE1479" i="2"/>
  <c r="BE1610" i="2"/>
  <c r="BE1614" i="2"/>
  <c r="BE1641" i="2"/>
  <c r="BE1686" i="2"/>
  <c r="BE1700" i="2"/>
  <c r="BE1750" i="2"/>
  <c r="BE1833" i="2"/>
  <c r="BE1986" i="2"/>
  <c r="BE1991" i="2"/>
  <c r="BE2001" i="2"/>
  <c r="BE2006" i="2"/>
  <c r="BE2062" i="2"/>
  <c r="BE2113" i="2"/>
  <c r="BE2148" i="2"/>
  <c r="BE2194" i="2"/>
  <c r="BE2215" i="2"/>
  <c r="BE2309" i="2"/>
  <c r="BE2334" i="2"/>
  <c r="BE2348" i="2"/>
  <c r="BE2382" i="2"/>
  <c r="BE2391" i="2"/>
  <c r="BE2413" i="2"/>
  <c r="BE2423" i="2"/>
  <c r="BE2437" i="2"/>
  <c r="BE2482" i="2"/>
  <c r="BE2498" i="2"/>
  <c r="BE2514" i="2"/>
  <c r="BE2536" i="2"/>
  <c r="BE2618" i="2"/>
  <c r="BE2747" i="2"/>
  <c r="BE2775" i="2"/>
  <c r="BE2779" i="2"/>
  <c r="BE2807" i="2"/>
  <c r="BE3034" i="2"/>
  <c r="BE3068" i="2"/>
  <c r="BE3078" i="2"/>
  <c r="BE3092" i="2"/>
  <c r="BE3112" i="2"/>
  <c r="BE3130" i="2"/>
  <c r="BE3556" i="2"/>
  <c r="AW55" i="1"/>
  <c r="BE131" i="2"/>
  <c r="BE146" i="2"/>
  <c r="BE265" i="2"/>
  <c r="BE286" i="2"/>
  <c r="BE291" i="2"/>
  <c r="BE296" i="2"/>
  <c r="BE334" i="2"/>
  <c r="BE418" i="2"/>
  <c r="BE435" i="2"/>
  <c r="BE452" i="2"/>
  <c r="BE468" i="2"/>
  <c r="BE609" i="2"/>
  <c r="BE693" i="2"/>
  <c r="BE710" i="2"/>
  <c r="BE787" i="2"/>
  <c r="BE872" i="2"/>
  <c r="BE887" i="2"/>
  <c r="BE905" i="2"/>
  <c r="BE957" i="2"/>
  <c r="BE1016" i="2"/>
  <c r="BE1039" i="2"/>
  <c r="BE1111" i="2"/>
  <c r="BE1166" i="2"/>
  <c r="BE1184" i="2"/>
  <c r="BE1237" i="2"/>
  <c r="BE1247" i="2"/>
  <c r="BE1428" i="2"/>
  <c r="BE1498" i="2"/>
  <c r="BE1513" i="2"/>
  <c r="BE1523" i="2"/>
  <c r="BE1586" i="2"/>
  <c r="BE1712" i="2"/>
  <c r="BE1762" i="2"/>
  <c r="BE1808" i="2"/>
  <c r="BE1851" i="2"/>
  <c r="BE1891" i="2"/>
  <c r="BE1896" i="2"/>
  <c r="BE2018" i="2"/>
  <c r="BE2042" i="2"/>
  <c r="BE2084" i="2"/>
  <c r="BE2118" i="2"/>
  <c r="BE2143" i="2"/>
  <c r="BE2158" i="2"/>
  <c r="BE2225" i="2"/>
  <c r="BE2329" i="2"/>
  <c r="BE2371" i="2"/>
  <c r="BE2386" i="2"/>
  <c r="BE2395" i="2"/>
  <c r="BE2441" i="2"/>
  <c r="BE2451" i="2"/>
  <c r="BE2466" i="2"/>
  <c r="BE2478" i="2"/>
  <c r="BE2494" i="2"/>
  <c r="BE2502" i="2"/>
  <c r="BE2506" i="2"/>
  <c r="BE2518" i="2"/>
  <c r="BE2549" i="2"/>
  <c r="BE2640" i="2"/>
  <c r="BE2645" i="2"/>
  <c r="BE2680" i="2"/>
  <c r="BE2712" i="2"/>
  <c r="BE2735" i="2"/>
  <c r="BE2811" i="2"/>
  <c r="BE2879" i="2"/>
  <c r="BE2989" i="2"/>
  <c r="BE3122" i="2"/>
  <c r="BE3222" i="2"/>
  <c r="BE3254" i="2"/>
  <c r="BE3478" i="2"/>
  <c r="BE3490" i="2"/>
  <c r="BE3509" i="2"/>
  <c r="BE3524" i="2"/>
  <c r="BE3529" i="2"/>
  <c r="BE3534" i="2"/>
  <c r="BE3539" i="2"/>
  <c r="BE3544" i="2"/>
  <c r="BE3548" i="2"/>
  <c r="BE3552" i="2"/>
  <c r="BE3572" i="2"/>
  <c r="BE3576" i="2"/>
  <c r="BE163" i="2"/>
  <c r="BE216" i="2"/>
  <c r="BE220" i="2"/>
  <c r="BE225" i="2"/>
  <c r="BE230" i="2"/>
  <c r="BE255" i="2"/>
  <c r="BE330" i="2"/>
  <c r="BE345" i="2"/>
  <c r="BE388" i="2"/>
  <c r="BE512" i="2"/>
  <c r="BE651" i="2"/>
  <c r="BE656" i="2"/>
  <c r="BE697" i="2"/>
  <c r="BE899" i="2"/>
  <c r="BE952" i="2"/>
  <c r="BE991" i="2"/>
  <c r="BE996" i="2"/>
  <c r="BE1261" i="2"/>
  <c r="BE1311" i="2"/>
  <c r="BE1373" i="2"/>
  <c r="BE1450" i="2"/>
  <c r="BE1463" i="2"/>
  <c r="BE1509" i="2"/>
  <c r="BE1598" i="2"/>
  <c r="BE1722" i="2"/>
  <c r="BE1727" i="2"/>
  <c r="BE1772" i="2"/>
  <c r="BE1826" i="2"/>
  <c r="BE1840" i="2"/>
  <c r="BE1887" i="2"/>
  <c r="BE1931" i="2"/>
  <c r="BE1997" i="2"/>
  <c r="BE2012" i="2"/>
  <c r="BE2073" i="2"/>
  <c r="BE2128" i="2"/>
  <c r="BE2175" i="2"/>
  <c r="BE2200" i="2"/>
  <c r="BE2221" i="2"/>
  <c r="BE2289" i="2"/>
  <c r="BE2324" i="2"/>
  <c r="BE2344" i="2"/>
  <c r="BE2510" i="2"/>
  <c r="BE2565" i="2"/>
  <c r="BE2635" i="2"/>
  <c r="BE2700" i="2"/>
  <c r="BE2704" i="2"/>
  <c r="BE2799" i="2"/>
  <c r="BE2803" i="2"/>
  <c r="BE2835" i="2"/>
  <c r="BE2869" i="2"/>
  <c r="BE2889" i="2"/>
  <c r="BE2906" i="2"/>
  <c r="BE2911" i="2"/>
  <c r="BE2971" i="2"/>
  <c r="BE3015" i="2"/>
  <c r="BE3026" i="2"/>
  <c r="BE3560" i="2"/>
  <c r="BE3580" i="2"/>
  <c r="F55" i="2"/>
  <c r="BE245" i="2"/>
  <c r="BE350" i="2"/>
  <c r="BE381" i="2"/>
  <c r="BE398" i="2"/>
  <c r="BE429" i="2"/>
  <c r="BE497" i="2"/>
  <c r="BE501" i="2"/>
  <c r="BE525" i="2"/>
  <c r="BE530" i="2"/>
  <c r="BE597" i="2"/>
  <c r="BE685" i="2"/>
  <c r="BE803" i="2"/>
  <c r="BE854" i="2"/>
  <c r="BE877" i="2"/>
  <c r="BE881" i="2"/>
  <c r="BE1001" i="2"/>
  <c r="BE1045" i="2"/>
  <c r="BE1051" i="2"/>
  <c r="BE1128" i="2"/>
  <c r="BE1155" i="2"/>
  <c r="BE1172" i="2"/>
  <c r="BE1227" i="2"/>
  <c r="BE1266" i="2"/>
  <c r="BE1290" i="2"/>
  <c r="BE1316" i="2"/>
  <c r="BE1326" i="2"/>
  <c r="BE1343" i="2"/>
  <c r="BE1360" i="2"/>
  <c r="BE1554" i="2"/>
  <c r="BE1626" i="2"/>
  <c r="BE1631" i="2"/>
  <c r="BE1665" i="2"/>
  <c r="BE1674" i="2"/>
  <c r="BE1694" i="2"/>
  <c r="BE1706" i="2"/>
  <c r="BE1797" i="2"/>
  <c r="BE1869" i="2"/>
  <c r="BE1900" i="2"/>
  <c r="BE1914" i="2"/>
  <c r="BE2037" i="2"/>
  <c r="BE2079" i="2"/>
  <c r="BE2095" i="2"/>
  <c r="BE2101" i="2"/>
  <c r="BE2189" i="2"/>
  <c r="BE2205" i="2"/>
  <c r="BE2232" i="2"/>
  <c r="BE2243" i="2"/>
  <c r="BE2253" i="2"/>
  <c r="BE2273" i="2"/>
  <c r="BE2295" i="2"/>
  <c r="BE2340" i="2"/>
  <c r="BE2359" i="2"/>
  <c r="BE2408" i="2"/>
  <c r="BE2418" i="2"/>
  <c r="BE2446" i="2"/>
  <c r="BE2486" i="2"/>
  <c r="BE2522" i="2"/>
  <c r="BE2532" i="2"/>
  <c r="BE2554" i="2"/>
  <c r="BE2585" i="2"/>
  <c r="BE2596" i="2"/>
  <c r="BE2604" i="2"/>
  <c r="BE2622" i="2"/>
  <c r="BE2650" i="2"/>
  <c r="BE2670" i="2"/>
  <c r="BE2675" i="2"/>
  <c r="BE2684" i="2"/>
  <c r="BE2688" i="2"/>
  <c r="BE2787" i="2"/>
  <c r="BE2795" i="2"/>
  <c r="BE2823" i="2"/>
  <c r="BE2839" i="2"/>
  <c r="BE2853" i="2"/>
  <c r="BE3083" i="2"/>
  <c r="BE3148" i="2"/>
  <c r="BE3200" i="2"/>
  <c r="BE3206" i="2"/>
  <c r="BE3421" i="2"/>
  <c r="BE3434" i="2"/>
  <c r="BE3484" i="2"/>
  <c r="BE3496" i="2"/>
  <c r="BE3514" i="2"/>
  <c r="BE3564" i="2"/>
  <c r="BE186" i="2"/>
  <c r="BE195" i="2"/>
  <c r="BE393" i="2"/>
  <c r="BE446" i="2"/>
  <c r="BE458" i="2"/>
  <c r="BE506" i="2"/>
  <c r="BE545" i="2"/>
  <c r="BE581" i="2"/>
  <c r="BE586" i="2"/>
  <c r="BE619" i="2"/>
  <c r="BE667" i="2"/>
  <c r="BE772" i="2"/>
  <c r="BE782" i="2"/>
  <c r="BE831" i="2"/>
  <c r="BE867" i="2"/>
  <c r="BE941" i="2"/>
  <c r="BE1006" i="2"/>
  <c r="BE1085" i="2"/>
  <c r="BE1098" i="2"/>
  <c r="BE1179" i="2"/>
  <c r="BE1194" i="2"/>
  <c r="BE1200" i="2"/>
  <c r="BE1271" i="2"/>
  <c r="BE1295" i="2"/>
  <c r="BE1519" i="2"/>
  <c r="BE1540" i="2"/>
  <c r="BE1572" i="2"/>
  <c r="BE1651" i="2"/>
  <c r="BE1656" i="2"/>
  <c r="BE1717" i="2"/>
  <c r="BE1786" i="2"/>
  <c r="BE1791" i="2"/>
  <c r="BE1954" i="2"/>
  <c r="BE1961" i="2"/>
  <c r="BE1971" i="2"/>
  <c r="BE1976" i="2"/>
  <c r="BE1981" i="2"/>
  <c r="BE2023" i="2"/>
  <c r="BE2028" i="2"/>
  <c r="BE2032" i="2"/>
  <c r="BE2089" i="2"/>
  <c r="BE2108" i="2"/>
  <c r="BE2284" i="2"/>
  <c r="BE2377" i="2"/>
  <c r="BE2717" i="2"/>
  <c r="BE2751" i="2"/>
  <c r="BE2763" i="2"/>
  <c r="BE2849" i="2"/>
  <c r="BE2884" i="2"/>
  <c r="BE2895" i="2"/>
  <c r="BE2920" i="2"/>
  <c r="BE2957" i="2"/>
  <c r="BE3011" i="2"/>
  <c r="BE3042" i="2"/>
  <c r="BE3046" i="2"/>
  <c r="BE3162" i="2"/>
  <c r="BE3519" i="2"/>
  <c r="BE121" i="2"/>
  <c r="BE126" i="2"/>
  <c r="BE205" i="2"/>
  <c r="BE209" i="2"/>
  <c r="BE260" i="2"/>
  <c r="BE325" i="2"/>
  <c r="BE340" i="2"/>
  <c r="BE354" i="2"/>
  <c r="BE413" i="2"/>
  <c r="BE475" i="2"/>
  <c r="BE487" i="2"/>
  <c r="BE521" i="2"/>
  <c r="BE540" i="2"/>
  <c r="BE557" i="2"/>
  <c r="BE604" i="2"/>
  <c r="BE641" i="2"/>
  <c r="BE646" i="2"/>
  <c r="BE767" i="2"/>
  <c r="BE947" i="2"/>
  <c r="BE1150" i="2"/>
  <c r="BE1206" i="2"/>
  <c r="BE1217" i="2"/>
  <c r="BE1276" i="2"/>
  <c r="BE1331" i="2"/>
  <c r="BE1338" i="2"/>
  <c r="BE1352" i="2"/>
  <c r="BE1363" i="2"/>
  <c r="BE1445" i="2"/>
  <c r="BE1503" i="2"/>
  <c r="BE1566" i="2"/>
  <c r="BE1577" i="2"/>
  <c r="BE1581" i="2"/>
  <c r="BE1619" i="2"/>
  <c r="BE1756" i="2"/>
  <c r="BE1816" i="2"/>
  <c r="BE1926" i="2"/>
  <c r="BE1949" i="2"/>
  <c r="BE2047" i="2"/>
  <c r="BE2052" i="2"/>
  <c r="BE2133" i="2"/>
  <c r="BE2153" i="2"/>
  <c r="BE2210" i="2"/>
  <c r="BE2239" i="2"/>
  <c r="BE2258" i="2"/>
  <c r="BE2263" i="2"/>
  <c r="BE2300" i="2"/>
  <c r="BE2304" i="2"/>
  <c r="BE2354" i="2"/>
  <c r="BE2365" i="2"/>
  <c r="BE2399" i="2"/>
  <c r="BE2428" i="2"/>
  <c r="BE2433" i="2"/>
  <c r="BE2456" i="2"/>
  <c r="BE2470" i="2"/>
  <c r="BE2490" i="2"/>
  <c r="BE2540" i="2"/>
  <c r="BE2665" i="2"/>
  <c r="BE2696" i="2"/>
  <c r="BE2721" i="2"/>
  <c r="BE2739" i="2"/>
  <c r="BE2755" i="2"/>
  <c r="BE2771" i="2"/>
  <c r="BE2815" i="2"/>
  <c r="BE2819" i="2"/>
  <c r="BE2827" i="2"/>
  <c r="BE2831" i="2"/>
  <c r="BE2900" i="2"/>
  <c r="BE2995" i="2"/>
  <c r="BE3022" i="2"/>
  <c r="BE3062" i="2"/>
  <c r="BE3074" i="2"/>
  <c r="BE3171" i="2"/>
  <c r="BE3191" i="2"/>
  <c r="BE3341" i="2"/>
  <c r="BE3382" i="2"/>
  <c r="BE3502" i="2"/>
  <c r="BE151" i="2"/>
  <c r="BE235" i="2"/>
  <c r="BE240" i="2"/>
  <c r="BE250" i="2"/>
  <c r="BE271" i="2"/>
  <c r="BE491" i="2"/>
  <c r="BE551" i="2"/>
  <c r="BE591" i="2"/>
  <c r="BE613" i="2"/>
  <c r="BE627" i="2"/>
  <c r="BE632" i="2"/>
  <c r="BE676" i="2"/>
  <c r="BE760" i="2"/>
  <c r="BE862" i="2"/>
  <c r="BE911" i="2"/>
  <c r="BE967" i="2"/>
  <c r="BE974" i="2"/>
  <c r="BE1021" i="2"/>
  <c r="BE1027" i="2"/>
  <c r="BE1057" i="2"/>
  <c r="BE1103" i="2"/>
  <c r="BE1133" i="2"/>
  <c r="BE1144" i="2"/>
  <c r="BE1368" i="2"/>
  <c r="BE1410" i="2"/>
  <c r="BE1489" i="2"/>
  <c r="BE1493" i="2"/>
  <c r="BE1535" i="2"/>
  <c r="BE1549" i="2"/>
  <c r="BE1562" i="2"/>
  <c r="BE1744" i="2"/>
  <c r="BE1966" i="2"/>
  <c r="BE2067" i="2"/>
  <c r="BE2123" i="2"/>
  <c r="BE2138" i="2"/>
  <c r="BE2248" i="2"/>
  <c r="BE2743" i="2"/>
  <c r="BE2759" i="2"/>
  <c r="BE2767" i="2"/>
  <c r="BE2857" i="2"/>
  <c r="BE2861" i="2"/>
  <c r="BE2874" i="2"/>
  <c r="BE2916" i="2"/>
  <c r="BE2981" i="2"/>
  <c r="BE3005" i="2"/>
  <c r="BE3030" i="2"/>
  <c r="BD55" i="1"/>
  <c r="BD54" i="1" s="1"/>
  <c r="W33" i="1" s="1"/>
  <c r="F35" i="9"/>
  <c r="BB62" i="1" s="1"/>
  <c r="J34" i="3"/>
  <c r="AW56" i="1" s="1"/>
  <c r="F34" i="2"/>
  <c r="J33" i="7"/>
  <c r="AV60" i="1"/>
  <c r="F34" i="9"/>
  <c r="BA62" i="1" s="1"/>
  <c r="F34" i="6"/>
  <c r="BA59" i="1"/>
  <c r="F37" i="3"/>
  <c r="BD56" i="1" s="1"/>
  <c r="J34" i="7"/>
  <c r="AW60" i="1"/>
  <c r="J33" i="5"/>
  <c r="AV58" i="1"/>
  <c r="F36" i="3"/>
  <c r="BC56" i="1" s="1"/>
  <c r="J34" i="8"/>
  <c r="AW61" i="1" s="1"/>
  <c r="J34" i="9"/>
  <c r="AW62" i="1"/>
  <c r="F36" i="9"/>
  <c r="BC62" i="1" s="1"/>
  <c r="J33" i="8"/>
  <c r="AV61" i="1"/>
  <c r="F37" i="9"/>
  <c r="BD62" i="1"/>
  <c r="J34" i="5"/>
  <c r="AW58" i="1" s="1"/>
  <c r="J33" i="6"/>
  <c r="AV59" i="1"/>
  <c r="AT59" i="1" s="1"/>
  <c r="F34" i="3"/>
  <c r="BA56" i="1" s="1"/>
  <c r="F35" i="3"/>
  <c r="BB56" i="1"/>
  <c r="J82" i="6" l="1"/>
  <c r="J60" i="6" s="1"/>
  <c r="BK81" i="6"/>
  <c r="J81" i="6" s="1"/>
  <c r="J59" i="6" s="1"/>
  <c r="J82" i="7"/>
  <c r="J60" i="7" s="1"/>
  <c r="BK81" i="7"/>
  <c r="J81" i="7" s="1"/>
  <c r="J59" i="7" s="1"/>
  <c r="BK114" i="2"/>
  <c r="J114" i="2" s="1"/>
  <c r="J60" i="2" s="1"/>
  <c r="P1437" i="2"/>
  <c r="P87" i="9"/>
  <c r="P86" i="9"/>
  <c r="AU62" i="1"/>
  <c r="T87" i="9"/>
  <c r="T86" i="9" s="1"/>
  <c r="BK1437" i="2"/>
  <c r="J1437" i="2" s="1"/>
  <c r="J71" i="2" s="1"/>
  <c r="T114" i="2"/>
  <c r="T1437" i="2"/>
  <c r="R1437" i="2"/>
  <c r="R113" i="2" s="1"/>
  <c r="P114" i="2"/>
  <c r="P113" i="2" s="1"/>
  <c r="AU55" i="1" s="1"/>
  <c r="R149" i="3"/>
  <c r="R90" i="3" s="1"/>
  <c r="P90" i="3"/>
  <c r="AU56" i="1"/>
  <c r="R114" i="2"/>
  <c r="BK91" i="3"/>
  <c r="J91" i="3"/>
  <c r="J60" i="3"/>
  <c r="T149" i="3"/>
  <c r="T90" i="3" s="1"/>
  <c r="BA55" i="1"/>
  <c r="BA54" i="1" s="1"/>
  <c r="W30" i="1" s="1"/>
  <c r="BK87" i="9"/>
  <c r="BK86" i="9" s="1"/>
  <c r="J86" i="9" s="1"/>
  <c r="J30" i="9" s="1"/>
  <c r="AG62" i="1" s="1"/>
  <c r="AG61" i="1"/>
  <c r="J59" i="8"/>
  <c r="J82" i="8"/>
  <c r="J60" i="8"/>
  <c r="J39" i="8"/>
  <c r="BK81" i="5"/>
  <c r="J81" i="5"/>
  <c r="J30" i="5" s="1"/>
  <c r="AG58" i="1" s="1"/>
  <c r="BK81" i="4"/>
  <c r="J81" i="4"/>
  <c r="J30" i="4" s="1"/>
  <c r="AG57" i="1" s="1"/>
  <c r="BK90" i="3"/>
  <c r="J90" i="3" s="1"/>
  <c r="J30" i="3" s="1"/>
  <c r="AG56" i="1" s="1"/>
  <c r="BC54" i="1"/>
  <c r="W32" i="1"/>
  <c r="F33" i="5"/>
  <c r="AZ58" i="1"/>
  <c r="F33" i="3"/>
  <c r="AZ56" i="1" s="1"/>
  <c r="F33" i="4"/>
  <c r="AZ57" i="1" s="1"/>
  <c r="AT58" i="1"/>
  <c r="J33" i="3"/>
  <c r="AV56" i="1" s="1"/>
  <c r="AT56" i="1" s="1"/>
  <c r="AT61" i="1"/>
  <c r="AN61" i="1"/>
  <c r="J33" i="2"/>
  <c r="AV55" i="1" s="1"/>
  <c r="AT55" i="1" s="1"/>
  <c r="AT57" i="1"/>
  <c r="J30" i="7"/>
  <c r="AG60" i="1"/>
  <c r="F33" i="9"/>
  <c r="AZ62" i="1"/>
  <c r="BB54" i="1"/>
  <c r="W31" i="1"/>
  <c r="F33" i="2"/>
  <c r="AZ55" i="1" s="1"/>
  <c r="F33" i="8"/>
  <c r="AZ61" i="1" s="1"/>
  <c r="J30" i="6"/>
  <c r="AG59" i="1"/>
  <c r="AN59" i="1"/>
  <c r="F33" i="6"/>
  <c r="AZ59" i="1"/>
  <c r="AT60" i="1"/>
  <c r="F33" i="7"/>
  <c r="AZ60" i="1"/>
  <c r="J33" i="9"/>
  <c r="AV62" i="1" s="1"/>
  <c r="AT62" i="1" s="1"/>
  <c r="AN62" i="1" l="1"/>
  <c r="T113" i="2"/>
  <c r="J59" i="9"/>
  <c r="J87" i="9"/>
  <c r="J60" i="9"/>
  <c r="BK113" i="2"/>
  <c r="J113" i="2" s="1"/>
  <c r="J30" i="2" s="1"/>
  <c r="AG55" i="1" s="1"/>
  <c r="AG54" i="1" s="1"/>
  <c r="AK26" i="1" s="1"/>
  <c r="J39" i="9"/>
  <c r="AN60" i="1"/>
  <c r="J39" i="7"/>
  <c r="J39" i="6"/>
  <c r="AN58" i="1"/>
  <c r="J39" i="5"/>
  <c r="J59" i="5"/>
  <c r="AN57" i="1"/>
  <c r="J39" i="4"/>
  <c r="J59" i="4"/>
  <c r="AN56" i="1"/>
  <c r="J59" i="3"/>
  <c r="J39" i="3"/>
  <c r="AW54" i="1"/>
  <c r="AK30" i="1" s="1"/>
  <c r="AY54" i="1"/>
  <c r="AX54" i="1"/>
  <c r="AZ54" i="1"/>
  <c r="W29" i="1"/>
  <c r="AU54" i="1"/>
  <c r="J39" i="2" l="1"/>
  <c r="J59" i="2"/>
  <c r="AN55" i="1"/>
  <c r="AV54" i="1"/>
  <c r="AK29" i="1"/>
  <c r="AK35" i="1" s="1"/>
  <c r="AT54" i="1" l="1"/>
  <c r="AN54" i="1"/>
</calcChain>
</file>

<file path=xl/sharedStrings.xml><?xml version="1.0" encoding="utf-8"?>
<sst xmlns="http://schemas.openxmlformats.org/spreadsheetml/2006/main" count="33561" uniqueCount="4742">
  <si>
    <t>Export Komplet</t>
  </si>
  <si>
    <t>VZ</t>
  </si>
  <si>
    <t>2.0</t>
  </si>
  <si>
    <t>ZAMOK</t>
  </si>
  <si>
    <t>False</t>
  </si>
  <si>
    <t>{3a2e48e9-c32a-4ac4-b654-a68ed6004c2f}</t>
  </si>
  <si>
    <t>0,01</t>
  </si>
  <si>
    <t>21</t>
  </si>
  <si>
    <t>12</t>
  </si>
  <si>
    <t>REKAPITULACE STAVBY</t>
  </si>
  <si>
    <t>v ---  níže se nacházejí doplnkové a pomocné údaje k sestavám  --- v</t>
  </si>
  <si>
    <t>Návod na vyplnění</t>
  </si>
  <si>
    <t>0,001</t>
  </si>
  <si>
    <t>Kód:</t>
  </si>
  <si>
    <t>781</t>
  </si>
  <si>
    <t>Měnit lze pouze buňky se žlutým podbarvením!_x000D_
_x000D_
1) v Rekapitulaci stavby vyplňte údaje o Účastníkovi (přenesou se do ostatních sestav i v jiných listech)_x000D_
_x000D_
2) na vybraných listech vyplňte v sestavě Soupis prací ceny u položek</t>
  </si>
  <si>
    <t>Stavba:</t>
  </si>
  <si>
    <t>Gymnázium Jihlava - vestavba učeben v půdním prostoru</t>
  </si>
  <si>
    <t>KSO:</t>
  </si>
  <si>
    <t>801 32 12</t>
  </si>
  <si>
    <t>CC-CZ:</t>
  </si>
  <si>
    <t/>
  </si>
  <si>
    <t>Místo:</t>
  </si>
  <si>
    <t>Jihlava</t>
  </si>
  <si>
    <t>Datum:</t>
  </si>
  <si>
    <t>26. 1. 2025</t>
  </si>
  <si>
    <t>Zadavatel:</t>
  </si>
  <si>
    <t>IČ:</t>
  </si>
  <si>
    <t>70890749</t>
  </si>
  <si>
    <t>Kraj Vysočina, Žižkova 57/1882, 586 01 Jihlava</t>
  </si>
  <si>
    <t>DIČ:</t>
  </si>
  <si>
    <t>CZ70890749</t>
  </si>
  <si>
    <t>Účastník:</t>
  </si>
  <si>
    <t>Vyplň údaj</t>
  </si>
  <si>
    <t>Projektant:</t>
  </si>
  <si>
    <t>25558692</t>
  </si>
  <si>
    <t>ARTPROJEKT JIHLAVA, spol. s r.o., 586 01 Jihlava</t>
  </si>
  <si>
    <t>CZ25558692</t>
  </si>
  <si>
    <t>True</t>
  </si>
  <si>
    <t>Zpracovatel:</t>
  </si>
  <si>
    <t xml:space="preserve"> </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</si>
  <si>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</si>
  <si>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</si>
  <si>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</si>
  <si>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</si>
  <si>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</si>
  <si>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</si>
  <si>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</si>
  <si>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</si>
  <si>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</si>
  <si>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</si>
  <si>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</si>
  <si>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</si>
  <si>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</si>
  <si>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</si>
  <si>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</si>
  <si>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</si>
  <si>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</si>
  <si>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</si>
  <si>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</si>
  <si>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</si>
  <si>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</si>
  <si>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</si>
  <si>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</si>
  <si>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</si>
  <si>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</si>
  <si>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</si>
  <si>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</si>
  <si>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</si>
  <si>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</si>
  <si>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</si>
  <si>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</si>
  <si>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</si>
  <si>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</si>
  <si>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</si>
  <si>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</si>
  <si>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</si>
  <si>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</si>
  <si>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</si>
  <si>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</si>
  <si>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</si>
  <si>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</si>
  <si>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D.1.2</t>
  </si>
  <si>
    <t>Stavebně-konstrukční řešení</t>
  </si>
  <si>
    <t>STA</t>
  </si>
  <si>
    <t>1</t>
  </si>
  <si>
    <t>{ddb2aa5c-6033-4b55-a53d-0e55546bf35e}</t>
  </si>
  <si>
    <t>2</t>
  </si>
  <si>
    <t>D.1.4.1</t>
  </si>
  <si>
    <t>Zdravotně technické instalace</t>
  </si>
  <si>
    <t>{efe05b2e-a852-408a-8521-13fddb4b4089}</t>
  </si>
  <si>
    <t>D.1.4.2</t>
  </si>
  <si>
    <t>Vzduchotechnika</t>
  </si>
  <si>
    <t>{8d7a3689-17bf-46e6-a540-977d71144bf2}</t>
  </si>
  <si>
    <t>D.1.4.3</t>
  </si>
  <si>
    <t>Vytápění a chlazení</t>
  </si>
  <si>
    <t>{59d07959-1b9f-464e-90cf-ba131ea82c8a}</t>
  </si>
  <si>
    <t>D.1.4.4</t>
  </si>
  <si>
    <t>Silnoproudá elektrotechnika</t>
  </si>
  <si>
    <t>{aa4d4418-4c2a-4318-88a2-78c511d469ba}</t>
  </si>
  <si>
    <t>D.1.4.5</t>
  </si>
  <si>
    <t>Slaboproudá elektrotechnika</t>
  </si>
  <si>
    <t>{61e02cca-784b-43a5-a3ce-528de7e8cdce}</t>
  </si>
  <si>
    <t>D.1.4.6</t>
  </si>
  <si>
    <t>MaR</t>
  </si>
  <si>
    <t>{5fe975e2-7210-4ed6-82ab-2dfd30e6c15c}</t>
  </si>
  <si>
    <t>VN a ON</t>
  </si>
  <si>
    <t>Vedlejší náklady a ostatní náklady</t>
  </si>
  <si>
    <t>{a8e3ff3b-3969-4427-84f9-11763d8f30d0}</t>
  </si>
  <si>
    <t>KRYCÍ LIST SOUPISU PRACÍ</t>
  </si>
  <si>
    <t>Objekt:</t>
  </si>
  <si>
    <t>D.1.2 - Stavebně-konstrukční řešení</t>
  </si>
  <si>
    <t>REKAPITULACE ČLENĚNÍ SOUPISU PRACÍ</t>
  </si>
  <si>
    <t>Kód dílu - Popis</t>
  </si>
  <si>
    <t>Cena celkem [CZK]</t>
  </si>
  <si>
    <t>-1</t>
  </si>
  <si>
    <t>HSV - Práce a dodávky HSV</t>
  </si>
  <si>
    <t xml:space="preserve">    1 - Zemní práce</t>
  </si>
  <si>
    <t xml:space="preserve">    2 - Zakládání</t>
  </si>
  <si>
    <t xml:space="preserve">    3 - Svislé a kompletní konstrukce</t>
  </si>
  <si>
    <t xml:space="preserve">      38 - Různé kompletní konstrukce</t>
  </si>
  <si>
    <t xml:space="preserve">    4 - Vodorovné konstrukce</t>
  </si>
  <si>
    <t xml:space="preserve">    5 - Komunikace pozemní</t>
  </si>
  <si>
    <t xml:space="preserve">    6 - Úpravy povrchů, podlahy a osazování výplní</t>
  </si>
  <si>
    <t xml:space="preserve">    9 - Ostatní konstrukce a práce-bourání</t>
  </si>
  <si>
    <t xml:space="preserve">    997 - Přesun sutě</t>
  </si>
  <si>
    <t xml:space="preserve">    998 - Přesun hmot</t>
  </si>
  <si>
    <t>PSV - Práce a dodávky PSV</t>
  </si>
  <si>
    <t xml:space="preserve">    711 - Izolace proti vodě, vlhkosti a plynům</t>
  </si>
  <si>
    <t xml:space="preserve">    712 - Povlakové krytiny</t>
  </si>
  <si>
    <t xml:space="preserve">    713 - Izolace tepelné</t>
  </si>
  <si>
    <t xml:space="preserve">    721 - Zdravotechnika - vnitřní kanalizace</t>
  </si>
  <si>
    <t xml:space="preserve">    736 - Ústřední vytápění - plošné vytápění a chlazení</t>
  </si>
  <si>
    <t xml:space="preserve">    762 - Konstrukce tesařské</t>
  </si>
  <si>
    <t xml:space="preserve">    763 - Konstrukce suché výstavby</t>
  </si>
  <si>
    <t xml:space="preserve">    764 - Konstrukce klempířské</t>
  </si>
  <si>
    <t xml:space="preserve">    765 - Konstrukce pokrývačské</t>
  </si>
  <si>
    <t xml:space="preserve">    766 - Konstrukce truhlářské</t>
  </si>
  <si>
    <t xml:space="preserve">    767 - Konstrukce zámečnické</t>
  </si>
  <si>
    <t xml:space="preserve">    771 - Podlahy z dlaždic</t>
  </si>
  <si>
    <t xml:space="preserve">    772 - Podlahy z kamene</t>
  </si>
  <si>
    <t xml:space="preserve">    776 - Podlahy povlakové</t>
  </si>
  <si>
    <t xml:space="preserve">    777 - Podlahy lité</t>
  </si>
  <si>
    <t xml:space="preserve">    781 - Dokončovací práce - obklady</t>
  </si>
  <si>
    <t xml:space="preserve">    783 - Dokončovací práce - nátěry</t>
  </si>
  <si>
    <t xml:space="preserve">    784 - Dokončovací práce - malby a tapety</t>
  </si>
  <si>
    <t xml:space="preserve">    789 - Povrchové úpravy ocelových konstrukcí a technologických zařízení</t>
  </si>
  <si>
    <t>M - Práce a dodávky M</t>
  </si>
  <si>
    <t>HZS - Hodinové zúčtovací sazby</t>
  </si>
  <si>
    <t>N00 - Ostatní práce a dodávky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</si>
  <si>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</si>
  <si>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</si>
  <si>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</si>
  <si>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</si>
  <si>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</si>
  <si>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</si>
  <si>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</si>
  <si>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</si>
  <si>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</si>
  <si>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</si>
  <si>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</si>
  <si>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</si>
  <si>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</si>
  <si>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</si>
  <si>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</si>
  <si>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</si>
  <si>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</si>
  <si>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</si>
  <si>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113106132</t>
  </si>
  <si>
    <t>Rozebrání dlažeb z betonových nebo kamenných dlaždic komunikací pro pěší strojně pl do 50 m2</t>
  </si>
  <si>
    <t>m2</t>
  </si>
  <si>
    <t>CS ÚRS 2025 01</t>
  </si>
  <si>
    <t>4</t>
  </si>
  <si>
    <t>-2005752687</t>
  </si>
  <si>
    <t>PP</t>
  </si>
  <si>
    <t>Rozebrání dlažeb komunikací pro pěší s přemístěním hmot na skládku na vzdálenost do 3 m nebo s naložením na dopravní prostředek s ložem z kameniva nebo živice a s jakoukoliv výplní spár strojně plochy jednotlivě do 50 m2 z betonových, kameninových nebo dlaždic, desek nebo tvarovek</t>
  </si>
  <si>
    <t>Online PSC</t>
  </si>
  <si>
    <t>https://podminky.urs.cz/item/CS_URS_2025_01/113106132</t>
  </si>
  <si>
    <t>VV</t>
  </si>
  <si>
    <t>"v místě venkovního schodiště - plocha dle projektanta" 42</t>
  </si>
  <si>
    <t>Součet</t>
  </si>
  <si>
    <t>113107323</t>
  </si>
  <si>
    <t>Odstranění podkladu z kameniva drceného tl přes 200 do 300 mm strojně pl do 50 m2</t>
  </si>
  <si>
    <t>1818056815</t>
  </si>
  <si>
    <t>Odstranění podkladů nebo krytů strojně plochy jednotlivě do 50 m2 s přemístěním hmot na skládku na vzdálenost do 3 m nebo s naložením na dopravní prostředek z kameniva hrubého drceného, o tl. vrstvy přes 200 do 300 mm</t>
  </si>
  <si>
    <t>https://podminky.urs.cz/item/CS_URS_2025_01/113107323</t>
  </si>
  <si>
    <t>3</t>
  </si>
  <si>
    <t>113202111</t>
  </si>
  <si>
    <t>Vytrhání obrub krajníků obrubníků stojatých</t>
  </si>
  <si>
    <t>m</t>
  </si>
  <si>
    <t>-2034727747</t>
  </si>
  <si>
    <t>Vytrhání obrub s vybouráním lože, s přemístěním hmot na skládku na vzdálenost do 3 m nebo s naložením na dopravní prostředek z krajníků nebo obrubníků stojatých</t>
  </si>
  <si>
    <t>https://podminky.urs.cz/item/CS_URS_2025_01/113202111</t>
  </si>
  <si>
    <t>"v místě venkovního schodiště - délky dle projektanta" 6+7</t>
  </si>
  <si>
    <t>131213701</t>
  </si>
  <si>
    <t>Hloubení nezapažených jam v soudržných horninách třídy těžitelnosti I skupiny 3 ručně</t>
  </si>
  <si>
    <t>m3</t>
  </si>
  <si>
    <t>-1346041199</t>
  </si>
  <si>
    <t>Hloubení nezapažených jam ručně s urovnáním dna do předepsaného profilu a spádu v hornině třídy těžitelnosti I skupiny 3 soudržných</t>
  </si>
  <si>
    <t>https://podminky.urs.cz/item/CS_URS_2025_01/131213701</t>
  </si>
  <si>
    <t>"1.PP -  kolem zdi výtahové šachty - s odečtem bouraného základu" 2,75*2,86*(1,8-0,2)-2,75*0,5*1</t>
  </si>
  <si>
    <t>5</t>
  </si>
  <si>
    <t>131251100</t>
  </si>
  <si>
    <t>Hloubení jam nezapažených v hornině třídy těžitelnosti I skupiny 3 objem do 20 m3 strojně</t>
  </si>
  <si>
    <t>906627585</t>
  </si>
  <si>
    <t>Hloubení nezapažených jam a zářezů strojně s urovnáním dna do předepsaného profilu a spádu v hornině třídy těžitelnosti I skupiny 3 do 20 m3</t>
  </si>
  <si>
    <t>https://podminky.urs.cz/item/CS_URS_2025_01/131251100</t>
  </si>
  <si>
    <t>"v místě venkovního schodiště" (6*5,7-5,5*5,2)*(0,85)+(5,5*5,2)*(0,85-0,05-0,3)</t>
  </si>
  <si>
    <t>6</t>
  </si>
  <si>
    <t>132212131</t>
  </si>
  <si>
    <t>Hloubení nezapažených rýh šířky do 800 mm v soudržných horninách třídy těžitelnosti I skupiny 3 ručně</t>
  </si>
  <si>
    <t>1472387224</t>
  </si>
  <si>
    <t>Hloubení nezapažených rýh šířky do 800 mm ručně s urovnáním dna do předepsaného profilu a spádu v hornině třídy těžitelnosti I skupiny 3 soudržných</t>
  </si>
  <si>
    <t>https://podminky.urs.cz/item/CS_URS_2025_01/132212131</t>
  </si>
  <si>
    <t>"pro pasy venkovního schodiště" (5,5*5,2-4,1*3,8)*0,25</t>
  </si>
  <si>
    <t>7</t>
  </si>
  <si>
    <t>139711111</t>
  </si>
  <si>
    <t>Vykopávky v uzavřených prostorech v hornině třídy těžitelnosti I skupiny 1 až 3 ručně</t>
  </si>
  <si>
    <t>-356260635</t>
  </si>
  <si>
    <t>Vykopávka v uzavřených prostorech ručně v hornině třídy těžitelnosti I skupiny 1 až 3</t>
  </si>
  <si>
    <t>https://podminky.urs.cz/item/CS_URS_2025_01/139711111</t>
  </si>
  <si>
    <t>"pro podbetonování stáv. základů - předpoklad bez lokace" 2</t>
  </si>
  <si>
    <t>8</t>
  </si>
  <si>
    <t>162211311</t>
  </si>
  <si>
    <t>Vodorovné přemístění výkopku z horniny třídy těžitelnosti I skupiny 1 až 3 stavebním kolečkem do 10 m</t>
  </si>
  <si>
    <t>918851818</t>
  </si>
  <si>
    <t>Vodorovné přemístění výkopku nebo sypaniny stavebním kolečkem s vyprázdněním kolečka na hromady nebo do dopravního prostředku na vzdálenost do 10 m z horniny třídy těžitelnosti I, skupiny 1 až 3</t>
  </si>
  <si>
    <t>https://podminky.urs.cz/item/CS_URS_2025_01/162211311</t>
  </si>
  <si>
    <t>"1.PP -  výkopek z výkopu kolem zdi výtahové šachty - s odečtem bouraného základu" 2,75*2,86*(1,8-0,2)-2,75*0,5*1</t>
  </si>
  <si>
    <t>"výkopek z výkopu pro podbetonování stáv. základů - předpoklad bez lokace" 2</t>
  </si>
  <si>
    <t>9</t>
  </si>
  <si>
    <t>162211319</t>
  </si>
  <si>
    <t>Příplatek k vodorovnému přemístění výkopku z horniny třídy těžitelnosti I skupiny 1 až 3 stavebním kolečkem za každých dalších 10 m</t>
  </si>
  <si>
    <t>403355190</t>
  </si>
  <si>
    <t>Vodorovné přemístění výkopku nebo sypaniny stavebním kolečkem s vyprázdněním kolečka na hromady nebo do dopravního prostředku na vzdálenost do 10 m Příplatek za každých dalších 10 m k ceně -1311</t>
  </si>
  <si>
    <t>https://podminky.urs.cz/item/CS_URS_2025_01/162211319</t>
  </si>
  <si>
    <t>10</t>
  </si>
  <si>
    <t>162251102</t>
  </si>
  <si>
    <t>Vodorovné přemístění přes 20 do 50 m výkopku/sypaniny z horniny třídy těžitelnosti I skupiny 1 až 3</t>
  </si>
  <si>
    <t>231038150</t>
  </si>
  <si>
    <t>Vodorovné přemístění výkopku nebo sypaniny po suchu na obvyklém dopravním prostředku, bez naložení výkopku, avšak se složením bez rozhrnutí z horniny třídy těžitelnosti I skupiny 1 až 3 na vzdálenost přes 20 do 50 m</t>
  </si>
  <si>
    <t>https://podminky.urs.cz/item/CS_URS_2025_01/162251102</t>
  </si>
  <si>
    <t>"přesun zeminy na staveništní mezideponii z výkopu jámy v místě venkovního schodiště" (6*5,7-5,5*5,2)*(0,85)+(5,5*5,2)*(0,85-0,05-0,3)</t>
  </si>
  <si>
    <t>"přesun zeminy na staveništní mezideponii z výkopu  pasů venkovního schodiště" (5,5*5,2-4,1*3,8)*0,25</t>
  </si>
  <si>
    <t>11</t>
  </si>
  <si>
    <t>162751114</t>
  </si>
  <si>
    <t>Vodorovné přemístění přes 6 000 do 7000 m výkopku/sypaniny z horniny třídy těžitelnosti I skupiny 1 až 3</t>
  </si>
  <si>
    <t>-992133100</t>
  </si>
  <si>
    <t>Vodorovné přemístění výkopku nebo sypaniny po suchu na obvyklém dopravním prostředku, bez naložení výkopku, avšak se složením bez rozhrnutí z horniny třídy těžitelnosti I skupiny 1 až 3 na vzdálenost přes 6 000 do 7 000 m</t>
  </si>
  <si>
    <t>https://podminky.urs.cz/item/CS_URS_2025_01/162751114</t>
  </si>
  <si>
    <t>"výkopek z výkopu jámy v místě venkovního schodiště" (6*5,7-5,5*5,2)*(0,85)+(5,5*5,2)*(0,85-0,05-0,3)</t>
  </si>
  <si>
    <t>"výkopek  z výkopu  pasů venkovního schodiště" (5,5*5,2-4,1*3,8)*0,25</t>
  </si>
  <si>
    <t>167151101</t>
  </si>
  <si>
    <t>Nakládání výkopku z hornin třídy těžitelnosti I skupiny 1 až 3 do 100 m3</t>
  </si>
  <si>
    <t>2132830598</t>
  </si>
  <si>
    <t>Nakládání, skládání a překládání neulehlého výkopku nebo sypaniny strojně nakládání, množství do 100 m3, z horniny třídy těžitelnosti I, skupiny 1 až 3</t>
  </si>
  <si>
    <t>https://podminky.urs.cz/item/CS_URS_2025_01/167151101</t>
  </si>
  <si>
    <t>"pro přesun z mezideponie na stavbě na skládku"</t>
  </si>
  <si>
    <t>13</t>
  </si>
  <si>
    <t>171201221</t>
  </si>
  <si>
    <t>Poplatek za uložení na skládce (skládkovné) zeminy a kamení kód odpadu 17 05 04</t>
  </si>
  <si>
    <t>t</t>
  </si>
  <si>
    <t>1998608033</t>
  </si>
  <si>
    <t>Poplatek za uložení stavebního odpadu na skládce (skládkovné) zeminy a kamení zatříděného do Katalogu odpadů pod kódem 17 05 04</t>
  </si>
  <si>
    <t>https://podminky.urs.cz/item/CS_URS_2025_01/171201221</t>
  </si>
  <si>
    <t>"1.PP -  výkopek z výkopu kolem zdi výtahové šachty - s odečtem bouraného základu" (2,75*2,86*(1,8-0,2)-2,75*0,5*1)*1,8</t>
  </si>
  <si>
    <t>"výkopek z výkopu pro podbetonování stáv. základů - předpoklad bez lokace" 2*1,8</t>
  </si>
  <si>
    <t>"výkopek z výkopu jámy v místě venkovního schodiště" ((6*5,7-5,5*5,2)*(0,85)+(5,5*5,2)*(0,85-0,05-0,3))*1,8</t>
  </si>
  <si>
    <t>"výkopek  z výkopu  pasů venkovního schodiště" (5,5*5,2-4,1*3,8)*0,25*1,8</t>
  </si>
  <si>
    <t>14</t>
  </si>
  <si>
    <t>174151101</t>
  </si>
  <si>
    <t>Zásyp jam, šachet rýh nebo kolem objektů sypaninou se zhutněním</t>
  </si>
  <si>
    <t>-1769526506</t>
  </si>
  <si>
    <t>Zásyp sypaninou z jakékoliv horniny strojně s uložením výkopku ve vrstvách se zhutněním jam, šachet, rýh nebo kolem objektů v těchto vykopávkách</t>
  </si>
  <si>
    <t>https://podminky.urs.cz/item/CS_URS_2025_01/174151101</t>
  </si>
  <si>
    <t>"zásypy vytěženou zeminou"</t>
  </si>
  <si>
    <t>"kolem pasů venkovního schodiště" (6*5,7-5,5*5,2)*0,85</t>
  </si>
  <si>
    <t>Mezisoučet</t>
  </si>
  <si>
    <t>"zásyp ŠD 16/32 mm"</t>
  </si>
  <si>
    <t>"1.PP -  kolem zdi výtahovové šachty" (2,75*2,86-2,25*2,36)*1,1</t>
  </si>
  <si>
    <t>15</t>
  </si>
  <si>
    <t>M</t>
  </si>
  <si>
    <t>58343930</t>
  </si>
  <si>
    <t>kamenivo drcené hrubé frakce 16/32</t>
  </si>
  <si>
    <t>-1198445917</t>
  </si>
  <si>
    <t>"1.PP -  kolem zdi výtahovové šachty" (2,75*2,86-2,25*2,36)*1,1*2</t>
  </si>
  <si>
    <t>16</t>
  </si>
  <si>
    <t>181912112</t>
  </si>
  <si>
    <t>Úprava pláně v hornině třídy těžitelnosti I skupiny 3 se zhutněním ručně</t>
  </si>
  <si>
    <t>-1552472677</t>
  </si>
  <si>
    <t>Úprava pláně vyrovnáním výškových rozdílů ručně v hornině třídy těžitelnosti I skupiny 3 se zhutněním</t>
  </si>
  <si>
    <t>https://podminky.urs.cz/item/CS_URS_2025_01/181912112</t>
  </si>
  <si>
    <t>"1.PP -  pro výtahovou šachtu" 2,75*2,86</t>
  </si>
  <si>
    <t>"pod venkovní schodiště" 6*5,7</t>
  </si>
  <si>
    <t>Zakládání</t>
  </si>
  <si>
    <t>17</t>
  </si>
  <si>
    <t>Posouzení základové spáry autorizovaným statikem a geologem</t>
  </si>
  <si>
    <t>soubor</t>
  </si>
  <si>
    <t>-340166096</t>
  </si>
  <si>
    <t>Posouzení základové spáry autorizovaným statikem a geologem (posouzení skutečnosti oproti předpokladu v PD včetně vystavení závěrečné zprávy), položka zahrnuje i posouzení stávajícícíh základových konstrukcí a stanovení možnosti jejich ponechání</t>
  </si>
  <si>
    <t>"viz PD" 1</t>
  </si>
  <si>
    <t>18</t>
  </si>
  <si>
    <t>273313611</t>
  </si>
  <si>
    <t>Základové desky z betonu tř. C 16/20</t>
  </si>
  <si>
    <t>1428478564</t>
  </si>
  <si>
    <t>Základy z betonu prostého desky z betonu kamenem neprokládaného tř. C 16/20</t>
  </si>
  <si>
    <t>https://podminky.urs.cz/item/CS_URS_2025_01/273313611</t>
  </si>
  <si>
    <t>"vyrovnávací beton pod desku výtahu" 2,66*2,55*0,05</t>
  </si>
  <si>
    <t>19</t>
  </si>
  <si>
    <t>273321511</t>
  </si>
  <si>
    <t>Základové desky ze ŽB bez zvýšených nároků na prostředí tř. C 25/30</t>
  </si>
  <si>
    <t>91476637</t>
  </si>
  <si>
    <t>Základy z betonu železového (bez výztuže) desky z betonu bez zvláštních nároků na prostředí tř. C 25/30</t>
  </si>
  <si>
    <t>https://podminky.urs.cz/item/CS_URS_2025_01/273321511</t>
  </si>
  <si>
    <t>"viz základy - deska pod výtahovou šachtou" 2,66*2,55*0,35</t>
  </si>
  <si>
    <t>20</t>
  </si>
  <si>
    <t>273351121</t>
  </si>
  <si>
    <t>Zřízení bednění základových desek</t>
  </si>
  <si>
    <t>72122190</t>
  </si>
  <si>
    <t>Bednění základů desek zřízení</t>
  </si>
  <si>
    <t>https://podminky.urs.cz/item/CS_URS_2025_01/273351121</t>
  </si>
  <si>
    <t>"viz základy - deska pod výtahovou šachtou" (2,66+2,55)*(0,05+0,35)</t>
  </si>
  <si>
    <t>273351122</t>
  </si>
  <si>
    <t>Odstranění bednění základových desek</t>
  </si>
  <si>
    <t>1370237861</t>
  </si>
  <si>
    <t>Bednění základů desek odstranění</t>
  </si>
  <si>
    <t>https://podminky.urs.cz/item/CS_URS_2025_01/273351122</t>
  </si>
  <si>
    <t>22</t>
  </si>
  <si>
    <t>273361821</t>
  </si>
  <si>
    <t>Výztuž základových desek betonářskou ocelí 10 505 (R)</t>
  </si>
  <si>
    <t>-1746052639</t>
  </si>
  <si>
    <t>Výztuž základů desek z betonářské oceli 10 505 (R) nebo BSt 500</t>
  </si>
  <si>
    <t>https://podminky.urs.cz/item/CS_URS_2025_01/273361821</t>
  </si>
  <si>
    <t xml:space="preserve">"viz základy - deska pod výtahovou šachtou - pozice 1 - R10" 91*0,617*0,001*1,1 </t>
  </si>
  <si>
    <t>23</t>
  </si>
  <si>
    <t>273362021</t>
  </si>
  <si>
    <t>Výztuž základových desek svařovanými sítěmi Kari</t>
  </si>
  <si>
    <t>1559816402</t>
  </si>
  <si>
    <t>Výztuž základů desek ze svařovaných sítí z drátů typu KARI</t>
  </si>
  <si>
    <t>https://podminky.urs.cz/item/CS_URS_2025_01/273362021</t>
  </si>
  <si>
    <t>"viz základy - deska pod výtahovou šachtou - síť s1" 15*7,9*0,001*1,3</t>
  </si>
  <si>
    <t>24</t>
  </si>
  <si>
    <t>274321511</t>
  </si>
  <si>
    <t>Základové pasy ze ŽB bez zvýšených nároků na prostředí tř. C 25/30</t>
  </si>
  <si>
    <t>-928026478</t>
  </si>
  <si>
    <t>Základy z betonu železového (bez výztuže) pasy z betonu bez zvláštních nároků na prostředí tř. C 25/30</t>
  </si>
  <si>
    <t>https://podminky.urs.cz/item/CS_URS_2025_01/274321511</t>
  </si>
  <si>
    <t>"pasy venkovního schodiště" (5,5*5,2-4,1*3,8)*0,25</t>
  </si>
  <si>
    <t>25</t>
  </si>
  <si>
    <t>274351121</t>
  </si>
  <si>
    <t>Zřízení bednění základových pasů rovného</t>
  </si>
  <si>
    <t>-1987423580</t>
  </si>
  <si>
    <t>Bednění základů pasů rovné zřízení</t>
  </si>
  <si>
    <t>https://podminky.urs.cz/item/CS_URS_2025_01/274351121</t>
  </si>
  <si>
    <t>"pasy venkovního schodiště" (5,5*2+5,2*2+4,1*2+3,8*2)*0,25</t>
  </si>
  <si>
    <t>26</t>
  </si>
  <si>
    <t>274351122</t>
  </si>
  <si>
    <t>Odstranění bednění základových pasů rovného</t>
  </si>
  <si>
    <t>1908522481</t>
  </si>
  <si>
    <t>Bednění základů pasů rovné odstranění</t>
  </si>
  <si>
    <t>https://podminky.urs.cz/item/CS_URS_2025_01/274351122</t>
  </si>
  <si>
    <t>27</t>
  </si>
  <si>
    <t>279311127</t>
  </si>
  <si>
    <t>Postupné podbetonování základového zdiva prostým betonem se zvýšenými nároky na prostředí tř. C 30/37</t>
  </si>
  <si>
    <t>-1249225651</t>
  </si>
  <si>
    <t>Postupné podbetonování základového zdiva jakékoliv tloušťky, bez výkopu, bez zapažení a bednění z betonu prostého se zvýšenými nároky na prostředí tř. C 30/37</t>
  </si>
  <si>
    <t>https://podminky.urs.cz/item/CS_URS_2025_01/279311127</t>
  </si>
  <si>
    <t>Svislé a kompletní konstrukce</t>
  </si>
  <si>
    <t>28</t>
  </si>
  <si>
    <t>Dodávka  a montáž - výplň kapes s osazenými ocelovými nosníky po jejich osazení betonem C20/25 (včetně lože pro osazení nosníků)</t>
  </si>
  <si>
    <t>-19690872</t>
  </si>
  <si>
    <t>Dodávka a montáž - výplň kapes s osazenými ocelovými nosníky po jejich osazení betonem C20/25 (včetně lože pro osazení nosníků a bednění)</t>
  </si>
  <si>
    <t>P</t>
  </si>
  <si>
    <t>Poznámka k položce:_x000D_
POZOR - malé množství - vysoká pracnost!</t>
  </si>
  <si>
    <t>"viz výkres konstrukce hlavního schodiště - kapsy pro stropní nosníky" (2+2)*0,1*0,3</t>
  </si>
  <si>
    <t>"viz výkres konstrukce hlavního schodiště - kapsy pro nosníky schodiště" (2+2+2+2)*0,1*0,3</t>
  </si>
  <si>
    <t>"viz výkres konstrukce hlavního schodiště - kapsy pro překlady" (2+2)*0,16*0,3</t>
  </si>
  <si>
    <t>"viz v.č. 130 Tabulky PSV a půdorysy 1.PP-4.NP - pro překlady nad pozice 52 - překlady PR1, PR2 a PR3" (2*3)*0,16*0,3</t>
  </si>
  <si>
    <t xml:space="preserve">"1.PP - pro PR4 a PR5" (2+2)*0,1*0,3 </t>
  </si>
  <si>
    <t>"1.PP - pro PR6" (2)*0,16*0,3</t>
  </si>
  <si>
    <t>"viz výkres konstrukce podlahy 4.NP - kapsy pro ocelové profily a dřevěné trámy" (83+17)*0,1*0,3</t>
  </si>
  <si>
    <t>29</t>
  </si>
  <si>
    <t>311235161</t>
  </si>
  <si>
    <t>Zdivo jednovrstvé z cihel broušených přes P10 do P15 na tenkovrstvou maltu tl 300 mm</t>
  </si>
  <si>
    <t>-1759816563</t>
  </si>
  <si>
    <t>Zdivo jednovrstvé z cihel děrovaných broušených na celoplošnou tenkovrstvou maltu, pevnost cihel přes P10 do P15, tl. zdiva 300 mm</t>
  </si>
  <si>
    <t>https://podminky.urs.cz/item/CS_URS_2025_01/311235161</t>
  </si>
  <si>
    <t>"zazdívka po bouraných oknech v 1.NP" 5,2*2,4</t>
  </si>
  <si>
    <t>30</t>
  </si>
  <si>
    <t>310231051</t>
  </si>
  <si>
    <t>Zazdívka otvorů ve zdivu nadzákladovém pl do 1 m2 cihlami děrovanými přes P10 do P15 tl 300 mm</t>
  </si>
  <si>
    <t>-2086508897</t>
  </si>
  <si>
    <t>Zazdívka otvorů ve zdivu nadzákladovém děrovanými cihlami plochy do 1 m2 přes P10 do P15, tl. zdiva 300 mm</t>
  </si>
  <si>
    <t>https://podminky.urs.cz/item/CS_URS_2025_01/310231051</t>
  </si>
  <si>
    <t>"zazdívané otvory v 1.PP" 0,8*1,1</t>
  </si>
  <si>
    <t>31</t>
  </si>
  <si>
    <t>310231055</t>
  </si>
  <si>
    <t>Zazdívka otvorů ve zdivu nadzákladovém pl přes 1 do 4 m2 cihlami děrovanými přes P10 do P15 tl 300 mm</t>
  </si>
  <si>
    <t>-398015336</t>
  </si>
  <si>
    <t>Zazdívka otvorů ve zdivu nadzákladovém děrovanými cihlami plochy přes 1 do 4 m2 přes P10 do P15, tl. zdiva 300 mm</t>
  </si>
  <si>
    <t>https://podminky.urs.cz/item/CS_URS_2025_01/310231055</t>
  </si>
  <si>
    <t>Poznámka k položce:_x000D_
položka zahrnuje i prokotvení se sousedním zdivem!</t>
  </si>
  <si>
    <t>"viz v.č. 130 Tabulky PSV a půdorysy 1.PP-4.NP - kolem pozic 52" (0,7*2,4+0,3*2,4)*3+(0,7*2,4+0,3*2,4)*2+(0,7*2,4+0,3*2,4)*2</t>
  </si>
  <si>
    <t>"zazdívané otvory v 1.PP" 1,22*1,18</t>
  </si>
  <si>
    <t>32</t>
  </si>
  <si>
    <t>311113152</t>
  </si>
  <si>
    <t>Nadzákladová zeď tl přes 150 do 200 mm z hladkých tvárnic ztraceného bednění včetně výplně z betonu tř. C 25/30</t>
  </si>
  <si>
    <t>-1318188329</t>
  </si>
  <si>
    <t>Nadzákladové zdi z betonových tvárnic ztraceného bednění hladkých včetně výplně z betonu C 25/30, tloušťky zdiva přes 150 do 200 mm</t>
  </si>
  <si>
    <t>https://podminky.urs.cz/item/CS_URS_2025_01/311113152</t>
  </si>
  <si>
    <t>"zdivo výtahové šachty" (1,8*2+2,36)*13,295-1,2*2,25*3</t>
  </si>
  <si>
    <t>33</t>
  </si>
  <si>
    <t>311113153</t>
  </si>
  <si>
    <t>Nadzákladová zeď tl přes 200 do 250 mm z hladkých tvárnic ztraceného bednění včetně výplně z betonu tř. C 25/30</t>
  </si>
  <si>
    <t>175648227</t>
  </si>
  <si>
    <t>Nadzákladové zdi z betonových tvárnic ztraceného bednění hladkých včetně výplně z betonu C 25/30, tloušťky zdiva přes 200 do 250 mm</t>
  </si>
  <si>
    <t>https://podminky.urs.cz/item/CS_URS_2025_01/311113153</t>
  </si>
  <si>
    <t>"zdivo výtahové šachty" 2,36*13,295</t>
  </si>
  <si>
    <t>34</t>
  </si>
  <si>
    <t>311361821</t>
  </si>
  <si>
    <t>Výztuž nosných zdí betonářskou ocelí 10 505</t>
  </si>
  <si>
    <t>573187678</t>
  </si>
  <si>
    <t>Výztuž nadzákladových zdí nosných svislých nebo odkloněných od svislice, rovných nebo oblých z betonářské oceli 10 505 (R) nebo BSt 500</t>
  </si>
  <si>
    <t>https://podminky.urs.cz/item/CS_URS_2025_01/311361821</t>
  </si>
  <si>
    <t>"výtahová šachta - pozice 2, 3 a 4" ((124+1675)*0,617+1010*0,395)*0,001*1,1</t>
  </si>
  <si>
    <t>35</t>
  </si>
  <si>
    <t>311362021</t>
  </si>
  <si>
    <t>Výztuž nosných zdí svařovanými sítěmi Kari</t>
  </si>
  <si>
    <t>-109231419</t>
  </si>
  <si>
    <t>Výztuž nadzákladových zdí nosných svislých nebo odkloněných od svislice, rovných nebo oblých ze svařovaných sítí z drátů typu KARI</t>
  </si>
  <si>
    <t>https://podminky.urs.cz/item/CS_URS_2025_01/311362021</t>
  </si>
  <si>
    <t>"viz výkres konstrukce hlavního schodiště - lože pod překlady" 0,3*0,3*4*4,44*0,001*1,3</t>
  </si>
  <si>
    <t>"viz výkres konstrukce hlavního schodiště - lože pod stropní nosníky" 0,3*0,3*4*4,44*0,001*1,3</t>
  </si>
  <si>
    <t>"viz výkres konstrukce hlavního schodiště - pože pod nosníky schodiště" 0,3*0,3*8*4,44*0,001*1,3</t>
  </si>
  <si>
    <t>36</t>
  </si>
  <si>
    <t>314232114</t>
  </si>
  <si>
    <t>Obezdívka komínů nad střechou z cihel lícových plných dl 290 mm na MVC včetně spárování</t>
  </si>
  <si>
    <t>-1998582812</t>
  </si>
  <si>
    <t>Obezdívka komínů v nadstřešní části z lícových cihel pálených pevnosti P 60, na maltu MVC včetně spárování, délky 290 mm (český formát 290x140x65 mm) plných</t>
  </si>
  <si>
    <t>https://podminky.urs.cz/item/CS_URS_2025_01/314232114</t>
  </si>
  <si>
    <t>"ubourání krycí desky nadezdívaných komínů" (1,2*0,5+2,5*0,6+2,4*0,7+3,3*1,52)*0,3</t>
  </si>
  <si>
    <t>37</t>
  </si>
  <si>
    <t>Komínové krycí desky tl přes 80 do 100 mm z betonu tř. C 30/37 XF bez přesahů</t>
  </si>
  <si>
    <t>446481891</t>
  </si>
  <si>
    <t>Komínové krycí desky z betonu tř. C 30/37 XF3 s případnou konstrukční obvodovou výztuží včetně bednění, s potěrem nebo s povrchem vyhlazeným ve spádu k okrajům, bez přesahu, tl. přes 80 do 100 mm, výztuž KARI 6/6-100/100 celoplošně</t>
  </si>
  <si>
    <t>"nové desky nadezdívaných komínů" 1,2*0,5+2,5*0,6+2,4*0,7+3,3*1,52</t>
  </si>
  <si>
    <t>38</t>
  </si>
  <si>
    <t>317121101</t>
  </si>
  <si>
    <t>Montáž prefabrikovaných překladů délky do 1500 mm</t>
  </si>
  <si>
    <t>kus</t>
  </si>
  <si>
    <t>-1594017009</t>
  </si>
  <si>
    <t>https://podminky.urs.cz/item/CS_URS_2025_01/317121101</t>
  </si>
  <si>
    <t>"překlady v 1.PP - PR5" 1+1</t>
  </si>
  <si>
    <t>"překlady výtahu - 1.NP a 2.NP" 2+2</t>
  </si>
  <si>
    <t>39</t>
  </si>
  <si>
    <t>překlad železobetonový RZP 1490x70x240mm</t>
  </si>
  <si>
    <t>-2118610435</t>
  </si>
  <si>
    <t>"překlady v 1.PP - PR5" 1</t>
  </si>
  <si>
    <t>"překlady výtahu - 1.NP a 2.NP" 2</t>
  </si>
  <si>
    <t>40</t>
  </si>
  <si>
    <t>překlad železobetonový RZP 1490x120x240mm</t>
  </si>
  <si>
    <t>1239926620</t>
  </si>
  <si>
    <t>41</t>
  </si>
  <si>
    <t>Doplnění zdiva hlavních a kordónových říms cihlami pórobetonovými v provedení dle PD</t>
  </si>
  <si>
    <t>1860969067</t>
  </si>
  <si>
    <t>"viz půdyrys střechy a řezy" (25,8+26+29+15,7+13,6+4,7+4,3+15+4,5+10,8+4,5+3,6+12,7+6,5+8)*0,6*0,2</t>
  </si>
  <si>
    <t>42</t>
  </si>
  <si>
    <t>317944321</t>
  </si>
  <si>
    <t>Válcované nosníky do č.12 dodatečně osazované do připravených otvorů</t>
  </si>
  <si>
    <t>-2135043142</t>
  </si>
  <si>
    <t>Válcované nosníky dodatečně osazované do připravených otvorů bez zazdění hlav do č. 12</t>
  </si>
  <si>
    <t>https://podminky.urs.cz/item/CS_URS_2025_01/317944321</t>
  </si>
  <si>
    <t>"ocelové nosníky hlavního schodiště"</t>
  </si>
  <si>
    <t>"viz výkres konstrukce hlavního schodiště - S1 - u č. 100" 1,6*2*10,6*0,001</t>
  </si>
  <si>
    <t>"překlady v 1.PP - PR4 - I 120" 1,65*3*11,1*0,001</t>
  </si>
  <si>
    <t>"překlady v 1.NP - PR1 - I 120" 1,7*5*11,1*0,001</t>
  </si>
  <si>
    <t>"překlady ve 2.NP - PR2 - I 120" 1,7*4*11,1*0,001</t>
  </si>
  <si>
    <t>"překlady ve 3.NP - PR3 - I 120" 1,7*4*11,1*0,001</t>
  </si>
  <si>
    <t>43</t>
  </si>
  <si>
    <t>317944323</t>
  </si>
  <si>
    <t>Válcované nosníky č.14 až 22 dodatečně osazované do připravených otvorů</t>
  </si>
  <si>
    <t>757215312</t>
  </si>
  <si>
    <t>Válcované nosníky dodatečně osazované do připravených otvorů bez zazdění hlav č. 14 až 22</t>
  </si>
  <si>
    <t>https://podminky.urs.cz/item/CS_URS_2025_01/317944323</t>
  </si>
  <si>
    <t>Poznámka k položce:_x000D_
POZOR - položka zahrnuje i osazení do maltového lože</t>
  </si>
  <si>
    <t>"viz výkres konstrukce hlavního schodiště - překlady I č.140" (1,95*2+2,6*4)*14,4*0,001*1,1</t>
  </si>
  <si>
    <t>"viz výkres konstrukce hlavního schodiště - a - U č. 180" 4,7*22*0,001</t>
  </si>
  <si>
    <t>"viz výkres konstrukce hlavního schodiště - c - U č. 220" 5,75*2*29,4*0,001</t>
  </si>
  <si>
    <t>"viz výkres konstrukce hlavního schodiště - e - U č. 180" 4,5*22*0,001</t>
  </si>
  <si>
    <t>"viz výkres konstrukce hlavního schodiště - f - U č.180" 3,35*2*22*0,001</t>
  </si>
  <si>
    <t>"překlady v 1.PP - PR6 - I 140" (3,35*3+3,15+2,95+2,8)*14,4*0,001</t>
  </si>
  <si>
    <t>44</t>
  </si>
  <si>
    <t>317944325</t>
  </si>
  <si>
    <t>Válcované nosníky č.24 a vyšší dodatečně osazované do připravených otvorů</t>
  </si>
  <si>
    <t>962423182</t>
  </si>
  <si>
    <t>Válcované nosníky dodatečně osazované do připravených otvorů bez zazdění hlav č. 24 a vyšší</t>
  </si>
  <si>
    <t>https://podminky.urs.cz/item/CS_URS_2025_01/317944325</t>
  </si>
  <si>
    <t>"viz výkres konstrukce hlavního schodiště - b - I č. 240" 4,7*36,2*0,001</t>
  </si>
  <si>
    <t>"viz výkres konstrukce hlavního schodiště - d - I č. 240" 4,5*36,2*0,001</t>
  </si>
  <si>
    <t>45</t>
  </si>
  <si>
    <t>342244201</t>
  </si>
  <si>
    <t>Příčka z cihel broušených na tenkovrstvou maltu tloušťky 80 mm</t>
  </si>
  <si>
    <t>-396808505</t>
  </si>
  <si>
    <t>Příčky jednoduché z cihel děrovaných broušených na tenkovrstvou maltu, pevnost cihel do P15, tl. příčky 80 mm</t>
  </si>
  <si>
    <t>https://podminky.urs.cz/item/CS_URS_2025_01/342244201</t>
  </si>
  <si>
    <t>"příčky v 1.PP" 1,8*3,2-0,9*2+1,2*3,2-0,8*2</t>
  </si>
  <si>
    <t>46</t>
  </si>
  <si>
    <t>346244381</t>
  </si>
  <si>
    <t>Plentování jednostranné v do 200 mm válcovaných nosníků cihlami</t>
  </si>
  <si>
    <t>1003291822</t>
  </si>
  <si>
    <t>Plentování ocelových válcovaných nosníků jednostranné cihlami na maltu, výška stojiny do 200 mm</t>
  </si>
  <si>
    <t>https://podminky.urs.cz/item/CS_URS_2025_01/346244381</t>
  </si>
  <si>
    <t>"viz výkres konstrukce hlavního schodiště - ocelové překlady I č.140" (1,95+2,6*2)*0,15</t>
  </si>
  <si>
    <t>47</t>
  </si>
  <si>
    <t>346244821</t>
  </si>
  <si>
    <t>Přizdívky izolační tl 140 mm z cihel dl 290 mm pevnosti P 10 až P 20 na MC 10</t>
  </si>
  <si>
    <t>2089333505</t>
  </si>
  <si>
    <t>Přizdívky izolační a ochranné z cihel pálených na maltu MC-10 včetně vytvoření požlábku v ohybu izolace vodorovné na svislou, se zatřenou cementovou omítkou z malty min. MC 10 tl. 20 mm pod izolaci z cihel plných dl. 290 mm, P 10 až P 20 tl. 140 mm</t>
  </si>
  <si>
    <t>https://podminky.urs.cz/item/CS_URS_2025_01/346244821</t>
  </si>
  <si>
    <t>"prohlubeň výtahové šachty - ochrana svislé hydroizolace" (2,51+2,25)*1,25</t>
  </si>
  <si>
    <t>48</t>
  </si>
  <si>
    <t>346481112</t>
  </si>
  <si>
    <t>Zaplentování rýh, potrubí, výklenků nebo nik ve stěnách keramickým pletivem</t>
  </si>
  <si>
    <t>-1618138535</t>
  </si>
  <si>
    <t>Zaplentování rýh, potrubí, válcovaných nosníků, výklenků nebo nik jakéhokoliv tvaru, na maltu ve stěnách nebo před stěnami keramickým a funkčně podobným pletivem</t>
  </si>
  <si>
    <t>https://podminky.urs.cz/item/CS_URS_2025_01/346481112</t>
  </si>
  <si>
    <t>"viz výkres konstrukce hlavního schodiště - ocelové překlady I č.140" 1,95*(0,25+0,5)+2,6*(0,25+0,6+0,25)</t>
  </si>
  <si>
    <t>Různé kompletní konstrukce</t>
  </si>
  <si>
    <t>49</t>
  </si>
  <si>
    <t>Průzkum zdravotního stavu stávajících konstrukcí krovu - autorizovaným statikem a mykologem</t>
  </si>
  <si>
    <t>-363978775</t>
  </si>
  <si>
    <t>50</t>
  </si>
  <si>
    <t>Rezerva na dílčí výměnu části krovu v rozsahu 10% celé konstrukce včetně zpracování dílenské dokumentace oprav, specifikace-viz PD</t>
  </si>
  <si>
    <t>-1790759189</t>
  </si>
  <si>
    <t>Vodorovné konstrukce</t>
  </si>
  <si>
    <t>51</t>
  </si>
  <si>
    <t>411321515</t>
  </si>
  <si>
    <t>Stropy deskové ze ŽB tř. C 20/25</t>
  </si>
  <si>
    <t>-712356184</t>
  </si>
  <si>
    <t>Stropy z betonu železového (bez výztuže) stropů deskových, plochých střech, desek balkonových, desek hřibových stropů včetně hlavic hřibových sloupů tř. C 20/25</t>
  </si>
  <si>
    <t>https://podminky.urs.cz/item/CS_URS_2025_01/411321515</t>
  </si>
  <si>
    <t>"viz výkres konstrukce podlahy 4.NP - deska D1" 1,6*0,12</t>
  </si>
  <si>
    <t>52</t>
  </si>
  <si>
    <t>411321414</t>
  </si>
  <si>
    <t>Stropy deskové ze ŽB tř. C 25/30</t>
  </si>
  <si>
    <t>-423097204</t>
  </si>
  <si>
    <t>Stropy z betonu železového (bez výztuže) stropů deskových, plochých střech, desek balkonových, desek hřibových stropů včetně hlavic hřibových sloupů tř. C 25/30</t>
  </si>
  <si>
    <t>https://podminky.urs.cz/item/CS_URS_2025_01/411321414</t>
  </si>
  <si>
    <t>"viz výkres doplnění stropu bouraného výtahu" (2,1*1,8+3,53*2,6)*0,1</t>
  </si>
  <si>
    <t>"viz výkres konstrukce výtahové šachty 3.NP a 4.NP - deska D1" 3,3*0,1</t>
  </si>
  <si>
    <t>53</t>
  </si>
  <si>
    <t>411351011</t>
  </si>
  <si>
    <t>Zřízení bednění stropů deskových tl přes 5 do 25 cm bez podpěrné kce</t>
  </si>
  <si>
    <t>196777381</t>
  </si>
  <si>
    <t>Bednění stropních konstrukcí - bez podpěrné konstrukce desek tloušťky stropní desky přes 5 do 25 cm zřízení</t>
  </si>
  <si>
    <t>https://podminky.urs.cz/item/CS_URS_2025_01/411351011</t>
  </si>
  <si>
    <t>"viz výkres konstrukce výtahové šachty 3.NP a 4.NP - deska D1" 3,3</t>
  </si>
  <si>
    <t>"viz výkres konstrukce podlahy 4.NP - deska D1" 1,6</t>
  </si>
  <si>
    <t>54</t>
  </si>
  <si>
    <t>411351012</t>
  </si>
  <si>
    <t>Odstranění bednění stropů deskových tl přes 5 do 25 cm bez podpěrné kce</t>
  </si>
  <si>
    <t>335222442</t>
  </si>
  <si>
    <t>Bednění stropních konstrukcí - bez podpěrné konstrukce desek tloušťky stropní desky přes 5 do 25 cm odstranění</t>
  </si>
  <si>
    <t>https://podminky.urs.cz/item/CS_URS_2025_01/411351012</t>
  </si>
  <si>
    <t>55</t>
  </si>
  <si>
    <t>411354245</t>
  </si>
  <si>
    <t>Bednění stropů ztracené z hraněných trapézových vln v 60 mm plech pozinkovaný tl 0,75 mm</t>
  </si>
  <si>
    <t>463066670</t>
  </si>
  <si>
    <t>Bednění stropů ztracené ocelové žebrované ze širokých tenkostěnných ohýbaných profilů (hraněných trapézových vln), bez úpravy povrchu otevřeného podhledu, bez podpěrné konstrukce, s osazením nasucho na zdech do připravených ozubů, popř. na rovných zdech, trámech, průvlacích, do traverz s povrchem pozinkovaným, výšky vln 60 mm, tl. plechu 0,75 mm</t>
  </si>
  <si>
    <t>https://podminky.urs.cz/item/CS_URS_2025_01/411354245</t>
  </si>
  <si>
    <t>"viz výkres doplnění stropu bouraného výtahu" 2,1*1,8+3,53*2,6</t>
  </si>
  <si>
    <t>56</t>
  </si>
  <si>
    <t>411354311</t>
  </si>
  <si>
    <t>Zřízení podpěrné konstrukce stropů výšky do 4 m tl přes 5 do 15 cm</t>
  </si>
  <si>
    <t>-1643162582</t>
  </si>
  <si>
    <t>Podpěrná konstrukce stropů - desek, kleneb a skořepin výška podepření do 4 m tloušťka stropu přes 5 do 15 cm zřízení</t>
  </si>
  <si>
    <t>https://podminky.urs.cz/item/CS_URS_2025_01/411354311</t>
  </si>
  <si>
    <t>57</t>
  </si>
  <si>
    <t>411354312</t>
  </si>
  <si>
    <t>Odstranění podpěrné konstrukce stropů výšky do 4 m tl přes 5 do 15 cm</t>
  </si>
  <si>
    <t>-219793368</t>
  </si>
  <si>
    <t>Podpěrná konstrukce stropů - desek, kleneb a skořepin výška podepření do 4 m tloušťka stropu přes 5 do 15 cm odstranění</t>
  </si>
  <si>
    <t>https://podminky.urs.cz/item/CS_URS_2025_01/411354312</t>
  </si>
  <si>
    <t>58</t>
  </si>
  <si>
    <t>411354331</t>
  </si>
  <si>
    <t>Zřízení podpěrné konstrukce stropů výšky přes 4 do 6 m tl přes 5 do 15 cm</t>
  </si>
  <si>
    <t>1790238700</t>
  </si>
  <si>
    <t>Podpěrná konstrukce stropů - desek, kleneb a skořepin výška podepření přes 4 do 6 m tloušťka stropu přes 5 do 15 cm zřízení</t>
  </si>
  <si>
    <t>https://podminky.urs.cz/item/CS_URS_2025_01/411354331</t>
  </si>
  <si>
    <t>59</t>
  </si>
  <si>
    <t>411354332</t>
  </si>
  <si>
    <t>Odstranění podpěrné konstrukce stropů výšky přes 4 do 6 m tl přes 5 do 15 cm</t>
  </si>
  <si>
    <t>-246527912</t>
  </si>
  <si>
    <t>Podpěrná konstrukce stropů - desek, kleneb a skořepin výška podepření přes 4 do 6 m tloušťka stropu přes 5 do 15 cm odstranění</t>
  </si>
  <si>
    <t>https://podminky.urs.cz/item/CS_URS_2025_01/411354332</t>
  </si>
  <si>
    <t>60</t>
  </si>
  <si>
    <t>411362021</t>
  </si>
  <si>
    <t>Výztuž stropů svařovanými sítěmi Kari</t>
  </si>
  <si>
    <t>-910190537</t>
  </si>
  <si>
    <t>Výztuž stropů prostě uložených, vetknutých, spojitých, deskových, trámových (žebrových, kazetových), s keramickými a jinými vložkami, konsolových nebo balkonových, hřibových včetně hlavic hřibových sloupů, plochých střech a pro zavěšení železobetonových podhledů ze svařovaných sítí z drátů typu KARI</t>
  </si>
  <si>
    <t>https://podminky.urs.cz/item/CS_URS_2025_01/411362021</t>
  </si>
  <si>
    <t>"viz výkres doplnění stropu bouraného výtahu" (2,1*1,8+3,53*2,6)*1,98*0,001*1,3</t>
  </si>
  <si>
    <t>"viz výkres konstrukce výtahové šachty 3.NP a 4.NP - deska D1" 3,3*4,44*0,001*1,3</t>
  </si>
  <si>
    <t>"viz výkres konstrukce podlahy 4.NP - deska D1 - s1" 1,6*4,44*0,001*1,3</t>
  </si>
  <si>
    <t>61</t>
  </si>
  <si>
    <t>413941123</t>
  </si>
  <si>
    <t>Osazování ocelových válcovaných nosníků stropů I, IE, U, UE nebo L č. 14 až 22 nebo výšky přes 120 do 220 mm</t>
  </si>
  <si>
    <t>1791706481</t>
  </si>
  <si>
    <t>Osazování ocelových válcovaných nosníků ve stropech I nebo IE nebo U nebo UE nebo L č. 14 až 22 nebo výšky přes 120 do 220 mm</t>
  </si>
  <si>
    <t>https://podminky.urs.cz/item/CS_URS_2025_01/413941123</t>
  </si>
  <si>
    <t>Poznámka k položce:_x000D_
POZOR-položka zahrnuje i výrobu nosníků!</t>
  </si>
  <si>
    <t>"viz výkres konstrukce hlavního schodiště - stropní nosníky I č. 180" (4,2*2+2,15+2,95)*21,9*0,001</t>
  </si>
  <si>
    <t>"viz výkres doplnění stropu bouraného výtahu - I 140" (2,8*5+2,2*3)*14,4*0,001</t>
  </si>
  <si>
    <t>"viz výkres podlahy 4.NP - U č. 140" 2,7*2*16*0,001</t>
  </si>
  <si>
    <t>"viz výkres podlahy 4.NP - I č. 180" (3+2,3)*21,9*0,001</t>
  </si>
  <si>
    <t>"viz výkres podlahy 4.NP - U č. 180" (4,18*2+4*2+3,9*6+3,8*2+3,7*2+3,65*2+3,625*2+3,25*2+3*2)*22*0,001</t>
  </si>
  <si>
    <t>"viz v.č. 130 Tabulka PSV - pozice 112 - U č.180" 3,06*6*22*0,001</t>
  </si>
  <si>
    <t>"viz v.č. 130 Tabulka PSV - pozice 112 - I č.180" (2,68+3,7)*21,9*0,001</t>
  </si>
  <si>
    <t>62</t>
  </si>
  <si>
    <t>13010716</t>
  </si>
  <si>
    <t>ocel profilová jakost S235JR (11 375) průřez I (IPN) 140</t>
  </si>
  <si>
    <t>1036822382</t>
  </si>
  <si>
    <t>"viz výkres doplnění stropu bouraného výtahu - I 140" (2,8*5+2,2*3)*14,4*0,001*1,1</t>
  </si>
  <si>
    <t>63</t>
  </si>
  <si>
    <t>13010720</t>
  </si>
  <si>
    <t>ocel profilová jakost S235JR (11 375) průřez I (IPN) 180</t>
  </si>
  <si>
    <t>1279185624</t>
  </si>
  <si>
    <t>"viz výkres konstrukce hlavního schodiště - stropní nosníky I č. 180" (4,2*2+2,15+2,95)*21,9*0,001*1,1</t>
  </si>
  <si>
    <t>"viz výkres podlahy 4.NP - I č. 180" (3+2,3)*21,9*0,001*1,1</t>
  </si>
  <si>
    <t>"viz v.č. 130 Tabulka PSV - pozice 112 - I č.180" (2,68+3,7)*21,9*0,001*1,1</t>
  </si>
  <si>
    <t>64</t>
  </si>
  <si>
    <t>13010820</t>
  </si>
  <si>
    <t>ocel profilová jakost S235JR (11 375) průřez U (UPN) 140</t>
  </si>
  <si>
    <t>-60172412</t>
  </si>
  <si>
    <t>"viz výkres podlahy 4.NP - U č. 140" 2,7*2*16*0,001*1,1</t>
  </si>
  <si>
    <t>65</t>
  </si>
  <si>
    <t>13010824</t>
  </si>
  <si>
    <t>ocel profilová jakost S235JR (11 375) průřez U (UPN) 180</t>
  </si>
  <si>
    <t>409037288</t>
  </si>
  <si>
    <t>"viz výkres podlahy 4.NP - U č. 180" (4,18*2+4*2+3,9*6+3,8*2+3,7*2+3,65*2+3,625*2+3,25*2+3*2)*22*0,001*1,1</t>
  </si>
  <si>
    <t>"viz v.č. 130 Tabulka PSV - pozice 112 - U č.180" (3,06*6*22*0,001)*1,1</t>
  </si>
  <si>
    <t>66</t>
  </si>
  <si>
    <t>413941125</t>
  </si>
  <si>
    <t>Osazování ocelových válcovaných nosníků stropů I, IE, U, UE nebo L č. 24 a výše nebo výšky přes 220 mm</t>
  </si>
  <si>
    <t>-1883926597</t>
  </si>
  <si>
    <t>Osazování ocelových válcovaných nosníků ve stropech I nebo IE nebo U nebo UE nebo L č. 24 a výše nebo výšky přes 220 mm</t>
  </si>
  <si>
    <t>https://podminky.urs.cz/item/CS_URS_2025_01/413941125</t>
  </si>
  <si>
    <t>"viz výkres doplnění stropu bouraného výtahu - I 300" 6,4*2*54,2*0,001</t>
  </si>
  <si>
    <t>67</t>
  </si>
  <si>
    <t>13010732</t>
  </si>
  <si>
    <t>ocel profilová jakost S235JR (11 375) průřez I (IPN) 300</t>
  </si>
  <si>
    <t>1301438409</t>
  </si>
  <si>
    <t>"viz výkres doplnění stropu bouraného výtahu - I 300" 6,4*2*54,2*0,001*1,1</t>
  </si>
  <si>
    <t>68</t>
  </si>
  <si>
    <t>Dodávka, výroba a montáž ocelových válcovaných nosníků UPE č. 270 + L 50/50/5 mm - stropní nosníky přiložené k vaznému trámu</t>
  </si>
  <si>
    <t>-1928109563</t>
  </si>
  <si>
    <t>Poznámka k položce:_x000D_
součástí nosníků jsou profily L 50/50/5 mm určené pro uložení dřevěných stropních trámů a dále veškerý projektem navržený montážní a spojovací materiál (svorníky, apod.)</t>
  </si>
  <si>
    <t>"viz podlaha 4.NP - UPE č. 270 + L 50/50/5 mm" (13,5*2+9,5*3+9,4+9,35*28+9,05+8,85+6,9+6,75+6,5+6,35*2+5,25+5+3,95+3,7+3,05*2)*(35,2+3,77)*0,001*1,1</t>
  </si>
  <si>
    <t>69</t>
  </si>
  <si>
    <t>Dodávka, výroba a montáž ocelových lemovacích profilů L 200x100x10 mm včetně montážního a spojovacího materiálu</t>
  </si>
  <si>
    <t>934299098</t>
  </si>
  <si>
    <t>"viz řezy - lemování skladby S3" (2,2*2+2,3*2+2,2*2+1,9*2)*23*0,001*1,1</t>
  </si>
  <si>
    <t>70</t>
  </si>
  <si>
    <t>417321515</t>
  </si>
  <si>
    <t>Ztužující pásy a věnce ze ŽB tř. C 25/30</t>
  </si>
  <si>
    <t>-1829995748</t>
  </si>
  <si>
    <t>Ztužující pásy a věnce z betonu železového (bez výztuže) tř. C 25/30</t>
  </si>
  <si>
    <t>https://podminky.urs.cz/item/CS_URS_2025_01/417321515</t>
  </si>
  <si>
    <t>"věnec výtahové šachty" (1,8*2+2,36)*0,2*0,25+2,36*0,25*0,25</t>
  </si>
  <si>
    <t>71</t>
  </si>
  <si>
    <t>417351115</t>
  </si>
  <si>
    <t>Zřízení bednění ztužujících věnců</t>
  </si>
  <si>
    <t>-1963597634</t>
  </si>
  <si>
    <t>Bednění bočnic ztužujících pásů a věnců včetně vzpěr zřízení</t>
  </si>
  <si>
    <t>https://podminky.urs.cz/item/CS_URS_2025_01/417351115</t>
  </si>
  <si>
    <t>"věnec výtahové šachty" (2,36*2+2,25*2)*0,25+(1,8*2+1,96*2)*0,25</t>
  </si>
  <si>
    <t>72</t>
  </si>
  <si>
    <t>417351116</t>
  </si>
  <si>
    <t>Odstranění bednění ztužujících věnců</t>
  </si>
  <si>
    <t>-1411136038</t>
  </si>
  <si>
    <t>Bednění bočnic ztužujících pásů a věnců včetně vzpěr odstranění</t>
  </si>
  <si>
    <t>https://podminky.urs.cz/item/CS_URS_2025_01/417351116</t>
  </si>
  <si>
    <t>73</t>
  </si>
  <si>
    <t>417361821</t>
  </si>
  <si>
    <t>Výztuž ztužujících pásů a věnců betonářskou ocelí 10 505</t>
  </si>
  <si>
    <t>-1856210198</t>
  </si>
  <si>
    <t>Výztuž ztužujících pásů a věnců z betonářské oceli 10 505 (R) nebo BSt 500</t>
  </si>
  <si>
    <t>https://podminky.urs.cz/item/CS_URS_2025_01/417361821</t>
  </si>
  <si>
    <t>"věnec výtahové šachty - pozice 5 a 6" (37*0,617+32,3*0,222)*0,001*1,1</t>
  </si>
  <si>
    <t>74</t>
  </si>
  <si>
    <t>430321313</t>
  </si>
  <si>
    <t>Schodišťová konstrukce a rampa ze ŽB tř. C 16/20</t>
  </si>
  <si>
    <t>1044135062</t>
  </si>
  <si>
    <t>Schodišťové konstrukce a rampy z betonu železového (bez výztuže) stupně, schodnice, ramena, podesty s nosníky tř. C 16/20</t>
  </si>
  <si>
    <t>https://podminky.urs.cz/item/CS_URS_2025_01/430321313</t>
  </si>
  <si>
    <t>"viz půdorys 4.NP a výkres konstrukce hlavního schodiště - schodišťové stupně" 1,85*(9+16+9)*0,16*0,32/2</t>
  </si>
  <si>
    <t>"viz výkres konstrukce podlahy 4.NP - schody na desce D2" 1,2*(6)*0,16*0,3/2</t>
  </si>
  <si>
    <t>75</t>
  </si>
  <si>
    <t>430321515</t>
  </si>
  <si>
    <t>Schodišťová konstrukce a rampa ze ŽB tř. C 20/25</t>
  </si>
  <si>
    <t>-1723783700</t>
  </si>
  <si>
    <t>Schodišťové konstrukce a rampy z betonu železového (bez výztuže) stupně, schodnice, ramena, podesty s nosníky tř. C 20/25</t>
  </si>
  <si>
    <t>https://podminky.urs.cz/item/CS_URS_2025_01/430321515</t>
  </si>
  <si>
    <t>"viz výkres konstrukce hlavního schodiště - nosné desky D1 - statika" ((1,85*2,52+5,15*1,8+3*1,85)*1,3+(1,85*1,92+1,85*3,8+1,85*2,15))*0,14*1,1</t>
  </si>
  <si>
    <t>"viz výkres konstrukce podlahy 4.NP - deska D2" 3,7*0,12*1,1</t>
  </si>
  <si>
    <t>76</t>
  </si>
  <si>
    <t>430361821</t>
  </si>
  <si>
    <t>Výztuž schodišťové konstrukce a rampy betonářskou ocelí 10 505</t>
  </si>
  <si>
    <t>1088526387</t>
  </si>
  <si>
    <t>Výztuž schodišťových konstrukcí a ramp stupňů, schodnic, ramen, podest s nosníky z betonářské oceli 10 505 (R) nebo BSt 500</t>
  </si>
  <si>
    <t>https://podminky.urs.cz/item/CS_URS_2025_01/430361821</t>
  </si>
  <si>
    <t>"viz výkres konstrukce hlavního schodiště - dovyztužení" 0,05</t>
  </si>
  <si>
    <t>77</t>
  </si>
  <si>
    <t>430362021</t>
  </si>
  <si>
    <t>Výztuž schodišťové konstrukce a rampy svařovanými sítěmi Kari</t>
  </si>
  <si>
    <t>-360988244</t>
  </si>
  <si>
    <t>Výztuž schodišťových konstrukcí a ramp stupňů, schodnic, ramen, podest s nosníky ze svařovaných sítí z drátů typu KARI</t>
  </si>
  <si>
    <t>https://podminky.urs.cz/item/CS_URS_2025_01/430362021</t>
  </si>
  <si>
    <t>Poznámka k položce:_x000D_
součástí položky je i přivaření sítí k sousedním ocelovým profilům v rozsahu dle projektu</t>
  </si>
  <si>
    <t>"viz výkres konstrukce hlavního schodiště - statika" ((1,85*2,52+5,15*1,8+3*1,85)*1,3+(1,85*1,92+1,85*3,8+1,85*2,15))*1,3*4,44*0,001</t>
  </si>
  <si>
    <t>"viz výkres konstrukce podlahy 4.NP - deska D2" 3,7*1,3*4,44*0,001</t>
  </si>
  <si>
    <t>78</t>
  </si>
  <si>
    <t>431351121</t>
  </si>
  <si>
    <t>Zřízení bednění podest schodišť a ramp přímočarých v do 4 m</t>
  </si>
  <si>
    <t>246198622</t>
  </si>
  <si>
    <t>Bednění podest, podstupňových desek a ramp včetně podpěrné konstrukce výšky do 4 m půdorysně přímočarých zřízení</t>
  </si>
  <si>
    <t>https://podminky.urs.cz/item/CS_URS_2025_01/431351121</t>
  </si>
  <si>
    <t>"viz výkres konstrukce hlavního schodiště - statika" ((1,85*2,52+5,15*1,8+3*1,85)*1,3+(1,85*1,92+1,85*3,8+1,85*2,15))</t>
  </si>
  <si>
    <t>"viz výkres konstrukce podlahy 4.NP - deska D2" 3,7</t>
  </si>
  <si>
    <t>79</t>
  </si>
  <si>
    <t>431351122</t>
  </si>
  <si>
    <t>Odstranění bednění podest schodišť a ramp přímočarých v do 4 m</t>
  </si>
  <si>
    <t>316908649</t>
  </si>
  <si>
    <t>Bednění podest, podstupňových desek a ramp včetně podpěrné konstrukce výšky do 4 m půdorysně přímočarých odstranění</t>
  </si>
  <si>
    <t>https://podminky.urs.cz/item/CS_URS_2025_01/431351122</t>
  </si>
  <si>
    <t>80</t>
  </si>
  <si>
    <t>431351128</t>
  </si>
  <si>
    <t>Příplatek ke zřízení bednění podest schodišť za podpěrnou konstrukci přes 4 do 6 m</t>
  </si>
  <si>
    <t>1859396650</t>
  </si>
  <si>
    <t>Bednění podest, podstupňových desek a ramp včetně podpěrné konstrukce Příplatek k cenám za podpěrnou konstrukci o výšce přes 4 do 6 m zřízení</t>
  </si>
  <si>
    <t>https://podminky.urs.cz/item/CS_URS_2025_01/431351128</t>
  </si>
  <si>
    <t>81</t>
  </si>
  <si>
    <t>431351129</t>
  </si>
  <si>
    <t>Příplatek k odstranění bednění podest schodišť za podpěrnou konstrukci přes 4 do 6 m</t>
  </si>
  <si>
    <t>-1982613826</t>
  </si>
  <si>
    <t>Bednění podest, podstupňových desek a ramp včetně podpěrné konstrukce Příplatek k cenám za podpěrnou konstrukci o výšce přes 4 do 6 m odstranění</t>
  </si>
  <si>
    <t>https://podminky.urs.cz/item/CS_URS_2025_01/431351129</t>
  </si>
  <si>
    <t>82</t>
  </si>
  <si>
    <t>434351141</t>
  </si>
  <si>
    <t>Zřízení bednění stupňů přímočarých schodišť</t>
  </si>
  <si>
    <t>1622110637</t>
  </si>
  <si>
    <t>Bednění stupňů betonovaných na podstupňové desce nebo na terénu půdorysně přímočarých zřízení</t>
  </si>
  <si>
    <t>https://podminky.urs.cz/item/CS_URS_2025_01/434351141</t>
  </si>
  <si>
    <t>"viz výkres konstrukce hlavního schodiště - statika" 1,85*0,16*(9+16+9)</t>
  </si>
  <si>
    <t>"viz výkres konstrukce podlahy 4.NP - schody na desce D2" 1,2*0,16*(6)</t>
  </si>
  <si>
    <t>83</t>
  </si>
  <si>
    <t>434351142</t>
  </si>
  <si>
    <t>Odstranění bednění stupňů přímočarých schodišť</t>
  </si>
  <si>
    <t>1791385527</t>
  </si>
  <si>
    <t>Bednění stupňů betonovaných na podstupňové desce nebo na terénu půdorysně přímočarých odstranění</t>
  </si>
  <si>
    <t>https://podminky.urs.cz/item/CS_URS_2025_01/434351142</t>
  </si>
  <si>
    <t>Komunikace pozemní</t>
  </si>
  <si>
    <t>84</t>
  </si>
  <si>
    <t>564811111</t>
  </si>
  <si>
    <t>Podklad ze štěrkodrtě ŠD plochy přes 100 m2 tl 50 mm</t>
  </si>
  <si>
    <t>-254788575</t>
  </si>
  <si>
    <t>Podklad ze štěrkodrti ŠD s rozprostřením a zhutněním plochy přes 100 m2, po zhutnění tl. 50 mm</t>
  </si>
  <si>
    <t>https://podminky.urs.cz/item/CS_URS_2025_01/564811111</t>
  </si>
  <si>
    <t>"v místě venkovního schodiště - délky dle projektanta" (6+7)*0,25</t>
  </si>
  <si>
    <t>85</t>
  </si>
  <si>
    <t>564861111</t>
  </si>
  <si>
    <t>Podklad ze štěrkodrtě ŠD plochy přes 100 m2 tl 200 mm</t>
  </si>
  <si>
    <t>-395070486</t>
  </si>
  <si>
    <t>Podklad ze štěrkodrti ŠD s rozprostřením a zhutněním plochy přes 100 m2, po zhutnění tl. 200 mm</t>
  </si>
  <si>
    <t>86</t>
  </si>
  <si>
    <t>596811220</t>
  </si>
  <si>
    <t>Kladení betonové dlažby komunikací pro pěší do lože z kameniva velikosti přes 0,09 do 0,25 m2 pl do 50 m2</t>
  </si>
  <si>
    <t>-1688024920</t>
  </si>
  <si>
    <t>Kladení dlažby z betonových nebo kameninových dlaždic komunikací pro pěší s vyplněním spár a se smetením přebytečného materiálu na vzdálenost do 3 m s ložem z kameniva těženého tl. do 30 mm velikosti dlaždic přes 0,09 m2 do 0,25 m2, pro plochy do 50 m2</t>
  </si>
  <si>
    <t>https://podminky.urs.cz/item/CS_URS_2025_01/596811220</t>
  </si>
  <si>
    <t>"v místě venkovního schodiště - plocha dle projektanta - původní očištěná dlažba" 42</t>
  </si>
  <si>
    <t>Úpravy povrchů, podlahy a osazování výplní</t>
  </si>
  <si>
    <t>87</t>
  </si>
  <si>
    <t>611335422</t>
  </si>
  <si>
    <t>Oprava vnitřní cementové štukové omítky tl jádrové omítky do 20 mm a tl štuku do 3 mm stropů v rozsahu plochy přes 10 do 30 %</t>
  </si>
  <si>
    <t>-1319425535</t>
  </si>
  <si>
    <t>Oprava cementové omítky vnitřních ploch štukové dvouvrstvé, tl. jádrové omítky do 20 mm a tl. štuku do 3 mm stropů, v rozsahu opravované plochy přes 10 do 30%</t>
  </si>
  <si>
    <t>https://podminky.urs.cz/item/CS_URS_2025_01/611335422</t>
  </si>
  <si>
    <t>"1.PP" 17+4</t>
  </si>
  <si>
    <t>"1.NP" 10</t>
  </si>
  <si>
    <t>"2.NP" 10</t>
  </si>
  <si>
    <t>"3.NP" 10</t>
  </si>
  <si>
    <t>88</t>
  </si>
  <si>
    <t>612111111</t>
  </si>
  <si>
    <t>Vyspravení celoplošné cementovou maltou vnitřních stěn betonových nebo železobetonových</t>
  </si>
  <si>
    <t>959212838</t>
  </si>
  <si>
    <t>Vyspravení povrchu neomítaných vnitřních ploch monolitických betonových nebo železobetonových konstrukcí rozetřením vysprávky do ztracena maltou cementovou celoplošně stěn</t>
  </si>
  <si>
    <t>https://podminky.urs.cz/item/CS_URS_2025_01/612111111</t>
  </si>
  <si>
    <t>"v místě prohlubně výtahové šachty - předpokládané stáv. základy" (2,36+2,25)*1,4</t>
  </si>
  <si>
    <t>89</t>
  </si>
  <si>
    <t>612131101</t>
  </si>
  <si>
    <t>Cementový postřik vnitřních stěn nanášený celoplošně ručně</t>
  </si>
  <si>
    <t>683254914</t>
  </si>
  <si>
    <t>Podkladní a spojovací vrstva vnitřních omítaných ploch cementový postřik nanášený ručně celoplošně stěn</t>
  </si>
  <si>
    <t>https://podminky.urs.cz/item/CS_URS_2025_01/612131101</t>
  </si>
  <si>
    <t>"1.PP - zdivo výtahové šachty zvenku" (1,55+2,36+2,25)*3-1,2*2,25</t>
  </si>
  <si>
    <t>"1.PP - zdivo výtahové šachty zevnitř" (1,8*2+1,96*2)*13,545-1,2*2,25*2</t>
  </si>
  <si>
    <t>"1.NP - chodba - po zazděném oknu" 5,3*2,5</t>
  </si>
  <si>
    <t>"1.NP - zdivo výtahové šachty zvenku" (2,3+2,46)*4,2</t>
  </si>
  <si>
    <t>"štít ve 4.NP - odměřeno v CADu" 55</t>
  </si>
  <si>
    <t>90</t>
  </si>
  <si>
    <t>612142001</t>
  </si>
  <si>
    <t>Pletivo sklovláknité vnitřních stěn vtlačené do tmelu</t>
  </si>
  <si>
    <t>-2089854638</t>
  </si>
  <si>
    <t>Pletivo vnitřních ploch v ploše nebo pruzích, na plném podkladu sklovláknité vtlačené do tmelu včetně tmelu stěn</t>
  </si>
  <si>
    <t>https://podminky.urs.cz/item/CS_URS_2025_01/612142001</t>
  </si>
  <si>
    <t>"1.PP - 3.NP - předpokald" 200</t>
  </si>
  <si>
    <t>91</t>
  </si>
  <si>
    <t>612311131</t>
  </si>
  <si>
    <t>Vápenný štuk vnitřních stěn tloušťky do 3 mm</t>
  </si>
  <si>
    <t>-93200259</t>
  </si>
  <si>
    <t>Vápenný štuk vnitřních ploch tloušťky do 3 mm svislých konstrukcí stěn</t>
  </si>
  <si>
    <t>https://podminky.urs.cz/item/CS_URS_2025_01/612311131</t>
  </si>
  <si>
    <t>"půdorys 4.NP a řezy, výpočty viz položky SDK příček - štuk na SDK příčky" (59,985+13,975+386,96)*2+126,603+322,618</t>
  </si>
  <si>
    <t>92</t>
  </si>
  <si>
    <t>612315215</t>
  </si>
  <si>
    <t>Vápenná hladká omítka malých ploch přes 1 do 4 m2 na stěnách</t>
  </si>
  <si>
    <t>548522752</t>
  </si>
  <si>
    <t>Vápenná omítka jednotlivých malých ploch hladká na stěnách, plochy jednotlivě přes 1,0 do 4 m2</t>
  </si>
  <si>
    <t>https://podminky.urs.cz/item/CS_URS_2025_01/612315215</t>
  </si>
  <si>
    <t>"1.PP - nová příčka m.č. 028-029" 1</t>
  </si>
  <si>
    <t>93</t>
  </si>
  <si>
    <t>612315225</t>
  </si>
  <si>
    <t>Vápenná štuková omítka malých ploch přes 1 do 4 m2 na stěnách</t>
  </si>
  <si>
    <t>-163924004</t>
  </si>
  <si>
    <t>Vápenná omítka jednotlivých malých ploch štuková dvouvrstvá na stěnách, plochy jednotlivě přes 1,0 do 4 m2</t>
  </si>
  <si>
    <t>https://podminky.urs.cz/item/CS_URS_2025_01/612315225</t>
  </si>
  <si>
    <t>"1.PP - nová příčka m.č. 028-031" 1+1</t>
  </si>
  <si>
    <t>"1.PP - zazdívky oken - m.č. 020 a 025" 1+1</t>
  </si>
  <si>
    <t>"1.NP - chodba - v místě osazení PSV 52" 1</t>
  </si>
  <si>
    <t>"2.NP - chodba - v místě osazení PSV 52" 1</t>
  </si>
  <si>
    <t>"2.NP - chodba - stěn yu výtahu" 1+1</t>
  </si>
  <si>
    <t>"3.NP - chodba - v místě osazení PSV 52" 1</t>
  </si>
  <si>
    <t>94</t>
  </si>
  <si>
    <t>612321141</t>
  </si>
  <si>
    <t>Vápenocementová omítka štuková dvouvrstvá vnitřních stěn nanášená ručně</t>
  </si>
  <si>
    <t>986828382</t>
  </si>
  <si>
    <t>Omítka vápenocementová vnitřních ploch nanášená ručně dvouvrstvá, tloušťky jádrové omítky do 10 mm a tloušťky štuku do 3 mm štuková svislých konstrukcí stěn</t>
  </si>
  <si>
    <t>https://podminky.urs.cz/item/CS_URS_2025_01/612321141</t>
  </si>
  <si>
    <t>95</t>
  </si>
  <si>
    <t>612321191</t>
  </si>
  <si>
    <t>Příplatek k vápenocementové omítce vnitřních stěn za každých dalších 5 mm tloušťky ručně</t>
  </si>
  <si>
    <t>-183460335</t>
  </si>
  <si>
    <t>Omítka vápenocementová vnitřních ploch nanášená ručně Příplatek k cenám za každých dalších i započatých 5 mm tloušťky omítky přes 10 mm stěn</t>
  </si>
  <si>
    <t>https://podminky.urs.cz/item/CS_URS_2025_01/612321191</t>
  </si>
  <si>
    <t>96</t>
  </si>
  <si>
    <t>612335422</t>
  </si>
  <si>
    <t>Oprava vnitřní cementové štukové omítky tl jádrové omítky do 20 mm a tl štuku do 3 mm stěn v rozsahu plochy přes 10 do 30 %</t>
  </si>
  <si>
    <t>-273393529</t>
  </si>
  <si>
    <t>Oprava cementové omítky vnitřních ploch štukové dvouvrstvé, tl. jádrové omítky do 20 mm a tl. štuku do 3 mm stěn, v rozsahu opravované plochy přes 10 do 30%</t>
  </si>
  <si>
    <t>https://podminky.urs.cz/item/CS_URS_2025_01/612335422</t>
  </si>
  <si>
    <t xml:space="preserve">"1.PP - odborný odhad" 50 </t>
  </si>
  <si>
    <t>"1.NP - odborný odhad" 50</t>
  </si>
  <si>
    <t>"2.NP - odborný odhad" 50</t>
  </si>
  <si>
    <t>"3.NP - odborný odhad" 50</t>
  </si>
  <si>
    <t>97</t>
  </si>
  <si>
    <t>Montáž omítkových profilů rohových</t>
  </si>
  <si>
    <t>-1701320673</t>
  </si>
  <si>
    <t xml:space="preserve">Montáž omítkových profilů rohových
</t>
  </si>
  <si>
    <t>"1.PP-4.NP - předpokládaný rozsah rohových omítkových profilů" 180</t>
  </si>
  <si>
    <t>98</t>
  </si>
  <si>
    <t>55343020</t>
  </si>
  <si>
    <t>profil rohový Pz s ostrou hlavou pro vnitřní omítky tl 12mm</t>
  </si>
  <si>
    <t>-1781085528</t>
  </si>
  <si>
    <t>Poznámka k položce:_x000D_
jedná se o pozinkovaný profil</t>
  </si>
  <si>
    <t>"1.PP-4.NP - předpokládaný rozsah rohových omítkových profilů" 180*1,1</t>
  </si>
  <si>
    <t>99</t>
  </si>
  <si>
    <t>612325302</t>
  </si>
  <si>
    <t>Vápenocementová štuková omítka ostění nebo nadpraží</t>
  </si>
  <si>
    <t>-643894023</t>
  </si>
  <si>
    <t>Vápenocementová omítka ostění nebo nadpraží štuková dvouvrstvá</t>
  </si>
  <si>
    <t>https://podminky.urs.cz/item/CS_URS_2025_01/612325302</t>
  </si>
  <si>
    <t>"1.PP - 2.NP - dveře do výtahové šachty" (1,2+2,25*2)*0,2*3</t>
  </si>
  <si>
    <t>"1.NP - ostění u výtahu ve stáv. stěnách" (1,5+3,27*2)*1,3</t>
  </si>
  <si>
    <t>"2.NP - ostění u výtahu ve stáv. stěnách" (1,5+3,27*2)*0,65</t>
  </si>
  <si>
    <t>"3.NP - ostění" 5</t>
  </si>
  <si>
    <t>100</t>
  </si>
  <si>
    <t>619991001</t>
  </si>
  <si>
    <t>Zakrytí podlahy fólií</t>
  </si>
  <si>
    <t>875401502</t>
  </si>
  <si>
    <t>Zakrytí vnitřních ploch před znečištěním fólií včetně pozdějšího odkrytí podlah</t>
  </si>
  <si>
    <t>https://podminky.urs.cz/item/CS_URS_2025_01/619991001</t>
  </si>
  <si>
    <t>"1.PP - přžedpoklad" 75</t>
  </si>
  <si>
    <t>"1.NP - přžedpoklad" 150</t>
  </si>
  <si>
    <t>"2.NP - přžedpoklad" 150</t>
  </si>
  <si>
    <t>"3.NP - přžedpoklad" 150</t>
  </si>
  <si>
    <t>101</t>
  </si>
  <si>
    <t>619991011</t>
  </si>
  <si>
    <t>Obalení samostatných konstrukcí a prvků fólií</t>
  </si>
  <si>
    <t>-2068978540</t>
  </si>
  <si>
    <t>Zakrytí vnitřních ploch před znečištěním fólií včetně pozdějšího odkrytí samostatných konstrukcí a prvků</t>
  </si>
  <si>
    <t>https://podminky.urs.cz/item/CS_URS_2025_01/619991011</t>
  </si>
  <si>
    <t>"1.PP - přžedpoklad" 60</t>
  </si>
  <si>
    <t>"1.NP - přžedpoklad" 120</t>
  </si>
  <si>
    <t>"2.NP - přžedpoklad" 120</t>
  </si>
  <si>
    <t>"3.NP - přžedpoklad" 120</t>
  </si>
  <si>
    <t>102</t>
  </si>
  <si>
    <t>619995001</t>
  </si>
  <si>
    <t>Začištění omítek kolem oken, dveří, podlah nebo obkladů</t>
  </si>
  <si>
    <t>-1979338958</t>
  </si>
  <si>
    <t>Začištění omítek (s dodáním hmot) kolem oken, dveří, podlah, obkladů apod.</t>
  </si>
  <si>
    <t>https://podminky.urs.cz/item/CS_URS_2025_01/619995001</t>
  </si>
  <si>
    <t>"osazování nových zárubní do stáv. otvorů po bourání stáv. dveří nebo začištění otvoru po bourání zárubní"</t>
  </si>
  <si>
    <t>"viz v.č. 130 Tabulky PSV a půdorysy 1.PP-3.NP - pozice 1/L a 2/L" (0,9+2*2)*2</t>
  </si>
  <si>
    <t>"viz v.č. 130 Tabulky PSV a půdorysy 1.PP-3.NP - pozice 3/P" (0,8+2*2)*2</t>
  </si>
  <si>
    <t>"viz v.č. 130 Tabulky PSV a půdorysy 1.PP-3.NP - pozice 4/L" (0,9+2*2)*2</t>
  </si>
  <si>
    <t>"viz v.č. 130 Tabulky PSV a půdorysy 1.PP-3.NP - pozice 4/P" (0,9+2*2)*3</t>
  </si>
  <si>
    <t>"kolem nových hliníkových výplní zvenku i zevnitř - z obou stran"</t>
  </si>
  <si>
    <t>"viz v.č. 130 Tabulky PSV a půdorysy 1.PP-3.NP - pozice 6/L" (0,8+2*2)*3</t>
  </si>
  <si>
    <t>"viz v.č. 130 Tabulky PSV a půdorysy 1.PP-4.NP - pozice 50" (1*2+2,5*2)*2</t>
  </si>
  <si>
    <t>"viz v.č. 130 Tabulky PSV a půdorysy 1.PP-4.NP - pozice 51" (1*2+2,5*2)*2</t>
  </si>
  <si>
    <t>"viz v.č. 130 Tabulky PSV a půdorysy 1.PP-4.NP - pozice 52" (1,3*2+2,1*2)*4*2</t>
  </si>
  <si>
    <t>"viz v.č. 130 Tabulky PSV a půdorysy 1.PP-4.NP - pozice 53" (2,57*2+3,7*2)*2*2</t>
  </si>
  <si>
    <t>"viz v.č. 130 Tabulky PSV a půdorysy 1.PP-4.NP - pozice 54" (2,5*2+4*2)*2</t>
  </si>
  <si>
    <t>"viz v.č. 130 Tabulky PSV a půdorysy 1.PP-4.NP - pozice 55" (2,37*2+3,7*2)*2</t>
  </si>
  <si>
    <t>"viz v.č. 130 Tabulky PSV a půdorysy 1.PP-4.NP - pozice 56" (2,2*2+2,735*2)*2</t>
  </si>
  <si>
    <t>"viz v.č. 130 Tabulky PSV a půdorysy 1.PP-4.NP - pozice 57" (3,3*2+0,6*2)*2</t>
  </si>
  <si>
    <t>"viz v.č. 130 Tabulky PSV a půdorysy 1.PP-4.NP - pozice 58" (2,3*2+0,6*2)*2</t>
  </si>
  <si>
    <t>"viz v.č. 130 Tabulky PSV a půdorysy 1.PP-4.NP - pozice 59" (3,6*2+0,6*2)*2</t>
  </si>
  <si>
    <t>"viz v.č. 130 Tabulky PSV a půdorysy 1.PP-4.NP - pozice 60" (3,1*2+0,6*2)*2</t>
  </si>
  <si>
    <t>"viz v.č. 130 Tabulky PSV a půdorysy 1.PP-4.NP - pozice 61" (3,7*2+0,6*2)*2*2</t>
  </si>
  <si>
    <t>"viz v.č. 130 Tabulky PSV a půdorysy 1.PP-4.NP - pozice 62" (3,7*2+0,6*2)*2</t>
  </si>
  <si>
    <t>"viz v.č. 130 Tabulky PSV a půdorysy 1.PP-4.NP - pozice 63" (4*2+0,6*2)*2</t>
  </si>
  <si>
    <t>"viz v.č. 130 Tabulky PSV a půdorysy 1.PP-4.NP - pozice 64" (3,5*2+0,6*2)*2</t>
  </si>
  <si>
    <t>"viz v.č. 130 Tabulky PSV a půdorysy 1.PP-4.NP - pozice 65" (8,9+0,447*2+5,6*2)*2</t>
  </si>
  <si>
    <t>"viz v.č. 130 Tabulky PSV a půdorysy 1.PP-4.NP - pozice 66" (1,19*2+2,35*2)*2*2</t>
  </si>
  <si>
    <t>"viz v.č. 130 Tabulky PSV a půdorysy 1.PP-4.NP - pozice 67" (1,15*2+2,4*2)*2*3</t>
  </si>
  <si>
    <t>"viz v.č. 130 Tabulky PSV a půdorysy 1.PP-4.NP - pozice 68" (2,35*2+2,4*2)*2*2</t>
  </si>
  <si>
    <t>"dveře na schodišti 311 - bez náhrady" (1,17*2+2*2)*2</t>
  </si>
  <si>
    <t>103</t>
  </si>
  <si>
    <t>619996137</t>
  </si>
  <si>
    <t>Ochrana samostatných konstrukcí a prvků obedněním z OSB desek</t>
  </si>
  <si>
    <t>-1028329190</t>
  </si>
  <si>
    <t>Ochrana stavebních konstrukcí a samostatných prvků včetně pozdějšího odstranění obedněním z OSB desek samostatných konstrukcí a prvků</t>
  </si>
  <si>
    <t>https://podminky.urs.cz/item/CS_URS_2025_01/619996137</t>
  </si>
  <si>
    <t>Poznámka k položce:_x000D_
položka zahrnuje i případnou likvidaci OSB desek</t>
  </si>
  <si>
    <t>"ochrana schodiště 4.01 - z 1.NP do 3.NP" (29+31*2,2*0,15)*2</t>
  </si>
  <si>
    <t>"ochrana schodiště 4.02 - z 1.NP až do 4.NP" (12+28*1,2*0,18)*3</t>
  </si>
  <si>
    <t>104</t>
  </si>
  <si>
    <t>621131101</t>
  </si>
  <si>
    <t>Cementový postřik vnějších podhledů nanášený celoplošně ručně</t>
  </si>
  <si>
    <t>-689002646</t>
  </si>
  <si>
    <t>Podkladní a spojovací vrstva vnějších omítaných ploch cementový postřik nanášený ručně celoplošně podhledů</t>
  </si>
  <si>
    <t>https://podminky.urs.cz/item/CS_URS_2025_01/621131101</t>
  </si>
  <si>
    <t>"1.NP-3.NP - ostění kolem PSV 52" (1,3+2,1*2)*0,8+(1,3+2,1*2)*0,6*2</t>
  </si>
  <si>
    <t>105</t>
  </si>
  <si>
    <t>621142001</t>
  </si>
  <si>
    <t>Sklovláknité pletivo vnějších podhledů vtlačené do tmelu</t>
  </si>
  <si>
    <t>1534204274</t>
  </si>
  <si>
    <t>Pletivo vnějších ploch v ploše nebo pruzích, na plném podkladu sklovláknité vtlačené do tmelu podhledů</t>
  </si>
  <si>
    <t>https://podminky.urs.cz/item/CS_URS_2025_01/621142001</t>
  </si>
  <si>
    <t>106</t>
  </si>
  <si>
    <t>621151011</t>
  </si>
  <si>
    <t>Penetrační silikátový nátěr vnějších pastovitých tenkovrstvých omítek podhledů</t>
  </si>
  <si>
    <t>-1773954931</t>
  </si>
  <si>
    <t>Penetrační nátěr vnějších pastovitých tenkovrstvých omítek silikátový podhledů</t>
  </si>
  <si>
    <t>https://podminky.urs.cz/item/CS_URS_2025_01/621151011</t>
  </si>
  <si>
    <t>107</t>
  </si>
  <si>
    <t>621321141</t>
  </si>
  <si>
    <t>Vápenocementová omítka štuková dvouvrstvá vnějších podhledů nanášená ručně</t>
  </si>
  <si>
    <t>596750290</t>
  </si>
  <si>
    <t>Omítka vápenocementová vnějších ploch nanášená ručně dvouvrstvá, tloušťky jádrové omítky do 15 mm a tloušťky štuku do 3 mm štuková podhledů</t>
  </si>
  <si>
    <t>https://podminky.urs.cz/item/CS_URS_2025_01/621321141</t>
  </si>
  <si>
    <t>108</t>
  </si>
  <si>
    <t>621321191</t>
  </si>
  <si>
    <t>Příplatek k vápenocementové omítce vnějších podhledů za každých dalších 5 mm tloušťky ručně</t>
  </si>
  <si>
    <t>1584955426</t>
  </si>
  <si>
    <t>Omítka vápenocementová vnějších ploch nanášená ručně Příplatek k cenám za každých dalších i započatých 5 mm tloušťky omítky přes 15 mm podhledů</t>
  </si>
  <si>
    <t>https://podminky.urs.cz/item/CS_URS_2025_01/621321191</t>
  </si>
  <si>
    <t>109</t>
  </si>
  <si>
    <t>622131101</t>
  </si>
  <si>
    <t>Cementový postřik vnějších stěn nanášený celoplošně ručně</t>
  </si>
  <si>
    <t>2120066843</t>
  </si>
  <si>
    <t>Podkladní a spojovací vrstva vnějších omítaných ploch cementový postřik nanášený ručně celoplošně stěn</t>
  </si>
  <si>
    <t>https://podminky.urs.cz/item/CS_URS_2025_01/622131101</t>
  </si>
  <si>
    <t>"1.NP-3.NP - doplnění omítky po vybouranéím objektu stáv. výtahu - odměřeno v CADu" 48</t>
  </si>
  <si>
    <t>"oprava omítky zadní části koruny štítu" 10</t>
  </si>
  <si>
    <t>110</t>
  </si>
  <si>
    <t>622143003</t>
  </si>
  <si>
    <t>Montáž omítkových plastových nebo pozinkovaných rohových profilů</t>
  </si>
  <si>
    <t>890203445</t>
  </si>
  <si>
    <t>Montáž omítkových profilů plastových, pozinkovaných nebo dřevěných upevněných vtlačením do podkladní vrstvy nebo přibitím rohových s tkaninou</t>
  </si>
  <si>
    <t>https://podminky.urs.cz/item/CS_URS_2025_01/622143003</t>
  </si>
  <si>
    <t>"na výtahu" 4+4</t>
  </si>
  <si>
    <t>111</t>
  </si>
  <si>
    <t>63127464</t>
  </si>
  <si>
    <t>profil rohový Al s výztužnou tkaninou š 100/100mm</t>
  </si>
  <si>
    <t>1076838007</t>
  </si>
  <si>
    <t>"na výtahu" (4+4)*1,1</t>
  </si>
  <si>
    <t>112</t>
  </si>
  <si>
    <t>622143004</t>
  </si>
  <si>
    <t>Montáž omítkových samolepících začišťovacích profilů pro spojení s okenním rámem</t>
  </si>
  <si>
    <t>1944574106</t>
  </si>
  <si>
    <t>Montáž omítkových profilů plastových, pozinkovaných nebo dřevěných upevněných vtlačením do podkladní vrstvy nebo přibitím začišťovacích samolepících pro vytvoření dilatujícího spoje s okenním rámem</t>
  </si>
  <si>
    <t>https://podminky.urs.cz/item/CS_URS_2025_01/622143004</t>
  </si>
  <si>
    <t>"kolem nových venkovních výplní"</t>
  </si>
  <si>
    <t>"viz v.č. 130 Tabulky PSV a půdorysy 1.PP-4.NP - pozice 50" (1+2,5*2)*2</t>
  </si>
  <si>
    <t>"viz v.č. 130 Tabulky PSV a půdorysy 1.PP-4.NP - pozice 51" (1+2,5*2)*2</t>
  </si>
  <si>
    <t>"viz v.č. 130 Tabulky PSV a půdorysy 1.PP-4.NP - pozice 52" (1,3+2,1*2)*4*2</t>
  </si>
  <si>
    <t>"viz v.č. 130 Tabulky PSV a půdorysy 1.PP-4.NP - pozice 53" (2,57+3,7*2)*2*2</t>
  </si>
  <si>
    <t>"viz v.č. 130 Tabulky PSV a půdorysy 1.PP-4.NP - pozice 54" (2,5+4*2)*2</t>
  </si>
  <si>
    <t>"viz v.č. 130 Tabulky PSV a půdorysy 1.PP-4.NP - pozice 55" (2,37+3,7*2)*2</t>
  </si>
  <si>
    <t>"viz v.č. 130 Tabulky PSV a půdorysy 1.PP-4.NP - pozice 56" (2,2+2,735*2)*2</t>
  </si>
  <si>
    <t>"viz v.č. 130 Tabulky PSV a půdorysy 1.PP-4.NP - pozice 57" (3,3+0,6*2)*2</t>
  </si>
  <si>
    <t>"viz v.č. 130 Tabulky PSV a půdorysy 1.PP-4.NP - pozice 58" (2,3+0,6*2)*2</t>
  </si>
  <si>
    <t>"viz v.č. 130 Tabulky PSV a půdorysy 1.PP-4.NP - pozice 59" (3,6+0,6*2)*2</t>
  </si>
  <si>
    <t>"viz v.č. 130 Tabulky PSV a půdorysy 1.PP-4.NP - pozice 60" (3,1+0,6*2)*2</t>
  </si>
  <si>
    <t>"viz v.č. 130 Tabulky PSV a půdorysy 1.PP-4.NP - pozice 61" (3,7+0,6*2)*2*2</t>
  </si>
  <si>
    <t>"viz v.č. 130 Tabulky PSV a půdorysy 1.PP-4.NP - pozice 62" (3,7+0,6*2)*2</t>
  </si>
  <si>
    <t>"viz v.č. 130 Tabulky PSV a půdorysy 1.PP-4.NP - pozice 63" (4+0,6*2)*2</t>
  </si>
  <si>
    <t>"viz v.č. 130 Tabulky PSV a půdorysy 1.PP-4.NP - pozice 64" (3,5+0,6*2)*2</t>
  </si>
  <si>
    <t>"viz v.č. 130 Tabulky PSV a půdorysy 1.PP-4.NP - pozice 66" (1,19+2,35*2)*2*2</t>
  </si>
  <si>
    <t>"viz v.č. 130 Tabulky PSV a půdorysy 1.PP-4.NP - pozice 67" (1,15+2,4*2)*2*3</t>
  </si>
  <si>
    <t>"viz v.č. 130 Tabulky PSV a půdorysy 1.PP-4.NP - pozice 68" (2,35+2,4*2)*2*2</t>
  </si>
  <si>
    <t>113</t>
  </si>
  <si>
    <t>59051476</t>
  </si>
  <si>
    <t>profil začišťovací PVC 9mm s výztužnou tkaninou pro ostění ETICS</t>
  </si>
  <si>
    <t>-1265721032</t>
  </si>
  <si>
    <t>"viz v.č. 130 Tabulky PSV a půdorysy 1.PP-4.NP - pozice 50" (1+2,5*2)*2*1,1</t>
  </si>
  <si>
    <t>"viz v.č. 130 Tabulky PSV a půdorysy 1.PP-4.NP - pozice 51" (1+2,5*2)*2*1,1</t>
  </si>
  <si>
    <t>"viz v.č. 130 Tabulky PSV a půdorysy 1.PP-4.NP - pozice 52" (1,3+2,1*2)*4*2*1,1</t>
  </si>
  <si>
    <t>"viz v.č. 130 Tabulky PSV a půdorysy 1.PP-4.NP - pozice 53" (2,57+3,7*2)*2*2*1,1</t>
  </si>
  <si>
    <t>"viz v.č. 130 Tabulky PSV a půdorysy 1.PP-4.NP - pozice 54" (2,5+4*2)*2*1,1</t>
  </si>
  <si>
    <t>"viz v.č. 130 Tabulky PSV a půdorysy 1.PP-4.NP - pozice 55" (2,37+3,7*2)*2*1,1</t>
  </si>
  <si>
    <t>"viz v.č. 130 Tabulky PSV a půdorysy 1.PP-4.NP - pozice 56" (2,2+2,735*2)*2*1,1</t>
  </si>
  <si>
    <t>"viz v.č. 130 Tabulky PSV a půdorysy 1.PP-4.NP - pozice 57" (3,3+0,6*2)*2*1,1</t>
  </si>
  <si>
    <t>"viz v.č. 130 Tabulky PSV a půdorysy 1.PP-4.NP - pozice 58" (2,3+0,6*2)*2*1,1</t>
  </si>
  <si>
    <t>"viz v.č. 130 Tabulky PSV a půdorysy 1.PP-4.NP - pozice 59" (3,6+0,6*2)*2*1,1</t>
  </si>
  <si>
    <t>"viz v.č. 130 Tabulky PSV a půdorysy 1.PP-4.NP - pozice 60" (3,1+0,6*2)*2*1,1</t>
  </si>
  <si>
    <t>"viz v.č. 130 Tabulky PSV a půdorysy 1.PP-4.NP - pozice 61" (3,7+0,6*2)*2*2*1,1</t>
  </si>
  <si>
    <t>"viz v.č. 130 Tabulky PSV a půdorysy 1.PP-4.NP - pozice 62" (3,7+0,6*2)*2*1,1</t>
  </si>
  <si>
    <t>"viz v.č. 130 Tabulky PSV a půdorysy 1.PP-4.NP - pozice 63" (4+0,6*2)*2*1,1</t>
  </si>
  <si>
    <t>"viz v.č. 130 Tabulky PSV a půdorysy 1.PP-4.NP - pozice 64" (3,5+0,6*2)*2*1,1</t>
  </si>
  <si>
    <t>"viz v.č. 130 Tabulky PSV a půdorysy 1.PP-4.NP - pozice 65" (8,9+0,447*2+5,6*2)*2*1,1</t>
  </si>
  <si>
    <t>"viz v.č. 130 Tabulky PSV a půdorysy 1.PP-4.NP - pozice 66" (1,19+2,35*2)*2*2*1,1</t>
  </si>
  <si>
    <t>"viz v.č. 130 Tabulky PSV a půdorysy 1.PP-4.NP - pozice 67" (1,15+2,4*2)*2*3*1,1</t>
  </si>
  <si>
    <t>"viz v.č. 130 Tabulky PSV a půdorysy 1.PP-4.NP - pozice 68" (2,35+2,4*2)*2*2*1,1</t>
  </si>
  <si>
    <t>114</t>
  </si>
  <si>
    <t>622151031</t>
  </si>
  <si>
    <t>Penetrační silikonový nátěr vnějších pastovitých tenkovrstvých omítek stěn</t>
  </si>
  <si>
    <t>1533713326</t>
  </si>
  <si>
    <t>Penetrační nátěr vnějších pastovitých tenkovrstvých omítek silikonový stěn</t>
  </si>
  <si>
    <t>https://podminky.urs.cz/item/CS_URS_2025_01/622151031</t>
  </si>
  <si>
    <t>"1. NP - zazdívka po okně" 5,3*2,5</t>
  </si>
  <si>
    <t>"1. NP-2.NP - omítka výtahu" (3,06+2,65+2,56)*4</t>
  </si>
  <si>
    <t>115</t>
  </si>
  <si>
    <t>622221035</t>
  </si>
  <si>
    <t>Montáž kontaktního zateplení lepením a injektovaným kotvením desek z minerální vlny s podélnou orientací vláken tl přes 120 do 160 mm</t>
  </si>
  <si>
    <t>-1925496446</t>
  </si>
  <si>
    <t>Montáž kontaktního zateplení lepením a injektovaným kotvením z desek z minerální vlny s podélnou orientací vláken nebo kombinovaných (dodávka ve specifikaci) na jakýkoliv podklad, tloušťky desek přes 120 do 160 mm</t>
  </si>
  <si>
    <t>https://podminky.urs.cz/item/CS_URS_2025_01/622221035</t>
  </si>
  <si>
    <t>116</t>
  </si>
  <si>
    <t>63152266</t>
  </si>
  <si>
    <t>deska tepelně izolační minerální kontaktních fasád podélné vlákno λ=0,034 tl 160mm</t>
  </si>
  <si>
    <t>-1405853505</t>
  </si>
  <si>
    <t>"1. NP - zazdívka po okně" 5,3*2,5*1,15</t>
  </si>
  <si>
    <t>15,238*1,05 'Přepočtené koeficientem množství</t>
  </si>
  <si>
    <t>117</t>
  </si>
  <si>
    <t>622221045</t>
  </si>
  <si>
    <t>Montáž kontaktního zateplení lepením a injektovaným kotvením desek z minerální vlny s podélnou orientací vláken tl přes 160 do 200 mm</t>
  </si>
  <si>
    <t>-338581108</t>
  </si>
  <si>
    <t>Montáž kontaktního zateplení lepením a injektovaným kotvením z desek z minerální vlny s podélnou orientací vláken nebo kombinovaných (dodávka ve specifikaci) na jakýkoliv podklad, tloušťky desek přes 160 do 200 mm</t>
  </si>
  <si>
    <t>https://podminky.urs.cz/item/CS_URS_2025_01/622221045</t>
  </si>
  <si>
    <t>118</t>
  </si>
  <si>
    <t>63142031</t>
  </si>
  <si>
    <t>deska tepelně izolační minerální kontaktních fasád podélné vlákno λ=0,035-0,036 tl 200mm</t>
  </si>
  <si>
    <t>-1451541057</t>
  </si>
  <si>
    <t>"1. NP-2.NP - omítka výtahu" (3,06+2,65+2,56)*4*1,15</t>
  </si>
  <si>
    <t>119</t>
  </si>
  <si>
    <t>622251105</t>
  </si>
  <si>
    <t>Příplatek k cenám kontaktního zateplení vnějších stěn za zápustnou montáž a použití tepelněizolačních zátek z minerální vlny</t>
  </si>
  <si>
    <t>1819132001</t>
  </si>
  <si>
    <t>Montáž kontaktního zateplení lepením a mechanickým kotvením Příplatek k cenám za zápustnou montáž kotev s použitím tepelněizolačních zátek na vnější stěny z minerální vlny</t>
  </si>
  <si>
    <t>https://podminky.urs.cz/item/CS_URS_2025_01/622251105</t>
  </si>
  <si>
    <t>120</t>
  </si>
  <si>
    <t>Vápenocementová vnější štuková omítka malých ploch přes 1 do 4 m2 na stěnách včetně nátěru</t>
  </si>
  <si>
    <t>-54126251</t>
  </si>
  <si>
    <t>Vápenocementová vnější štuková omítka malých ploch přes 1 do 4 m2 na stěnách včetně nátěru, ppoložka zahnruje prostřik, jádrovou omítku, vrchní štuk a nátěr</t>
  </si>
  <si>
    <t>"1.PP - zazdívky po bouraných oknech" 1+1</t>
  </si>
  <si>
    <t>"1.NP - zazdívka v místě prvky 52" 1</t>
  </si>
  <si>
    <t>"2.NP - zazdívka v místě prvky 52" 1</t>
  </si>
  <si>
    <t>121</t>
  </si>
  <si>
    <t>622321141</t>
  </si>
  <si>
    <t>Vápenocementová omítka štuková dvouvrstvá vnějších stěn nanášená ručně</t>
  </si>
  <si>
    <t>-1812214860</t>
  </si>
  <si>
    <t>Omítka vápenocementová vnějších ploch nanášená ručně dvouvrstvá, tloušťky jádrové omítky do 15 mm a tloušťky štuku do 3 mm štuková stěn</t>
  </si>
  <si>
    <t>https://podminky.urs.cz/item/CS_URS_2025_01/622321141</t>
  </si>
  <si>
    <t>122</t>
  </si>
  <si>
    <t>622321191</t>
  </si>
  <si>
    <t>Příplatek k vápenocementové omítce vnějších stěn za každých dalších 5 mm tloušťky ručně</t>
  </si>
  <si>
    <t>-1205173570</t>
  </si>
  <si>
    <t>Omítka vápenocementová vnějších ploch nanášená ručně Příplatek k cenám za každých dalších i započatých 5 mm tloušťky omítky přes 15 mm stěn</t>
  </si>
  <si>
    <t>https://podminky.urs.cz/item/CS_URS_2025_01/622321191</t>
  </si>
  <si>
    <t>123</t>
  </si>
  <si>
    <t>622541012</t>
  </si>
  <si>
    <t>Tenkovrstvá silikonsilikátová zatíraná omítka zrnitost 1,5 mm vnějších stěn</t>
  </si>
  <si>
    <t>153153635</t>
  </si>
  <si>
    <t>Omítka tenkovrstvá silikonsilikátová vnějších ploch probarvená bez penetrace, zatíraná (škrábaná), tloušťky 1,5 mm stěn</t>
  </si>
  <si>
    <t>https://podminky.urs.cz/item/CS_URS_2025_01/622541012</t>
  </si>
  <si>
    <t>124</t>
  </si>
  <si>
    <t>Dodávka a montáž opravy omítky římsy, specifikace viz PD</t>
  </si>
  <si>
    <t>641694062</t>
  </si>
  <si>
    <t>Dodávka a montáž opravy omítky římsy, specifikace viz P, bude provedeno opatrné otlučení původní omítky římsy a celá římsa bude opatřena novým omítkovým souvrstvím v provedení dle PD, položka zahrnuje i barevný nátěr ve specifikace dle PD</t>
  </si>
  <si>
    <t>Poznámka k položce:_x000D_
Kompletní nová omítka hlavní římsy, specifikace provedení - viz PD, položka zahrnuje :_x000D_
- otlučení stávající omítiky tl. 30 mm - 0,8 m2/mb římsy_x000D_
- očištění ploch po otlučení stávající  omítiky tl. 30 mm - 0,8 m2/mb římsy_x000D_
- penetrace ploch pro novou omítku - 1,25 m2/mb římsy_x000D_
- provedené nového omítkového souvrství dle PD včetně postřiku - 1,25 m2/mb římsy_x000D_
_x000D_
POZOR - VYSOKÁ PRACNOST - oblé tvary!!!</t>
  </si>
  <si>
    <t>"viz půdyrys střechy a řezy" (25,8+26+29+15,7+13,6+4,7+4,3+15+4,5+10,8+4,5+3,6+12,7+6,5+8)</t>
  </si>
  <si>
    <t>125</t>
  </si>
  <si>
    <t>629991012</t>
  </si>
  <si>
    <t>Zakrytí výplní otvorů fólií přilepenou na začišťovací lišty</t>
  </si>
  <si>
    <t>-1212638984</t>
  </si>
  <si>
    <t>Zakrytí vnějších ploch před znečištěním včetně pozdějšího odkrytí výplní otvorů a svislých ploch fólií přilepenou na začišťovací lištu</t>
  </si>
  <si>
    <t>https://podminky.urs.cz/item/CS_URS_2025_01/629991012</t>
  </si>
  <si>
    <t>"nové hliníkové výplně zvenku i zevnitř - z obou stran"</t>
  </si>
  <si>
    <t>"viz v.č. 130 Tabulky PSV a půdorysy 1.PP-4.NP - pozice 50" (1*2,5)*2</t>
  </si>
  <si>
    <t>"viz v.č. 130 Tabulky PSV a půdorysy 1.PP-4.NP - pozice 51" (1*2,5)*2</t>
  </si>
  <si>
    <t>"viz v.č. 130 Tabulky PSV a půdorysy 1.PP-4.NP - pozice 52" (1,3*2,1)*4*2</t>
  </si>
  <si>
    <t>"viz v.č. 130 Tabulky PSV a půdorysy 1.PP-4.NP - pozice 53" (2,57*3,7)*2*2</t>
  </si>
  <si>
    <t>"viz v.č. 130 Tabulky PSV a půdorysy 1.PP-4.NP - pozice 54" (2,5*4)*2</t>
  </si>
  <si>
    <t>"viz v.č. 130 Tabulky PSV a půdorysy 1.PP-4.NP - pozice 55" (2,37*3,7)*2</t>
  </si>
  <si>
    <t>"viz v.č. 130 Tabulky PSV a půdorysy 1.PP-4.NP - pozice 56" (2,2*2,735)*2</t>
  </si>
  <si>
    <t>"viz v.č. 130 Tabulky PSV a půdorysy 1.PP-4.NP - pozice 57" (3,3*0,6)*2</t>
  </si>
  <si>
    <t>"viz v.č. 130 Tabulky PSV a půdorysy 1.PP-4.NP - pozice 58" (2,3*0,6)*2</t>
  </si>
  <si>
    <t>"viz v.č. 130 Tabulky PSV a půdorysy 1.PP-4.NP - pozice 59" (3,6*0,6)*2</t>
  </si>
  <si>
    <t>"viz v.č. 130 Tabulky PSV a půdorysy 1.PP-4.NP - pozice 60" (3,1*0,6)*2</t>
  </si>
  <si>
    <t>"viz v.č. 130 Tabulky PSV a půdorysy 1.PP-4.NP - pozice 61" (3,7*0,6)*2*2</t>
  </si>
  <si>
    <t>"viz v.č. 130 Tabulky PSV a půdorysy 1.PP-4.NP - pozice 62" (3,7*0,6)*2</t>
  </si>
  <si>
    <t>"viz v.č. 130 Tabulky PSV a půdorysy 1.PP-4.NP - pozice 63" (4*0,6)*2</t>
  </si>
  <si>
    <t>"viz v.č. 130 Tabulky PSV a půdorysy 1.PP-4.NP - pozice 64" (3,5*0,6)*2</t>
  </si>
  <si>
    <t>"viz v.č. 130 Tabulky PSV a půdorysy 1.PP-4.NP - pozice 65" (8,9*0,447+8,9*5,2/2)*2</t>
  </si>
  <si>
    <t>"viz v.č. 130 Tabulky PSV a půdorysy 1.PP-4.NP - pozice 66" (1,19*2,35)*2*2</t>
  </si>
  <si>
    <t>"viz v.č. 130 Tabulky PSV a půdorysy 1.PP-4.NP - pozice 67" (1,15*2,4)*2*3</t>
  </si>
  <si>
    <t>"viz v.č. 130 Tabulky PSV a půdorysy 1.PP-4.NP - pozice 68" (2,35*2,4)*2*2</t>
  </si>
  <si>
    <t>"ostatní samostatně nerozpočtované výplně" 25</t>
  </si>
  <si>
    <t>126</t>
  </si>
  <si>
    <t>631311131</t>
  </si>
  <si>
    <t>Doplnění dosavadních mazanin betonem prostým plochy do 1 m2 tloušťky přes 80 mm</t>
  </si>
  <si>
    <t>393390870</t>
  </si>
  <si>
    <t>Doplnění dosavadních mazanin prostým betonem s dodáním hmot, bez potěru, plochy jednotlivě do 1 m2 a tl. přes 80 mm</t>
  </si>
  <si>
    <t>https://podminky.urs.cz/item/CS_URS_2025_01/631311131</t>
  </si>
  <si>
    <t>"1.NP - doplnění základové desky u výtahu" (2,75*2,86-2,25*2,36)*0,1</t>
  </si>
  <si>
    <t>"1.NP - doplnění mazaniny podlahy u výtahu" (2,75*2,86-2,25*2,36)*0,1</t>
  </si>
  <si>
    <t>127</t>
  </si>
  <si>
    <t>631311136</t>
  </si>
  <si>
    <t>Mazanina tl přes 120 do 240 mm z betonu prostého bez zvýšených nároků na prostředí tř. C 25/30</t>
  </si>
  <si>
    <t>-774298024</t>
  </si>
  <si>
    <t>Mazanina z betonu prostého bez zvýšených nároků na prostředí tl. přes 120 do 240 mm tř. C 25/30</t>
  </si>
  <si>
    <t>https://podminky.urs.cz/item/CS_URS_2025_01/631311136</t>
  </si>
  <si>
    <t>"podlaha ve výtahové šachtě" 1,8*1,96*0,2</t>
  </si>
  <si>
    <t>128</t>
  </si>
  <si>
    <t>631319023</t>
  </si>
  <si>
    <t>Příplatek k mazanině tl přes 120 do 240 mm za přehlazení s poprášením cementem</t>
  </si>
  <si>
    <t>-877168333</t>
  </si>
  <si>
    <t>Příplatek k cenám mazanin za úpravu povrchu mazaniny přehlazením s poprášením cementem pro konečnou úpravu, mazanina tl. přes 120 do 240 mm (10 kg/m3)</t>
  </si>
  <si>
    <t>https://podminky.urs.cz/item/CS_URS_2025_01/631319023</t>
  </si>
  <si>
    <t>129</t>
  </si>
  <si>
    <t>631319175</t>
  </si>
  <si>
    <t>Příplatek k mazanině tl přes 120 do 240 mm za stržení povrchu spodní vrstvy před vložením výztuže</t>
  </si>
  <si>
    <t>-1008771783</t>
  </si>
  <si>
    <t>Příplatek k cenám mazanin za stržení povrchu spodní vrstvy mazaniny latí před vložením výztuže nebo pletiva pro tl. obou vrstev mazaniny přes 120 do 240 mm</t>
  </si>
  <si>
    <t>https://podminky.urs.cz/item/CS_URS_2025_01/631319175</t>
  </si>
  <si>
    <t>130</t>
  </si>
  <si>
    <t>631362021</t>
  </si>
  <si>
    <t>Výztuž mazanin svařovanými sítěmi Kari</t>
  </si>
  <si>
    <t>-1203759383</t>
  </si>
  <si>
    <t>Výztuž mazanin ze svařovaných sítí z drátů typu KARI</t>
  </si>
  <si>
    <t>https://podminky.urs.cz/item/CS_URS_2025_01/631362021</t>
  </si>
  <si>
    <t>"podlaha ve výtahové šachtě" 1,8*1,96*7,9*2*0,001*1,3</t>
  </si>
  <si>
    <t>131</t>
  </si>
  <si>
    <t>632450121</t>
  </si>
  <si>
    <t>Vyrovnávací cementový potěr tl přes 10 do 20 mm ze suchých směsí provedený v pásu</t>
  </si>
  <si>
    <t>767103513</t>
  </si>
  <si>
    <t>Potěr cementový vyrovnávací ze suchých směsí v pásu o průměrné (střední) tl. od 10 do 20 mm</t>
  </si>
  <si>
    <t>https://podminky.urs.cz/item/CS_URS_2025_01/632450121</t>
  </si>
  <si>
    <t>"viz v.č. 130 Tabulky PSV - pozice 150" 1,19*0,6*2</t>
  </si>
  <si>
    <t>"viz v.č. 130 Tabulky PSV - pozice 151" 1,2*0,65*3</t>
  </si>
  <si>
    <t>"viz v.č. 130 Tabulky PSV - pozice 152" 5,35*0,45</t>
  </si>
  <si>
    <t>132</t>
  </si>
  <si>
    <t>632451254</t>
  </si>
  <si>
    <t>Potěr cementový samonivelační litý C30 tl přes 45 do 50 mm</t>
  </si>
  <si>
    <t>1924914370</t>
  </si>
  <si>
    <t>Potěr cementový samonivelační litý tř. C 30, tl. přes 45 do 50 mm</t>
  </si>
  <si>
    <t>https://podminky.urs.cz/item/CS_URS_2025_01/632451254</t>
  </si>
  <si>
    <t>Poznámka k položce:_x000D_
součástí položky jsou i dilatační spáry mezi topnými okruhy a smršťovací spáry ve dveřích a u polí větších než 40 m2, poměr stran max. 3:1, dále jsou součástí položky veškeré dilatace cementového potěru a smršťovací pracovní spáry  popsané v PD u jerdnotlivých skladeb</t>
  </si>
  <si>
    <t>"doplnění podlahy v 1.NP - skladba C.4" 8,5</t>
  </si>
  <si>
    <t>133</t>
  </si>
  <si>
    <t>632451293</t>
  </si>
  <si>
    <t>Příplatek k cementovému samonivelačnímu litému potěru C30 ZKD 5 mm tl přes 50 mm</t>
  </si>
  <si>
    <t>1724204856</t>
  </si>
  <si>
    <t>Potěr cementový samonivelační litý Příplatek k cenám za každých dalších i započatých 5 mm tloušťky přes 50 mm tř. C 30</t>
  </si>
  <si>
    <t>https://podminky.urs.cz/item/CS_URS_2025_01/632451293</t>
  </si>
  <si>
    <t>Poznámka k položce:_x000D_
součástí položky jsou i dilatační spáry mezi topnými okruhy a smršťovací spáry ve dveřích a u polí větších než 40 m2, poměr stran max. 3:1, dále jsou součástí položky veškeré dilatace cementového potěru (ozn. G) a smršťovací pracovní spáry (H) popsané na v.č. 131 u jednotlivých skladeb</t>
  </si>
  <si>
    <t>134</t>
  </si>
  <si>
    <t>632481213</t>
  </si>
  <si>
    <t>Separační vrstva z PE fólie</t>
  </si>
  <si>
    <t>1146284068</t>
  </si>
  <si>
    <t>Separační vrstva k oddělení podlahových vrstev z polyetylénové fólie</t>
  </si>
  <si>
    <t>https://podminky.urs.cz/item/CS_URS_2025_01/632481213</t>
  </si>
  <si>
    <t>135</t>
  </si>
  <si>
    <t>633811111</t>
  </si>
  <si>
    <t>Broušení nerovností betonových podlah do 2 mm - stržení šlemu</t>
  </si>
  <si>
    <t>534889496</t>
  </si>
  <si>
    <t>Povrchová úprava betonových podlah broušení nerovností do 2 mm (stržení šlemu)</t>
  </si>
  <si>
    <t>https://podminky.urs.cz/item/CS_URS_2025_01/633811111</t>
  </si>
  <si>
    <t>136</t>
  </si>
  <si>
    <t>633811119</t>
  </si>
  <si>
    <t>Příplatek k broušení nerovností betonových podlah ZKD 1 mm úběru</t>
  </si>
  <si>
    <t>-321764436</t>
  </si>
  <si>
    <t>Povrchová úprava betonových podlah broušení Příplatek k ceně za každý další 1 mm úběru</t>
  </si>
  <si>
    <t>https://podminky.urs.cz/item/CS_URS_2025_01/633811119</t>
  </si>
  <si>
    <t>137</t>
  </si>
  <si>
    <t>633991111</t>
  </si>
  <si>
    <t>Nástřik betonových podlah proti odpařování vody</t>
  </si>
  <si>
    <t>-275407332</t>
  </si>
  <si>
    <t>Povrchová úprava betonových podlah nástřik proti odpařování vody</t>
  </si>
  <si>
    <t>https://podminky.urs.cz/item/CS_URS_2025_01/633991111</t>
  </si>
  <si>
    <t>138</t>
  </si>
  <si>
    <t>636411005</t>
  </si>
  <si>
    <t>Kladení keramické dlažby 600x600 mm na rektifikační terče výšky přes 50 do 100 mm</t>
  </si>
  <si>
    <t>-201620147</t>
  </si>
  <si>
    <t>Kladení dlažby z keramických dlaždic na sucho na terče standardní rozměr dlažby 600x600 mm, na rektifikační terče výšky přes 50 do 100 mm</t>
  </si>
  <si>
    <t>https://podminky.urs.cz/item/CS_URS_2025_01/636411005</t>
  </si>
  <si>
    <t>"podlaha vstupu na únikové schodiště" 1,8*1,5</t>
  </si>
  <si>
    <t>139</t>
  </si>
  <si>
    <t>59761140</t>
  </si>
  <si>
    <t>dlažba keramická slinutá mrazuvzdorná R11/B povrch hladký/lesklý tl přes 15 do 20mm přes 2 do 4ks/m2</t>
  </si>
  <si>
    <t>147175522</t>
  </si>
  <si>
    <t>"podlaha vstupu na únikové schodiště" 1,8*1,5*1,25</t>
  </si>
  <si>
    <t>Ostatní konstrukce a práce-bourání</t>
  </si>
  <si>
    <t>140</t>
  </si>
  <si>
    <t>916231213</t>
  </si>
  <si>
    <t>Osazení chodníkového obrubníku betonového stojatého s boční opěrou do lože z betonu prostého</t>
  </si>
  <si>
    <t>1946601535</t>
  </si>
  <si>
    <t>Osazení chodníkového obrubníku betonového se zřízením lože, s vyplněním a zatřením spár cementovou maltou stojatého s boční opěrou z betonu prostého, do lože z betonu prostého</t>
  </si>
  <si>
    <t>https://podminky.urs.cz/item/CS_URS_2025_01/916231213</t>
  </si>
  <si>
    <t>"v místě venkovního schodiště - délky dle projektanta - stávajííc obruby pro zpětné osazení" 6+7</t>
  </si>
  <si>
    <t>141</t>
  </si>
  <si>
    <t>941211112</t>
  </si>
  <si>
    <t>Montáž lešení řadového rámového lehkého zatížení do 200 kg/m2 š od 0,6 do 0,9 m v přes 10 do 25 m</t>
  </si>
  <si>
    <t>62406807</t>
  </si>
  <si>
    <t>Lešení řadové rámové lehké pracovní s podlahami s provozním zatížením tř. 3 do 200 kg/m2 šířky tř. SW06 od 0,6 do 0,9 m výšky přes 10 do 25 m montáž</t>
  </si>
  <si>
    <t>https://podminky.urs.cz/item/CS_URS_2025_01/941211112</t>
  </si>
  <si>
    <t>"lešení z uličních fasád" (31,6+65,7)*16,75</t>
  </si>
  <si>
    <t>"lešení pro dvorní fasády" (14,5+5,8+4,74+15,45+5,8+13+5,8+19+7,7+10,5+5,9)*17,75-207</t>
  </si>
  <si>
    <t>142</t>
  </si>
  <si>
    <t>941211212</t>
  </si>
  <si>
    <t>Příplatek k lešení řadovému rámovému lehkému do 200 kg/m2 š od 0,6 do 0,9 m v přes 10 do 25 m za každý den použití</t>
  </si>
  <si>
    <t>400667893</t>
  </si>
  <si>
    <t>Lešení řadové rámové lehké pracovní s podlahami s provozním zatížením tř. 3 do 200 kg/m2 šířky tř. SW06 od 0,6 do 0,9 m výšky přes 10 do 25 m příplatek za každý den použití</t>
  </si>
  <si>
    <t>https://podminky.urs.cz/item/CS_URS_2025_01/941211212</t>
  </si>
  <si>
    <t>"lešení z uličních fasád" (31,6+65,7)*16,75*75</t>
  </si>
  <si>
    <t>"lešení pro dvorní fasády" ((14,5+5,8+4,74+15,45+5,8+13+5,8+19+7,7+10,5+5,9)*17,75-207)*75</t>
  </si>
  <si>
    <t>143</t>
  </si>
  <si>
    <t>941211812</t>
  </si>
  <si>
    <t>Demontáž lešení řadového rámového lehkého zatížení do 200 kg/m2 š od 0,6 do 0,9 m v přes 10 do 25 m</t>
  </si>
  <si>
    <t>2141253629</t>
  </si>
  <si>
    <t>Lešení řadové rámové lehké pracovní s podlahami s provozním zatížením tř. 3 do 200 kg/m2 šířky tř. SW06 od 0,6 do 0,9 m výšky přes 10 do 25 m demontáž</t>
  </si>
  <si>
    <t>https://podminky.urs.cz/item/CS_URS_2025_01/941211812</t>
  </si>
  <si>
    <t>144</t>
  </si>
  <si>
    <t>944511111</t>
  </si>
  <si>
    <t>Montáž ochranné sítě z textilie z umělých vláken</t>
  </si>
  <si>
    <t>-381024795</t>
  </si>
  <si>
    <t>Síť ochranná zavěšená na konstrukci lešení z textilie z umělých vláken montáž</t>
  </si>
  <si>
    <t>https://podminky.urs.cz/item/CS_URS_2025_01/944511111</t>
  </si>
  <si>
    <t>145</t>
  </si>
  <si>
    <t>944511211</t>
  </si>
  <si>
    <t>Příplatek k ochranné síti za každý den použití</t>
  </si>
  <si>
    <t>780810702</t>
  </si>
  <si>
    <t>Síť ochranná zavěšená na konstrukci lešení z textilie z umělých vláken příplatek k ceně za každý den použití</t>
  </si>
  <si>
    <t>https://podminky.urs.cz/item/CS_URS_2025_01/944511211</t>
  </si>
  <si>
    <t>146</t>
  </si>
  <si>
    <t>944511811</t>
  </si>
  <si>
    <t>Demontáž ochranné sítě z textilie z umělých vláken</t>
  </si>
  <si>
    <t>1059026194</t>
  </si>
  <si>
    <t>Síť ochranná zavěšená na konstrukci lešení z textilie z umělých vláken demontáž</t>
  </si>
  <si>
    <t>https://podminky.urs.cz/item/CS_URS_2025_01/944511811</t>
  </si>
  <si>
    <t>147</t>
  </si>
  <si>
    <t>949101112</t>
  </si>
  <si>
    <t>Lešení pomocné pro objekty pozemních staveb s lešeňovou podlahou v přes 1,9 do 3,5 m zatížení do 150 kg/m2</t>
  </si>
  <si>
    <t>1234770457</t>
  </si>
  <si>
    <t>Lešení pomocné pracovní pro objekty pozemních staveb pro zatížení do 150 kg/m2, o výšce lešeňové podlahy přes 1,9 do 3,5 m</t>
  </si>
  <si>
    <t>https://podminky.urs.cz/item/CS_URS_2025_01/949101112</t>
  </si>
  <si>
    <t>"1.PP - předpokládaný rozsah pomocného lešení" 150</t>
  </si>
  <si>
    <t>"1.NP - předpokládaný rozsah pomocného lešení" 300</t>
  </si>
  <si>
    <t>"2.NP -  - předpokládaný rozsah pomocného lešení" 200</t>
  </si>
  <si>
    <t>"3.NP -  předpokládaný rozsah pomocného lešení" 200</t>
  </si>
  <si>
    <t>"4.NP" (17+14+135+8+3+3+6+5+2+60+18+10+65+60+50+62+22+13+4+2+2+2+3+23+39+4+16+50+29+22+19)*2</t>
  </si>
  <si>
    <t>148</t>
  </si>
  <si>
    <t>952901114</t>
  </si>
  <si>
    <t>Vyčištění budov bytové a občanské výstavby při výšce podlaží přes 4 m</t>
  </si>
  <si>
    <t>641316984</t>
  </si>
  <si>
    <t>Vyčištění budov nebo objektů před předáním do užívání budov bytové nebo občanské výstavby, světlé výšky podlaží přes 4 m</t>
  </si>
  <si>
    <t>https://podminky.urs.cz/item/CS_URS_2025_01/952901114</t>
  </si>
  <si>
    <t>"1.PP - odměřeno v CADu" 203</t>
  </si>
  <si>
    <t>"1.NP - odměřeno v CADu" 345</t>
  </si>
  <si>
    <t>"2.NP - odměřeno v CADu" 334</t>
  </si>
  <si>
    <t>"3.NP - odměřeno v CADu" 330</t>
  </si>
  <si>
    <t>"podkroví  - odměřeno v CADu" 1116</t>
  </si>
  <si>
    <t>149</t>
  </si>
  <si>
    <t>953331121</t>
  </si>
  <si>
    <t>Vložky do svislých dilatačních spár z těžkých asfaltových pásů natavených</t>
  </si>
  <si>
    <t>-1032747643</t>
  </si>
  <si>
    <t>Vložky svislé do dilatačních spár z lepenky natavením, včetně dodání a osazení, v jakémkoliv zdivu, těžké asfaltové pásy</t>
  </si>
  <si>
    <t>https://podminky.urs.cz/item/CS_URS_2025_01/953331121</t>
  </si>
  <si>
    <t>"mezi novou šachtu výtahu a stávající konstrukce - výměra od projektanta" 10</t>
  </si>
  <si>
    <t>150</t>
  </si>
  <si>
    <t>961044111</t>
  </si>
  <si>
    <t>Bourání základů z betonu prostého</t>
  </si>
  <si>
    <t>628013584</t>
  </si>
  <si>
    <t>https://podminky.urs.cz/item/CS_URS_2025_01/961044111</t>
  </si>
  <si>
    <t>"1.PP -  v místě výtahové šachty" 2,75*0,5*1</t>
  </si>
  <si>
    <t>151</t>
  </si>
  <si>
    <t>962031133</t>
  </si>
  <si>
    <t>Bourání příček z cihel pálených na MVC tl do 150 mm</t>
  </si>
  <si>
    <t>-1634057315</t>
  </si>
  <si>
    <t>Bourání příček z cihel, tvárnic nebo příčkovek z cihel pálených, plných nebo dutých na maltu vápennou nebo vápenocementovou, tl. do 150 mm</t>
  </si>
  <si>
    <t>https://podminky.urs.cz/item/CS_URS_2025_01/962031133</t>
  </si>
  <si>
    <t>"1.PP - u nově instalovaného výtahu" 1,4*3-0,8*2</t>
  </si>
  <si>
    <t>"nad bouranými dveřmi na schodišti 311" 1,17*(4-2)</t>
  </si>
  <si>
    <t>152</t>
  </si>
  <si>
    <t>962032432</t>
  </si>
  <si>
    <t>Bourání zdiva cihelných z dutých nebo plných cihel pálených i nepálených na MV nebo MVC přes 1 m3</t>
  </si>
  <si>
    <t>1150104617</t>
  </si>
  <si>
    <t>Bourání zdiva nadzákladového z cihel nebo tvárnic z dutých cihel nebo tvárnic pálených nebo nepálených, na maltu vápennou nebo vápenocementovou, objemu přes 1 m3</t>
  </si>
  <si>
    <t>https://podminky.urs.cz/item/CS_URS_2025_01/962032432</t>
  </si>
  <si>
    <t>"1.PP - u nově instalovaného výtahu zdivo tl. 300 mm" (1,8*3,2-0,9*2)*0,3</t>
  </si>
  <si>
    <t>"1.PP - u nově instalovaného výtahu zdivo tl. 500 mm" 2,07*3,2*0,5</t>
  </si>
  <si>
    <t>"1.NP-3.NP - zdivo výtahu" (10,85-2,1*1,8)*(4,2+4,22+4)</t>
  </si>
  <si>
    <t>153</t>
  </si>
  <si>
    <t>962032631</t>
  </si>
  <si>
    <t>Bourání zdiva komínového nad střechou z cihel na MV nebo MVC</t>
  </si>
  <si>
    <t>-70080950</t>
  </si>
  <si>
    <t>Bourání zdiva nadzákladového z cihel nebo tvárnic komínového z cihel pálených, šamotových nebo vápenopískových nad střechou na maltu vápennou nebo vápenocementovou</t>
  </si>
  <si>
    <t>https://podminky.urs.cz/item/CS_URS_2025_01/962032631</t>
  </si>
  <si>
    <t>"komíny od podlahy 4.NP" (1*0,5+1,94*0,5+2*0,5+1,3*0,5+0,8*0,5+2,4*0,5+1,5*0,5)*5,5</t>
  </si>
  <si>
    <t>154</t>
  </si>
  <si>
    <t>963051113</t>
  </si>
  <si>
    <t>Bourání ŽB stropů deskových tl přes 80 mm</t>
  </si>
  <si>
    <t>880496103</t>
  </si>
  <si>
    <t>Bourání železobetonových stropů deskových, tl. přes 80 mm</t>
  </si>
  <si>
    <t>https://podminky.urs.cz/item/CS_URS_2025_01/963051113</t>
  </si>
  <si>
    <t>"1.PP - strop nad výtahovou šachtou" 2,5*3,5*0,35</t>
  </si>
  <si>
    <t>"1.NP-2.NP - stropy nad výtahovou šachtou" (6,3*2,8*0,35)*2</t>
  </si>
  <si>
    <t>"strop kolem bourané část schodiště m.č. 4.02" 4,3*1,2*0,35</t>
  </si>
  <si>
    <t>"bourání stropu pro nové schodiště ze 3.NP do 4.NP - m.č. 4.01" 8,85*3,76*0,35</t>
  </si>
  <si>
    <t>155</t>
  </si>
  <si>
    <t>963053935</t>
  </si>
  <si>
    <t>Bourání ŽB schodišťových ramen monolitických zazděných oboustranně</t>
  </si>
  <si>
    <t>88311215</t>
  </si>
  <si>
    <t>Bourání železobetonových monolitických schodišťových ramen zazděných oboustranně</t>
  </si>
  <si>
    <t>https://podminky.urs.cz/item/CS_URS_2025_01/963053935</t>
  </si>
  <si>
    <t>"část schodiště m.č. 4.02" 1,2*1,2*1,3</t>
  </si>
  <si>
    <t>156</t>
  </si>
  <si>
    <t>964011221</t>
  </si>
  <si>
    <t>Vybourání ŽB překladů prefabrikovaných dl do 3 m hmotnosti do 75 kg/m</t>
  </si>
  <si>
    <t>1235460298</t>
  </si>
  <si>
    <t>Vybourání železobetonových prefabrikovaných překladů uložených ve zdivu, délky do 3 m, hmotnosti do 75 kg/m</t>
  </si>
  <si>
    <t>https://podminky.urs.cz/item/CS_URS_2025_01/964011221</t>
  </si>
  <si>
    <t>"1.PP - překlady v boiuraných zdech" 1,5*1,2*0,21+1,2*0,3*0,15</t>
  </si>
  <si>
    <t>"1.NP-3.NP - zdivo výtahu" 1,2*0,3*0,15*3</t>
  </si>
  <si>
    <t>157</t>
  </si>
  <si>
    <t>965042141</t>
  </si>
  <si>
    <t>Bourání podkladů pod dlažby nebo mazanin betonových nebo z litého asfaltu tl do 100 mm pl přes 4 m2</t>
  </si>
  <si>
    <t>-911739833</t>
  </si>
  <si>
    <t>Bourání mazanin betonových nebo z litého asfaltu tl. do 100 mm, plochy přes 4 m2</t>
  </si>
  <si>
    <t>https://podminky.urs.cz/item/CS_URS_2025_01/965042141</t>
  </si>
  <si>
    <t>"1.PP - strop nad výtahovou šachtou" 2,5*3,5*0,1</t>
  </si>
  <si>
    <t>"1.NP-2.NP - stropy nad výtahovou šachtou" (3,2*1,8)*2*0,1</t>
  </si>
  <si>
    <t>158</t>
  </si>
  <si>
    <t>965042241</t>
  </si>
  <si>
    <t>Bourání podkladů pod dlažby nebo mazanin betonových nebo z litého asfaltu tl přes 100 mm pl přes 4 m2</t>
  </si>
  <si>
    <t>1711187277</t>
  </si>
  <si>
    <t>Bourání mazanin betonových nebo z litého asfaltu tl. přes 100 mm, plochy přes 4 m2</t>
  </si>
  <si>
    <t>https://podminky.urs.cz/item/CS_URS_2025_01/965042241</t>
  </si>
  <si>
    <t>"1.PP -  bourání podlah kolem výtahu" 2,75*2,86*0,2</t>
  </si>
  <si>
    <t>159</t>
  </si>
  <si>
    <t>965049111</t>
  </si>
  <si>
    <t>Příplatek k bourání betonových mazanin za bourání mazanin se svařovanou sítí tl do 100 mm</t>
  </si>
  <si>
    <t>1752292153</t>
  </si>
  <si>
    <t>Bourání mazanin Příplatek k cenám za bourání mazanin betonových se svařovanou sítí, tl. do 100 mm</t>
  </si>
  <si>
    <t>https://podminky.urs.cz/item/CS_URS_2025_01/965049111</t>
  </si>
  <si>
    <t>160</t>
  </si>
  <si>
    <t>965049112</t>
  </si>
  <si>
    <t>Příplatek k bourání betonových mazanin za bourání mazanin se svařovanou sítí tl přes 100 mm</t>
  </si>
  <si>
    <t>580031969</t>
  </si>
  <si>
    <t>Bourání mazanin Příplatek k cenám za bourání mazanin betonových se svařovanou sítí, tl. přes 100 mm</t>
  </si>
  <si>
    <t>https://podminky.urs.cz/item/CS_URS_2025_01/965049112</t>
  </si>
  <si>
    <t>161</t>
  </si>
  <si>
    <t>965081113</t>
  </si>
  <si>
    <t>Bourání dlažby z dlaždic půdních plochy přes 1 m2</t>
  </si>
  <si>
    <t>1980482905</t>
  </si>
  <si>
    <t>Bourání podlah z dlaždic bez podkladního lože nebo mazaniny, s jakoukoliv výplní spár půdních, plochy přes 1 m2</t>
  </si>
  <si>
    <t>https://podminky.urs.cz/item/CS_URS_2025_01/965081113</t>
  </si>
  <si>
    <t>"strop kolem bourané část schodiště m.č. 4.02" 4,3*1,2</t>
  </si>
  <si>
    <t>"bourání stropu pro nové schodiště ze 3.NP do 4.NP - m.č. 4.01" 8,85*3,76</t>
  </si>
  <si>
    <t>162</t>
  </si>
  <si>
    <t>965081213</t>
  </si>
  <si>
    <t>Bourání podlah z dlaždic keramických nebo xylolitových tl do 10 mm plochy přes 1 m2</t>
  </si>
  <si>
    <t>2070490287</t>
  </si>
  <si>
    <t>Bourání podlah z dlaždic bez podkladního lože nebo mazaniny, s jakoukoliv výplní spár keramických nebo xylolitových tl. do 10 mm, plochy přes 1 m2</t>
  </si>
  <si>
    <t>https://podminky.urs.cz/item/CS_URS_2025_01/965081213</t>
  </si>
  <si>
    <t>"1.PP - strop nad výtahovou šachtou" 2,5*3,5</t>
  </si>
  <si>
    <t>163</t>
  </si>
  <si>
    <t>965081313</t>
  </si>
  <si>
    <t>Bourání podlah z dlaždic betonových, teracových nebo čedičových tl do 20 mm plochy přes 1 m2</t>
  </si>
  <si>
    <t>572390014</t>
  </si>
  <si>
    <t>Bourání podlah z dlaždic bez podkladního lože nebo mazaniny, s jakoukoliv výplní spár betonových, teracových nebo čedičových tl. do 20 mm, plochy přes 1 m2</t>
  </si>
  <si>
    <t>https://podminky.urs.cz/item/CS_URS_2025_01/965081313</t>
  </si>
  <si>
    <t>"1.NP-2.NP - stropy nad výtahovou šachtou" (3,2*1,8)*2</t>
  </si>
  <si>
    <t>"1.PP - m.č. 028-030" 17+4+4</t>
  </si>
  <si>
    <t>164</t>
  </si>
  <si>
    <t>965081611</t>
  </si>
  <si>
    <t>Odsekání soklíků rovných</t>
  </si>
  <si>
    <t>1551499089</t>
  </si>
  <si>
    <t>Odsekání soklíků včetně otlučení podkladní omítky až na zdivo rovných</t>
  </si>
  <si>
    <t>https://podminky.urs.cz/item/CS_URS_2025_01/965081611</t>
  </si>
  <si>
    <t>"1.PP - m.č. 025-030" 29</t>
  </si>
  <si>
    <t>165</t>
  </si>
  <si>
    <t>965082933</t>
  </si>
  <si>
    <t>Odstranění násypů pod podlahami tl do 200 mm pl přes 2 m2</t>
  </si>
  <si>
    <t>-1767531656</t>
  </si>
  <si>
    <t>Odstranění násypu pod podlahami nebo ochranného násypu na střechách tl. do 200 mm, plochy přes 2 m2</t>
  </si>
  <si>
    <t>https://podminky.urs.cz/item/CS_URS_2025_01/965082933</t>
  </si>
  <si>
    <t>"strop kolem bourané část schodiště m.č. 4.02" 4,3*1,2*0,2</t>
  </si>
  <si>
    <t>"bourání stropu pro nové schodiště ze 3.NP do 4.NP - m.č. 4.01" 8,85*3,76*0,2</t>
  </si>
  <si>
    <t>166</t>
  </si>
  <si>
    <t>967031132</t>
  </si>
  <si>
    <t>Přisekání rovných ostění v cihelném zdivu na MV nebo MVC</t>
  </si>
  <si>
    <t>1945402630</t>
  </si>
  <si>
    <t>Přisekání (špicování) plošné nebo rovných ostění zdiva z cihel pálených rovných ostění, bez odstupu, po hrubém vybourání otvorů, na maltu vápennou nebo vápenocementovou</t>
  </si>
  <si>
    <t>https://podminky.urs.cz/item/CS_URS_2025_01/967031132</t>
  </si>
  <si>
    <t>"viz v.č. 130 Tabulky PSV a půdorysy 1.PP-4.NP - pozice 52" 2,3*0,75+2,3*0,65+2,3*0,65</t>
  </si>
  <si>
    <t>"1.PP - u nově instalovaného výtahu ve zdivu tl. 1150 mm" 2,3*1,15*2</t>
  </si>
  <si>
    <t>"viz půdorysy 1.PP-3.NP - ostatní plochy vnitřních ostění po bourání" 15</t>
  </si>
  <si>
    <t>167</t>
  </si>
  <si>
    <t>967031732</t>
  </si>
  <si>
    <t>Přisekání plošné zdiva z cihel pálených na MV nebo MVC tl do 100 mm</t>
  </si>
  <si>
    <t>1866527577</t>
  </si>
  <si>
    <t>Přisekání (špicování) plošné nebo rovných ostění zdiva z cihel pálených plošné, na maltu vápennou nebo vápenocementovou, tl. na maltu vápennou nebo vápenocementovou, tl. do 100 mm</t>
  </si>
  <si>
    <t>https://podminky.urs.cz/item/CS_URS_2025_01/967031732</t>
  </si>
  <si>
    <t>"viz půdorysy 1.PP-3.NP" (2,8*2+6,3)*12,5</t>
  </si>
  <si>
    <t>168</t>
  </si>
  <si>
    <t>967042712</t>
  </si>
  <si>
    <t>Odsekání zdiva z kamene nebo betonu plošné tl do 100 mm</t>
  </si>
  <si>
    <t>-1737679062</t>
  </si>
  <si>
    <t>Odsekání zdiva z kamene nebo betonu plošné, tl. do 100 mm</t>
  </si>
  <si>
    <t>https://podminky.urs.cz/item/CS_URS_2025_01/967042712</t>
  </si>
  <si>
    <t>169</t>
  </si>
  <si>
    <t>968072356</t>
  </si>
  <si>
    <t>Vybourání kovových rámů oken zdvojených včetně křídel pl do 4 m2</t>
  </si>
  <si>
    <t>1385046423</t>
  </si>
  <si>
    <t>Vybourání kovových rámů oken s křídly, dveřních zárubní, vrat, stěn, ostění nebo obkladů okenních rámů s křídly zdvojených, plochy do 4 m2</t>
  </si>
  <si>
    <t>https://podminky.urs.cz/item/CS_URS_2025_01/968072356</t>
  </si>
  <si>
    <t>"viz v.č. 130 Tabulky PSV a půdorysy 1.PP-4.NP - v místě pozice 66" 1,19*2,35*2</t>
  </si>
  <si>
    <t>170</t>
  </si>
  <si>
    <t>968072357</t>
  </si>
  <si>
    <t>Vybourání kovových rámů oken zdvojených včetně křídel pl přes 4 m2</t>
  </si>
  <si>
    <t>-2058223310</t>
  </si>
  <si>
    <t>Vybourání kovových rámů oken s křídly, dveřních zárubní, vrat, stěn, ostění nebo obkladů okenních rámů s křídly zdvojených, plochy přes 4 m2</t>
  </si>
  <si>
    <t>https://podminky.urs.cz/item/CS_URS_2025_01/968072357</t>
  </si>
  <si>
    <t>"viz v.č. 130 Tabulky PSV a půdorysy 1.PP-4.NP - v místě zazdívaných oken v 1.NP"  2,35*2,4*2</t>
  </si>
  <si>
    <t>"viz v.č. 130 Tabulky PSV a půdorysy 1.PP-4.NP - v místě pozic 68 a 69" 2,35*2,4*2</t>
  </si>
  <si>
    <t>171</t>
  </si>
  <si>
    <t>968072361</t>
  </si>
  <si>
    <t>Vybourání meziokenní vložky</t>
  </si>
  <si>
    <t>1277651918</t>
  </si>
  <si>
    <t>Vybourání kovových rámů oken s křídly, dveřních zárubní, vrat, stěn, ostění nebo obkladů okenních rámů s křídly zdvojených, plochy meziokenní vložky</t>
  </si>
  <si>
    <t>https://podminky.urs.cz/item/CS_URS_2025_01/968072361</t>
  </si>
  <si>
    <t>"viz v.č. 130 Tabulky PSV a půdorysy 1.PP-4.NP - v místě zazdívaných oken v 1.NP"  1</t>
  </si>
  <si>
    <t>"viz v.č. 130 Tabulky PSV a půdorysy 1.PP-4.NP - v místě pozic 68 a 69" 1</t>
  </si>
  <si>
    <t>172</t>
  </si>
  <si>
    <t>968072455</t>
  </si>
  <si>
    <t>Vybourání kovových dveřních zárubní pl do 2 m2</t>
  </si>
  <si>
    <t>-774929385</t>
  </si>
  <si>
    <t>Vybourání kovových rámů oken s křídly, dveřních zárubní, vrat, stěn, ostění nebo obkladů dveřních zárubní, plochy do 2 m2</t>
  </si>
  <si>
    <t>https://podminky.urs.cz/item/CS_URS_2025_01/968072455</t>
  </si>
  <si>
    <t>"viz v.č. 130 Tabulky PSV a půdorysy 1.PP-3.NP - v místě pozic 1/L a 2/L" 0,9*2*2</t>
  </si>
  <si>
    <t>"viz v.č. 130 Tabulky PSV a půdorysy 1.PP-3.NP - v místě pozice 3/P" 0,8*2</t>
  </si>
  <si>
    <t>"viz v.č. 130 Tabulky PSV a půdorysy 1.PP-3.NP - v místě pozice 4/L" 0,9*2*2</t>
  </si>
  <si>
    <t>"viz v.č. 130 Tabulky PSV a půdorysy 1.PP-3.NP - v místě pozice 4/P" 0,9*2*3</t>
  </si>
  <si>
    <t>"viz v.č. 130 Tabulky PSV a půdorysy 1.PP-3.NP - v místě pozice 6/L" 0,8*2*3</t>
  </si>
  <si>
    <t>"viz v.č. 130 Tabulky PSV a půdorysy 1.PP-3.NP - v místě pozice 50" 0,9*2,1</t>
  </si>
  <si>
    <t>"viz v.č. 130 Tabulky PSV a půdorysy 1.PP-3.NP - v místě pozice 51" 0,9*2,1</t>
  </si>
  <si>
    <t>173</t>
  </si>
  <si>
    <t>968072456</t>
  </si>
  <si>
    <t>Vybourání kovových dveřních zárubní pl přes 2 m2</t>
  </si>
  <si>
    <t>298646950</t>
  </si>
  <si>
    <t>Vybourání kovových rámů oken s křídly, dveřních zárubní, vrat, stěn, ostění nebo obkladů dveřních zárubní, plochy přes 2 m2</t>
  </si>
  <si>
    <t>https://podminky.urs.cz/item/CS_URS_2025_01/968072456</t>
  </si>
  <si>
    <t>"dveře na schodišti 311 - bez náhrady" 1,1*2</t>
  </si>
  <si>
    <t>174</t>
  </si>
  <si>
    <t>968082015</t>
  </si>
  <si>
    <t>Vybourání plastových rámů oken včetně křídel plochy do 1 m2</t>
  </si>
  <si>
    <t>-411886718</t>
  </si>
  <si>
    <t>Vybourání plastových rámů oken s křídly, dveřních zárubní, vrat rámu oken s křídly, plochy do 1 m2</t>
  </si>
  <si>
    <t>https://podminky.urs.cz/item/CS_URS_2025_01/968082015</t>
  </si>
  <si>
    <t>175</t>
  </si>
  <si>
    <t>968082016</t>
  </si>
  <si>
    <t>Vybourání plastových rámů oken včetně křídel plochy přes 1 do 2 m2</t>
  </si>
  <si>
    <t>-1458365429</t>
  </si>
  <si>
    <t>Vybourání plastových rámů oken s křídly, dveřních zárubní, vrat rámu oken s křídly, plochy přes 1 do 2 m2</t>
  </si>
  <si>
    <t>https://podminky.urs.cz/item/CS_URS_2025_01/968082016</t>
  </si>
  <si>
    <t>176</t>
  </si>
  <si>
    <t>968082017</t>
  </si>
  <si>
    <t>Vybourání plastových rámů oken včetně křídel plochy přes 2 do 4 m2</t>
  </si>
  <si>
    <t>2070382116</t>
  </si>
  <si>
    <t>Vybourání plastových rámů oken s křídly, dveřních zárubní, vrat rámu oken s křídly, plochy přes 2 do 4 m2</t>
  </si>
  <si>
    <t>https://podminky.urs.cz/item/CS_URS_2025_01/968082017</t>
  </si>
  <si>
    <t>"viz v.č. 130 Tabulky PSV a půdorysy 1.PP-4.NP - v místě pozic 52 a 67" 1,15*2,4*2*3</t>
  </si>
  <si>
    <t>177</t>
  </si>
  <si>
    <t>971033681</t>
  </si>
  <si>
    <t>Vybourání otvorů ve zdivu cihelném pl do 4 m2 na MVC nebo MV tl do 900 mm</t>
  </si>
  <si>
    <t>-720152821</t>
  </si>
  <si>
    <t>Vybourání otvorů ve zdivu základovém nebo nadzákladovém z cihel, tvárnic, příčkovek z cihel pálených na maltu vápennou nebo vápenocementovou plochy do 4 m2, tl. do 900 mm</t>
  </si>
  <si>
    <t>https://podminky.urs.cz/item/CS_URS_2025_01/971033681</t>
  </si>
  <si>
    <t>"viz v.č. 130 Tabulky PSV a půdorysy 1.PP-4.NP - pozice 52" (1,3*2,3-0,66*1,5)*0,75+(1,3*2,3-0,66*1,5)*0,65+(1,3*2,3-0,66*1,5)*0,65</t>
  </si>
  <si>
    <t>178</t>
  </si>
  <si>
    <t>971033691</t>
  </si>
  <si>
    <t>Vybourání otvorů ve zdivu cihelném pl do 4 m2 na MVC nebo MV tl přes 900 mm</t>
  </si>
  <si>
    <t>-133670426</t>
  </si>
  <si>
    <t>Vybourání otvorů ve zdivu základovém nebo nadzákladovém z cihel, tvárnic, příčkovek z cihel pálených na maltu vápennou nebo vápenocementovou plochy do 4 m2, tl. přes 900 mm</t>
  </si>
  <si>
    <t>https://podminky.urs.cz/item/CS_URS_2025_01/971033691</t>
  </si>
  <si>
    <t>"1.PP - u nově instalovaného výtahu ve zdivu tl. 1150 mm" 3*2,3*2,15</t>
  </si>
  <si>
    <t>179</t>
  </si>
  <si>
    <t>973031325</t>
  </si>
  <si>
    <t>Vysekání kapes ve zdivu cihelném na MV nebo MVC pl do 0,10 m2 hl do 300 mm</t>
  </si>
  <si>
    <t>-815637765</t>
  </si>
  <si>
    <t>Vysekání výklenků nebo kapes ve zdivu z cihel na maltu vápennou nebo vápenocementovou kapes, plochy do 0,10 m2, hl. do 300 mm</t>
  </si>
  <si>
    <t>https://podminky.urs.cz/item/CS_URS_2025_01/973031325</t>
  </si>
  <si>
    <t>"viz výkres konstrukce hlavního schodiště - kapsy pro stropní nosníky" 2+2</t>
  </si>
  <si>
    <t>"viz výkres konstrukce hlavního schodiště - kapsy pro nosníky schodiště" 2+2+2+2</t>
  </si>
  <si>
    <t>"viz výkres konstrukce podlahy 4.NP - kapsy pro ocelové profily a dřevěné trámy" 83+17</t>
  </si>
  <si>
    <t>180</t>
  </si>
  <si>
    <t>973031335</t>
  </si>
  <si>
    <t>Vysekání kapes ve zdivu cihelném na MV nebo MVC pl do 0,16 m2 hl do 300 mm</t>
  </si>
  <si>
    <t>488334834</t>
  </si>
  <si>
    <t>Vysekání výklenků nebo kapes ve zdivu z cihel na maltu vápennou nebo vápenocementovou kapes, plochy do 0,16 m2, hl. do 300 mm</t>
  </si>
  <si>
    <t>https://podminky.urs.cz/item/CS_URS_2025_01/973031335</t>
  </si>
  <si>
    <t>"viz výkres konstrukce hlavního schodiště - kapsy pro překlady" 2+2</t>
  </si>
  <si>
    <t xml:space="preserve">"1.PP - pro PR4 a PR5" 2+2 </t>
  </si>
  <si>
    <t>"viz v.č. 130 Tabulky PSV a půdorysy 1.PP-4.NP - pro překlady nad pozice 52 - PR1, PR2 a PR3" 2*3</t>
  </si>
  <si>
    <t>181</t>
  </si>
  <si>
    <t>973031345</t>
  </si>
  <si>
    <t>Vysekání kapes ve zdivu cihelném na MV nebo MVC pl do 0,25 m2 hl do 300 mm</t>
  </si>
  <si>
    <t>1632885113</t>
  </si>
  <si>
    <t>Vysekání výklenků nebo kapes ve zdivu z cihel na maltu vápennou nebo vápenocementovou kapes, plochy do 0,25 m2, hl. do 300 mm</t>
  </si>
  <si>
    <t>https://podminky.urs.cz/item/CS_URS_2025_01/973031345</t>
  </si>
  <si>
    <t xml:space="preserve">"1.PP - pro PR6" 2 </t>
  </si>
  <si>
    <t>182</t>
  </si>
  <si>
    <t>974031155</t>
  </si>
  <si>
    <t>Vysekání rýh ve zdivu cihelném hl do 100 mm š do 200 mm</t>
  </si>
  <si>
    <t>-399025985</t>
  </si>
  <si>
    <t>Vysekání rýh ve zdivu cihelném na maltu vápennou nebo vápenocementovou do hl. 100 mm a šířky do 200 mm</t>
  </si>
  <si>
    <t>https://podminky.urs.cz/item/CS_URS_2025_01/974031155</t>
  </si>
  <si>
    <t>"viz výkres konstrukce hlavního schodiště - rýha pro nosník schodiště - f" 3,35</t>
  </si>
  <si>
    <t>183</t>
  </si>
  <si>
    <t>974031167</t>
  </si>
  <si>
    <t>Vysekání rýh ve zdivu cihelném hl do 150 mm š do 300 mm</t>
  </si>
  <si>
    <t>-2034544927</t>
  </si>
  <si>
    <t>Vysekání rýh ve zdivu cihelném na maltu vápennou nebo vápenocementovou do hl. 150 mm a šířky do 300 mm</t>
  </si>
  <si>
    <t>https://podminky.urs.cz/item/CS_URS_2025_01/974031167</t>
  </si>
  <si>
    <t>"pro ÚT" 6</t>
  </si>
  <si>
    <t>184</t>
  </si>
  <si>
    <t>976047231</t>
  </si>
  <si>
    <t>Vybourání betonových nebo ŽB krycích desek tl do 100 mm</t>
  </si>
  <si>
    <t>542473781</t>
  </si>
  <si>
    <t>Vybourání betonových nebo železobetonových dvířek, ventilací, obrub, krycích desek krycích desek, ukončujících horní plochu zdiva, tl. do 100 mm</t>
  </si>
  <si>
    <t>https://podminky.urs.cz/item/CS_URS_2025_01/976047231</t>
  </si>
  <si>
    <t>"ubourání krycí desky nadezdívaných komínů" 1,2*0,5+2,5*0,6+2,4*0,7+3,3*1,52</t>
  </si>
  <si>
    <t>"krycí desky bouraných komínů od podlahy 4.NP" (1*0,5+1,94*0,5+2*0,5+1,3*0,5+0,8*0,5+2,4*0,5+1,5*0,5)</t>
  </si>
  <si>
    <t>185</t>
  </si>
  <si>
    <t>977211112</t>
  </si>
  <si>
    <t>Řezání stěnovou pilou betonových nebo ŽB kcí s výztuží průměru do 16 mm hl přes 200 do 350 mm</t>
  </si>
  <si>
    <t>-742519150</t>
  </si>
  <si>
    <t>Řezání konstrukcí stěnovou pilou betonových nebo železobetonových průměru řezané výztuže do 16 mm hloubka řezu přes 200 do 350 mm</t>
  </si>
  <si>
    <t>https://podminky.urs.cz/item/CS_URS_2025_01/977211112</t>
  </si>
  <si>
    <t>"1.PP - strop nad výtahovou šachtou" 2,5*2+3,5*2</t>
  </si>
  <si>
    <t>"část schodiště m.č. 4.02" 1,2</t>
  </si>
  <si>
    <t>"strop kolem bourané část schodiště m.č. 4.02" 4,3+1,2+1,6</t>
  </si>
  <si>
    <t>"bourání stropu pro nové schodiště ze 3.NP do 4.NP - m.č. 4.01" 8,85*2+3,76*2</t>
  </si>
  <si>
    <t>186</t>
  </si>
  <si>
    <t>977312114</t>
  </si>
  <si>
    <t>Řezání stávajících betonových mazanin vyztužených hl do 200 mm</t>
  </si>
  <si>
    <t>1548907763</t>
  </si>
  <si>
    <t>Řezání stávajících betonových mazanin s vyztužením hloubky přes 150 do 200 mm</t>
  </si>
  <si>
    <t>https://podminky.urs.cz/item/CS_URS_2025_01/977312114</t>
  </si>
  <si>
    <t>"1.PP - pro bourání podlah kolem výtahu" 2,75+2,86</t>
  </si>
  <si>
    <t>187</t>
  </si>
  <si>
    <t>978012191</t>
  </si>
  <si>
    <t>Otlučení (osekání) vnitřní vápenné nebo vápenocementové omítky stropů rákosových v rozsahu přes 50 do 100 %</t>
  </si>
  <si>
    <t>85313886</t>
  </si>
  <si>
    <t>Otlučení vápenných nebo vápenocementových omítek vnitřních ploch stropů rákosovaných, v rozsahu přes 50 do 100 %</t>
  </si>
  <si>
    <t>https://podminky.urs.cz/item/CS_URS_2025_01/978012191</t>
  </si>
  <si>
    <t>"střecha výtahu nad 3.NP - omítka zespod na prknech" 2,1*1,8+3,2*1,8</t>
  </si>
  <si>
    <t>188</t>
  </si>
  <si>
    <t>978013191</t>
  </si>
  <si>
    <t>Otlučení (osekání) vnitřní vápenné nebo vápenocementové omítky stěn v rozsahu přes 50 do 100 %</t>
  </si>
  <si>
    <t>622611907</t>
  </si>
  <si>
    <t>Otlučení vápenných nebo vápenocementových omítek vnitřních ploch stěn s vyškrabáním spar, s očištěním zdiva, v rozsahu přes 50 do 100 %</t>
  </si>
  <si>
    <t>https://podminky.urs.cz/item/CS_URS_2025_01/978013191</t>
  </si>
  <si>
    <t>"ostatní samostatně nerozpočtované otlučení" 30</t>
  </si>
  <si>
    <t>189</t>
  </si>
  <si>
    <t>978019391</t>
  </si>
  <si>
    <t>Otlučení (osekání) vnější vápenné nebo vápenocementové omítky stupně členitosti 3 až 5 v rozsahu přes 80 do 100 %</t>
  </si>
  <si>
    <t>1956377551</t>
  </si>
  <si>
    <t>Otlučení vápenných nebo vápenocementových omítek vnějších ploch s vyškrabáním spar a s očištěním zdiva stupně členitosti 3 až 5, v rozsahu přes 80 do 100 %</t>
  </si>
  <si>
    <t>https://podminky.urs.cz/item/CS_URS_2025_01/978019391</t>
  </si>
  <si>
    <t>190</t>
  </si>
  <si>
    <t>979024442</t>
  </si>
  <si>
    <t>Očištění vybouraných obrubníků a krajníků chodníkových</t>
  </si>
  <si>
    <t>-1313792792</t>
  </si>
  <si>
    <t>Očištění vybouraných prvků komunikací od spojovacího materiálu s odklizením a uložením očištěných hmot a spojovacího materiálu na skládku na vzdálenost do 10 m obrubníků a krajníků, vybouraných z jakéhokoliv lože a s jakoukoliv výplní spár chodníkových</t>
  </si>
  <si>
    <t>https://podminky.urs.cz/item/CS_URS_2025_01/979024442</t>
  </si>
  <si>
    <t>191</t>
  </si>
  <si>
    <t>979054441</t>
  </si>
  <si>
    <t>Očištění vybouraných z desek nebo dlaždic s původním spárováním z kameniva těženého</t>
  </si>
  <si>
    <t>-1474498219</t>
  </si>
  <si>
    <t>Očištění vybouraných prvků komunikací od spojovacího materiálu s odklizením a uložením očištěných hmot a spojovacího materiálu na skládku na vzdálenost do 10 m dlaždic, desek nebo tvarovek s původním vyplněním spár kamenivem těženým</t>
  </si>
  <si>
    <t>https://podminky.urs.cz/item/CS_URS_2025_01/979054441</t>
  </si>
  <si>
    <t>192</t>
  </si>
  <si>
    <t>985131311</t>
  </si>
  <si>
    <t>Ruční dočištění ploch stěn, rubu kleneb a podlah ocelových kartáči</t>
  </si>
  <si>
    <t>-735261232</t>
  </si>
  <si>
    <t>Očištění ploch stěn, rubu kleneb a podlah ruční dočištění ocelovými kartáči</t>
  </si>
  <si>
    <t>https://podminky.urs.cz/item/CS_URS_2025_01/985131311</t>
  </si>
  <si>
    <t>"stáv. schodiště křivočaré ze 3.NP do 4.NP - příprava podkladu" 11+6</t>
  </si>
  <si>
    <t>193</t>
  </si>
  <si>
    <t>985131411</t>
  </si>
  <si>
    <t>Vysušení ploch stěn, rubu kleneb a podlah stlačeným vzduchem</t>
  </si>
  <si>
    <t>-791454660</t>
  </si>
  <si>
    <t>Očištění ploch stěn, rubu kleneb a podlah vysušení stlačeným vzduchem</t>
  </si>
  <si>
    <t>https://podminky.urs.cz/item/CS_URS_2025_01/985131411</t>
  </si>
  <si>
    <t>194</t>
  </si>
  <si>
    <t>985331213</t>
  </si>
  <si>
    <t>Dodatečné vlepování betonářské výztuže D 12 mm do chemické malty včetně vyvrtání otvoru</t>
  </si>
  <si>
    <t>586230523</t>
  </si>
  <si>
    <t>Dodatečné vlepování betonářské výztuže včetně vyvrtání a vyčištění otvoru chemickou maltou průměr výztuže 12 mm</t>
  </si>
  <si>
    <t>https://podminky.urs.cz/item/CS_URS_2025_01/985331213</t>
  </si>
  <si>
    <t>"viz půdorys 4.NP a výkres konstrukce hlavního schodiště - schodišťové stupně" 5*(9+16+9)*0,1</t>
  </si>
  <si>
    <t>"viz výkres konstrukce podlahy 4.NP - schodišťové stupně na desce D2" 4*(6)*0,1</t>
  </si>
  <si>
    <t>"kotva pozednice - viz PSV 111" 20*0,2</t>
  </si>
  <si>
    <t>195</t>
  </si>
  <si>
    <t>13021013</t>
  </si>
  <si>
    <t>tyč ocelová žebírková jakost BSt 500S (10 505) výztuž do betonu D 12mm</t>
  </si>
  <si>
    <t>CS ÚRS 2020 02</t>
  </si>
  <si>
    <t>-1035300036</t>
  </si>
  <si>
    <t>"viz půdorys 4.NP a výkres konstrukce hlavního schodiště - schodišťové stupně" 5*(9+16+9)*0,25*0,888*0,001*1,1</t>
  </si>
  <si>
    <t>"viz výkres konstrukce podlahy 4.NP - schodišťové stupně na desce D2" 4*(6)*0,25*0,888*0,001*1,1</t>
  </si>
  <si>
    <t>196</t>
  </si>
  <si>
    <t>985331215</t>
  </si>
  <si>
    <t>Dodatečné vlepování betonářské výztuže D 16 mm do chemické malty včetně vyvrtání otvoru</t>
  </si>
  <si>
    <t>-449093892</t>
  </si>
  <si>
    <t>Dodatečné vlepování betonářské výztuže včetně vyvrtání a vyčištění otvoru chemickou maltou průměr výztuže 16 mm</t>
  </si>
  <si>
    <t>https://podminky.urs.cz/item/CS_URS_2025_01/985331215</t>
  </si>
  <si>
    <t>"viz výkres konstrukce výtahové šachty 3.NP a 4.NP - detail k" 0,15*18</t>
  </si>
  <si>
    <t>197</t>
  </si>
  <si>
    <t>13021015</t>
  </si>
  <si>
    <t>tyč ocelová kruhová žebírková DIN 488 jakost B500B (10 505) výztuž do betonu D 16mm</t>
  </si>
  <si>
    <t>436747620</t>
  </si>
  <si>
    <t>"viz výkres konstrukce výtahové šachty 3.NP a 4.NP - detail k" 0,5*18*1,58*0,001*1,1</t>
  </si>
  <si>
    <t>198</t>
  </si>
  <si>
    <t>Bourání, demontáž, odvoz a likvidace kompletní technologie stávajícího výtahu (z 1.PP do 3.NP) včetně souvisejících konstrukcí, spefikace-viz PD</t>
  </si>
  <si>
    <t>-785199587</t>
  </si>
  <si>
    <t>997</t>
  </si>
  <si>
    <t>Přesun sutě</t>
  </si>
  <si>
    <t>199</t>
  </si>
  <si>
    <t>997013216</t>
  </si>
  <si>
    <t>Vnitrostaveništní doprava suti a vybouraných hmot pro budovy v přes 18 do 21 m ručně</t>
  </si>
  <si>
    <t>-599730931</t>
  </si>
  <si>
    <t>Vnitrostaveništní doprava suti a vybouraných hmot vodorovně do 50 m s naložením ručně pro budovy a haly výšky přes 18 do 21 m</t>
  </si>
  <si>
    <t>https://podminky.urs.cz/item/CS_URS_2025_01/997013216</t>
  </si>
  <si>
    <t>200</t>
  </si>
  <si>
    <t>997013501</t>
  </si>
  <si>
    <t>Odvoz suti a vybouraných hmot na skládku nebo meziskládku do 1 km se složením</t>
  </si>
  <si>
    <t>1504835539</t>
  </si>
  <si>
    <t>Odvoz suti a vybouraných hmot na skládku nebo meziskládku se složením, na vzdálenost do 1 km</t>
  </si>
  <si>
    <t>https://podminky.urs.cz/item/CS_URS_2025_01/997013501</t>
  </si>
  <si>
    <t>201</t>
  </si>
  <si>
    <t>997013509</t>
  </si>
  <si>
    <t>Příplatek k odvozu suti a vybouraných hmot na skládku ZKD 1 km přes 1 km</t>
  </si>
  <si>
    <t>-990673199</t>
  </si>
  <si>
    <t>Odvoz suti a vybouraných hmot na skládku nebo meziskládku se složením, na vzdálenost Příplatek k ceně za každý další započatý 1 km přes 1 km</t>
  </si>
  <si>
    <t>https://podminky.urs.cz/item/CS_URS_2025_01/997013509</t>
  </si>
  <si>
    <t>"součet z rozpočtového programu" 400,404*(7-1)</t>
  </si>
  <si>
    <t>202</t>
  </si>
  <si>
    <t>997013601</t>
  </si>
  <si>
    <t>Poplatek za uložení na skládce (skládkovné) stavebního odpadu betonového kód odpadu 17 01 01</t>
  </si>
  <si>
    <t>-757526294</t>
  </si>
  <si>
    <t>Poplatek za uložení stavebního odpadu na skládce (skládkovné) z prostého betonu zatříděného do Katalogu odpadů pod kódem 17 01 01</t>
  </si>
  <si>
    <t>https://podminky.urs.cz/item/CS_URS_2025_01/997013601</t>
  </si>
  <si>
    <t>"součet z rozpočtového programu" 7,293+2,75+2,155+1,614</t>
  </si>
  <si>
    <t>203</t>
  </si>
  <si>
    <t>997013602</t>
  </si>
  <si>
    <t>Poplatek za uložení na skládce (skládkovné) stavebního odpadu železobetonového kód odpadu 17 01 01</t>
  </si>
  <si>
    <t>-983264269</t>
  </si>
  <si>
    <t>Poplatek za uložení stavebního odpadu na skládce (skládkovné) z armovaného betonu zatříděného do Katalogu odpadů pod kódem 17 01 01</t>
  </si>
  <si>
    <t>https://podminky.urs.cz/item/CS_URS_2025_01/997013602</t>
  </si>
  <si>
    <t>"součet z rozpočtového programu" 69,274+0,674+1,426+4,459+3,461+0,089+0,046+2,511</t>
  </si>
  <si>
    <t>204</t>
  </si>
  <si>
    <t>997013603</t>
  </si>
  <si>
    <t>Poplatek za uložení na skládce (skládkovné) stavebního odpadu cihelného kód odpadu 17 01 02</t>
  </si>
  <si>
    <t>-377615314</t>
  </si>
  <si>
    <t>Poplatek za uložení stavebního odpadu na skládce (skládkovné) cihelného zatříděného do Katalogu odpadů pod kódem 17 01 02</t>
  </si>
  <si>
    <t>https://podminky.urs.cz/item/CS_URS_2025_01/997013603</t>
  </si>
  <si>
    <t>"součet z rozpočtového programu" 1,289+108,463+1,375+27,221+7,38+26,703+3,472+0,868+0,194+0,127+0,486</t>
  </si>
  <si>
    <t>205</t>
  </si>
  <si>
    <t>997013631</t>
  </si>
  <si>
    <t>Poplatek za uložení na skládce (skládkovné) stavebního odpadu směsného kód odpadu 17 09 04</t>
  </si>
  <si>
    <t>-1723253658</t>
  </si>
  <si>
    <t>Poplatek za uložení stavebního odpadu na skládce (skládkovné) směsného stavebního a demoličního zatříděného do Katalogu odpadů pod kódem 17 09 04</t>
  </si>
  <si>
    <t>https://podminky.urs.cz/item/CS_URS_2025_01/997013631</t>
  </si>
  <si>
    <t xml:space="preserve">"součet z rozpočtového programu - meziokenní vložka" 0,11 </t>
  </si>
  <si>
    <t>"součet z rozpočtového programu - omítky" 0,477+3,91+0,72+0,03</t>
  </si>
  <si>
    <t>"součet z rozpočtového programu - komínové zdivo" 47,955</t>
  </si>
  <si>
    <t>"součet z rozpočtového programu - půdní dlažba" 1,73</t>
  </si>
  <si>
    <t>"součet z rozpočtového programu - ker. dlažba" 0,306+0,261</t>
  </si>
  <si>
    <t>"součet z rozpočtového programu - násypy podlah" 10,762</t>
  </si>
  <si>
    <t>"součet z rozpočtového programu - kov. zárubně" 1,731+0,139</t>
  </si>
  <si>
    <t>"součet z rozpočtového programu - ventilační hlavice" 0,005</t>
  </si>
  <si>
    <t>"součet z rozpočtového programu - klempířina" 3,007</t>
  </si>
  <si>
    <t>"součet z rozpočtového programu - tepelná izolace" 0,668</t>
  </si>
  <si>
    <t>"součet z rozpočtového programu - vláknocemenotvá krytina" 22,887+0,744</t>
  </si>
  <si>
    <t>"součet z rozpočtového programu - střešní hydroizolační fólie" 0,184+0,169+0,337</t>
  </si>
  <si>
    <t>206</t>
  </si>
  <si>
    <t>997013655</t>
  </si>
  <si>
    <t>-1076212322</t>
  </si>
  <si>
    <t>https://podminky.urs.cz/item/CS_URS_2025_01/997013655</t>
  </si>
  <si>
    <t>"součet z rozpočtového programu" 18,48</t>
  </si>
  <si>
    <t>207</t>
  </si>
  <si>
    <t>997013804</t>
  </si>
  <si>
    <t>Poplatek za uložení na skládce (skládkovné) stavebního odpadu ze skla kód odpadu 17 02 02</t>
  </si>
  <si>
    <t>182320306</t>
  </si>
  <si>
    <t>Poplatek za uložení stavebního odpadu na skládce (skládkovné) ze skla zatříděného do Katalogu odpadů pod kódem 17 02 02</t>
  </si>
  <si>
    <t>https://podminky.urs.cz/item/CS_URS_2025_01/997013804</t>
  </si>
  <si>
    <t>"součet z rozpočtového programu - kovová okna - 50% hmotnosti" (0,296+1,128)*0,5</t>
  </si>
  <si>
    <t>"součet z rozpočtového programu - plastová okna - 50% hmotnosti" (0,064+0,085+0,845)*0,5</t>
  </si>
  <si>
    <t>208</t>
  </si>
  <si>
    <t>997013811</t>
  </si>
  <si>
    <t>Poplatek za uložení na skládce (skládkovné) stavebního odpadu dřevěného kód odpadu 170 201</t>
  </si>
  <si>
    <t>-1865875164</t>
  </si>
  <si>
    <t>Poplatek za uložení stavebního odpadu na skládce (skládkovné) dřevěného zatříděného do Katalogu odpadů pod kódem 170 201</t>
  </si>
  <si>
    <t>https://podminky.urs.cz/item/CS_URS_2025_01/997013811</t>
  </si>
  <si>
    <t>"součty z rozpočtového programu - OSB desky" 2,652</t>
  </si>
  <si>
    <t>"součty z rozpočtového programu - tesařina" 13,168</t>
  </si>
  <si>
    <t>"součty z rozpočtového programu - truhlářina" 0,608</t>
  </si>
  <si>
    <t>209</t>
  </si>
  <si>
    <t>997013813</t>
  </si>
  <si>
    <t>Poplatek za uložení na skládce (skládkovné) stavebního odpadu z plastických hmot kód odpadu 17 02 03</t>
  </si>
  <si>
    <t>-259100637</t>
  </si>
  <si>
    <t>Poplatek za uložení stavebního odpadu na skládce (skládkovné) z plastických hmot zatříděného do Katalogu odpadů pod kódem 17 02 03</t>
  </si>
  <si>
    <t>https://podminky.urs.cz/item/CS_URS_2025_01/997013813</t>
  </si>
  <si>
    <t>"součet z rozpočtového programu" 0,032+0,025</t>
  </si>
  <si>
    <t>210</t>
  </si>
  <si>
    <t>997013847</t>
  </si>
  <si>
    <t>Poplatek za uložení na skládce (skládkovné) odpadu asfaltového s dehtem kód odpadu 17 03 01</t>
  </si>
  <si>
    <t>-1009912557</t>
  </si>
  <si>
    <t>Poplatek za uložení stavebního odpadu na skládce (skládkovné) asfaltového s obsahem dehtu zatříděného do Katalogu odpadů pod kódem 17 03 01</t>
  </si>
  <si>
    <t>https://podminky.urs.cz/item/CS_URS_2025_01/997013847</t>
  </si>
  <si>
    <t>"součet z rozpočtového programu" 0,043</t>
  </si>
  <si>
    <t>211</t>
  </si>
  <si>
    <t>Poplatek za uložení na skládce - kovové prvky s nátěrem či povrchovou úpravou</t>
  </si>
  <si>
    <t>-1742849217</t>
  </si>
  <si>
    <t>Poplatek za uložení na skládce - kovové prvky s nátěrem či povrchovou úpravou (ocelové zárubně, klempířské prvky, apod.)</t>
  </si>
  <si>
    <t>"součet z rozpočtového programu - zámečnické konstrukce" 0,834</t>
  </si>
  <si>
    <t>998</t>
  </si>
  <si>
    <t>Přesun hmot</t>
  </si>
  <si>
    <t>212</t>
  </si>
  <si>
    <t>998018003</t>
  </si>
  <si>
    <t>Přesun hmot pro budovy ruční pro budovy v přes 12 do 24 m</t>
  </si>
  <si>
    <t>-129034705</t>
  </si>
  <si>
    <t>Přesun hmot pro budovy občanské výstavby, bydlení, výrobu a služby ruční (bez užití mechanizace) vodorovná dopravní vzdálenost do 100 m pro budovy s jakoukoliv nosnou konstrukcí výšky přes 12 do 24 m</t>
  </si>
  <si>
    <t>https://podminky.urs.cz/item/CS_URS_2025_01/998018003</t>
  </si>
  <si>
    <t>PSV</t>
  </si>
  <si>
    <t>Práce a dodávky PSV</t>
  </si>
  <si>
    <t>711</t>
  </si>
  <si>
    <t>Izolace proti vodě, vlhkosti a plynům</t>
  </si>
  <si>
    <t>213</t>
  </si>
  <si>
    <t>711111002</t>
  </si>
  <si>
    <t>Provedení izolace proti zemní vlhkosti vodorovné za studena lakem asfaltovým</t>
  </si>
  <si>
    <t>-1223454576</t>
  </si>
  <si>
    <t>Provedení izolace proti zemní vlhkosti natěradly a tmely za studena na ploše vodorovné V nátěrem lakem asfaltovým</t>
  </si>
  <si>
    <t>https://podminky.urs.cz/item/CS_URS_2025_01/711111002</t>
  </si>
  <si>
    <t>"na desku výtahové šachty" 2,66*2,55</t>
  </si>
  <si>
    <t>"1.NP - doplnění základové desky u výtahu" (2,75*2,86-2,25*2,36)</t>
  </si>
  <si>
    <t>214</t>
  </si>
  <si>
    <t>711112002</t>
  </si>
  <si>
    <t>Provedení izolace proti zemní vlhkosti svislé za studena lakem asfaltovým</t>
  </si>
  <si>
    <t>-1708808193</t>
  </si>
  <si>
    <t>Provedení izolace proti zemní vlhkosti natěradly a tmely za studena na ploše svislé S nátěrem lakem asfaltovým</t>
  </si>
  <si>
    <t>https://podminky.urs.cz/item/CS_URS_2025_01/711112002</t>
  </si>
  <si>
    <t>"prohlubeň výtahové šachty" (2,36*2+2,25*2)*1,5</t>
  </si>
  <si>
    <t>215</t>
  </si>
  <si>
    <t>111631500</t>
  </si>
  <si>
    <t>lak penetrační asfaltový</t>
  </si>
  <si>
    <t>-791433991</t>
  </si>
  <si>
    <t>Poznámka k položce:_x000D_
Spotřeba 0,3-0,4kg/m2 dle povrchu, ředidlo technický benzín</t>
  </si>
  <si>
    <t>"na desku výtahové šachty - vodorovně" 2,66*2,55*0,4*0,001</t>
  </si>
  <si>
    <t>"prohlubeň výtahové šachty - svisle" (2,36*2+2,25*2)*1,5*0,4*0,001</t>
  </si>
  <si>
    <t>"1.NP - doplnění základové desky u výtahu" (2,75*2,86-2,25*2,36)*0,4*0,001</t>
  </si>
  <si>
    <t>216</t>
  </si>
  <si>
    <t>711141559</t>
  </si>
  <si>
    <t>Provedení izolace proti zemní vlhkosti pásy přitavením vodorovné NAIP</t>
  </si>
  <si>
    <t>318686057</t>
  </si>
  <si>
    <t>Provedení izolace proti zemní vlhkosti pásy přitavením NAIP na ploše vodorovné V</t>
  </si>
  <si>
    <t>https://podminky.urs.cz/item/CS_URS_2025_01/711141559</t>
  </si>
  <si>
    <t>"na desku výtahové šachty" 2,66*2,55*1,2</t>
  </si>
  <si>
    <t>"1.NP - doplnění základové desky u výtahu" (2,75*2,86-2,25*2,36)*1,2</t>
  </si>
  <si>
    <t>217</t>
  </si>
  <si>
    <t>711141811</t>
  </si>
  <si>
    <t>Odstranění izolace proti vodě, vlhkosti a plynům z pásů NAIP přitavených jednovrstvých z plochy vodorovné</t>
  </si>
  <si>
    <t>2144094524</t>
  </si>
  <si>
    <t>Odstranění izolace proti vodě, vlhkosti a plynům z přitavených pásů NAIP z plochy vodorovné V jednovrstvé</t>
  </si>
  <si>
    <t>https://podminky.urs.cz/item/CS_URS_2025_01/711141811</t>
  </si>
  <si>
    <t>"1.PP -  bourání podlah kolem výtahu" 2,75*2,86</t>
  </si>
  <si>
    <t>218</t>
  </si>
  <si>
    <t>711142559</t>
  </si>
  <si>
    <t>Provedení izolace proti zemní vlhkosti pásy přitavením svislé NAIP</t>
  </si>
  <si>
    <t>1391649660</t>
  </si>
  <si>
    <t>Provedení izolace proti zemní vlhkosti pásy přitavením NAIP na ploše svislé S</t>
  </si>
  <si>
    <t>https://podminky.urs.cz/item/CS_URS_2025_01/711142559</t>
  </si>
  <si>
    <t>"prohlubeň výtahové šachty - svisle" (2,36*2+2,25*2)*1,5*1,2</t>
  </si>
  <si>
    <t>219</t>
  </si>
  <si>
    <t>62853004</t>
  </si>
  <si>
    <t>pás asfaltový natavitelný modifikovaný SBS s vložkou ze skleněné tkaniny a spalitelnou PE fólií nebo jemnozrnným minerálním posypem na horním povrchu tl 4,0mm</t>
  </si>
  <si>
    <t>-269150827</t>
  </si>
  <si>
    <t>"na desku výtahové šachty - vodorovně" 2,66*2,55*1,2</t>
  </si>
  <si>
    <t>"1.NP - doplnění základové desky u výtahu - vodorovně" (2,75*2,86-2,25*2,36)*1,2</t>
  </si>
  <si>
    <t>220</t>
  </si>
  <si>
    <t>711161212</t>
  </si>
  <si>
    <t>Izolace proti zemní vlhkosti nopovou fólií svislá, nopek v 8,0 mm, tl do 0,6 mm</t>
  </si>
  <si>
    <t>-55187601</t>
  </si>
  <si>
    <t>Izolace proti zemní vlhkosti a beztlakové vodě nopovými fóliemi na ploše svislé S vrstva ochranná, odvětrávací a drenážní výška nopku 8,0 mm, tl. fólie do 0,6 mm</t>
  </si>
  <si>
    <t>https://podminky.urs.cz/item/CS_URS_2025_01/711161212</t>
  </si>
  <si>
    <t>"prohlubeň výtahové šachty - na svislou hydroizolaci" (2,36*2+2,25*2)*1,4</t>
  </si>
  <si>
    <t>221</t>
  </si>
  <si>
    <t>711161383</t>
  </si>
  <si>
    <t>Izolace proti zemní vlhkosti nopovou fólií ukončení horní lištou</t>
  </si>
  <si>
    <t>253050695</t>
  </si>
  <si>
    <t>Izolace proti zemní vlhkosti a beztlakové vodě nopovými fóliemi ostatní ukončení izolace lištou</t>
  </si>
  <si>
    <t>https://podminky.urs.cz/item/CS_URS_2025_01/711161383</t>
  </si>
  <si>
    <t>"prohlubeň výtahové šachty" (2,36*2+2,25*2)</t>
  </si>
  <si>
    <t>222</t>
  </si>
  <si>
    <t>998711103</t>
  </si>
  <si>
    <t>Přesun hmot tonážní pro izolace proti vodě, vlhkosti a plynům v objektech v přes 12 do 60 m</t>
  </si>
  <si>
    <t>-2134326130</t>
  </si>
  <si>
    <t>Přesun hmot pro izolace proti vodě, vlhkosti a plynům stanovený z hmotnosti přesunovaného materiálu vodorovná dopravní vzdálenost do 50 m základní v objektech výšky přes 12 do 60 m</t>
  </si>
  <si>
    <t>https://podminky.urs.cz/item/CS_URS_2025_01/998711103</t>
  </si>
  <si>
    <t>712</t>
  </si>
  <si>
    <t>Povlakové krytiny</t>
  </si>
  <si>
    <t>223</t>
  </si>
  <si>
    <t>Dodávka a montáž hydroizolační fólie na bázi PVC-P tl. 1,5 mm vodorovně včetně mechanického kotvení a veškerého vyráběného příslušenství-vše dle PD</t>
  </si>
  <si>
    <t>-74771133</t>
  </si>
  <si>
    <t>Dodávka a montáž hydroizolační fólie na bázi PVC-P tl. 1,5 mm vodorovně včetně mechanického kotvení a veškerého vyráběného příslušenství-vše dle PD, součástí je i provedení styků s veškerými okolními materiály (provedení prostupů, napojení na oplechování, atiky, apod., kotvení se předpokládá v souladu s montážní příručkou výrobce a dodavatele fólie</t>
  </si>
  <si>
    <t>"2.NP - doplnění skladby střechy vedle výtahu" (3,85*2,86)*1,2</t>
  </si>
  <si>
    <t>"podlaha vstupu na únikové schodiště" 1,8*1,5*1,2</t>
  </si>
  <si>
    <t>224</t>
  </si>
  <si>
    <t>Dodávka a montáž hydroizolační fólie na bázi PVC-P tl. 1,5 mm svisle včetně mechanického kotvení a veškerého vyráběného příslušenství-vše dle PD</t>
  </si>
  <si>
    <t>1761518587</t>
  </si>
  <si>
    <t>Dodávka a montáž hydroizolační fólie na bázi PVC-P tl. 1,5 mm svisle včetně mechanického kotvení a veškerého vyráběného příslušenství-vše dle PD, součástí je i provedení styků s veškerými okolními materiály (provedení prostupů, napojení na oplechování, atiky, apod., kotvení se předpokládá v souladu s montážní příručkou výrobce a dodavatele fólie</t>
  </si>
  <si>
    <t>"2.NP - doplnění skladby střechy vedle výtahu" (3,85+2,86*2)*0,5*1,2</t>
  </si>
  <si>
    <t>"podlaha vstupu na únikové schodiště" 1,5*0,5*2*1,2</t>
  </si>
  <si>
    <t>225</t>
  </si>
  <si>
    <t>712311101</t>
  </si>
  <si>
    <t>Provedení povlakové krytiny střech do 10° za studena lakem penetračním nebo asfaltovým</t>
  </si>
  <si>
    <t>-920680928</t>
  </si>
  <si>
    <t>Provedení povlakové krytiny střech plochých do 10° natěradly a tmely za studena nátěrem lakem penetračním nebo asfaltovým</t>
  </si>
  <si>
    <t>https://podminky.urs.cz/item/CS_URS_2025_01/712311101</t>
  </si>
  <si>
    <t>Poznámka k položce:_x000D_
položka zahrnuje nátěr vodorovný i svislý!</t>
  </si>
  <si>
    <t>"2.NP - doplnění skladby střechy vedle výtahu" (3,85*2,86+(3,85+2,86*2)*0,5)</t>
  </si>
  <si>
    <t>226</t>
  </si>
  <si>
    <t>11163150</t>
  </si>
  <si>
    <t>-1337243620</t>
  </si>
  <si>
    <t>"2.NP - doplnění skladby střechy vedle výtahu" (3,85*2,86+(3,85+2,86*2)*0,5)*0,4*0,001</t>
  </si>
  <si>
    <t>227</t>
  </si>
  <si>
    <t>712341559</t>
  </si>
  <si>
    <t>Provedení povlakové krytiny střech do 10° pásy NAIP přitavením v plné ploše</t>
  </si>
  <si>
    <t>100237909</t>
  </si>
  <si>
    <t>Provedení povlakové krytiny střech plochých do 10° pásy přitavením NAIP v plné ploše</t>
  </si>
  <si>
    <t>https://podminky.urs.cz/item/CS_URS_2025_01/712341559</t>
  </si>
  <si>
    <t>"2.NP - doplnění skladby střechy vedle výtahu" (3,85*2,86+(3,85+2,86*2)*0,5)*1,2</t>
  </si>
  <si>
    <t>228</t>
  </si>
  <si>
    <t>62856011</t>
  </si>
  <si>
    <t>pás asfaltový natavitelný modifikovaný SBS s vložkou z hliníkové fólie s textilií a spalitelnou PE fólií nebo jemnozrnným minerálním posypem na horním povrchu tl 4,0mm</t>
  </si>
  <si>
    <t>-56761591</t>
  </si>
  <si>
    <t>229</t>
  </si>
  <si>
    <t>712391171</t>
  </si>
  <si>
    <t>Provedení povlakové krytiny střech do 10° podkladní textilní vrstvy</t>
  </si>
  <si>
    <t>718232577</t>
  </si>
  <si>
    <t>Provedení povlakové krytiny střech plochých do 10° -ostatní práce provedení vrstvy textilní podkladní</t>
  </si>
  <si>
    <t>https://podminky.urs.cz/item/CS_URS_2025_01/712391171</t>
  </si>
  <si>
    <t>Poznámka k položce:_x000D_
položka zahrnuje vodorovnou i svislou podkladní vrstvu!</t>
  </si>
  <si>
    <t>"2.NP - doplnění skladby střechy vedle výtahu" ((3,85*2,86)+(3,85+2,86*2)*0,5)*1,2</t>
  </si>
  <si>
    <t>"podlaha vstupu na únikové schodiště" (1,8*1,5+1,5*0,5*2)*1,2</t>
  </si>
  <si>
    <t>230</t>
  </si>
  <si>
    <t>120 g/m2 sklovláknitý vlies (pod střešní PVC fólii)</t>
  </si>
  <si>
    <t>1283163780</t>
  </si>
  <si>
    <t>231</t>
  </si>
  <si>
    <t>712431111</t>
  </si>
  <si>
    <t>Provedení povlakové krytiny střech přes 10° do 30° podkladní vrstvy pásy na sucho samolepící</t>
  </si>
  <si>
    <t>667803493</t>
  </si>
  <si>
    <t>Provedení povlakové krytiny střech šikmých přes 10° do 30° pásy na sucho podkladní samolepící asfaltový pás</t>
  </si>
  <si>
    <t>https://podminky.urs.cz/item/CS_URS_2025_01/712431111</t>
  </si>
  <si>
    <t>232</t>
  </si>
  <si>
    <t>62856001</t>
  </si>
  <si>
    <t>pás asfaltový samolepicí modifikovaný SBS s vložkou z hliníkové fólie s textilií se spalitelnou fólií nebo jemnozrnným minerálním posypem nebo textilií na horním povrchu tl 2,2mm</t>
  </si>
  <si>
    <t>-1638442801</t>
  </si>
  <si>
    <t>233</t>
  </si>
  <si>
    <t>712600845</t>
  </si>
  <si>
    <t>Demontáž ventilační hlavice na střeše sklonu přes 30°</t>
  </si>
  <si>
    <t>-1124419886</t>
  </si>
  <si>
    <t>Ostatní práce při odstranění povlakové krytiny střech šikmých přes 30° doplňků ventilační hlavice</t>
  </si>
  <si>
    <t>https://podminky.urs.cz/item/CS_URS_2025_01/712600845</t>
  </si>
  <si>
    <t>"viz střecha gymnázia" 15</t>
  </si>
  <si>
    <t>234</t>
  </si>
  <si>
    <t>712631111</t>
  </si>
  <si>
    <t>Provedení povlakové krytiny střech přes 30° podkladní vrstvy pásy na sucho samolepící</t>
  </si>
  <si>
    <t>696129753</t>
  </si>
  <si>
    <t>Provedení povlakové krytiny střech šikmých přes 30° pásy na sucho na dřevěném podkladě s lištami podkladní samolepící asfaltový pás</t>
  </si>
  <si>
    <t>https://podminky.urs.cz/item/CS_URS_2025_01/712631111</t>
  </si>
  <si>
    <t>235</t>
  </si>
  <si>
    <t>-1154721682</t>
  </si>
  <si>
    <t>236</t>
  </si>
  <si>
    <t>Povlakové krytiny střech do 10° z tvarovaných poplastovaných lišt délky 2 m stěnová lišta vyhnutá rš 100 mm</t>
  </si>
  <si>
    <t>623089056</t>
  </si>
  <si>
    <t>"viz v.č. 130 Tabulky PSV - pozice 177" 12,3</t>
  </si>
  <si>
    <t>237</t>
  </si>
  <si>
    <t>998712103</t>
  </si>
  <si>
    <t>Přesun hmot tonážní pro krytiny povlakové v objektech v přes 12 do 24 m</t>
  </si>
  <si>
    <t>1097863508</t>
  </si>
  <si>
    <t>Přesun hmot pro povlakové krytiny stanovený z hmotnosti přesunovaného materiálu vodorovná dopravní vzdálenost do 50 m základní v objektech výšky přes 12 do 24 m</t>
  </si>
  <si>
    <t>https://podminky.urs.cz/item/CS_URS_2025_01/998712103</t>
  </si>
  <si>
    <t>713</t>
  </si>
  <si>
    <t>Izolace tepelné</t>
  </si>
  <si>
    <t>238</t>
  </si>
  <si>
    <t>713120821</t>
  </si>
  <si>
    <t>Odstranění tepelné izolace podlah volně kladené z polystyrenu suchého tl do 100 mm</t>
  </si>
  <si>
    <t>-1159973015</t>
  </si>
  <si>
    <t>Odstranění tepelné izolace podlah z rohoží, pásů, dílců, desek, bloků podlah volně kladených nebo mezi trámy z polystyrenu, tloušťka izolace suchého, tloušťka izolace do 100 mm</t>
  </si>
  <si>
    <t>https://podminky.urs.cz/item/CS_URS_2025_01/713120821</t>
  </si>
  <si>
    <t>239</t>
  </si>
  <si>
    <t>713121111</t>
  </si>
  <si>
    <t>Montáž izolace tepelné podlah volně kladenými rohožemi, pásy, dílci, deskami 1 vrstva</t>
  </si>
  <si>
    <t>716931861</t>
  </si>
  <si>
    <t>Montáž tepelné izolace podlah rohožemi, pásy, deskami, dílci, bloky (izolační materiál ve specifikaci) kladenými volně jednovrstvá</t>
  </si>
  <si>
    <t>https://podminky.urs.cz/item/CS_URS_2025_01/713121111</t>
  </si>
  <si>
    <t>240</t>
  </si>
  <si>
    <t>63482284</t>
  </si>
  <si>
    <t>deska tepelně izolační z pěnového skla s kašírovanou fólií se skelným vláknem podlahová λ=0,045-0,048 tl 160mm</t>
  </si>
  <si>
    <t>-1744222138</t>
  </si>
  <si>
    <t>"podlaha vstupu na únikové schodiště" 1,8*1,5*1,15</t>
  </si>
  <si>
    <t>241</t>
  </si>
  <si>
    <t>713121121</t>
  </si>
  <si>
    <t>Montáž izolace tepelné podlah volně kladenými rohožemi, pásy, dílci, deskami 2 vrstvy</t>
  </si>
  <si>
    <t>165880678</t>
  </si>
  <si>
    <t>Montáž tepelné izolace podlah rohožemi, pásy, deskami, dílci, bloky (izolační materiál ve specifikaci) kladenými volně dvouvrstvá</t>
  </si>
  <si>
    <t>https://podminky.urs.cz/item/CS_URS_2025_01/713121121</t>
  </si>
  <si>
    <t>242</t>
  </si>
  <si>
    <t>28375920</t>
  </si>
  <si>
    <t>deska EPS 200 pro konstrukce s velmi vysokým zatížením λ=0,034 tl 40mm</t>
  </si>
  <si>
    <t>-1025469080</t>
  </si>
  <si>
    <t>"doplnění podlahy v 1.NP - skladba C.4" 8,5*2*1,15</t>
  </si>
  <si>
    <t>243</t>
  </si>
  <si>
    <t>713131141</t>
  </si>
  <si>
    <t>Montáž izolace tepelné stěn lepením celoplošně rohoží, pásů, dílců, desek</t>
  </si>
  <si>
    <t>1367362449</t>
  </si>
  <si>
    <t>Montáž tepelné izolace stěn rohožemi, pásy, deskami, dílci, bloky (izolační materiál ve specifikaci) lepením celoplošně bez mechanického kotvení</t>
  </si>
  <si>
    <t>https://podminky.urs.cz/item/CS_URS_2025_01/713131141</t>
  </si>
  <si>
    <t>"viz v.č. 130 Tabulky PSV - pozice 150" 1,19*0,265*2</t>
  </si>
  <si>
    <t>"viz v.č. 130 Tabulky PSV - pozice 151" 1,2*0,265*3</t>
  </si>
  <si>
    <t>"viz v.č. 130 Tabulky PSV - pozice 152" 5,35*0,265</t>
  </si>
  <si>
    <t>"viz v.č. 130 Tabulky PSV - pozice 153 - pozice a-h" (3,352+2,358+3,65+3,146+3,75*2+3,744+4,029+3,55)*0,2</t>
  </si>
  <si>
    <t>244</t>
  </si>
  <si>
    <t>28376414</t>
  </si>
  <si>
    <t>deska XPS hrana polodrážková a hladký povrch 300kPA λ=0,035 tl 20mm</t>
  </si>
  <si>
    <t>1632448383</t>
  </si>
  <si>
    <t>"viz v.č. 130 Tabulky PSV - pozice 150" 1,19*0,265*2*1,15</t>
  </si>
  <si>
    <t>"viz v.č. 130 Tabulky PSV - pozice 151" 1,2*0,265*3*1,15</t>
  </si>
  <si>
    <t>"viz v.č. 130 Tabulky PSV - pozice 152" 5,35*0,265*1,15</t>
  </si>
  <si>
    <t>"viz v.č. 130 Tabulky PSV - pozice 153 - pozice a-h" (3,352+2,358+3,65+3,146+3,75*2+3,744+4,029+3,55)*0,2*1,15</t>
  </si>
  <si>
    <t>245</t>
  </si>
  <si>
    <t>713141331</t>
  </si>
  <si>
    <t>Montáž izolace tepelné střech plochých lepené za studena zplna, spádová vrstva</t>
  </si>
  <si>
    <t>-1118719113</t>
  </si>
  <si>
    <t>Montáž tepelné izolace střech plochých spádovými klíny v ploše přilepenými za studena zplna</t>
  </si>
  <si>
    <t>https://podminky.urs.cz/item/CS_URS_2025_01/713141331</t>
  </si>
  <si>
    <t>"2.NP - doplnění skladby střechy vedle výtahu" 3,85*2,86</t>
  </si>
  <si>
    <t>246</t>
  </si>
  <si>
    <t>28376142</t>
  </si>
  <si>
    <t>klín izolační spád do 5% EPS 150</t>
  </si>
  <si>
    <t>-1283453898</t>
  </si>
  <si>
    <t>"2.NP - doplnění skladby střechy vedle výtahu" 3,85*2,86*0,2*1,1</t>
  </si>
  <si>
    <t>247</t>
  </si>
  <si>
    <t>713151813</t>
  </si>
  <si>
    <t>Odstranění tepelné izolace střech šikmých volně kladené mezi krokve z vláknitých materiálů suchých tl přes 100 do 200 mm</t>
  </si>
  <si>
    <t>-308765649</t>
  </si>
  <si>
    <t>Odstranění tepelné izolace střech šikmých nebo nadstřešních částí z rohoží, pásů, dílců, desek, bloků mezi krokve nebo pod krokve volně položených z vláknitých materiálů suchých, tloušťka izolace přes 100 do 200 mm</t>
  </si>
  <si>
    <t>https://podminky.urs.cz/item/CS_URS_2025_01/713151813</t>
  </si>
  <si>
    <t>"střecha výtahu nad 3.NP - izolace mezi krokve" 6,3*2,8</t>
  </si>
  <si>
    <t>248</t>
  </si>
  <si>
    <t>713152101</t>
  </si>
  <si>
    <t>Montáž nadstřešní izolace do nízkých nadkrokevních držáků sklonu střechy do 30° vzdálenost držáků do 1 000 mm</t>
  </si>
  <si>
    <t>1682685281</t>
  </si>
  <si>
    <t>Montáž nadkrokevní systémové tepelné izolace do nadkrokevních držáků včetně přídavné krokve a nakrokevního držáku nízkého sklonu střechy do 30° vzdálenost držáků do 1 000 mm</t>
  </si>
  <si>
    <t>https://podminky.urs.cz/item/CS_URS_2025_01/713152101</t>
  </si>
  <si>
    <t>Poznámka k položce:_x000D_
Do položky nutno započítat kotevní vruty 8x300 mm v počtu 3 ks/m2._x000D_
Ocelový kotevní vrut s protikorozním povlakem. Průměr 8 mm. Dřík kotvy opatřen frézkou. Velká talířová hlava s utahovacím systémem AW 40. Povrchová úprava min. 15 cyklů dle ISO 6988:1995., vruty délky 340 mm 4 ks na 1 m2 (kolmo šoubované), délky 380 mm 2 ks na 1 m2 (šikmo šroubované).</t>
  </si>
  <si>
    <t>"skladba střechy S2" ((80+63)/cos 5)</t>
  </si>
  <si>
    <t>"skladba střechy S3 - nad výtahem" 4,2*2,2</t>
  </si>
  <si>
    <t>249</t>
  </si>
  <si>
    <t>28376535</t>
  </si>
  <si>
    <t>deska izolační PIR s oboustrannou kompozitní fólií s hliníkovou vložkou pro šikmé střechy λ=0,022 tl 160mm</t>
  </si>
  <si>
    <t>1816788898</t>
  </si>
  <si>
    <t>"skladba střechy S2" ((80+63)/cos 5)*1,15</t>
  </si>
  <si>
    <t>"skladba střechy S3 - nad výtahem" 4,2*2,2*1,15</t>
  </si>
  <si>
    <t>250</t>
  </si>
  <si>
    <t>713152111</t>
  </si>
  <si>
    <t>Montáž nadstřešní izolace do nízkých nadkrokevních držáků sklonu střechy přes 30 do 45° vzdálenost držáků do 1 000 mm</t>
  </si>
  <si>
    <t>-1015134425</t>
  </si>
  <si>
    <t>Montáž nadkrokevní systémové tepelné izolace do nadkrokevních držáků včetně přídavné krokve a nakrokevního držáku nízkého sklonu střechy přes 30 do 45° vzdálenost držáků do 1 000 mm</t>
  </si>
  <si>
    <t>https://podminky.urs.cz/item/CS_URS_2025_01/713152111</t>
  </si>
  <si>
    <t>"skladba střechy S1" ((1058-76-61-2*0,5-2,5*0,6-1,98*1,53*21-1,32*1,53*2-0,66*1,53*2-0,55*0,78*5-0,94*1,4*2)/cos 35)</t>
  </si>
  <si>
    <t>251</t>
  </si>
  <si>
    <t>1152858550</t>
  </si>
  <si>
    <t>"skladba střechy S1" ((1058-76-61-2*0,5-2,5*0,6-1,98*1,53*21-1,32*1,53*2-0,66*1,53*2-0,55*0,78*5-0,94*1,4*2)/cos 35)*1,15</t>
  </si>
  <si>
    <t>252</t>
  </si>
  <si>
    <t>713153111</t>
  </si>
  <si>
    <t>Tepelná izolace šikmých střech lehkou stříkanou PUR pěnou</t>
  </si>
  <si>
    <t>-1443128184</t>
  </si>
  <si>
    <t>Tepelná izolace lehkou stříkanou PUR pěnou s otevřenou buněčnou strukturou, objemové hmotnosti 10 kg/m3 šikmých střech</t>
  </si>
  <si>
    <t>https://podminky.urs.cz/item/CS_URS_2025_01/713153111</t>
  </si>
  <si>
    <t>Poznámka k položce:_x000D_
POZOR - extremně vysoká pracnost!!!</t>
  </si>
  <si>
    <t>"viz detail D2 - vyplnění malých dutin" 2</t>
  </si>
  <si>
    <t>253</t>
  </si>
  <si>
    <t>998713103</t>
  </si>
  <si>
    <t>Přesun hmot tonážní pro izolace tepelné v objektech v přes 12 do 24 m</t>
  </si>
  <si>
    <t>1569925053</t>
  </si>
  <si>
    <t>Přesun hmot pro izolace tepelné stanovený z hmotnosti přesunovaného materiálu vodorovná dopravní vzdálenost do 50 m s užitím mechanizace v objektech výšky přes 12 m do 24 m</t>
  </si>
  <si>
    <t>https://podminky.urs.cz/item/CS_URS_2025_01/998713103</t>
  </si>
  <si>
    <t>721</t>
  </si>
  <si>
    <t>Zdravotechnika - vnitřní kanalizace</t>
  </si>
  <si>
    <t>254</t>
  </si>
  <si>
    <t>721273152</t>
  </si>
  <si>
    <t>Hlavice ventilační polypropylen PP DN 75</t>
  </si>
  <si>
    <t>1036024706</t>
  </si>
  <si>
    <t>Ventilační hlavice z polypropylenu (PP) DN 75</t>
  </si>
  <si>
    <t>https://podminky.urs.cz/item/CS_URS_2025_01/721273152</t>
  </si>
  <si>
    <t>"viz v.č. 130 Tabulky PSV - prvek 181 - střecha gymnázia" 5</t>
  </si>
  <si>
    <t>255</t>
  </si>
  <si>
    <t>721273153</t>
  </si>
  <si>
    <t>Hlavice ventilační polypropylen PP DN 110</t>
  </si>
  <si>
    <t>1934496488</t>
  </si>
  <si>
    <t>Ventilační hlavice z polypropylenu (PP) DN 110</t>
  </si>
  <si>
    <t>https://podminky.urs.cz/item/CS_URS_2025_01/721273153</t>
  </si>
  <si>
    <t>"viz v.č. 130 Tabulky PSV - prvek 181 - střecha gymnázia" 7</t>
  </si>
  <si>
    <t>256</t>
  </si>
  <si>
    <t>998721103</t>
  </si>
  <si>
    <t>Přesun hmot tonážní pro vnitřní kanalizaci v objektech v přes 12 do 24 m</t>
  </si>
  <si>
    <t>-2141101720</t>
  </si>
  <si>
    <t>Přesun hmot pro vnitřní kanalizaci stanovený z hmotnosti přesunovaného materiálu vodorovná dopravní vzdálenost do 50 m základní v objektech výšky přes 12 do 24 m</t>
  </si>
  <si>
    <t>https://podminky.urs.cz/item/CS_URS_2025_01/998721103</t>
  </si>
  <si>
    <t>736</t>
  </si>
  <si>
    <t>Ústřední vytápění - plošné vytápění a chlazení</t>
  </si>
  <si>
    <t>257</t>
  </si>
  <si>
    <t>736110652</t>
  </si>
  <si>
    <t>Podlahové vytápění - obvodový dilatační pás samolepící s folií</t>
  </si>
  <si>
    <t>-653012823</t>
  </si>
  <si>
    <t>Trubkové teplovodní podlahové vytápění doplňkové prvky okrajový izolační pruh</t>
  </si>
  <si>
    <t>https://podminky.urs.cz/item/CS_URS_2025_01/736110652</t>
  </si>
  <si>
    <t>"viz půdorys 4.NP - odměřeno v CADu" 466</t>
  </si>
  <si>
    <t>258</t>
  </si>
  <si>
    <t>998736103</t>
  </si>
  <si>
    <t>Přesun hmot tonážní pro plošné vytápění v objektech v přes 12 do 24 m</t>
  </si>
  <si>
    <t>1167299451</t>
  </si>
  <si>
    <t>Přesun hmot pro plošné vytápění stanovený z hmotnosti přesunovaného materiálu vodorovná dopravní vzdálenost do 50 m základní v objektech výšky přes 12 do 24 m</t>
  </si>
  <si>
    <t>https://podminky.urs.cz/item/CS_URS_2025_01/998736103</t>
  </si>
  <si>
    <t>762</t>
  </si>
  <si>
    <t>Konstrukce tesařské</t>
  </si>
  <si>
    <t>259</t>
  </si>
  <si>
    <t>762081410</t>
  </si>
  <si>
    <t>Vícestranné hoblování hraněného zabudovaného do konstrukce</t>
  </si>
  <si>
    <t>1927660473</t>
  </si>
  <si>
    <t>Hoblování hraněného řeziva zabudovaného do konstrukce vícestranné hranoly</t>
  </si>
  <si>
    <t>https://podminky.urs.cz/item/CS_URS_2025_01/762081410</t>
  </si>
  <si>
    <t>"viz výpis nových prvků krovu - pozice 5.1" (0,08*2+0,16*2)*4,5*38</t>
  </si>
  <si>
    <t>"viz výpis nových prvků krovu - pozice 6.1" (0,17*2+0,2*2)*5*19</t>
  </si>
  <si>
    <t>"viz výpis nových prvků krovu - pozice 6.2" (0,14*2+0,16*2)*4,5*19</t>
  </si>
  <si>
    <t>260</t>
  </si>
  <si>
    <t>762083121</t>
  </si>
  <si>
    <t>Impregnace řeziva proti dřevokaznému hmyzu, houbám a plísním máčením třída ohrožení 1 a 2</t>
  </si>
  <si>
    <t>-1774845143</t>
  </si>
  <si>
    <t>Impregnace řeziva máčením proti dřevokaznému hmyzu, houbám a plísním, třída ohrožení 1 a 2 (dřevo v interiéru)</t>
  </si>
  <si>
    <t>https://podminky.urs.cz/item/CS_URS_2025_01/762083121</t>
  </si>
  <si>
    <t>"konstrukce podlahy 4.NP - dřevěné trámy 140x180 mm" 1325*0,14*0,18</t>
  </si>
  <si>
    <t>261</t>
  </si>
  <si>
    <t>762083122</t>
  </si>
  <si>
    <t>Impregnace řeziva proti dřevokaznému hmyzu, houbám a plísním máčením třída ohrožení 3 a 4</t>
  </si>
  <si>
    <t>1660224461</t>
  </si>
  <si>
    <t>Impregnace řeziva máčením proti dřevokaznému hmyzu, houbám a plísním, třída ohrožení 3 a 4 (dřevo v exteriéru)</t>
  </si>
  <si>
    <t>https://podminky.urs.cz/item/CS_URS_2025_01/762083122</t>
  </si>
  <si>
    <t>"výměna bednění střechy - 10% plochy" 1,1*0,024*0,1*(1062-1*0,5-1,94*0,5-1,2*0,5-2*0,5-1,3*0,5-0,8*0,5-2,4*0,5-2,5*0,6-1,5*0,5)/cos 35</t>
  </si>
  <si>
    <t>"prkna pro položky zabednění otvorů" (9,86+7,098)*0,024*1,1</t>
  </si>
  <si>
    <t>"bednění pro vikýř  do dvora - výměra projektanta - skladba S2" 279*0,024*1,1</t>
  </si>
  <si>
    <t>"viz výpis nových prvků krovu - pozice 1.1. až 8.2" 22,4</t>
  </si>
  <si>
    <t>262</t>
  </si>
  <si>
    <t>762331812</t>
  </si>
  <si>
    <t>Demontáž vázaných kcí krovů z hranolů průřezové plochy do 224 cm2</t>
  </si>
  <si>
    <t>-195261521</t>
  </si>
  <si>
    <t>Demontáž vázaných konstrukcí krovů sklonu do 60° z hranolů, hranolků, fošen, průřezové plochy přes 120 do 224 cm2</t>
  </si>
  <si>
    <t>https://podminky.urs.cz/item/CS_URS_2025_01/762331812</t>
  </si>
  <si>
    <t>"střecha výtahu nad 3.NP - krokve" 3*7</t>
  </si>
  <si>
    <t>"střecha výtahu nad 3.NP - pozednice" 7+7</t>
  </si>
  <si>
    <t>263</t>
  </si>
  <si>
    <t>762331921</t>
  </si>
  <si>
    <t>Vyřezání části střešní vazby průřezové pl řeziva přes 120 do 224 cm2 dl do 3 m</t>
  </si>
  <si>
    <t>1985766615</t>
  </si>
  <si>
    <t>Vyřezání části střešní vazby vázané konstrukce krovů průřezové plochy řeziva přes 120 do 224 cm2, délky vyřezané části krovového prvku do 3 m</t>
  </si>
  <si>
    <t>https://podminky.urs.cz/item/CS_URS_2025_01/762331921</t>
  </si>
  <si>
    <t>"vyřezání kleštin - specifikace projektanta" 0,8*36</t>
  </si>
  <si>
    <t>"vyřezání kleštin - nad nových schodištěm - specifikace projektanta" 2,9*2</t>
  </si>
  <si>
    <t>264</t>
  </si>
  <si>
    <t>762331923</t>
  </si>
  <si>
    <t>Vyřezání části střešní vazby průřezové pl řeziva přes 120 do 224 cm2 dl přes 5 do 8 m</t>
  </si>
  <si>
    <t>-562194516</t>
  </si>
  <si>
    <t>Vyřezání části střešní vazby vázané konstrukce krovů průřezové plochy řeziva přes 120 do 224 cm2, délky vyřezané části krovového prvku přes 5 do 8 m</t>
  </si>
  <si>
    <t>https://podminky.urs.cz/item/CS_URS_2025_01/762331923</t>
  </si>
  <si>
    <t>"vyřezání krokví - specifikace projektanta" 5,3*59</t>
  </si>
  <si>
    <t>"vyřezání kleštin - nad nových schodištěm - specifikace projektanta" 3,8*4</t>
  </si>
  <si>
    <t>265</t>
  </si>
  <si>
    <t>762331941</t>
  </si>
  <si>
    <t>Vyřezání části střešní vazby průřezové pl řeziva přes 288 do 450 cm2 dl do 3 m</t>
  </si>
  <si>
    <t>2109090994</t>
  </si>
  <si>
    <t>Vyřezání části střešní vazby vázané konstrukce krovů průřezové plochy řeziva přes 288 do 450 cm2, délky vyřezané části krovového prvku do 3 m</t>
  </si>
  <si>
    <t>https://podminky.urs.cz/item/CS_URS_2025_01/762331941</t>
  </si>
  <si>
    <t>"vyřezání vzpěr - specifikace projektanta" 3*17</t>
  </si>
  <si>
    <t>266</t>
  </si>
  <si>
    <t>762331951</t>
  </si>
  <si>
    <t>Vyřezání části střešní vazby průřezové pl řeziva přes 450 cm2 dl do 3 m</t>
  </si>
  <si>
    <t>-379013853</t>
  </si>
  <si>
    <t>Vyřezání části střešní vazby vázané konstrukce krovů průřezové plochy řeziva přes 450 cm2, délky vyřezané části krovového prvku do 3 m</t>
  </si>
  <si>
    <t>https://podminky.urs.cz/item/CS_URS_2025_01/762331951</t>
  </si>
  <si>
    <t>"vyřezání kleštin - nad nových schodištěm - specifikace projektanta" 1,25*2</t>
  </si>
  <si>
    <t>267</t>
  </si>
  <si>
    <t>762331953</t>
  </si>
  <si>
    <t>Vyřezání části střešní vazby průřezové pl řeziva přes 450 cm2 dl přes 5 do 8 m</t>
  </si>
  <si>
    <t>-743342109</t>
  </si>
  <si>
    <t>Vyřezání části střešní vazby vázané konstrukce krovů průřezové plochy řeziva přes 450 cm2, délky vyřezané části krovového prvku přes 5 do 8 m</t>
  </si>
  <si>
    <t>https://podminky.urs.cz/item/CS_URS_2025_01/762331953</t>
  </si>
  <si>
    <t>"vyřezání trámu - nad nových schodištěm - specifikace projektanta" 5+6,15*2</t>
  </si>
  <si>
    <t>268</t>
  </si>
  <si>
    <t>762332922</t>
  </si>
  <si>
    <t>Doplnění části střešní vazby hranoly průřezové pl přes 120 do 224 cm2 včetně materiálu</t>
  </si>
  <si>
    <t>1126036032</t>
  </si>
  <si>
    <t>Doplnění střešní vazby řezivem (materiál v ceně) průřezové plochy přes 120 do 224 cm2</t>
  </si>
  <si>
    <t>https://podminky.urs.cz/item/CS_URS_2025_01/762332922</t>
  </si>
  <si>
    <t>Poznámka k položce:_x000D_
POZOR - vysoká pracnost - jedná se o posilávání a sepnutí stávajícícíh porvků krovu!!!</t>
  </si>
  <si>
    <t>"viz výpis nových prvků krovu - pozice 1.1" 5,3*12</t>
  </si>
  <si>
    <t>"viz výpis nových prvků krovu - pozice 1.2" 3*11</t>
  </si>
  <si>
    <t>"viz výpis nových prvků krovu - pozice 2.1" 5,3*61</t>
  </si>
  <si>
    <t>"viz výpis nových prvků krovu - pozice 2.2" 1,9*43</t>
  </si>
  <si>
    <t>"viz výpis nových prvků krovu - pozice 2.3" 1,2*43</t>
  </si>
  <si>
    <t>"viz výpis nových prvků krovu - pozice 2.4" 1,5*1</t>
  </si>
  <si>
    <t>"viz výpis nových prvků krovu - pozice 3.1" 5,3*11</t>
  </si>
  <si>
    <t>"viz výpis nových prvků krovu - pozice 4.1" 2,5*27</t>
  </si>
  <si>
    <t>"viz výpis nových prvků krovu - pozice 5.1" 4,5*38</t>
  </si>
  <si>
    <t>"viz výpis nových prvků krovu - pozice 6.2" 4,5*19</t>
  </si>
  <si>
    <t>"viz výpis nových prvků krovu - pozice 8.1" 3,3*38</t>
  </si>
  <si>
    <t>"viz výpis nových prvků krovu - pozice 8.2" 2,5*25</t>
  </si>
  <si>
    <t>269</t>
  </si>
  <si>
    <t>762332923</t>
  </si>
  <si>
    <t>Doplnění části střešní vazby hranoly průřezové pl přes 224 do 288 cm2 včetně materiálu</t>
  </si>
  <si>
    <t>602727573</t>
  </si>
  <si>
    <t>Doplnění střešní vazby řezivem (materiál v ceně) průřezové plochy přes 224 do 288 cm2</t>
  </si>
  <si>
    <t>https://podminky.urs.cz/item/CS_URS_2025_01/762332923</t>
  </si>
  <si>
    <t>"viz výpis nových prvků krovu - pozice 7.1" 3*4</t>
  </si>
  <si>
    <t>270</t>
  </si>
  <si>
    <t>762332924</t>
  </si>
  <si>
    <t>Doplnění části střešní vazby hranoly průřezové pl přes 288 do 450 cm2 včetně materiálu</t>
  </si>
  <si>
    <t>1756829827</t>
  </si>
  <si>
    <t>Doplnění střešní vazby řezivem (materiál v ceně) průřezové plochy přes 288 do 450 cm2</t>
  </si>
  <si>
    <t>https://podminky.urs.cz/item/CS_URS_2025_01/762332924</t>
  </si>
  <si>
    <t>"viz výpis nových prvků krovu - pozice 6.1" 5*19</t>
  </si>
  <si>
    <t>271</t>
  </si>
  <si>
    <t>762341210</t>
  </si>
  <si>
    <t>Montáž bednění střech rovných a šikmých sklonu do 60° z hrubých prken na sraz tl do 32 mm</t>
  </si>
  <si>
    <t>1312733063</t>
  </si>
  <si>
    <t>Montáž bednění střech rovných a šikmých sklonu do 60° s vyřezáním otvorů z prken hrubých na sraz tl. do 32 mm</t>
  </si>
  <si>
    <t>https://podminky.urs.cz/item/CS_URS_2025_01/762341210</t>
  </si>
  <si>
    <t>"výměna bednění střechy - 10% plochy" 0,1*(1062-1*0,5-1,94*0,5-1,2*0,5-2*0,5-1,3*0,5-0,8*0,5-2,4*0,5-2,5*0,6-1,5*0,5)/cos 35</t>
  </si>
  <si>
    <t>"bednění pro vikýř  do dvora - výměra projektanta - skladba S2" 279</t>
  </si>
  <si>
    <t>272</t>
  </si>
  <si>
    <t>60515111</t>
  </si>
  <si>
    <t>řezivo jehličnaté boční prkno 20-30mm</t>
  </si>
  <si>
    <t>191831974</t>
  </si>
  <si>
    <t>273</t>
  </si>
  <si>
    <t>762341260</t>
  </si>
  <si>
    <t>Montáž bednění střech rovných a šikmých sklonu do 60° z palubek</t>
  </si>
  <si>
    <t>119190957</t>
  </si>
  <si>
    <t>Montáž bednění střech rovných a šikmých sklonu do 60° s vyřezáním otvorů z palubek</t>
  </si>
  <si>
    <t>https://podminky.urs.cz/item/CS_URS_2025_01/762341260</t>
  </si>
  <si>
    <t>"viz detail okapu nového pultu -  v místě žlabu pultové střechy" 54,5*0,5</t>
  </si>
  <si>
    <t>274</t>
  </si>
  <si>
    <t>61189995</t>
  </si>
  <si>
    <t>palubky podlahové smrk tl 24mm A/B</t>
  </si>
  <si>
    <t>-1947224820</t>
  </si>
  <si>
    <t>"viz detail okapu nového pultu -  v místě žlabu pultové střechy" 54,5*0,5*1,15</t>
  </si>
  <si>
    <t>31,338*1,1 'Přepočtené koeficientem množství</t>
  </si>
  <si>
    <t>275</t>
  </si>
  <si>
    <t>762341270</t>
  </si>
  <si>
    <t>Montáž bednění střech rovných a šikmých sklonu do 60° z desek dřevotřískových na sraz</t>
  </si>
  <si>
    <t>1188281986</t>
  </si>
  <si>
    <t>Montáž bednění střech rovných a šikmých sklonu do 60° s vyřezáním otvorů z desek dřevotřískových nebo dřevoštěpkových na sraz</t>
  </si>
  <si>
    <t>https://podminky.urs.cz/item/CS_URS_2025_01/762341270</t>
  </si>
  <si>
    <t>"skladba střechy S2 - bednění z OSB tl. 22 mm" ((80+63)/cos 5)</t>
  </si>
  <si>
    <t>"viz detail D4 - římsa - v místě nadstřešního žlabu - překližka" 182*0,5*2</t>
  </si>
  <si>
    <t>"skladba střechy S3 - nad výtahem - překližka" 4,2*2,2</t>
  </si>
  <si>
    <t>"skladba střechy S3 - nad výtahem - OSB" 4,2*2,2</t>
  </si>
  <si>
    <t>"podlaha vstupu na únikové schodiště - překližka" 1,8*1,5</t>
  </si>
  <si>
    <t>276</t>
  </si>
  <si>
    <t>60726285</t>
  </si>
  <si>
    <t>deska dřevoštěpková OSB 3 P+D broušená tl 22mm</t>
  </si>
  <si>
    <t>-1032559963</t>
  </si>
  <si>
    <t>"skladba střechy S2 - bednění z OSB tl. 22 mm" ((80+63)/cos 5)*1,15</t>
  </si>
  <si>
    <t>"skladba střechy S3 - nad výtahem - OSB" 4,2*2,2*1,15</t>
  </si>
  <si>
    <t>277</t>
  </si>
  <si>
    <t>60621148</t>
  </si>
  <si>
    <t>překližka vodovzdorná hladká/hladká bříza tl 18mm</t>
  </si>
  <si>
    <t>1300816509</t>
  </si>
  <si>
    <t>"viz detail D4 - římsa - v místě nadstřešního žlabu" 182*0,5*2*1,25</t>
  </si>
  <si>
    <t>"skladba střechy S3 - nad výtahem - překližka" 4,2*2,2*1,25</t>
  </si>
  <si>
    <t>278</t>
  </si>
  <si>
    <t>762341811</t>
  </si>
  <si>
    <t>Demontáž bednění střech z prken</t>
  </si>
  <si>
    <t>-1655456811</t>
  </si>
  <si>
    <t>Demontáž bednění a laťování bednění střech rovných, obloukových, sklonu do 60° se všemi nadstřešními konstrukcemi z prken hrubých, hoblovaných tl. do 32 mm</t>
  </si>
  <si>
    <t>https://podminky.urs.cz/item/CS_URS_2025_01/762341811</t>
  </si>
  <si>
    <t>"střecha výtahu nad 3.NP - bednění střechy" 6,3*3</t>
  </si>
  <si>
    <t>279</t>
  </si>
  <si>
    <t>762341931</t>
  </si>
  <si>
    <t>Vyřezání části bednění střech z prken tl do 32 mm pl jednotlivě do 1 m2</t>
  </si>
  <si>
    <t>-581487723</t>
  </si>
  <si>
    <t>Vyřezání otvorů v bednění střech bez rozebrání krytiny z prken tl. do 32 mm, otvoru plochy jednotlivě do 1 m2</t>
  </si>
  <si>
    <t>https://podminky.urs.cz/item/CS_URS_2025_01/762341931</t>
  </si>
  <si>
    <t>"pro střešní výlez - pozice 27" 0,7*1*5</t>
  </si>
  <si>
    <t>280</t>
  </si>
  <si>
    <t>762341932</t>
  </si>
  <si>
    <t>Vyřezání části bednění střech z prken tl do 32 mm pl jednotlivě přes 1 do 4 m2</t>
  </si>
  <si>
    <t>-1357857489</t>
  </si>
  <si>
    <t>Vyřezání otvorů v bednění střech bez rozebrání krytiny z prken tl. do 32 mm, otvoru plochy jednotlivě přes 1 do 4 m2</t>
  </si>
  <si>
    <t>https://podminky.urs.cz/item/CS_URS_2025_01/762341932</t>
  </si>
  <si>
    <t>"pro ateliérová okna - pozice 24" 2,2*1,7*21</t>
  </si>
  <si>
    <t>"pro ateliérová okna - pozice 25" 1,5*1,7*2</t>
  </si>
  <si>
    <t>"pro ateliérová okna - pozice 26" 0,9*1,7*2</t>
  </si>
  <si>
    <t>"pro okna pro odvod kouře - pozice 28" 1,1*1,6*2</t>
  </si>
  <si>
    <t>281</t>
  </si>
  <si>
    <t>762341933</t>
  </si>
  <si>
    <t>Vyřezání části bednění střech z prken tl do 32 mm pl jednotlivě přes 4 m2</t>
  </si>
  <si>
    <t>1387743902</t>
  </si>
  <si>
    <t>Vyřezání otvorů v bednění střech bez rozebrání krytiny z prken tl. do 32 mm, otvoru plochy jednotlivě přes 4 m2</t>
  </si>
  <si>
    <t>https://podminky.urs.cz/item/CS_URS_2025_01/762341933</t>
  </si>
  <si>
    <t>"demontáž bednění pro vikýř  do dvora - výměra projektanta" 279</t>
  </si>
  <si>
    <t>282</t>
  </si>
  <si>
    <t>762342214</t>
  </si>
  <si>
    <t>Montáž laťování na střechách jednoduchých sklonu do 60° osové vzdálenosti do 360 mm</t>
  </si>
  <si>
    <t>1655132064</t>
  </si>
  <si>
    <t>Bednění a laťování montáž laťování střech jednoduchých sklonu do 60° při osové vzdálenosti latí přes 150 do 360 mm</t>
  </si>
  <si>
    <t>https://podminky.urs.cz/item/CS_URS_2025_01/762342214</t>
  </si>
  <si>
    <t>283</t>
  </si>
  <si>
    <t>762342621</t>
  </si>
  <si>
    <t>Montáž kontralatí přes systémovou tepelnou izolaci nad krokvemi s trámky přes 2 do 3 dvouzávitových vrutů na m latě pro izolaci tl do 160 mm</t>
  </si>
  <si>
    <t>-1613702048</t>
  </si>
  <si>
    <t>Montáž laťování montáž kontralatí přes nadkrokevní systém zateplení s izolačními trámky s použitím systémových dvouzávitových vrutů v množství přes 2 do 3 kusů na 1 m kontralatě pro tepelnou izolaci tloušťky do 160 mm</t>
  </si>
  <si>
    <t>https://podminky.urs.cz/item/CS_URS_2025_01/762342621</t>
  </si>
  <si>
    <t>"skladba střechy S1" ((1058-76-61-2*0,5-2,5*0,6-1,98*1,53*21-1,32*1,53*2-0,66*1,53*2-0,55*0,78*5-0,94*1,4*2)/cos 35)/0,9</t>
  </si>
  <si>
    <t>"skladba střechy S2" ((80+63)/cos 5)/0,9</t>
  </si>
  <si>
    <t>"skladba střechy S3 - nad výtahem" 4,2*2,2/0,9</t>
  </si>
  <si>
    <t>284</t>
  </si>
  <si>
    <t>60514114</t>
  </si>
  <si>
    <t>řezivo jehličnaté lať impregnovaná dl 4 m</t>
  </si>
  <si>
    <t>-667632936</t>
  </si>
  <si>
    <t>"skladba střechy S1 - kontralatě" ((1058-76-61-2*0,5-2,5*0,6-1,98*1,53*21-1,32*1,53*2-0,66*1,53*2-0,55*0,78*5-0,94*1,4*2)/cos 35)/0,9*0,06*0,06*1,1</t>
  </si>
  <si>
    <t>"skladba střechy S1 - latě" ((1058-76-61-2*0,5-2,5*0,6-1,98*1,53*21-1,32*1,53*2-0,66*1,53*2-0,55*0,78*5-0,94*1,4*2)/cos 35)*4,44*0,06*0,04*1,1</t>
  </si>
  <si>
    <t>"skladba střechy S2 - kontralatě" ((80+63)/cos 5)/0,9*0,06*0,06*1,1</t>
  </si>
  <si>
    <t>"skladba střechy S3 - nad výtahem" 4,2*2,2/0,9*0,06*0,06*1,1</t>
  </si>
  <si>
    <t>285</t>
  </si>
  <si>
    <t>762343911</t>
  </si>
  <si>
    <t>Zabednění otvorů ve střeše prkny tl do 32 mm pl jednotlivě do 1 m2</t>
  </si>
  <si>
    <t>-1749701241</t>
  </si>
  <si>
    <t>Zabednění otvorů ve střeše prkny (materiál v ceně) tl. do 32 mm, otvoru plochy jednotlivě do 1 m2</t>
  </si>
  <si>
    <t>https://podminky.urs.cz/item/CS_URS_2025_01/762343911</t>
  </si>
  <si>
    <t>"viz půdorys střechy - po bouraných výlezech" 0,8*0,8*13</t>
  </si>
  <si>
    <t>"po bouraných komínech" (1,2*0,7+1*0,7)</t>
  </si>
  <si>
    <t>286</t>
  </si>
  <si>
    <t>762343912</t>
  </si>
  <si>
    <t>Zabednění otvorů ve střeše prkny tl do 32 mm pl jednotlivě přes 1 do 4 m2</t>
  </si>
  <si>
    <t>326247941</t>
  </si>
  <si>
    <t>Zabednění otvorů ve střeše prkny (materiál v ceně) tl. do 32 mm, otvoru plochy jednotlivě přes 1 do 4 m2</t>
  </si>
  <si>
    <t>https://podminky.urs.cz/item/CS_URS_2025_01/762343912</t>
  </si>
  <si>
    <t>"po bouraných komínech" (2,14*0,7+2,2*0,7+1,5*0,7+2,6*0,7+1,7*0,7)</t>
  </si>
  <si>
    <t>287</t>
  </si>
  <si>
    <t>762395000</t>
  </si>
  <si>
    <t>Spojovací prostředky krovů, bednění, laťování, nadstřešních konstrukcí</t>
  </si>
  <si>
    <t>191681956</t>
  </si>
  <si>
    <t>Spojovací prostředky krovů, bednění a laťování, nadstřešních konstrukcí svorníky, prkna, hřebíky, pásová ocel, vruty</t>
  </si>
  <si>
    <t>https://podminky.urs.cz/item/CS_URS_2025_01/762395000</t>
  </si>
  <si>
    <t>Poznámka k položce:_x000D_
součástí položky je mimo jiné lepidlo v rozsahu dle PD, tesařské kování pro spoj krokev/pozednice (typ 05-31/210  a dále veškeré samosttaně nerozpočtované spojovací prvky a materiály</t>
  </si>
  <si>
    <t>"skladba střechy S3 - nad výtahem - kontralatě" 4,2*2,2/0,9*0,06*0,06*1,1</t>
  </si>
  <si>
    <t>"skladba střechy S2 - bednění z OSB tl. 22 mm" ((80+63)/cos 5)*1,15*0,022</t>
  </si>
  <si>
    <t>"viz detail okapu nového pultu -  bednění v místě žlabu pultové střechy" 54,5*0,5*1,15*0,024</t>
  </si>
  <si>
    <t>"viz detail D4 - římsa - bednění v místě nadstřešního žlabu" 182*0,5*2*1,25*0,018</t>
  </si>
  <si>
    <t>"skladba střechy S3 - nad výtahem - bednění překližkou" 4,2*2,2*1,25*0,018</t>
  </si>
  <si>
    <t>"skladba střechy S3 - nad výtahem - OSB" 4,2*2,2*1,15*0,022</t>
  </si>
  <si>
    <t>288</t>
  </si>
  <si>
    <t>762511294</t>
  </si>
  <si>
    <t>Podlahové kce podkladové dvouvrstvé z desek OSB tl 2x15 mm broušených na pero a drážku šroubovaných</t>
  </si>
  <si>
    <t>-966512589</t>
  </si>
  <si>
    <t>Podlahové konstrukce podkladové z dřevoštěpkových desek OSB dvouvrstvých šroubovaných na pero a drážku 2x15 mm</t>
  </si>
  <si>
    <t>https://podminky.urs.cz/item/CS_URS_2025_01/762511294</t>
  </si>
  <si>
    <t>"viz řezy - skladba P1 - odměřeno v CADu" 738</t>
  </si>
  <si>
    <t>289</t>
  </si>
  <si>
    <t>762595001</t>
  </si>
  <si>
    <t>Spojovací prostředky pro položení dřevěných podlah a zakrytí kanálů</t>
  </si>
  <si>
    <t>-1702636080</t>
  </si>
  <si>
    <t>Spojovací prostředky podlah a podkladových konstrukcí hřebíky, vruty</t>
  </si>
  <si>
    <t>https://podminky.urs.cz/item/CS_URS_2025_01/762595001</t>
  </si>
  <si>
    <t>"viz řezy - skladba P1 - odměřeno v CADu" 738*0,03</t>
  </si>
  <si>
    <t>"podlaha vstupu na únikové schodiště" 1,8*1,5*0,03</t>
  </si>
  <si>
    <t>290</t>
  </si>
  <si>
    <t>762822120</t>
  </si>
  <si>
    <t>Montáž stropního trámu z hraněného řeziva průřezové pl přes 144 do 288 cm2 s výměnami</t>
  </si>
  <si>
    <t>1803577002</t>
  </si>
  <si>
    <t>Montáž stropních trámů z hraněného a polohraněného řeziva s trámovými výměnami, průřezové plochy přes 144 do 288 cm2</t>
  </si>
  <si>
    <t>https://podminky.urs.cz/item/CS_URS_2025_01/762822120</t>
  </si>
  <si>
    <t>Poznámka k položce:_x000D_
POZOR - jedná se o uložení trámů cdo ocelové podlahové konstrukce dle PD!</t>
  </si>
  <si>
    <t>"konstrukce podlahy 4.NP - dřevěné trámy 140x180 mm" 1325</t>
  </si>
  <si>
    <t>291</t>
  </si>
  <si>
    <t>60512135</t>
  </si>
  <si>
    <t>hranol stavební řezivo průřezu do 288cm2 do dl 6m</t>
  </si>
  <si>
    <t>-1562139274</t>
  </si>
  <si>
    <t>292</t>
  </si>
  <si>
    <t>762895000</t>
  </si>
  <si>
    <t>Spojovací prostředky pro montáž záklopu, stropnice a podbíjení</t>
  </si>
  <si>
    <t>-1623156069</t>
  </si>
  <si>
    <t>Spojovací prostředky záklopu stropů, stropnic, podbíjení hřebíky, svorníky</t>
  </si>
  <si>
    <t>https://podminky.urs.cz/item/CS_URS_2025_01/762895000</t>
  </si>
  <si>
    <t>293</t>
  </si>
  <si>
    <t>998762103</t>
  </si>
  <si>
    <t>Přesun hmot tonážní pro kce tesařské v objektech v přes 12 do 24 m</t>
  </si>
  <si>
    <t>-1616377000</t>
  </si>
  <si>
    <t>Přesun hmot pro konstrukce tesařské stanovený z hmotnosti přesunovaného materiálu vodorovná dopravní vzdálenost do 50 m základní v objektech výšky přes 12 do 24 m</t>
  </si>
  <si>
    <t>https://podminky.urs.cz/item/CS_URS_2025_01/998762103</t>
  </si>
  <si>
    <t>763</t>
  </si>
  <si>
    <t>Konstrukce suché výstavby</t>
  </si>
  <si>
    <t>294</t>
  </si>
  <si>
    <t>Dodávka a montáž - systémová deska s hliníkovým plechem pro suchý systém podlahového vytápění 1200x600x28 mm</t>
  </si>
  <si>
    <t>1206539284</t>
  </si>
  <si>
    <t>Dodávka a montáž - systémová deska s hliníkovým plechem pro suchý systém podlahového vytápění 1200x600x28 mm
Tvarovaná systémová izolační deska z pěnového polystyrenu, která je opatřena na všech čtyřech stranách spojovacími zámky. Povrch tvoří vytvarovaný hliníkový plech o tloušťce 0,3 mm. Trubka se instaluje do drážek, které umožní pokládku ve dvou směrech. 
Rozteč 150 mm.
Použitelné rozměry trubek: 16 mm (16x2)
Užitný rozměr desky: 1200 x 600 mm
Užitná plocha desky: 0,72 m²
EPS 200</t>
  </si>
  <si>
    <t xml:space="preserve">Poznámka k položce:_x000D_
uvedena čistá výměra, prořez nutno započítat do ceny za 1 m2 čisté plochy, položka zahrnuje i přesun hmiot po staveništi_x000D_
_x000D_
</t>
  </si>
  <si>
    <t>"podlahy v podkroví - skladba A1 - m.č. 4.10 až 4.17, 4.24" (60+18+10+65+60+50+62+22+23)*0,75</t>
  </si>
  <si>
    <t>"podlahy v podkroví - skladba C1 - m.č. 4.4 až 4.09, 4.18 až 4.23" (8+3+3+6+5+2+13+4+2+2+2+3)*0,75</t>
  </si>
  <si>
    <t>"podlahy v podkroví - skladba C5 - m.č. 4.03, 4.31 a 4.32" (135+22+19)*0,75</t>
  </si>
  <si>
    <t>295</t>
  </si>
  <si>
    <t>Dodávka a montáž - okrajová systémová deska s hliníkovým plechem pro suchý systém podlahového vytápění 600x300x28 mm</t>
  </si>
  <si>
    <t>104568174</t>
  </si>
  <si>
    <t>Dodávka a montáž - okrajová systémová deska s hliníkovým plechem pro suchý systém podlahového vytápění 600x300x28 mm
Tvarovaná systémová izolační deska z pěnového polystyrenu, která je opatřena na všech čtyřech stranách spojovacími zámky. Povrch tvoří vytvarovaný hliníkový plech o tloušťce 0,3 mm. Trubka se instaluje do drážek, které umožní pokládku ve dvou směrech. 
Rozteč 150 mm.
Použitelné rozměry trubek: 16 mm (16x2)
Užitný rozměr desky: 1200 x 600 mm
Užitná plocha desky: 0,72 m²
EPS 200</t>
  </si>
  <si>
    <t>"podlahy v podkroví - skladba A1 - m.č. 4.10 až 4.17, 4.24" (60+18+10+65+60+50+62+22+23)*0,25</t>
  </si>
  <si>
    <t>"podlahy v podkroví - skladba C1 - m.č. 4.4 až 4.09, 4.18 až 4.23" (8+3+3+6+5+2+13+4+2+2+2+3)*0,25</t>
  </si>
  <si>
    <t>"podlahy v podkroví - skladba C5 - m.č. 4.03, 4.31 a 4.32" (135+22+19 )*0,25</t>
  </si>
  <si>
    <t>296</t>
  </si>
  <si>
    <t>Dodávka a montáž - roznášecí krycí pozinkovaný plech pro suchý systém podlahového vytápění 600x600x1 mm</t>
  </si>
  <si>
    <t>1867786419</t>
  </si>
  <si>
    <t xml:space="preserve">Dodávka a montáž - roznášecí krycí pozinkovaný plech pro suchý systém podlahového vytápění 600x600x1 mm
Pozinkovaný plech pro vytvoření nosné vrstvy u suchého systému podlahového vytápění
</t>
  </si>
  <si>
    <t>"podlahy v podkroví - skladba A1 - m.č. 4.10 až 4.17, 4.24" (60+18+10+65+60+50+62+22+23)*2</t>
  </si>
  <si>
    <t>"podlahy v podkroví - skladba C1 - m.č. 4.4 až 4.09, 4.18 až 4.23" (8+3+3+6+5+2+13+4+2+2+2+3)*2</t>
  </si>
  <si>
    <t>"podlahy v podkroví - skladba C5 - m.č. 4.03, 4.31 a 4.32" (135+22+19)*2</t>
  </si>
  <si>
    <t>297</t>
  </si>
  <si>
    <t>763111431</t>
  </si>
  <si>
    <t>SDK příčka tl 100 mm profil CW+UW 50 desky 2xH2 12,5 s izolací EI 60 Rw do 51 dB</t>
  </si>
  <si>
    <t>1007435966</t>
  </si>
  <si>
    <t>Příčka ze sádrokartonových desek s nosnou konstrukcí z jednoduchých ocelových profilů UW, CW dvojitě opláštěná deskami impregnovanými H2 tl. 2 x 12,5 mm EI 60, příčka tl. 100 mm, profil 50, s izolací, Rw do 51 dB</t>
  </si>
  <si>
    <t>https://podminky.urs.cz/item/CS_URS_2025_01/763111431</t>
  </si>
  <si>
    <t>"půdyrys 4.NP a řezy" 18-0,7*2*2+2,7*4,7*2+(1,9+2)*3,15-0,7*2+2,3*4,4-0,8*2</t>
  </si>
  <si>
    <t>298</t>
  </si>
  <si>
    <t>763111437</t>
  </si>
  <si>
    <t>SDK příčka tl 150 mm profil CW+UW 100 desky 2xH2 12,5 s izolací EI 60 Rw do 56 dB</t>
  </si>
  <si>
    <t>-1851764238</t>
  </si>
  <si>
    <t>Příčka ze sádrokartonových desek s nosnou konstrukcí z jednoduchých ocelových profilů UW, CW dvojitě opláštěná deskami impregnovanými H2 tl. 2 x 12,5 mm EI 60, příčka tl. 150 mm, profil 100, s izolací, Rw do 56 dB</t>
  </si>
  <si>
    <t>https://podminky.urs.cz/item/CS_URS_2025_01/763111437</t>
  </si>
  <si>
    <t>"půdorys 4.NP a řezy" (1,55+1,7)*4,3</t>
  </si>
  <si>
    <t>299</t>
  </si>
  <si>
    <t>763111717</t>
  </si>
  <si>
    <t>SDK příčka základní penetrační nátěr (oboustranně)</t>
  </si>
  <si>
    <t>1682009849</t>
  </si>
  <si>
    <t>Příčka ze sádrokartonových desek ostatní konstrukce a práce na příčkách ze sádrokartonových desek základní penetrační nátěr (oboustranný)</t>
  </si>
  <si>
    <t>https://podminky.urs.cz/item/CS_URS_2025_01/763111717</t>
  </si>
  <si>
    <t>"půdorys 4.NP a řezy, výpočty viz položky SDK příček" (59,985+13,975+386,96)*2+126,603+322,618</t>
  </si>
  <si>
    <t>300</t>
  </si>
  <si>
    <t>763111718</t>
  </si>
  <si>
    <t>SDK příčka úprava styku příčky a podhledu separační páskou a akrylátem (oboustranně)</t>
  </si>
  <si>
    <t>-273193307</t>
  </si>
  <si>
    <t>Příčka ze sádrokartonových desek ostatní konstrukce a práce na příčkách ze sádrokartonových desek úprava styku příčky a podhledu (oboustranně) separační páskou s akrylátem</t>
  </si>
  <si>
    <t>https://podminky.urs.cz/item/CS_URS_2025_01/763111718</t>
  </si>
  <si>
    <t>"příčky tl. 100 mm"</t>
  </si>
  <si>
    <t>"půdyrys 4.NP a řezy" (4,8+2,7*2+1,9+2+2,3)*2</t>
  </si>
  <si>
    <t>"příčky tl. 150 mm"</t>
  </si>
  <si>
    <t>"půdorys 4.NP a řezy" (1,55+1,7)*2</t>
  </si>
  <si>
    <t>"příčky tl. 255 mm"</t>
  </si>
  <si>
    <t>"půdyrys 4.NP a řezy" (7*6+6*3+15,1+54,5)*2</t>
  </si>
  <si>
    <t>"příčky St1 a St2"</t>
  </si>
  <si>
    <t>(7+17,6+1,05+1,05+23,05)*2</t>
  </si>
  <si>
    <t>(5,15+3,65+3+6+9,6+2,9+1,5+15,5+1,8+3,9+3+1,7+49,9+0,7+5,7+5,1+4,6+3,7)*2</t>
  </si>
  <si>
    <t>301</t>
  </si>
  <si>
    <t>763111720</t>
  </si>
  <si>
    <t>SDK příčka vyztužení pro osazení skříněk, polic atd.</t>
  </si>
  <si>
    <t>-434082350</t>
  </si>
  <si>
    <t>Příčka ze sádrokartonových desek ostatní konstrukce a práce na příčkách ze sádrokartonových desek vyztužení příčky pro osazení skříněk, polic atd.</t>
  </si>
  <si>
    <t>https://podminky.urs.cz/item/CS_URS_2025_01/763111720</t>
  </si>
  <si>
    <t>"půdorys 4.NP a řezy" 200</t>
  </si>
  <si>
    <t>302</t>
  </si>
  <si>
    <t>763111722</t>
  </si>
  <si>
    <t>SDK příčka pozinkovaný úhelník k ochraně rohů</t>
  </si>
  <si>
    <t>-448297929</t>
  </si>
  <si>
    <t>Příčka ze sádrokartonových desek ostatní konstrukce a práce na příčkách ze sádrokartonových desek ochrana rohů úhelníky pozinkované</t>
  </si>
  <si>
    <t>https://podminky.urs.cz/item/CS_URS_2025_01/763111722</t>
  </si>
  <si>
    <t>"viz půdorys 4.NP" 3,3*20+4,5*7+3,5*2+0,6*2+3,979*2+0,6*2+3,694*2+0,6*2+3,7*2+0,6*2+3,7*2+0,6*2+3,096*2+0,6*2+1,7*2+2,6*2*2+3,6*2+0,6*2+2,308*2+0,6*2</t>
  </si>
  <si>
    <t>1,3*2+2,1*2*2+3,302*2+0,6*2</t>
  </si>
  <si>
    <t>"ostatní samostatně nerozpočtované profily" 100</t>
  </si>
  <si>
    <t>303</t>
  </si>
  <si>
    <t>763111772</t>
  </si>
  <si>
    <t>Příplatek k SDK příčce za rovinnost kvality Q4</t>
  </si>
  <si>
    <t>1527672282</t>
  </si>
  <si>
    <t>Příčka ze sádrokartonových desek Příplatek k cenám za rovinnost celoplošné tmelení kvality Q4</t>
  </si>
  <si>
    <t>https://podminky.urs.cz/item/CS_URS_2025_01/763111772</t>
  </si>
  <si>
    <t>304</t>
  </si>
  <si>
    <t>763112328</t>
  </si>
  <si>
    <t>SDK příčka mezibytová tl 255 mm zdvojený profil CW+UW 100 desky 2xDF 12,5 s dvojitou izolací EI 90 Rw do 71 dB</t>
  </si>
  <si>
    <t>-119987060</t>
  </si>
  <si>
    <t>Příčka mezibytová ze sádrokartonových desek s nosnou konstrukcí ze zdvojených ocelových profilů UW, CW dvojitě opláštěná deskami protipožárními DF tl. 2 x 12,5 mm s dvojitou izolací, EI 90, příčka tl. 255 mm, profil 100, Rw do 71 dB</t>
  </si>
  <si>
    <t>https://podminky.urs.cz/item/CS_URS_2025_01/763112328</t>
  </si>
  <si>
    <t>"půdyrys 4.NP a řezy" 20*6+17*3-0,8*2+(15,1+54,5)*3,35-0,7*2-0,8*2-0,9*2*7</t>
  </si>
  <si>
    <t>305</t>
  </si>
  <si>
    <t>Dodávka a montáž - stěna tl. 350 mm s kompletní skladbou St1, popis celé skladby - viz PD</t>
  </si>
  <si>
    <t>1605068355</t>
  </si>
  <si>
    <t xml:space="preserve">Dodávka a montáž - stěna tl. 350 mm s kompletní skladbou St1, popis celé skladby - viz PD, položka zahrnuje tyto práce a konstrukce :
-PROBARVENÁ PASTOVITÁ OMÍTKA
-DESKA HDF TL. 60 MM(V KONTAKTU S EXTERIÉREM) 
-POLYURETANOVÁ IZOLACE TL. 160 MM MEZI SLOUPKY
-NOSNÉ SLOUPKY 60/160 MM
-PAROZÁBRANA
-SÁDROKARTONOVÉ KONSTRUKČNÍ DESKY TL. 15 MM
-KONTRALATĚ 40/60 MM
-DODATEČNÁ IZOLACE MINERÁLNÍ VATA TL. 60 MM
-SÁDROKARTONOVÉ DESKY </t>
  </si>
  <si>
    <t xml:space="preserve">"viz půdorys 4.NP - venkovní stěna v místě nového vikýře" </t>
  </si>
  <si>
    <t>(7+17,6+1,05+1,05+23,05)*3,05-0,6*0,8-3,5*0,6-3,979*0,6-3,694*0,6-3,7*0,6*2-3,095*0,6-1,699*2-3,6*0,6-2,308*0,6-1,3*2,1-3,302*0,6</t>
  </si>
  <si>
    <t>306</t>
  </si>
  <si>
    <t>Dodávka a montáž - stěna tl. 350 mm s kompletní skladbou St2, popis celé skladby - viz PD</t>
  </si>
  <si>
    <t>851132552</t>
  </si>
  <si>
    <t xml:space="preserve">Dodávka a montáž - stěna tl. 350 mm s kompletní skladbou St2, popis celé skladby - viz PD, položka zahrnuje tyto práce a konstrukce :
STĚNA TL. 350 MM :
-SDK DESKY(V INTERIÉRU)
-POLYURETANOVÁ IZOLACE TL. 160 MM MEZI SLOUPKY
-NOSNÉ SLOUPKY 60/160 MM
-PAROZÁBRANA
-SÁDROKARTONOVÉ KONSTRUKČNÍ DESKY TL. 15 MM
-KONTRALATĚ 40/60 MM
-DODATEČNÁ IZOLACE MINERÁLNÍ VATA TL. 60 MM
-SÁDROKARTONOVÉ DESKY </t>
  </si>
  <si>
    <t xml:space="preserve">"viz půdorys 4.NP - venkovní stěna mimo nový vikýř" </t>
  </si>
  <si>
    <t>(5,15+3,6)*2,15+(3+6+9,6+2,9+1,5)*3,25-0,8*2+15,5*2,15+(1,8+3,9+3+1,7)*3,5+49,9*2,15+(0,7+5,7)*2,75-0,8*1,75+5,1*3,75+(4,6+3,7)*2,4-0,8*2</t>
  </si>
  <si>
    <t>307</t>
  </si>
  <si>
    <t>Dodávka a montáž - akustický podhled tl. 40 mm s akustickou omítkou, specifikace - viz PD</t>
  </si>
  <si>
    <t>-2000347018</t>
  </si>
  <si>
    <t>"viz půdorys 4.NP - m.č. 4.10, 4.13 až 4.16" 39+54+44+33+41</t>
  </si>
  <si>
    <t>308</t>
  </si>
  <si>
    <t>Dodávka a montáž - SDK obklad bednění včetně perlinky a opatření štukem tl. 3 mm</t>
  </si>
  <si>
    <t>1851486826</t>
  </si>
  <si>
    <t>Poznámka k položce:_x000D_
- POŽÁRNÍ ODOLNOST- viz projektová dokumentace</t>
  </si>
  <si>
    <t>"viz půdorys 4.NP a řezy" 716/cos 35</t>
  </si>
  <si>
    <t>309</t>
  </si>
  <si>
    <t>763121590</t>
  </si>
  <si>
    <t>SDK stěna předsazená pro osazení závěsného WC tl 150 - 250 mm profil CW+UW 50 desky 2xH2 12,5 bez TI</t>
  </si>
  <si>
    <t>119621204</t>
  </si>
  <si>
    <t>Stěna předsazená ze sádrokartonových desek pro osazení závěsného WC s nosnou konstrukcí z ocelových profilů CW, UW dvojitě opláštěná deskami impregnovanými H2 tl. 2x12,5 mm bez izolace, stěna tl. 150 - 250 mm, profil 50</t>
  </si>
  <si>
    <t>https://podminky.urs.cz/item/CS_URS_2025_01/763121590</t>
  </si>
  <si>
    <t>"viz půdorys 4.NP - m.č. 4.04-4.09" (1*2+1,92+1,08+2,45)*1,5</t>
  </si>
  <si>
    <t>"viz půdorys 4.NP - m.č. 4.18-4.23" (1,8+0,9*3)*1,5</t>
  </si>
  <si>
    <t>310</t>
  </si>
  <si>
    <t>Dodávka a montáž akustického zákrytu interiérové VZT jednotky, specifikace-vi PD</t>
  </si>
  <si>
    <t>1831724146</t>
  </si>
  <si>
    <t>"viz půdorys 4.NP" 5</t>
  </si>
  <si>
    <t>311</t>
  </si>
  <si>
    <t>763131451</t>
  </si>
  <si>
    <t>SDK podhled deska 1xH2 12,5 bez izolace dvouvrstvá spodní kce profil CD+UD</t>
  </si>
  <si>
    <t>335722281</t>
  </si>
  <si>
    <t>Podhled ze sádrokartonových desek dvouvrstvá zavěšená spodní konstrukce z ocelových profilů CD, UD jednoduše opláštěná deskou impregnovanou H2, tl. 12,5 mm, bez izolace</t>
  </si>
  <si>
    <t>https://podminky.urs.cz/item/CS_URS_2025_01/763131451</t>
  </si>
  <si>
    <t>312</t>
  </si>
  <si>
    <t>763131714</t>
  </si>
  <si>
    <t>SDK podhled základní penetrační nátěr</t>
  </si>
  <si>
    <t>1586373770</t>
  </si>
  <si>
    <t>Podhled ze sádrokartonových desek ostatní práce a konstrukce na podhledech ze sádrokartonových desek základní penetrační nátěr</t>
  </si>
  <si>
    <t>https://podminky.urs.cz/item/CS_URS_2025_01/763131714</t>
  </si>
  <si>
    <t>313</t>
  </si>
  <si>
    <t>763131772</t>
  </si>
  <si>
    <t>Příplatek k SDK podhledu za rovinnost kvality Q4</t>
  </si>
  <si>
    <t>257255468</t>
  </si>
  <si>
    <t>Podhled ze sádrokartonových desek Příplatek k cenám za rovinnost kvality celoplošné tmelení kvality Q4</t>
  </si>
  <si>
    <t>https://podminky.urs.cz/item/CS_URS_2025_01/763131772</t>
  </si>
  <si>
    <t>314</t>
  </si>
  <si>
    <t>763164647</t>
  </si>
  <si>
    <t>SDK obklad kcí tvaru U š do 1,2 m desky 2xDFH2 12,5</t>
  </si>
  <si>
    <t>-392133410</t>
  </si>
  <si>
    <t>Obklad konstrukcí sádrokartonovými deskami včetně ochranných úhelníků ve tvaru U rozvinuté šíře přes 0,6 do 1,2 m, opláštěný deskou protipožární impregnovanou DFH2, tl. 2 x 12,5 mm</t>
  </si>
  <si>
    <t>https://podminky.urs.cz/item/CS_URS_2025_01/763164647</t>
  </si>
  <si>
    <t>"viz půdorys 4.NP - krokve" 116</t>
  </si>
  <si>
    <t>315</t>
  </si>
  <si>
    <t>763164727</t>
  </si>
  <si>
    <t>SDK obklad kcí uzavřeného tvaru š do 0,8 m desky 2xDFH2 12,5</t>
  </si>
  <si>
    <t>-951466675</t>
  </si>
  <si>
    <t>Obklad konstrukcí sádrokartonovými deskami včetně ochranných úhelníků uzavřeného tvaru rozvinuté šíře do 0,8 m, opláštěný deskou protipožární impregnovanou DFH2, tl. 2 x 12,5 mm</t>
  </si>
  <si>
    <t>https://podminky.urs.cz/item/CS_URS_2025_01/763164727</t>
  </si>
  <si>
    <t>"viz půdorys 4.NP - kleštiny" 40</t>
  </si>
  <si>
    <t>316</t>
  </si>
  <si>
    <t>998763102</t>
  </si>
  <si>
    <t>Přesun hmot tonážní pro dřevostavby v objektech v přes 12 do 24 m</t>
  </si>
  <si>
    <t>1346525027</t>
  </si>
  <si>
    <t>Přesun hmot pro dřevostavby stanovený z hmotnosti přesunovaného materiálu vodorovná dopravní vzdálenost do 50 m základní v objektech výšky přes 12 do 24 m</t>
  </si>
  <si>
    <t>https://podminky.urs.cz/item/CS_URS_2025_01/998763102</t>
  </si>
  <si>
    <t>764</t>
  </si>
  <si>
    <t>Konstrukce klempířské</t>
  </si>
  <si>
    <t>317</t>
  </si>
  <si>
    <t>764001821</t>
  </si>
  <si>
    <t>Demontáž krytiny ze svitků nebo tabulí do suti</t>
  </si>
  <si>
    <t>1036971004</t>
  </si>
  <si>
    <t>Demontáž klempířských konstrukcí krytiny ze svitků nebo tabulí do suti</t>
  </si>
  <si>
    <t>https://podminky.urs.cz/item/CS_URS_2025_01/764001821</t>
  </si>
  <si>
    <t>"střecha výtahu nad 3.NP - krytina střechy" 6,3*3</t>
  </si>
  <si>
    <t>318</t>
  </si>
  <si>
    <t>764001891</t>
  </si>
  <si>
    <t>Demontáž úžlabí do suti</t>
  </si>
  <si>
    <t>1582038291</t>
  </si>
  <si>
    <t>Demontáž klempířských konstrukcí oplechování úžlabí do suti</t>
  </si>
  <si>
    <t>https://podminky.urs.cz/item/CS_URS_2025_01/764001891</t>
  </si>
  <si>
    <t>"demontáž oplechování stávající střechy" (8,1+8,6+8,1*2+6,2*2+8,9)/cos 35</t>
  </si>
  <si>
    <t>319</t>
  </si>
  <si>
    <t>764002812</t>
  </si>
  <si>
    <t>Demontáž okapového plechu do suti v krytině skládané</t>
  </si>
  <si>
    <t>-782564381</t>
  </si>
  <si>
    <t>Demontáž klempířských konstrukcí okapového plechu do suti, v krytině skládané</t>
  </si>
  <si>
    <t>https://podminky.urs.cz/item/CS_URS_2025_01/764002812</t>
  </si>
  <si>
    <t>"viz půdorys střechy" 25,8+25,8+29,2+15,7+13,6+4,9+4,3+15,1+4,7+10,9+4,5+18,5+6,6+8</t>
  </si>
  <si>
    <t>320</t>
  </si>
  <si>
    <t>764002821</t>
  </si>
  <si>
    <t>Demontáž střešního výlezu do suti</t>
  </si>
  <si>
    <t>43005710</t>
  </si>
  <si>
    <t>Demontáž klempířských konstrukcí střešního výlezu do suti</t>
  </si>
  <si>
    <t>https://podminky.urs.cz/item/CS_URS_2025_01/764002821</t>
  </si>
  <si>
    <t>"viz půdorys střechy" 13</t>
  </si>
  <si>
    <t>321</t>
  </si>
  <si>
    <t>764002851</t>
  </si>
  <si>
    <t>Demontáž oplechování parapetů do suti</t>
  </si>
  <si>
    <t>1147613865</t>
  </si>
  <si>
    <t>Demontáž klempířských konstrukcí oplechování parapetů do suti</t>
  </si>
  <si>
    <t>https://podminky.urs.cz/item/CS_URS_2025_01/764002851</t>
  </si>
  <si>
    <t>"viz v.č. 130 Tabulky PSV a půdorysy 1.PP-4.NP - pozice 52" 1,25*3</t>
  </si>
  <si>
    <t>"zazdívané otvory v 1.PP" 0,85+1,27</t>
  </si>
  <si>
    <t>"viz v.č. 130 Tabulky PSV a půdorysy 1.PP-4.NP - v místě pozice 66" 1,24*2</t>
  </si>
  <si>
    <t>"viz v.č. 130 Tabulky PSV a půdorysy 1.PP-4.NP - v místě pozice 67" 1,2*3</t>
  </si>
  <si>
    <t>"viz v.č. 130 Tabulky PSV a půdorysy 1.PP-4.NP - v místě zazdívaných oken v 1.NP"  2,4*2+0,6</t>
  </si>
  <si>
    <t>"viz v.č. 130 Tabulky PSV a půdorysy 1.PP-4.NP - v místě pozic 68 a 69" 2,4*2+0,6</t>
  </si>
  <si>
    <t>322</t>
  </si>
  <si>
    <t>764002861</t>
  </si>
  <si>
    <t>Demontáž oplechování říms a ozdobných prvků do suti</t>
  </si>
  <si>
    <t>-1056897340</t>
  </si>
  <si>
    <t>Demontáž klempířských konstrukcí oplechování říms do suti</t>
  </si>
  <si>
    <t>https://podminky.urs.cz/item/CS_URS_2025_01/764002861</t>
  </si>
  <si>
    <t>"viz půdorys střechy" 11,68</t>
  </si>
  <si>
    <t>323</t>
  </si>
  <si>
    <t>764002871</t>
  </si>
  <si>
    <t>Demontáž lemování zdí do suti</t>
  </si>
  <si>
    <t>-1714514177</t>
  </si>
  <si>
    <t>Demontáž klempířských konstrukcí lemování zdí do suti</t>
  </si>
  <si>
    <t>https://podminky.urs.cz/item/CS_URS_2025_01/764002871</t>
  </si>
  <si>
    <t>"střecha výtahu nad 3.NP - napojení krytiny střechy výtahu na sousední zdi" 6,3+3*2</t>
  </si>
  <si>
    <t>"styk střechy se sousedním objektem" 17,3/cos 35</t>
  </si>
  <si>
    <t>324</t>
  </si>
  <si>
    <t>764002881</t>
  </si>
  <si>
    <t>Demontáž lemování střešních prostupů do suti</t>
  </si>
  <si>
    <t>1933335282</t>
  </si>
  <si>
    <t>Demontáž klempířských konstrukcí lemování střešních prostupů do suti</t>
  </si>
  <si>
    <t>https://podminky.urs.cz/item/CS_URS_2025_01/764002881</t>
  </si>
  <si>
    <t>"komíny od podlahy 4.NP" (2,1*2+0,5*2+1*2+0,5*2+1,94*2+0,5*2+1,2*2+0,5*2+2*2+0,5*2+1,3*2+0,5*2+0,8*2+0,5*2+2,4*2+0,5*2+2,5*2+0,6*2+1,5*2+0,5*2)*0,5</t>
  </si>
  <si>
    <t>"komíny od podlahy 4.NP" (2,4*2+0,7*2+1,52*2+3,3*2)*0,5</t>
  </si>
  <si>
    <t>325</t>
  </si>
  <si>
    <t>764004801</t>
  </si>
  <si>
    <t>Demontáž podokapního žlabu do suti</t>
  </si>
  <si>
    <t>1992444554</t>
  </si>
  <si>
    <t>Demontáž klempířských konstrukcí žlabu podokapního do suti</t>
  </si>
  <si>
    <t>https://podminky.urs.cz/item/CS_URS_2025_01/764004801</t>
  </si>
  <si>
    <t>"střecha bouraného výtahu" 7</t>
  </si>
  <si>
    <t>326</t>
  </si>
  <si>
    <t>764004821</t>
  </si>
  <si>
    <t>Demontáž nástřešního žlabu do suti</t>
  </si>
  <si>
    <t>1247345623</t>
  </si>
  <si>
    <t>Demontáž klempířských konstrukcí žlabu nástřešního do suti</t>
  </si>
  <si>
    <t>https://podminky.urs.cz/item/CS_URS_2025_01/764004821</t>
  </si>
  <si>
    <t>327</t>
  </si>
  <si>
    <t>764004861</t>
  </si>
  <si>
    <t>Demontáž svodu do suti</t>
  </si>
  <si>
    <t>-625658800</t>
  </si>
  <si>
    <t>Demontáž klempířských konstrukcí svodu do suti</t>
  </si>
  <si>
    <t>https://podminky.urs.cz/item/CS_URS_2025_01/764004861</t>
  </si>
  <si>
    <t>"ze střechy bouraného výtahu" 15</t>
  </si>
  <si>
    <t>"výměna svodů ze střechy gamnázia - výměra viz nové svody" 4,6+174,5</t>
  </si>
  <si>
    <t>328</t>
  </si>
  <si>
    <t>764004871</t>
  </si>
  <si>
    <t>Demontáž objímky svodu do suti</t>
  </si>
  <si>
    <t>-2032245687</t>
  </si>
  <si>
    <t>Demontáž klempířských konstrukcí objímek svodu včetně upevnovacích prostředků ( trnů, hmoždinek apod.) do suti</t>
  </si>
  <si>
    <t>https://podminky.urs.cz/item/CS_URS_2025_01/764004871</t>
  </si>
  <si>
    <t>"ze střechy bouraného výtahu" 15/3</t>
  </si>
  <si>
    <t>"výměna svodů ze střechy gamnázia - výměra viz nové svody" (4,6+174,5)/3</t>
  </si>
  <si>
    <t>329</t>
  </si>
  <si>
    <t>764111641</t>
  </si>
  <si>
    <t>Krytina střechy rovné drážkováním ze svitků z Pz plechu s povrchovou úpravou do rš 500 mm sklonu do 30°</t>
  </si>
  <si>
    <t>-1599936652</t>
  </si>
  <si>
    <t>Krytina ze svitků, ze šablon nebo taškových tabulí z pozinkovaného plechu s povrchovou úpravou s úpravou u okapů, prostupů a výčnělků střechy rovné drážkováním ze svitků do rš 500 mm, sklon střechy do 30°</t>
  </si>
  <si>
    <t>https://podminky.urs.cz/item/CS_URS_2025_01/764111641</t>
  </si>
  <si>
    <t>Poznámka k položce:_x000D_
polžoka zahrnuje i provedení úpravy krytiny u okapové hrany a dále v místě napojení na skládanou krytinu (krytina skladby S1)</t>
  </si>
  <si>
    <t>"skladba střechy S2" ((84+67)/cos 5)</t>
  </si>
  <si>
    <t>330</t>
  </si>
  <si>
    <t>764212606</t>
  </si>
  <si>
    <t>Oplechování úžlabí z Pz s povrchovou úpravou rš 500 mm</t>
  </si>
  <si>
    <t>188328518</t>
  </si>
  <si>
    <t>Oplechování střešních prvků z pozinkovaného plechu s povrchovou úpravou úžlabí rš 500 mm</t>
  </si>
  <si>
    <t>https://podminky.urs.cz/item/CS_URS_2025_01/764212606</t>
  </si>
  <si>
    <t>"viz v.č. 130 Tabulky PSV - pozice 166" 2,2</t>
  </si>
  <si>
    <t>331</t>
  </si>
  <si>
    <t>764212607</t>
  </si>
  <si>
    <t>Oplechování úžlabí z Pz s povrchovou úpravou rš 670 mm</t>
  </si>
  <si>
    <t>-1639104120</t>
  </si>
  <si>
    <t>Oplechování střešních prvků z pozinkovaného plechu s povrchovou úpravou úžlabí rš 670 mm</t>
  </si>
  <si>
    <t>https://podminky.urs.cz/item/CS_URS_2025_01/764212607</t>
  </si>
  <si>
    <t>"oplechování střechy" (8,1+8,6+8,1*2+6,2*2+8,9)/cos 35</t>
  </si>
  <si>
    <t>332</t>
  </si>
  <si>
    <t>764212635</t>
  </si>
  <si>
    <t>Oplechování štítu závětrnou lištou z Pz s povrchovou úpravou rš 400 mm</t>
  </si>
  <si>
    <t>-1955139765</t>
  </si>
  <si>
    <t>Oplechování střešních prvků z pozinkovaného plechu s povrchovou úpravou štítu závětrnou lištou rš 400 mm</t>
  </si>
  <si>
    <t>https://podminky.urs.cz/item/CS_URS_2025_01/764212635</t>
  </si>
  <si>
    <t>"viz v.č. 130 Tabulky PSV - pozice 164" 10,2</t>
  </si>
  <si>
    <t>333</t>
  </si>
  <si>
    <t>764212636</t>
  </si>
  <si>
    <t>Oplechování štítu závětrnou lištou z Pz s povrchovou úpravou rš 500 mm</t>
  </si>
  <si>
    <t>1955284077</t>
  </si>
  <si>
    <t>Oplechování střešních prvků z pozinkovaného plechu s povrchovou úpravou štítu závětrnou lištou rš 500 mm</t>
  </si>
  <si>
    <t>https://podminky.urs.cz/item/CS_URS_2025_01/764212636</t>
  </si>
  <si>
    <t>"viz v.č. 130 Tabulky PSV - pozice 176" 14,1</t>
  </si>
  <si>
    <t>334</t>
  </si>
  <si>
    <t>764212664</t>
  </si>
  <si>
    <t>Oplechování rovné okapové hrany z Pz s povrchovou úpravou rš 330 mm</t>
  </si>
  <si>
    <t>806398782</t>
  </si>
  <si>
    <t>Oplechování střešních prvků z pozinkovaného plechu s povrchovou úpravou okapu střechy rovné okapovým plechem rš 330 mm</t>
  </si>
  <si>
    <t>https://podminky.urs.cz/item/CS_URS_2025_01/764212664</t>
  </si>
  <si>
    <t>"viz v.č. 130 Tabulky PSV - pozice 165" 2,2</t>
  </si>
  <si>
    <t>335</t>
  </si>
  <si>
    <t>764212665</t>
  </si>
  <si>
    <t>Oplechování rovné okapové hrany z Pz s povrchovou úpravou rš 400 mm</t>
  </si>
  <si>
    <t>-699097163</t>
  </si>
  <si>
    <t>Oplechování střešních prvků z pozinkovaného plechu s povrchovou úpravou okapu střechy rovné okapovým plechem rš 400 mm</t>
  </si>
  <si>
    <t>https://podminky.urs.cz/item/CS_URS_2025_01/764212665</t>
  </si>
  <si>
    <t>"viz v.č. 130 Tabulky PSV - pozice 162" 182</t>
  </si>
  <si>
    <t>336</t>
  </si>
  <si>
    <t>764212666</t>
  </si>
  <si>
    <t>Oplechování rovné okapové hrany z Pz s povrchovou úpravou rš 500 mm</t>
  </si>
  <si>
    <t>1348844444</t>
  </si>
  <si>
    <t>Oplechování střešních prvků z pozinkovaného plechu s povrchovou úpravou okapu střechy rovné okapovým plechem rš 500 mm</t>
  </si>
  <si>
    <t>https://podminky.urs.cz/item/CS_URS_2025_01/764212666</t>
  </si>
  <si>
    <t>"viz v.č. 130 Tabulky PSV - pozice 161" 182</t>
  </si>
  <si>
    <t>337</t>
  </si>
  <si>
    <t>764218627</t>
  </si>
  <si>
    <t>Oplechování rovné římsy celoplošně lepené z Pz s upraveným povrchem rš 670 mm</t>
  </si>
  <si>
    <t>-1854346823</t>
  </si>
  <si>
    <t>Oplechování říms a ozdobných prvků z pozinkovaného plechu s povrchovou úpravou rovných, bez rohů celoplošně lepené rš 670 mm</t>
  </si>
  <si>
    <t>https://podminky.urs.cz/item/CS_URS_2025_01/764218627</t>
  </si>
  <si>
    <t>"viz v.č. 130 Tabulky PSV - pozice 178" 8,28</t>
  </si>
  <si>
    <t>338</t>
  </si>
  <si>
    <t>764218631</t>
  </si>
  <si>
    <t>Oplechování rovné římsy celoplošně lepené z Pz s upraveným povrchem rš přes 670 mm</t>
  </si>
  <si>
    <t>-1111418274</t>
  </si>
  <si>
    <t>Oplechování říms a ozdobných prvků z pozinkovaného plechu s povrchovou úpravou rovných, bez rohů celoplošně lepené přes rš 670 mm</t>
  </si>
  <si>
    <t>https://podminky.urs.cz/item/CS_URS_2025_01/764218631</t>
  </si>
  <si>
    <t>"viz v.č. 130 Tabulky PSV - pozice 173" 11,68*1</t>
  </si>
  <si>
    <t>339</t>
  </si>
  <si>
    <t>764223456</t>
  </si>
  <si>
    <t>Sněhový zachytávač krytiny z Al plechu průběžný dvoutrubkový</t>
  </si>
  <si>
    <t>1706610827</t>
  </si>
  <si>
    <t>Oplechování střešních prvků z hliníkového plechu sněhový zachytávač průbežný dvoutrubkový</t>
  </si>
  <si>
    <t>https://podminky.urs.cz/item/CS_URS_2025_01/764223456</t>
  </si>
  <si>
    <t>"viz v.č. 130 Tabulky PSV - pozice 168" 53,2</t>
  </si>
  <si>
    <t>340</t>
  </si>
  <si>
    <t>764223458</t>
  </si>
  <si>
    <t>Sněhový hák krytiny z Al plechu pro falcované tašky, šindele nebo šablony</t>
  </si>
  <si>
    <t>1963263286</t>
  </si>
  <si>
    <t>Oplechování střešních prvků z hliníkového plechu sněhový hák pro falcované tašky, šindele nebo šablony</t>
  </si>
  <si>
    <t>https://podminky.urs.cz/item/CS_URS_2025_01/764223458</t>
  </si>
  <si>
    <t>"viz v.č. 130 Tabulky PSV - pozice 167" 7450</t>
  </si>
  <si>
    <t>341</t>
  </si>
  <si>
    <t>764226444</t>
  </si>
  <si>
    <t>Oplechování parapetů rovných celoplošně lepené z Al plechu rš 330 mm</t>
  </si>
  <si>
    <t>-1405725509</t>
  </si>
  <si>
    <t>Oplechování parapetů z hliníkového plechu rovných celoplošně lepené, bez rohů rš 330 mm</t>
  </si>
  <si>
    <t>https://podminky.urs.cz/item/CS_URS_2025_01/764226444</t>
  </si>
  <si>
    <t>"viz v.č. 130 Tabulky PSV - pozice 153 - pozice a-h" 3,352+2,358+3,65+3,146+3,75*2+3,744+4,029+3,55</t>
  </si>
  <si>
    <t>342</t>
  </si>
  <si>
    <t>764226445</t>
  </si>
  <si>
    <t>Oplechování parapetů rovných celoplošně lepené z Al plechu rš 400 mm</t>
  </si>
  <si>
    <t>1944688098</t>
  </si>
  <si>
    <t>Oplechování parapetů z hliníkového plechu rovných celoplošně lepené, bez rohů rš 400 mm</t>
  </si>
  <si>
    <t>https://podminky.urs.cz/item/CS_URS_2025_01/764226445</t>
  </si>
  <si>
    <t>"viz v.č. 130 Tabulky PSV - pozice 150" 1,24*2</t>
  </si>
  <si>
    <t>"viz v.č. 130 Tabulky PSV - pozice 151" 1,2*3</t>
  </si>
  <si>
    <t>"viz v.č. 130 Tabulky PSV - pozice 152" 5,35</t>
  </si>
  <si>
    <t>343</t>
  </si>
  <si>
    <t>764311614</t>
  </si>
  <si>
    <t>Lemování rovných zdí střech s krytinou skládanou z Pz s povrchovou úpravou rš 330 mm</t>
  </si>
  <si>
    <t>1317732974</t>
  </si>
  <si>
    <t>Lemování zdí z pozinkovaného plechu s povrchovou úpravou boční nebo horní rovné, střech s krytinou skládanou mimo prejzovou rš 330 mm</t>
  </si>
  <si>
    <t>https://podminky.urs.cz/item/CS_URS_2025_01/764311614</t>
  </si>
  <si>
    <t>"viz v.č. 130 Tabulky PSV - pozice 163" 11*2</t>
  </si>
  <si>
    <t>344</t>
  </si>
  <si>
    <t>764314612</t>
  </si>
  <si>
    <t>Lemování prostupů střech s krytinou skládanou nebo plechovou bez lišty z Pz s povrchovou úpravou</t>
  </si>
  <si>
    <t>-1373984697</t>
  </si>
  <si>
    <t>Lemování prostupů z pozinkovaného plechu s povrchovou úpravou bez lišty, střech s krytinou skládanou nebo z plechu</t>
  </si>
  <si>
    <t>https://podminky.urs.cz/item/CS_URS_2025_01/764314612</t>
  </si>
  <si>
    <t>"viz v.č. 130 Tabulky PSV - pozice 169 - lemování komínu" 6,6*0,35</t>
  </si>
  <si>
    <t>"viz v.č. 130 Tabulky PSV - pozice 170 - lemování komínu" 3,8*0,35</t>
  </si>
  <si>
    <t>"viz v.č. 130 Tabulky PSV - pozice 171 - lemování komínu" 5,45*0,4</t>
  </si>
  <si>
    <t>"viz v.č. 130 Tabulky PSV - pozice 172 - lemování komínu" 6,6*0,4</t>
  </si>
  <si>
    <t>"viz v.č. 130 Tabulky PSV - pozice 175 - lemování komínu" 9,58*0,4</t>
  </si>
  <si>
    <t>345</t>
  </si>
  <si>
    <t>Žlaby nadokapní (nástřešní ) oblého tvaru včetně háků, čel a hrdel z Pz plechu s povrchovou úpravou rš 670 mm</t>
  </si>
  <si>
    <t>335661447</t>
  </si>
  <si>
    <t>Žlaby nadokapní (nástřešní ) oblého tvaru včetně háků, čel a hrdel z Pz plechu s povrchovou úpravou rš 670 mm, součástí položky je i topný kabel dle PD a spodní napojení na svody</t>
  </si>
  <si>
    <t xml:space="preserve">Poznámka k položce:_x000D_
součástí dodávky této položky jsou veškeré práce a konstrukce popsané na v.č. 130 pod označením položky 154 </t>
  </si>
  <si>
    <t>"viz v.č. 130 Tabulky PSV - pozice 154" 182</t>
  </si>
  <si>
    <t>346</t>
  </si>
  <si>
    <t>764511602</t>
  </si>
  <si>
    <t>Žlab podokapní půlkruhový z Pz s povrchovou úpravou rš 330 mm</t>
  </si>
  <si>
    <t>113957320</t>
  </si>
  <si>
    <t>Žlab podokapní z pozinkovaného plechu s povrchovou úpravou včetně háků a čel půlkruhový rš 330 mm</t>
  </si>
  <si>
    <t>https://podminky.urs.cz/item/CS_URS_2025_01/764511602</t>
  </si>
  <si>
    <t>Poznámka k položce:_x000D_
součástí dodávky této položky jsou veškeré práce a konstrukce popsané na v.č. 130 pod označením položky 155</t>
  </si>
  <si>
    <t>"viz v.č. 130 Tabulky PSV - pozice 155" 54,5</t>
  </si>
  <si>
    <t>347</t>
  </si>
  <si>
    <t>764511612</t>
  </si>
  <si>
    <t>Žlab podokapní hranatý z Pz s povrchovou úpravou rš 330 mm</t>
  </si>
  <si>
    <t>1711462973</t>
  </si>
  <si>
    <t>Žlab podokapní z pozinkovaného plechu s povrchovou úpravou včetně háků a čel hranatý rš 330 mm</t>
  </si>
  <si>
    <t>https://podminky.urs.cz/item/CS_URS_2025_01/764511612</t>
  </si>
  <si>
    <t>"viz v.č. 130 Tabulky PSV - pozice 179" 12,8</t>
  </si>
  <si>
    <t>348</t>
  </si>
  <si>
    <t>764511642</t>
  </si>
  <si>
    <t>Kotlík oválný (trychtýřový) pro podokapní žlaby z Pz s povrchovou úpravou 330/100 mm</t>
  </si>
  <si>
    <t>-320211109</t>
  </si>
  <si>
    <t>Žlab podokapní z pozinkovaného plechu s povrchovou úpravou kotlík oválný (trychtýřový), rš žlabu/průměr svodu 330/100 mm</t>
  </si>
  <si>
    <t>https://podminky.urs.cz/item/CS_URS_2025_01/764511642</t>
  </si>
  <si>
    <t>"viz v.č. 130 Tabulky PSV - pozice 155" 6</t>
  </si>
  <si>
    <t>349</t>
  </si>
  <si>
    <t>764511661</t>
  </si>
  <si>
    <t>Kotlík hranatý pro podokapní žlaby z Pz s povrchovou úpravou 330/87 mm</t>
  </si>
  <si>
    <t>1329385195</t>
  </si>
  <si>
    <t>Žlab podokapní z pozinkovaného plechu s povrchovou úpravou kotlík hranatý, rš žlabu/průměr svodu 330/87 mm</t>
  </si>
  <si>
    <t>https://podminky.urs.cz/item/CS_URS_2025_01/764511661</t>
  </si>
  <si>
    <t>"viz v.č. 130 Tabulky PSV - pozice 180" 1+1+1</t>
  </si>
  <si>
    <t>350</t>
  </si>
  <si>
    <t>764511662</t>
  </si>
  <si>
    <t>Kotlík hranatý pro podokapní žlaby z Pz s povrchovou úpravou 330/120 mm</t>
  </si>
  <si>
    <t>-1173402161</t>
  </si>
  <si>
    <t>Žlab podokapní z pozinkovaného plechu s povrchovou úpravou kotlík hranatý, rš žlabu/průměr svodu 330/120 mm</t>
  </si>
  <si>
    <t>https://podminky.urs.cz/item/CS_URS_2025_01/764511662</t>
  </si>
  <si>
    <t xml:space="preserve">Poznámka k položce:_x000D_
součástí dodávky této položky jsou veškeré práce a konstrukce popsané na v.č. 130 pod označením položky 158_x000D_
</t>
  </si>
  <si>
    <t>"viz v.č. 130 Tabulky PSV - pozice 158" 11</t>
  </si>
  <si>
    <t>351</t>
  </si>
  <si>
    <t>Hranatý svod včetně objímek, kolen, odskoků z Pz plechu s povrchovou úpravou o straně 80 mm</t>
  </si>
  <si>
    <t>-160499196</t>
  </si>
  <si>
    <t>"viz v.č. 130 Tabulky PSV - pozice 180" 1+1+17,7</t>
  </si>
  <si>
    <t>352</t>
  </si>
  <si>
    <t>764518622</t>
  </si>
  <si>
    <t>Svody kruhové včetně objímek, kolen, odskoků z Pz s povrchovou úpravou průměru 100 mm</t>
  </si>
  <si>
    <t>-1574816616</t>
  </si>
  <si>
    <t>Svod z pozinkovaného plechu s upraveným povrchem včetně objímek, kolen a odskoků kruhový, průměru 100 mm</t>
  </si>
  <si>
    <t>https://podminky.urs.cz/item/CS_URS_2025_01/764518622</t>
  </si>
  <si>
    <t>Poznámka k položce:_x000D_
součástí dodávky této položky jsou veškeré práce a konstrukce popsané na v.č. 130 pod označením položek 156 a 157</t>
  </si>
  <si>
    <t>"viz v.č. 130 Tabulky PSV - pozice 156" 0,5*4</t>
  </si>
  <si>
    <t>"viz v.č. 130 Tabulky PSV - pozice 157" 1,3*2</t>
  </si>
  <si>
    <t>353</t>
  </si>
  <si>
    <t>764518623</t>
  </si>
  <si>
    <t>Svody kruhové včetně objímek, kolen, odskoků z Pz s povrchovou úpravou průměru 120 mm</t>
  </si>
  <si>
    <t>1708866974</t>
  </si>
  <si>
    <t>Svod z pozinkovaného plechu s upraveným povrchem včetně objímek, kolen a odskoků kruhový, průměru 120 mm</t>
  </si>
  <si>
    <t>https://podminky.urs.cz/item/CS_URS_2025_01/764518623</t>
  </si>
  <si>
    <t>Poznámka k položce:_x000D_
součástí dodávky této položky jsou veškeré práce a konstrukce popsané na v.č. 130 pod označením položek 159 a 160</t>
  </si>
  <si>
    <t>"viz v.č. 130 Tabulky PSV - pozice 159" 16,8*10</t>
  </si>
  <si>
    <t>"viz v.č. 130 Tabulky PSV - pozice 160" 6,5*1</t>
  </si>
  <si>
    <t>354</t>
  </si>
  <si>
    <t>998764103</t>
  </si>
  <si>
    <t>Přesun hmot tonážní pro konstrukce klempířské v objektech v přes 12 do 24 m</t>
  </si>
  <si>
    <t>1197103279</t>
  </si>
  <si>
    <t>Přesun hmot pro konstrukce klempířské stanovený z hmotnosti přesunovaného materiálu vodorovná dopravní vzdálenost do 50 m základní v objektech výšky přes 12 do 24 m</t>
  </si>
  <si>
    <t>https://podminky.urs.cz/item/CS_URS_2025_01/998764103</t>
  </si>
  <si>
    <t>765</t>
  </si>
  <si>
    <t>Konstrukce pokrývačské</t>
  </si>
  <si>
    <t>355</t>
  </si>
  <si>
    <t>765131801</t>
  </si>
  <si>
    <t>Demontáž vláknocementové skládané krytiny sklonu do 30° do suti</t>
  </si>
  <si>
    <t>-1154122927</t>
  </si>
  <si>
    <t>Demontáž vláknocementové krytiny skládané sklonu do 30° do suti</t>
  </si>
  <si>
    <t>https://podminky.urs.cz/item/CS_URS_2025_01/765131801</t>
  </si>
  <si>
    <t>"demontáž stávající střešní krytiny" (1062-1*0,5-1,94*0,5-1,2*0,5-2*0,5-1,3*0,5-0,8*0,5-2,4*0,5-2,5*0,6-1,5*0,5)/cos 35</t>
  </si>
  <si>
    <t>356</t>
  </si>
  <si>
    <t>765131821</t>
  </si>
  <si>
    <t>Demontáž hřebene nebo nároží z hřebenáčů vláknocementové skládané krytiny sklonu do 30° do suti</t>
  </si>
  <si>
    <t>1158710073</t>
  </si>
  <si>
    <t>Demontáž vláknocementové krytiny skládané sklonu do 30° hřebene nebo nároží z hřebenáčů do suti</t>
  </si>
  <si>
    <t>https://podminky.urs.cz/item/CS_URS_2025_01/765131821</t>
  </si>
  <si>
    <t>"demontáž stávající střešní krytiny" 4,3+17+56,3+5+2,8+(9,2*2+8,6+7,7+7,7*2+11,6)/cos 35</t>
  </si>
  <si>
    <t>357</t>
  </si>
  <si>
    <t>765131841</t>
  </si>
  <si>
    <t>Příplatek k cenám demontáže skládané vláknocementové krytiny za sklon přes 30°</t>
  </si>
  <si>
    <t>1662709275</t>
  </si>
  <si>
    <t>Demontáž vláknocementové krytiny skládané Příplatek k cenám za sklon přes 30° demontáže krytiny</t>
  </si>
  <si>
    <t>https://podminky.urs.cz/item/CS_URS_2025_01/765131841</t>
  </si>
  <si>
    <t>358</t>
  </si>
  <si>
    <t>765131845</t>
  </si>
  <si>
    <t>Příplatek k cenám demontáže hřebene nebo nároží skládané vláknocementové krytiny za sklon přes 30°</t>
  </si>
  <si>
    <t>-778611148</t>
  </si>
  <si>
    <t>Demontáž vláknocementové krytiny skládané Příplatek k cenám za sklon přes 30° demontáže hřebene nebo nároží</t>
  </si>
  <si>
    <t>https://podminky.urs.cz/item/CS_URS_2025_01/765131845</t>
  </si>
  <si>
    <t>359</t>
  </si>
  <si>
    <t>Dodávka a montáž kompletní cementovláknité střešní krytiny včetně všech vyráběných tvarovek (vyjma hřebenáčů), veškerého vyráběného příslušenství a přesunu hmot</t>
  </si>
  <si>
    <t>-877428945</t>
  </si>
  <si>
    <t>Dodávka a montáž kompletní cementovláknité střešní krytiny včetně všech vyráběných tvarovek (vyjma hřebenáčů), veškerého vyráběného příslušenství a přesunu hmot, cenu jednotlivých tvarovek nutno v rámci cenové nabídky rozpočítat na 1 m2 plochy střechy, specifikace střešní krytiny - viz PD, sklon střešní krytiny je 35°</t>
  </si>
  <si>
    <t>Poznámka k položce:_x000D_
součástí jsou i odvětrávací komínky v potřebném počtu, úpravy v úžlabí a v místě okapových hran, apod.</t>
  </si>
  <si>
    <t>360</t>
  </si>
  <si>
    <t>765135021</t>
  </si>
  <si>
    <t>Montáž stoupací plošiny skládané vláknocementové krytiny d do 1,0 m</t>
  </si>
  <si>
    <t>918117708</t>
  </si>
  <si>
    <t>Montáž střešních doplňků vláknocementové krytiny skládané stoupací plošiny, délky do 1 m</t>
  </si>
  <si>
    <t>https://podminky.urs.cz/item/CS_URS_2025_01/765135021</t>
  </si>
  <si>
    <t>"viz v.č. 130 Tabulky PSV - pozice 174" 11</t>
  </si>
  <si>
    <t>361</t>
  </si>
  <si>
    <t>55342210</t>
  </si>
  <si>
    <t>plošina stoupací 250x800mm</t>
  </si>
  <si>
    <t>-1932812782</t>
  </si>
  <si>
    <t>Poznámka k položce:_x000D_
specifikace - viz Tabulky PSV - prvek pozice 174</t>
  </si>
  <si>
    <t>362</t>
  </si>
  <si>
    <t>765111201</t>
  </si>
  <si>
    <t>Montáž krytiny keramické okapní větrací pás</t>
  </si>
  <si>
    <t>-1999076768</t>
  </si>
  <si>
    <t>Montáž krytiny keramické okapové hrany s okapním větracím pásem</t>
  </si>
  <si>
    <t>https://podminky.urs.cz/item/CS_URS_2025_01/765111201</t>
  </si>
  <si>
    <t>"viz v.č. 130 Tabulky PSV - pozice 154 - v místě nadstřešního žlabu" 182</t>
  </si>
  <si>
    <t>"viz v.č. 130 Tabulky PSV - pozice 155 - v místě žlabu pultové střechy" 54,5</t>
  </si>
  <si>
    <t>363</t>
  </si>
  <si>
    <t>59660027</t>
  </si>
  <si>
    <t>pás Al okapní ochranný a větrací šířky 100mm</t>
  </si>
  <si>
    <t>-2091283403</t>
  </si>
  <si>
    <t>"viz v.č. 130 Tabulky PSV - pozice 154 - v místě nadstřešního žlabu" 182*1,1</t>
  </si>
  <si>
    <t>"viz v.č. 130 Tabulky PSV - pozice 155 - v místě žlabu pultové střechy" 54,5*1,1</t>
  </si>
  <si>
    <t>364</t>
  </si>
  <si>
    <t>765131191</t>
  </si>
  <si>
    <t>Montáž hřebene skládané vláknocementové krytiny do 30° z hřebenáčů</t>
  </si>
  <si>
    <t>-1200119374</t>
  </si>
  <si>
    <t>Montáž vláknocementové krytiny skládané sklonu střechy do 30° hřebene z hřebenáčů</t>
  </si>
  <si>
    <t>https://podminky.urs.cz/item/CS_URS_2025_01/765131191</t>
  </si>
  <si>
    <t>"hřebeny střechy" 4,3+17+56,3+5+2,9</t>
  </si>
  <si>
    <t>"nároží střechy" (9,2*2+8,6+7,7+7,7*2+11,6)/cos 35</t>
  </si>
  <si>
    <t>365</t>
  </si>
  <si>
    <t>59164504</t>
  </si>
  <si>
    <t>hřebenáč kónický vláknocementový barevný</t>
  </si>
  <si>
    <t>1709514977</t>
  </si>
  <si>
    <t>"hřebeny střechy" (4,3+17+56,3+5+2,9)*3</t>
  </si>
  <si>
    <t>"nároží střechy" ((9,2*2+8,6+7,7+7,7*2+11,6)/cos 35)*3</t>
  </si>
  <si>
    <t>366</t>
  </si>
  <si>
    <t>59164484</t>
  </si>
  <si>
    <t>hřebenáč úhlový vláknocementový barevný</t>
  </si>
  <si>
    <t>-1571975799</t>
  </si>
  <si>
    <t>"viz půdorys střechy" 1+1</t>
  </si>
  <si>
    <t>367</t>
  </si>
  <si>
    <t>765131201</t>
  </si>
  <si>
    <t>Montáž úžlabí skládané vláknocementové krytiny přes 30° přiřezáním</t>
  </si>
  <si>
    <t>1469778033</t>
  </si>
  <si>
    <t>Montáž vláknocementové krytiny skládané sklonu střechy přes 30° úžlabí přiřezáním desek podél oplechování</t>
  </si>
  <si>
    <t>https://podminky.urs.cz/item/CS_URS_2025_01/765131201</t>
  </si>
  <si>
    <t>"viz půdorys střechy" (3,4+1,7+3,1+2,1+2,7+2,2+2,7+2,2+6,2*2+3,2+2,3)/cos 35</t>
  </si>
  <si>
    <t>368</t>
  </si>
  <si>
    <t>765191001</t>
  </si>
  <si>
    <t>Montáž pojistné hydroizolační nebo parotěsné fólie kladené ve sklonu do 20° lepením na bednění nebo izolaci</t>
  </si>
  <si>
    <t>-905952373</t>
  </si>
  <si>
    <t>Montáž pojistné hydroizolační nebo parotěsné fólie kladené ve sklonu do 20° lepením (vodotěsné podstřeší) na bednění nebo tepelnou izolaci</t>
  </si>
  <si>
    <t>https://podminky.urs.cz/item/CS_URS_2025_01/765191001</t>
  </si>
  <si>
    <t>"skladba střechy S2 - doplňková hydroizolační vrstva" ((80+63)/cos 5)*1,2</t>
  </si>
  <si>
    <t>"skladba střechy S2 - parotěsná vrstva" ((80+63)/cos 5)*1,2</t>
  </si>
  <si>
    <t>"skladba střechy S2 - pod krytinu plechovou" ((80+63)/cos 5)*1,2</t>
  </si>
  <si>
    <t>"skladba střechy S3 - nad výtahem - doplňková hydroizolační vrstva" 4,2*2,2*1,2</t>
  </si>
  <si>
    <t>"skladba střechy S3 - nad výtahem - parotěsná vrstva" 4,2*2,2*1,2</t>
  </si>
  <si>
    <t>"skladba střechy S3 - nad výtahem - pod krytinu plechovou" 4,2*2,2*1,2</t>
  </si>
  <si>
    <t>369</t>
  </si>
  <si>
    <t>1544263862</t>
  </si>
  <si>
    <t>370</t>
  </si>
  <si>
    <t>28329031</t>
  </si>
  <si>
    <t>fólie kontaktní difuzně propustná pro doplňkovou hydroizolační vrstvu, monolitická dvouvrstvá PES/PR 270g/m2, integrovaná samolepící páska</t>
  </si>
  <si>
    <t>-638495016</t>
  </si>
  <si>
    <t>371</t>
  </si>
  <si>
    <t>28329223</t>
  </si>
  <si>
    <t>fólie difuzně propustné s nakašírovanou strukturovanou rohoží pod hladkou plechovou krytinu</t>
  </si>
  <si>
    <t>-2132044381</t>
  </si>
  <si>
    <t>372</t>
  </si>
  <si>
    <t>765191023</t>
  </si>
  <si>
    <t>Montáž pojistné hydroizolační nebo parotěsné kladené ve sklonu přes 20° s lepenými spoji na bednění</t>
  </si>
  <si>
    <t>-1142801988</t>
  </si>
  <si>
    <t>Montáž pojistné hydroizolační nebo parotěsné fólie kladené ve sklonu přes 20° s lepenými přesahy na bednění nebo tepelnou izolaci</t>
  </si>
  <si>
    <t>https://podminky.urs.cz/item/CS_URS_2025_01/765191023</t>
  </si>
  <si>
    <t>"skladba střechy S1 - doplňková hydroiz. vrstva" ((1058-76-61-2*0,5-2,5*0,6-1,98*1,53*21-1,32*1,53*2-0,66*1,53*2-0,55*0,78*5-0,94*1,4*2)/cos 35)*1,2</t>
  </si>
  <si>
    <t>"skladba střechy S1 - parotěsná vrstva" ((1058-76-61-2*0,5-2,5*0,6-1,98*1,53*21-1,32*1,53*2-0,66*1,53*2-0,55*0,78*5-0,94*1,4*2)/cos 35)*1,2</t>
  </si>
  <si>
    <t>373</t>
  </si>
  <si>
    <t>96242187</t>
  </si>
  <si>
    <t>374</t>
  </si>
  <si>
    <t>736286902</t>
  </si>
  <si>
    <t>375</t>
  </si>
  <si>
    <t>765191031</t>
  </si>
  <si>
    <t>Lepení těsnících pásků pod kontralatě</t>
  </si>
  <si>
    <t>1093171958</t>
  </si>
  <si>
    <t>Montáž pojistné hydroizolační nebo parotěsné fólie lepení těsnících pásků pod kontralatě</t>
  </si>
  <si>
    <t>https://podminky.urs.cz/item/CS_URS_2025_01/765191031</t>
  </si>
  <si>
    <t>376</t>
  </si>
  <si>
    <t>28329303</t>
  </si>
  <si>
    <t>páska těsnící jednostranně lepící butylkaučuková pod kontralatě š 50mm</t>
  </si>
  <si>
    <t>921706309</t>
  </si>
  <si>
    <t>"skladba střechy S1" ((1058-76-61-2*0,5-2,5*0,6-1,98*1,53*21-1,32*1,53*2-0,66*1,53*2-0,55*0,78*5-0,94*1,4*2)/cos 35)/0,9*1,1</t>
  </si>
  <si>
    <t>"skladba střechy S2" ((80+63)/cos 5)/0,9*1,1</t>
  </si>
  <si>
    <t>377</t>
  </si>
  <si>
    <t>765191051</t>
  </si>
  <si>
    <t>Montáž pojistné hydroizolační nebo parotěsné fólie hřebene větrané střechy</t>
  </si>
  <si>
    <t>-1037250528</t>
  </si>
  <si>
    <t>Montáž pojistné hydroizolační nebo parotěsné fólie hřebene nebo nároží, střechy větrané</t>
  </si>
  <si>
    <t>https://podminky.urs.cz/item/CS_URS_2025_01/765191051</t>
  </si>
  <si>
    <t>378</t>
  </si>
  <si>
    <t>765191071</t>
  </si>
  <si>
    <t>Montáž pojistné hydroizolační nebo parotěsné fólie okapu</t>
  </si>
  <si>
    <t>-1422683979</t>
  </si>
  <si>
    <t>Montáž pojistné hydroizolační nebo parotěsné fólie okapu přesahem na okapnici</t>
  </si>
  <si>
    <t>https://podminky.urs.cz/item/CS_URS_2025_01/765191071</t>
  </si>
  <si>
    <t>379</t>
  </si>
  <si>
    <t>765191091</t>
  </si>
  <si>
    <t>Příplatek k cenám montáž pojistné hydroizolační nebo parotěsné fólie za sklon přes 30°</t>
  </si>
  <si>
    <t>1450727274</t>
  </si>
  <si>
    <t>Montáž pojistné hydroizolační nebo parotěsné fólie Příplatek k cenám montáže na bednění nebo tepelnou izolaci za sklon přes 30°</t>
  </si>
  <si>
    <t>https://podminky.urs.cz/item/CS_URS_2025_01/765191091</t>
  </si>
  <si>
    <t>380</t>
  </si>
  <si>
    <t>765191911</t>
  </si>
  <si>
    <t>Demontáž pojistné hydroizolační fólie kladené ve sklonu přes 30°</t>
  </si>
  <si>
    <t>-1419857429</t>
  </si>
  <si>
    <t>https://podminky.urs.cz/item/CS_URS_2025_01/765191911</t>
  </si>
  <si>
    <t>"demontáž fólie na bednění" (1062-1*0,5-1,94*0,5-1,2*0,5-2*0,5-1,3*0,5-0,8*0,5-2,4*0,5-2,5*0,6-1,5*0,5)/cos 35*1,2</t>
  </si>
  <si>
    <t>381</t>
  </si>
  <si>
    <t xml:space="preserve">Vyřezání pojistné hydroizolační fólie pod bedněním kladené ve sklonu přes 30° </t>
  </si>
  <si>
    <t>1012652654</t>
  </si>
  <si>
    <t>"demontáž  fólie pod bedněním - 85% plochy" (1062-1*0,5-1,94*0,5-1,2*0,5-2*0,5-1,3*0,5-0,8*0,5-2,4*0,5-2,5*0,6-1,5*0,5)/cos 35*1,2*0,85</t>
  </si>
  <si>
    <t>382</t>
  </si>
  <si>
    <t>765192001</t>
  </si>
  <si>
    <t>Nouzové (provizorní) zakrytí střechy plachtou</t>
  </si>
  <si>
    <t>-1053759544</t>
  </si>
  <si>
    <t>Nouzové zakrytí střechy plachtou</t>
  </si>
  <si>
    <t>https://podminky.urs.cz/item/CS_URS_2025_01/765192001</t>
  </si>
  <si>
    <t>"plocha střechy" 1062/cos 35</t>
  </si>
  <si>
    <t>383</t>
  </si>
  <si>
    <t>998765103</t>
  </si>
  <si>
    <t>Přesun hmot tonážní pro krytiny skládané v objektech v přes 12 do 24 m</t>
  </si>
  <si>
    <t>-944339674</t>
  </si>
  <si>
    <t>Přesun hmot pro krytiny skládané stanovený z hmotnosti přesunovaného materiálu vodorovná dopravní vzdálenost do 50 m základní na objektech výšky přes 12 do 24 m</t>
  </si>
  <si>
    <t>https://podminky.urs.cz/item/CS_URS_2025_01/998765103</t>
  </si>
  <si>
    <t>766</t>
  </si>
  <si>
    <t>Konstrukce truhlářské</t>
  </si>
  <si>
    <t>384</t>
  </si>
  <si>
    <t>1/L Dodávka a montáž vnitřních 1kř. dveří 800x1970 mm včetně ocelové zárubně, kování, zámku, generáního klíče, označení místnosti a veškerého příslušenství, specifikace-viz  v.č. 130</t>
  </si>
  <si>
    <t>1946480754</t>
  </si>
  <si>
    <t xml:space="preserve">1/L Dodávka a montáž vnitřních 1kř. dveří 800x1970 mm včetně ocelové zárubně, kování, zámku, generáního klíče, označení místnosti a veškerého příslušenství, specifikace-viz v.č. 130, součástí dodávky této položky jsou veškeré práce a konstrukce popsané na v.č. 130 pod označením položky 1/L </t>
  </si>
  <si>
    <t>"viz v.č. 130 Tabulky PSV - pozice 1/L" 1</t>
  </si>
  <si>
    <t>385</t>
  </si>
  <si>
    <t>2/L Dodávka a montáž vnitřních 1kř. dveří 900x1970 mm včetně ocelové zárubně, kování, zámku, generáního klíče, označení místnosti a veškerého příslušenství, specifikace-viz  v.č. 130</t>
  </si>
  <si>
    <t>2140371444</t>
  </si>
  <si>
    <t xml:space="preserve">2/L Dodávka a montáž vnitřních 1kř. dveří 900x1970 mm včetně ocelové zárubně, kování, zámku, generáního klíče, označení místnosti a veškerého příslušenství, specifikace-viz v.č. 130, součástí dodávky této položky jsou veškeré práce a konstrukce popsané na v.č. 130 pod označením položky 2/L </t>
  </si>
  <si>
    <t>"viz v.č. 130 Tabulky PSV - pozice 2/L" 1</t>
  </si>
  <si>
    <t>386</t>
  </si>
  <si>
    <t>3/P Dodávka a montáž vnitřních 1kř. dveří 800x1970 mm včetně ocelové zárubně, kování, zámku, generáního klíče, označení místnosti a veškerého příslušenství, specifikace-viz  v.č. 130</t>
  </si>
  <si>
    <t>-45716356</t>
  </si>
  <si>
    <t xml:space="preserve">3/P Dodávka a montáž vnitřních 1kř. dveří 800x1970 mm včetně ocelové zárubně, kování, zámku, generáního klíče, označení místnosti a veškerého příslušenství, specifikace-viz v.č. 130, součástí dodávky této položky jsou veškeré práce a konstrukce popsané na v.č. 130 pod označením položky 3/P </t>
  </si>
  <si>
    <t>Poznámka k položce:_x000D_
- POŽÁRNÍ ODOLNOST- EI30DP3-C-Sm</t>
  </si>
  <si>
    <t>"viz v.č. 130 Tabulky PSV - pozice 3/P" 1</t>
  </si>
  <si>
    <t>387</t>
  </si>
  <si>
    <t>4/L Dodávka a montáž vnitřních 1kř. dveří 900x1970 mm včetně ocelové zárubně, kování, zámku, generáního klíče, označení místnosti a veškerého příslušenství, specifikace-viz  v.č. 130</t>
  </si>
  <si>
    <t>-59109987</t>
  </si>
  <si>
    <t xml:space="preserve">4/L Dodávka a montáž vnitřních 1kř. dveří 900x1970 mm včetně ocelové zárubně, kování, zámku, generáního klíče, označení místnosti a veškerého příslušenství, specifikace-viz v.č. 130, součástí dodávky této položky jsou veškeré práce a konstrukce popsané na v.č. 130 pod označením položky 4/L </t>
  </si>
  <si>
    <t>"viz v.č. 130 Tabulky PSV - pozice 4/L" 2</t>
  </si>
  <si>
    <t>388</t>
  </si>
  <si>
    <t>4/P Dodávka a montáž vnitřních 1kř. dveří 900x1970 mm včetně ocelové zárubně, kování, zámku, generáního klíče, označení místnosti a veškerého příslušenství, specifikace-viz  v.č. 130</t>
  </si>
  <si>
    <t>1459331905</t>
  </si>
  <si>
    <t xml:space="preserve">4/P Dodávka a montáž vnitřních 1kř. dveří 900x1970 mm včetně ocelové zárubně, kování, zámku, generáního klíče, označení místnosti a veškerého příslušenství, specifikace-viz v.č. 130, součástí dodávky této položky jsou veškeré práce a konstrukce popsané na v.č. 130 pod označením položky 4/P </t>
  </si>
  <si>
    <t>"viz v.č. 130 Tabulky PSV - pozice 4/P" 3</t>
  </si>
  <si>
    <t>389</t>
  </si>
  <si>
    <t>5/L Dodávka a montáž vnitřních 1kř. dveří 900x1970 mm včetně ocelové zárubně, kování, zámku, generáního klíče, označení místnosti a veškerého příslušenství, specifikace-viz  v.č. 130</t>
  </si>
  <si>
    <t>-1120228388</t>
  </si>
  <si>
    <t xml:space="preserve">5/L Dodávka a montáž vnitřních 1kř. dveří 900x1970 mm včetně ocelové zárubně, kování, zámku, generáního klíče, označení místnosti a veškerého příslušenství, specifikace-viz v.č. 130, součástí dodávky této položky jsou veškeré práce a konstrukce popsané na v.č. 130 pod označením položky 5/L </t>
  </si>
  <si>
    <t xml:space="preserve">Poznámka k položce:_x000D_
- POŽÁRNÍ ODOLNOST- EW30DP3-C </t>
  </si>
  <si>
    <t>"viz v.č. 130 Tabulky PSV - pozice 5/L" 5</t>
  </si>
  <si>
    <t>390</t>
  </si>
  <si>
    <t>5/P  Dodávka a montáž vnitřních 1kř. dveří 900x1970 mm včetně ocelové zárubně, kování, zámku, generáního klíče, označení místnosti a veškerého příslušenství, specifikace-viz  v.č. 130</t>
  </si>
  <si>
    <t>-1047218588</t>
  </si>
  <si>
    <t>5/P Dodávka a montáž vnitřních 1kř. dveří 900x1970 mm včetně ocelové zárubně, kování, zámku, generáního klíče, označení místnosti a veškerého příslušenství, specifikace-viz v.č. 130, součástí dodávky této položky jsou veškeré práce a konstrukce popsané na v.č. 130 pod označením položky 5/P</t>
  </si>
  <si>
    <t>"viz v.č. 130 Tabulky PSV - pozice 5/P" 2</t>
  </si>
  <si>
    <t>391</t>
  </si>
  <si>
    <t>6/L Dodávka a montáž vnitřních 1kř. dveří 800x1970 mm včetně ocelové zárubně, kování, zámku, generáního klíče, označení místnosti a veškerého příslušenství, specifikace-viz  v.č. 130</t>
  </si>
  <si>
    <t>1131348221</t>
  </si>
  <si>
    <t xml:space="preserve">6/L Dodávka a montáž vnitřních 1kř. dveří 800x1970 mm včetně ocelové zárubně, kování, zámku, generáního klíče, označení místnosti a veškerého příslušenství, specifikace-viz v.č. 130, součástí dodávky této položky jsou veškeré práce a konstrukce popsané na v.č. 130 pod označením položky 6/L </t>
  </si>
  <si>
    <t>Poznámka k položce:_x000D_
- POŽÁRNÍ ODOLNOST- EW30DP3-C</t>
  </si>
  <si>
    <t>"viz v.č. 130 Tabulky PSV - pozice 6/L" 3</t>
  </si>
  <si>
    <t>392</t>
  </si>
  <si>
    <t>7/L Dodávka a montáž vnitřních 1kř. dveří 800x1970 mm včetně ocelové zárubně, kování, zámku, generáního klíče, označení místnosti a veškerého příslušenství, specifikace-viz  v.č. 130</t>
  </si>
  <si>
    <t>-201802389</t>
  </si>
  <si>
    <t xml:space="preserve">7/L Dodávka a montáž vnitřních 1kř. dveří 800x1970 mm včetně ocelové zárubně, kování, zámku, generáního klíče, označení místnosti a veškerého příslušenství, specifikace-viz v.č. 130, součástí dodávky této položky jsou veškeré práce a konstrukce popsané na v.č. 130 pod označením položky 7/L </t>
  </si>
  <si>
    <t>"viz v.č. 130 Tabulky PSV - pozice 7/L" 1</t>
  </si>
  <si>
    <t>393</t>
  </si>
  <si>
    <t>7/P Dodávka a montáž vnitřních 1kř. dveří 800x1970 mm včetně ocelové zárubně, kování, zámku, generáního klíče, označení místnosti a veškerého příslušenství, specifikace-viz  v.č. 130</t>
  </si>
  <si>
    <t>-53940755</t>
  </si>
  <si>
    <t>7/P Dodávka a montáž vnitřních 1kř. dveří 800x1970 mm včetně ocelové zárubně, kování, zámku, generáního klíče, označení místnosti a veškerého příslušenství, specifikace-viz v.č. 130, součástí dodávky této položky jsou veškeré práce a konstrukce popsané na v.č. 130 pod označením položky 7/P</t>
  </si>
  <si>
    <t>"viz v.č. 130 Tabulky PSV - pozice 7/P" 1</t>
  </si>
  <si>
    <t>394</t>
  </si>
  <si>
    <t>8/L Dodávka a montáž vnitřních 1kř. dveří 800x1970 mm včetně ocelové zárubně, kování, zámku, generáního klíče, označení místnosti a veškerého příslušenství, specifikace-viz  v.č. 130</t>
  </si>
  <si>
    <t>1251294240</t>
  </si>
  <si>
    <t xml:space="preserve">8/L Dodávka a montáž vnitřních 1kř. dveří 800x1970 mm včetně ocelové zárubně, kování, zámku, generáního klíče, označení místnosti a veškerého příslušenství, specifikace-viz v.č. 130, součástí dodávky této položky jsou veškeré práce a konstrukce popsané na v.č. 130 pod označením položky 8/L </t>
  </si>
  <si>
    <t>"viz v.č. 130 Tabulky PSV - pozice 8/L" 1</t>
  </si>
  <si>
    <t>395</t>
  </si>
  <si>
    <t>9/L Dodávka a montáž vnitřních 1kř. dveří 800x1970 mm včetně ocelové zárubně, kování, zámku, generáního klíče, označení místnosti a veškerého příslušenství, specifikace-viz  v.č. 130</t>
  </si>
  <si>
    <t>-115846052</t>
  </si>
  <si>
    <t xml:space="preserve">9/L Dodávka a montáž vnitřních 1kř. dveří 800x1970 mm včetně ocelové zárubně, kování, zámku, generáního klíče, označení místnosti a veškerého příslušenství, specifikace-viz v.č. 130, součástí dodávky této položky jsou veškeré práce a konstrukce popsané na v.č. 130 pod označením položky 9/L </t>
  </si>
  <si>
    <t>Poznámka k položce:_x000D_
- POŽÁRNÍ ODOLNOST- EW30DP3-KLÍČ</t>
  </si>
  <si>
    <t>"viz v.č. 130 Tabulky PSV - pozice 9/L" 2</t>
  </si>
  <si>
    <t>396</t>
  </si>
  <si>
    <t>9/P Dodávka a montáž vnitřních 1kř. dveří 800x1970 mm včetně ocelové zárubně, kování, zámku, generáního klíče, označení místnosti a veškerého příslušenství, specifikace-viz  v.č. 130</t>
  </si>
  <si>
    <t>-1636133232</t>
  </si>
  <si>
    <t xml:space="preserve">9/P Dodávka a montáž vnitřních 1kř. dveří 800x1970 mm včetně ocelové zárubně, kování, zámku, generáního klíče, označení místnosti a veškerého příslušenství, specifikace-viz v.č. 130, součástí dodávky této položky jsou veškeré práce a konstrukce popsané na v.č. 130 pod označením položky 9/P </t>
  </si>
  <si>
    <t>"viz v.č. 130 Tabulky PSV - pozice 9/P" 1</t>
  </si>
  <si>
    <t>397</t>
  </si>
  <si>
    <t>10/L Dodávka a montáž vnitřních 1kř. dveří 800x800 mm včetně ocelové zárubně, kování, zámku, generáního klíče, označení místnosti a veškerého příslušenství, specifikace-viz  v.č. 130</t>
  </si>
  <si>
    <t>-694275503</t>
  </si>
  <si>
    <t xml:space="preserve">10/L Dodávka a montáž vnitřních 1kř. dveří 800x800 mm včetně ocelové zárubně, kování, zámku, generáního klíče, označení místnosti a veškerého příslušenství, specifikace-viz v.č. 130, součástí dodávky této položky jsou veškeré práce a konstrukce popsané na v.č. 130 pod označením položky 10/L </t>
  </si>
  <si>
    <t>"viz v.č. 130 Tabulky PSV - pozice 10/L" 1</t>
  </si>
  <si>
    <t>398</t>
  </si>
  <si>
    <t>11/L Dodávka a montáž vnitřních 1kř. dveří 700x1970 mm včetně ocelové zárubně, kování, zámku, generáního klíče, označení místnosti a veškerého příslušenství, specifikace-viz  v.č. 130</t>
  </si>
  <si>
    <t>-1390173319</t>
  </si>
  <si>
    <t xml:space="preserve">11/L Dodávka a montáž vnitřních 1kř. dveří 700x1970 mm včetně ocelové zárubně, kování, zámku, generáního klíče, označení místnosti a veškerého příslušenství, specifikace-viz v.č. 130, součástí dodávky této položky jsou veškeré práce a konstrukce popsané na v.č. 130 pod označením položky 11/L </t>
  </si>
  <si>
    <t>"viz v.č. 130 Tabulky PSV - pozice 11/L" 1</t>
  </si>
  <si>
    <t>399</t>
  </si>
  <si>
    <t>12/L Dodávka a montáž vnitřních 1kř. dveří 800x1750 mm včetně ocelové zárubně, kování, zámku, generáního klíče, označení místnosti a veškerého příslušenství, specifikace-viz  v.č. 130</t>
  </si>
  <si>
    <t>-803473840</t>
  </si>
  <si>
    <t xml:space="preserve">12/L Dodávka a montáž vnitřních 1kř. dveří 800x1750 mm včetně ocelové zárubně, kování, zámku, generáního klíče, označení místnosti a veškerého příslušenství, specifikace-viz v.č. 130, součástí dodávky této položky jsou veškeré práce a konstrukce popsané na v.č. 130 pod označením položky 12/L </t>
  </si>
  <si>
    <t>"viz v.č. 130 Tabulky PSV - pozice 12/L" 1</t>
  </si>
  <si>
    <t>400</t>
  </si>
  <si>
    <t>13/L Dodávka a montáž vnitřních 1kř. dveří 700x1970 mm včetně ocelové zárubně, kování, zámku, generáního klíče, označení místnosti a veškerého příslušenství, specifikace-viz  v.č. 130</t>
  </si>
  <si>
    <t>-2036286669</t>
  </si>
  <si>
    <t xml:space="preserve">13/L Dodávka a montáž vnitřních 1kř. dveří 700x1970 mm včetně ocelové zárubně, kování, zámku, generáního klíče, označení místnosti a veškerého příslušenství, specifikace-viz v.č. 130, součástí dodávky této položky jsou veškeré práce a konstrukce popsané na v.č. 130 pod označením položky 13/L </t>
  </si>
  <si>
    <t>"viz v.č. 130 Tabulky PSV - pozice 13/L" 1</t>
  </si>
  <si>
    <t>401</t>
  </si>
  <si>
    <t>13/P Dodávka a montáž vnitřních 1kř. dveří 700x1970 mm včetně ocelové zárubně, kování, zámku, generáního klíče, označení místnosti a veškerého příslušenství, specifikace-viz  v.č. 130</t>
  </si>
  <si>
    <t>481529882</t>
  </si>
  <si>
    <t xml:space="preserve">13/P Dodávka a montáž vnitřních 1kř. dveří 700x1970 mm včetně ocelové zárubně, kování, zámku, generáního klíče, označení místnosti a veškerého příslušenství, specifikace-viz v.č. 130, součástí dodávky této položky jsou veškeré práce a konstrukce popsané na v.č. 130 pod označením položky 13/P </t>
  </si>
  <si>
    <t>"viz v.č. 130 Tabulky PSV - pozice 13/P" 3</t>
  </si>
  <si>
    <t>402</t>
  </si>
  <si>
    <t>14 Dodávka a montáž skládacích sprchových dveří 700x1970 mm včetně veškerého příslušenství, specifikace-viz  v.č. 130</t>
  </si>
  <si>
    <t>-1188396195</t>
  </si>
  <si>
    <t xml:space="preserve">14 Dodávka a montáž skládacích sprchových dveří 700x1970 mm včetně veškerého příslušenství, specifikace-viz v.č. 130, součástí dodávky této položky jsou veškeré práce a konstrukce popsané na v.č. 130 pod označením položky 14 </t>
  </si>
  <si>
    <t>"viz v.č. 130 Tabulky PSV - pozice 14" 1</t>
  </si>
  <si>
    <t>403</t>
  </si>
  <si>
    <t>20 Dodávka a montáž sanitárních příček (2 kabiny velikosti 2175x1000mm výšky 2000mm s dveřmi š.700 mm) včetně veškerého příslušenství, specifikace-viz  v.č. 130</t>
  </si>
  <si>
    <t>-1216722939</t>
  </si>
  <si>
    <t xml:space="preserve">20 Dodávka a montáž sanitárních příček (2 kabiny velikosti 2175x1000mm výšky 2000mm s dveřmi š.700 mm) včetně veškerého příslušenství, specifikace-viz v.č. 130, součástí dodávky této položky jsou veškeré práce a konstrukce popsané na v.č. 130 pod označením položky 20 </t>
  </si>
  <si>
    <t>"viz v.č. 130 Tabulky PSV - pozice 20" 1</t>
  </si>
  <si>
    <t>404</t>
  </si>
  <si>
    <t>21 Dodávka a montáž sanitární příčky (kabina velikosti 1600x1130mm výšky 2000mm s dveřmi š.700 mm) včetně veškerého příslušenství, specifikace-viz  v.č. 130</t>
  </si>
  <si>
    <t>-1311557436</t>
  </si>
  <si>
    <t>21 Dodávka a montáž sanitární příčky (kabina velikosti 1600x1130mm výšky 2000mm s dveřmi š.700 mm) včetně veškerého příslušenství, specifikace-viz v.č. 130, součástí dodávky této položky jsou veškeré práce a konstrukce popsané na v.č. 130 pod označením položky 21</t>
  </si>
  <si>
    <t>"viz v.č. 130 Tabulky PSV - pozice 21" 1</t>
  </si>
  <si>
    <t>405</t>
  </si>
  <si>
    <t>22 Dodávka a montáž sanitárních příček (3 kabiny velikosti 1750x900mm výšky 2000mm s dveřmi š.700 mm) včetně veškerého příslušenství, specifikace-viz  v.č. 130</t>
  </si>
  <si>
    <t>-254894772</t>
  </si>
  <si>
    <t>22 Dodávka a montáž sanitárních příček (3 kabiny velikosti 1750x900mm výšky 2000mm s dveřmi š.700 mm) včetně veškerého příslušenství, specifikace-viz v.č. 130, součástí dodávky této položky jsou veškeré práce a konstrukce popsané na v.č. 130 pod označením položky 22</t>
  </si>
  <si>
    <t>"viz v.č. 130 Tabulky PSV - pozice 22" 1</t>
  </si>
  <si>
    <t>406</t>
  </si>
  <si>
    <t>24 Dodávka a montáž sestavy šesi střešních ateliérových oken včetně veškerého  příslušenství, specifikace-viz v.č. 130</t>
  </si>
  <si>
    <t>-1205303060</t>
  </si>
  <si>
    <t xml:space="preserve">24 Dodávka a montáž sestavy šesi střešních ateliérových oken včetně veškerého příslušenství, specifikace-viz v.č. 130, součástí dodávky této položky jsou veškeré práce a konstrukce popsané na v.č. 130 pod označením položky 24 (mimo jiné i zastínění, elektrické ovládání, zatemňovací rolety a dešťové senzory)
</t>
  </si>
  <si>
    <t>"viz v.č. 130 - pozice 24" 21</t>
  </si>
  <si>
    <t>407</t>
  </si>
  <si>
    <t>25 Dodávka a montáž sestavy čtyř střešních ateliérových oken včetně veškerého  příslušenství, specifikace-viz v.č. 130</t>
  </si>
  <si>
    <t>743809469</t>
  </si>
  <si>
    <t xml:space="preserve">25 Dodávka a montáž sestavy čtyř střešních ateliérových oken včetně veškerého příslušenství, specifikace-viz v.č. 130, součástí dodávky této položky jsou veškeré práce a konstrukce popsané na v.č. 130 pod označením položky 25 (mimo jiné i zastínění, elektrické ovládání, zatemňovací rolety a dešťové senzory)
</t>
  </si>
  <si>
    <t>"viz v.č. 130 - pozice 25" 2</t>
  </si>
  <si>
    <t>408</t>
  </si>
  <si>
    <t>26 Dodávka a montáž sestavy dvou střešních ateliérových oken včetně veškerého  příslušenství, specifikace-viz v.č. 130</t>
  </si>
  <si>
    <t>1548059362</t>
  </si>
  <si>
    <t xml:space="preserve">26 Dodávka a montáž sestavy dvou střešních ateliérových oken včetně veškerého příslušenství, specifikace-viz v.č. 130, součástí dodávky této položky jsou veškeré práce a konstrukce popsané na v.č. 130 pod označením položky 26 (mimo jiné i zastínění, elektrické ovládání, zatemňovací rolety a dešťové senzory)
</t>
  </si>
  <si>
    <t>"viz v.č. 130 - pozice 26" 2</t>
  </si>
  <si>
    <t>409</t>
  </si>
  <si>
    <t>27 Dodávka a montáž střešního výlezu včetně lemování veškerého  příslušenství, specifikace-viz v.č. 130</t>
  </si>
  <si>
    <t>-306179784</t>
  </si>
  <si>
    <t>27 Dodávka a montáž střešního výlezu včetně lemování veškerého příslušenství, specifikace-viz v.č. 130, součástí dodávky této položky jsou veškeré práce a konstrukce popsané na v.č. 130 pod označením položky 27</t>
  </si>
  <si>
    <t>"viz v.č. 130 Tabulky PSV - pozice 27" 5</t>
  </si>
  <si>
    <t>410</t>
  </si>
  <si>
    <t>28 Dodávka a montáž střešního okna pro odvod kouře včetně lemování a veškerého  příslušenství, specifikace-viz v.č. 130</t>
  </si>
  <si>
    <t>1768240609</t>
  </si>
  <si>
    <t xml:space="preserve">28 Dodávka a montáž střešního okna pro odvod kouře včetně lemování a veškerého příslušenství, specifikace-viz v.č. 130, součástí dodávky této položky jsou veškeré práce a konstrukce popsané na v.č. 130 pod označením položky 28
</t>
  </si>
  <si>
    <t>"viz v.č. 130 Tabulky PSV - pozice 28" 2</t>
  </si>
  <si>
    <t>411</t>
  </si>
  <si>
    <t>29 Dodávka a montáž ochranného okna 1250x980 mm včetně veškerého  příslušenství, specifikace-viz v.č. 130</t>
  </si>
  <si>
    <t>-2061395320</t>
  </si>
  <si>
    <t>29 Dodávka a montáž ochranného okna 1250x980 mm včetně veškerého příslušenství, specifikace-viz v.č. 130, součástí dodávky této položky jsou veškeré práce a konstrukce popsané na v.č. 130 pod označením položky 29</t>
  </si>
  <si>
    <t>"viz v.č. 130 Tabulky PSV - pozice 29" 1</t>
  </si>
  <si>
    <t>412</t>
  </si>
  <si>
    <t>29 Dodávka a montáž ochranného okna 1250x1504 mm včetně veškerého  příslušenství, specifikace-viz v.č. 130</t>
  </si>
  <si>
    <t>1193042718</t>
  </si>
  <si>
    <t>29 Dodávka a montáž ochranného okna 1250x1504 mm včetně veškerého příslušenství, specifikace-viz v.č. 130, součástí dodávky této položky jsou veškeré práce a konstrukce popsané na v.č. 130 pod označením položky 29</t>
  </si>
  <si>
    <t>413</t>
  </si>
  <si>
    <t>766411821</t>
  </si>
  <si>
    <t>Demontáž truhlářského obložení stěn z palubek</t>
  </si>
  <si>
    <t>86296831</t>
  </si>
  <si>
    <t>Demontáž obložení stěn palubkami</t>
  </si>
  <si>
    <t>https://podminky.urs.cz/item/CS_URS_2025_01/766411821</t>
  </si>
  <si>
    <t>"1.NP - vedle ocelového venkovního schodiště" 5,2*2,4</t>
  </si>
  <si>
    <t>414</t>
  </si>
  <si>
    <t>766411822</t>
  </si>
  <si>
    <t>Demontáž truhlářského obložení stěn podkladových roštů</t>
  </si>
  <si>
    <t>938378437</t>
  </si>
  <si>
    <t>Demontáž obložení stěn podkladových roštů</t>
  </si>
  <si>
    <t>https://podminky.urs.cz/item/CS_URS_2025_01/766411822</t>
  </si>
  <si>
    <t>415</t>
  </si>
  <si>
    <t>Dodávka a montáž úpravy stávajícího dřevěného obkladu včetně  povrchové úpravy</t>
  </si>
  <si>
    <t>-1994057760</t>
  </si>
  <si>
    <t>Dodávka a montáž úpravy stávajícího dřevěného obkladu včetně povrchové úpravy, položka zahrnuje :
- přesné zaříznutí obkladu pro budoucí nové olištování
- nátěr okolí zaříznutí v šíři 250 mm (2xlazura)</t>
  </si>
  <si>
    <t>"1.NP - vedle ocelového venkovního schodiště" 5,2*2+2,4*2</t>
  </si>
  <si>
    <t>416</t>
  </si>
  <si>
    <t>Dodávka a montáž olištování stávajícího dřevěného obkladu včetně povrchové úpravy</t>
  </si>
  <si>
    <t>-1806645091</t>
  </si>
  <si>
    <t>417</t>
  </si>
  <si>
    <t>766691811</t>
  </si>
  <si>
    <t>Demontáž parapetních desek dřevěných nebo plastových šířky do 300 mm</t>
  </si>
  <si>
    <t>808367853</t>
  </si>
  <si>
    <t>Demontáž parapetních desek šířky do 300 mm</t>
  </si>
  <si>
    <t>https://podminky.urs.cz/item/CS_URS_2025_01/766691811</t>
  </si>
  <si>
    <t>"zazdívané otvory v 1.PP" 0,8+1,22</t>
  </si>
  <si>
    <t>"viz v.č. 130 Tabulky PSV a půdorysy 1.PP-4.NP - v místě pozice 66" 1,19*2</t>
  </si>
  <si>
    <t>"viz v.č. 130 Tabulky PSV a půdorysy 1.PP-4.NP - v místě pozice 67" 1,15*3</t>
  </si>
  <si>
    <t>"viz v.č. 130 Tabulky PSV a půdorysy 1.PP-4.NP - v místě zazdívaných oken v 1.NP"  2,35*2+0,6</t>
  </si>
  <si>
    <t>"viz v.č. 130 Tabulky PSV a půdorysy 1.PP-4.NP - v místě pozic 68 a 69" 2,35*2+0,6</t>
  </si>
  <si>
    <t>418</t>
  </si>
  <si>
    <t>766691812</t>
  </si>
  <si>
    <t>Demontáž parapetních desek dřevěných nebo plastových šířky přes 300 mm</t>
  </si>
  <si>
    <t>-1933651737</t>
  </si>
  <si>
    <t>Demontáž parapetních desek šířky přes 300 mm</t>
  </si>
  <si>
    <t>https://podminky.urs.cz/item/CS_URS_2025_01/766691812</t>
  </si>
  <si>
    <t>"viz v.č. 130 Tabulky PSV a půdorysy 1.PP-4.NP - pozice 52" 1,5*3</t>
  </si>
  <si>
    <t>419</t>
  </si>
  <si>
    <t>766691914</t>
  </si>
  <si>
    <t>Vyvěšení nebo zavěšení dřevěných křídel dveří pl do 2 m2</t>
  </si>
  <si>
    <t>-1769289276</t>
  </si>
  <si>
    <t>Ostatní práce vyvěšení nebo zavěšení křídel dřevěných dveřních, plochy do 2 m2</t>
  </si>
  <si>
    <t>https://podminky.urs.cz/item/CS_URS_2025_01/766691914</t>
  </si>
  <si>
    <t>"viz v.č. 130 Tabulky PSV a půdorysy 1.PP-3.NP - v místě pozic 1/L a 2/L" 1+1</t>
  </si>
  <si>
    <t>"viz v.č. 130 Tabulky PSV a půdorysy 1.PP-3.NP - v místě pozice 3/P" 1</t>
  </si>
  <si>
    <t>"viz v.č. 130 Tabulky PSV a půdorysy 1.PP-3.NP - v místě pozice 4/L" 2</t>
  </si>
  <si>
    <t>"viz v.č. 130 Tabulky PSV a půdorysy 1.PP-3.NP - v místě pozice 4/P" 2+1</t>
  </si>
  <si>
    <t>"viz v.č. 130 Tabulky PSV a půdorysy 1.PP-3.NP - v místě pozice 6/L" 1+1+1</t>
  </si>
  <si>
    <t>"viz v.č. 130 Tabulky PSV a půdorysy 1.PP-3.NP - v místě pozice 50" 1</t>
  </si>
  <si>
    <t>"viz v.č. 130 Tabulky PSV a půdorysy 1.PP-3.NP - v místě pozice 51" 1</t>
  </si>
  <si>
    <t>420</t>
  </si>
  <si>
    <t>766694116</t>
  </si>
  <si>
    <t>Montáž parapetních desek dřevěných nebo plastových š do 30 cm</t>
  </si>
  <si>
    <t>705336274</t>
  </si>
  <si>
    <t>Montáž ostatních truhlářských konstrukcí parapetních desek dřevěných nebo plastových šířky do 300 mm</t>
  </si>
  <si>
    <t>https://podminky.urs.cz/item/CS_URS_2025_01/766694116</t>
  </si>
  <si>
    <t>"š. 200 mm"</t>
  </si>
  <si>
    <t>"viz v.č. 130 Tabulky PSV - pozice 57" 3,302</t>
  </si>
  <si>
    <t>"viz v.č. 130 Tabulky PSV - pozice 58" 2,308</t>
  </si>
  <si>
    <t>"viz v.č. 130 Tabulky PSV - pozice 59" 3,6</t>
  </si>
  <si>
    <t>"viz v.č. 130 Tabulky PSV - pozice 60" 3,096</t>
  </si>
  <si>
    <t>"viz v.č. 130 Tabulky PSV - pozice 61" 3,7*2</t>
  </si>
  <si>
    <t>"viz v.č. 130 Tabulky PSV - pozice 62" 3,694</t>
  </si>
  <si>
    <t>"viz v.č. 130 Tabulky PSV - pozice 63" 3,979</t>
  </si>
  <si>
    <t>"viz v.č. 130 Tabulky PSV - pozice 64" 3,5</t>
  </si>
  <si>
    <t>"š. 250 mm"</t>
  </si>
  <si>
    <t>"viz v.č. 130 Tabulky PSV - pozice 66" 1,19*2</t>
  </si>
  <si>
    <t>"viz v.č. 130 Tabulky PSV - pozice 67" 1,15*3</t>
  </si>
  <si>
    <t>"viz v.č. 130 Tabulky PSV - pozice 68" 2,35*2</t>
  </si>
  <si>
    <t>"viz v.č. 130 Tabulky PSV - pozice 69" 0,6</t>
  </si>
  <si>
    <t>421</t>
  </si>
  <si>
    <t>61140078</t>
  </si>
  <si>
    <t>parapet plastový vnitřní š 200mm</t>
  </si>
  <si>
    <t>-785245008</t>
  </si>
  <si>
    <t>"viz v.č. 130 Tabulky PSV - pozice 57" 3,302*1,04</t>
  </si>
  <si>
    <t>"viz v.č. 130 Tabulky PSV - pozice 58" 2,308*1,04</t>
  </si>
  <si>
    <t>"viz v.č. 130 Tabulky PSV - pozice 59" 3,6*1,04</t>
  </si>
  <si>
    <t>"viz v.č. 130 Tabulky PSV - pozice 60" 3,096*1,04</t>
  </si>
  <si>
    <t>"viz v.č. 130 Tabulky PSV - pozice 61" 3,7*2*1,04</t>
  </si>
  <si>
    <t>"viz v.č. 130 Tabulky PSV - pozice 62" 3,694*1,04</t>
  </si>
  <si>
    <t>"viz v.č. 130 Tabulky PSV - pozice 63" 3,979*1,04</t>
  </si>
  <si>
    <t>"viz v.č. 130 Tabulky PSV - pozice 64" 3,5*1,04</t>
  </si>
  <si>
    <t>422</t>
  </si>
  <si>
    <t>61144401</t>
  </si>
  <si>
    <t>parapet plastový vnitřní š 250mm</t>
  </si>
  <si>
    <t>1706159144</t>
  </si>
  <si>
    <t>"viz v.č. 130 Tabulky PSV - pozice 66" 1,19*2*1,04</t>
  </si>
  <si>
    <t>"viz v.č. 130 Tabulky PSV - pozice 67" 1,15*3*1,04</t>
  </si>
  <si>
    <t>"viz v.č. 130 Tabulky PSV - pozice 68" 2,35*2*1,04</t>
  </si>
  <si>
    <t>"viz v.č. 130 Tabulky PSV - pozice 69" 0,6*1,04</t>
  </si>
  <si>
    <t>423</t>
  </si>
  <si>
    <t>61144019</t>
  </si>
  <si>
    <t>koncovka k parapetu plastovému vnitřnímu 1 pár</t>
  </si>
  <si>
    <t>sada</t>
  </si>
  <si>
    <t>1096656778</t>
  </si>
  <si>
    <t>"viz v.č. 130 Tabulky PSV - pozice 57" 1</t>
  </si>
  <si>
    <t>"viz v.č. 130 Tabulky PSV - pozice 58" 1</t>
  </si>
  <si>
    <t>"viz v.č. 130 Tabulky PSV - pozice 59" 1</t>
  </si>
  <si>
    <t>"viz v.č. 130 Tabulky PSV - pozice 60" 1</t>
  </si>
  <si>
    <t>"viz v.č. 130 Tabulky PSV - pozice 61" 1*2</t>
  </si>
  <si>
    <t>"viz v.č. 130 Tabulky PSV - pozice 62" 1</t>
  </si>
  <si>
    <t>"viz v.č. 130 Tabulky PSV - pozice 63" 1</t>
  </si>
  <si>
    <t>"viz v.č. 130 Tabulky PSV - pozice 64" 1</t>
  </si>
  <si>
    <t>"viz v.č. 130 Tabulky PSV - pozice 66" 2</t>
  </si>
  <si>
    <t>"viz v.č. 130 Tabulky PSV - pozice 67" 3</t>
  </si>
  <si>
    <t>"viz v.č. 130 Tabulky PSV - pozice 68+69" 1</t>
  </si>
  <si>
    <t>424</t>
  </si>
  <si>
    <t>998766103</t>
  </si>
  <si>
    <t>Přesun hmot tonážní pro kce truhlářské v objektech v přes 12 do 24 m</t>
  </si>
  <si>
    <t>-281618373</t>
  </si>
  <si>
    <t>Přesun hmot pro konstrukce truhlářské stanovený z hmotnosti přesunovaného materiálu vodorovná dopravní vzdálenost do 50 m základní v objektech výšky přes 12 do 24 m</t>
  </si>
  <si>
    <t>https://podminky.urs.cz/item/CS_URS_2025_01/998766103</t>
  </si>
  <si>
    <t>767</t>
  </si>
  <si>
    <t>Konstrukce zámečnické</t>
  </si>
  <si>
    <t>425</t>
  </si>
  <si>
    <t>767161814</t>
  </si>
  <si>
    <t>Demontáž zábradlí rovného nerozebíratelného hmotnosti 1 m zábradlí přes 20 kg do suti</t>
  </si>
  <si>
    <t>-369630548</t>
  </si>
  <si>
    <t>Demontáž zábradlí do suti rovného nerozebíratelný spoj hmotnosti 1 m zábradlí přes 20 kg</t>
  </si>
  <si>
    <t>https://podminky.urs.cz/item/CS_URS_2025_01/767161814</t>
  </si>
  <si>
    <t>"viz v.č. 130 Tabulky PSV a půdorysy 1.PP-3.NP - v místě pozice 101" 3,231</t>
  </si>
  <si>
    <t>"viz v.č. 130 Tabulky PSV a půdorysy 1.PP-3.NP - v místě pozice 102" 3,231</t>
  </si>
  <si>
    <t>426</t>
  </si>
  <si>
    <t>767161824</t>
  </si>
  <si>
    <t>Demontáž zábradlí schodišťového nerozebíratelného hmotnosti 1 m zábradlí přes 20 kg do suti</t>
  </si>
  <si>
    <t>345853802</t>
  </si>
  <si>
    <t>Demontáž zábradlí do suti schodišťového nerozebíratelný spoj hmotnosti 1 m zábradlí přes 20 kg</t>
  </si>
  <si>
    <t>https://podminky.urs.cz/item/CS_URS_2025_01/767161824</t>
  </si>
  <si>
    <t>"viz v.č. 130 Tabulky PSV a půdorysy 1.PP-3.NP - v místě pozice 101" 1,053+3,508+1,053</t>
  </si>
  <si>
    <t>"viz v.č. 130 Tabulky PSV a půdorysy 1.PP-3.NP - v místě pozice 102" 1,053+3,508+1,05</t>
  </si>
  <si>
    <t>"viz v.č. 130 Tabulky PSV a půdorysy 1.PP-3.NP - v místě pozice 106" 5,1+3,7</t>
  </si>
  <si>
    <t>427</t>
  </si>
  <si>
    <t>767691823</t>
  </si>
  <si>
    <t>Vyvěšení nebo zavěšení kovových křídel dveří přes 2 m2</t>
  </si>
  <si>
    <t>-1608700469</t>
  </si>
  <si>
    <t>Ostatní práce - vyvěšení nebo zavěšení kovových křídel dveří, plochy přes 2 m2</t>
  </si>
  <si>
    <t>https://podminky.urs.cz/item/CS_URS_2025_01/767691823</t>
  </si>
  <si>
    <t>"dveře na schodišti 311 - bez náhrady" 1</t>
  </si>
  <si>
    <t>428</t>
  </si>
  <si>
    <t>767851803</t>
  </si>
  <si>
    <t>Demontáž komínových lávek - celé komínové lávky</t>
  </si>
  <si>
    <t>1644652653</t>
  </si>
  <si>
    <t>Demontáž komínových lávek kompletní celé lávky</t>
  </si>
  <si>
    <t>https://podminky.urs.cz/item/CS_URS_2025_01/767851803</t>
  </si>
  <si>
    <t>"viz půdorys střechy" 4+0,92</t>
  </si>
  <si>
    <t>429</t>
  </si>
  <si>
    <t>50 Dodávka a montáž venkovních hliníkových dveří s nadsvětlíkem o rozměru 1000x2500 mm včetně podkladního profilu a veškerého dalšího příslušenství, specifikace-viz v.č. 130</t>
  </si>
  <si>
    <t>1979244045</t>
  </si>
  <si>
    <t xml:space="preserve">50 Dodávka a montáž venkovních hliníkových dveří s nadsvětlíkem o rozměru 1000x2500 mm včetně podkladního profilu a veškerého dalšího příslušenství, specifikace-viz v.č. 130, součástí dodávky této položky jsou veškeré práce a konstrukce popsané na v.č. 130 pod označením položky 50
</t>
  </si>
  <si>
    <t>"viz v.č. 130 Tabulky PSV - pozice 50" 1</t>
  </si>
  <si>
    <t>430</t>
  </si>
  <si>
    <t>51 Dodávka a montáž venkovních hliníkových dveří s nadsvětlíkem o rozměru 1000x2500 mm včetně podkladního profilu a veškerého dalšího příslušenství, specifikace-viz v.č. 130</t>
  </si>
  <si>
    <t>1815673510</t>
  </si>
  <si>
    <t xml:space="preserve">51 Dodávka a montáž venkovních hliníkových dveří s nadsvětlíkem o rozměru 1000x2500 mm včetně podkladního profilu a veškerého dalšího příslušenství, specifikace-viz v.č. 130, součástí dodávky této položky jsou veškeré práce a konstrukce popsané na v.č. 130 pod označením položky 51
</t>
  </si>
  <si>
    <t>"viz v.č. 130 Tabulky PSV - pozice 51" 1</t>
  </si>
  <si>
    <t>431</t>
  </si>
  <si>
    <t>52 Dodávka a montáž venkovních hliníkových dveří o rozměru 1300x2100 mm včetně podkladního profilu a veškerého dalšího příslušenství, specifikace-viz v.č. 130</t>
  </si>
  <si>
    <t>683408254</t>
  </si>
  <si>
    <t xml:space="preserve">52 Dodávka a montáž venkovních hliníkových dveří o rozměru 1300x2100 mm včetně podkladního profilu a veškerého dalšího příslušenství, specifikace-viz v.č. 130, součástí dodávky této položky jsou veškeré práce a konstrukce popsané na v.č. 130 pod označením položky 52
</t>
  </si>
  <si>
    <t>"viz v.č. 130 Tabulky PSV - pozice 52" 4</t>
  </si>
  <si>
    <t>432</t>
  </si>
  <si>
    <t>53 Dodávka a montáž vnitřní hliníkové stěny o rozměru 2370x3500-3700 mm včetně podkladního profilu a veškerého dalšího příslušenství, specifikace-viz v.č. 130</t>
  </si>
  <si>
    <t>1730176366</t>
  </si>
  <si>
    <t xml:space="preserve">53 Dodávka a montáž vnitřní hliníkové stěny o rozměru 2370x3500-3700 mm včetně podkladního profilu a veškerého dalšího příslušenství, specifikace-viz v.č. 130, součástí dodávky této položky jsou veškeré práce a konstrukce popsané na v.č. 130 pod označením položky 53
</t>
  </si>
  <si>
    <t>"viz v.č. 130 Tabulky PSV - pozice 53" 2</t>
  </si>
  <si>
    <t>433</t>
  </si>
  <si>
    <t>54 Dodávka a montáž vnitřní hliníkové stěny o rozměru 2500x4000 mm včetně podkladního profilu a veškerého dalšího příslušenství, specifikace-viz v.č. 130</t>
  </si>
  <si>
    <t>1696734035</t>
  </si>
  <si>
    <t xml:space="preserve">54 Dodávka a montáž vnitřní hliníkové stěny o rozměru 2500x4000 mm včetně podkladního profilu a veškerého dalšího příslušenství, specifikace-viz v.č. 130, součástí dodávky této položky jsou veškeré práce a konstrukce popsané na v.č. 130 pod označením položky 54
</t>
  </si>
  <si>
    <t>"viz v.č. 130 Tabulky PSV - pozice 54" 1</t>
  </si>
  <si>
    <t>434</t>
  </si>
  <si>
    <t>55 Dodávka a montáž vnitřní hliníkové stěny o rozměru 2370x3500-3700 mm včetně podkladního profilu a veškerého dalšího příslušenství, specifikace-viz v.č. 130</t>
  </si>
  <si>
    <t>1999655864</t>
  </si>
  <si>
    <t xml:space="preserve">55 Dodávka a montáž vnitřní hliníkové stěny o rozměru 2370x3500-3700 mm včetně podkladního profilu a veškerého dalšího příslušenství, specifikace-viz v.č. 130, součástí dodávky této položky jsou veškeré práce a konstrukce popsané na v.č. 130 pod označením položky 55
</t>
  </si>
  <si>
    <t>"viz v.č. 130 Tabulky PSV - pozice 55" 1</t>
  </si>
  <si>
    <t>435</t>
  </si>
  <si>
    <t>56 Dodávka a montáž vnitřní hliníkové stěny o rozměru 2200x2561-2753 mm včetně podkladního profilu a veškerého dalšího příslušenství, specifikace-viz v.č. 130</t>
  </si>
  <si>
    <t>1163758607</t>
  </si>
  <si>
    <t xml:space="preserve">56 Dodávka a montáž vnitřní hliníkové stěny o rozměru 2200x2561-2753 mm včetně podkladního profilu a veškerého dalšího příslušenství, specifikace-viz v.č. 130, součástí dodávky této položky jsou veškeré práce a konstrukce popsané na v.č. 130 pod označením položky 56
</t>
  </si>
  <si>
    <t>"viz v.č. 130 Tabulky PSV - pozice 56" 1</t>
  </si>
  <si>
    <t>436</t>
  </si>
  <si>
    <t>57 Dodávka a montáž hliníkového 2kř. okna o rozměru 3302x600  mm včetně interiérové fólie (vnitřní spára), exteriérové fólie (venkovní spára), komprimované pásky, podkladního profilu a veškerého dalšího příslušenství, specifikace-viz v.č. 1.132</t>
  </si>
  <si>
    <t>1667718863</t>
  </si>
  <si>
    <t xml:space="preserve">57 Dodávka a montáž hliníkového 2kř. okna o rozměru 3302x600 mm včetně interiérové fólie (vnitřní spára), exteriérové fólie (venkovní spára), komprimované pásky, podkladního profilu a veškerého dalšího příslušenství, specifikace-viz v.č. 130, součástí dodávky této položky jsou veškeré práce a konstrukce popsané na v.č. 130 pod označením položky 57
</t>
  </si>
  <si>
    <t>437</t>
  </si>
  <si>
    <t>58 Dodávka a montáž hliníkového 2kř. okna o rozměru 2308x600  mm včetně interiérové fólie (vnitřní spára), exteriérové fólie (venkovní spára), komprimované pásky, podkladního profilu a veškerého dalšího příslušenství, specifikace-viz v.č. 1.130</t>
  </si>
  <si>
    <t>-17930600</t>
  </si>
  <si>
    <t xml:space="preserve">58 Dodávka a montáž hliníkového 2kř. okna o rozměru 2308x600 mm včetně interiérové fólie (vnitřní spára), exteriérové fólie (venkovní spára), komprimované pásky, podkladního profilu a veškerého dalšího příslušenství, specifikace-viz v.č. 1.130, součástí dodávky této položky jsou veškeré práce a konstrukce popsané na v.č. 130 pod označením položky 58
</t>
  </si>
  <si>
    <t>438</t>
  </si>
  <si>
    <t>59 Dodávka a montáž hliníkového 2kř. okna o rozměru 3600x600  mm včetně interiérové fólie (vnitřní spára), exteriérové fólie (venkovní spára), komprimované pásky, podkladního profilu a veškerého dalšího příslušenství, specifikace-viz v.č. 1.130</t>
  </si>
  <si>
    <t>1802861527</t>
  </si>
  <si>
    <t xml:space="preserve">59 Dodávka a montáž hliníkového 2kř. okna o rozměru 3600x600 mm včetně interiérové fólie (vnitřní spára), exteriérové fólie (venkovní spára), komprimované pásky, podkladního profilu a veškerého dalšího příslušenství, specifikace-viz v.č. 1.130, součástí dodávky této položky jsou veškeré práce a konstrukce popsané na v.č. 130 pod označením položky 59
</t>
  </si>
  <si>
    <t>439</t>
  </si>
  <si>
    <t>60 Dodávka a montáž hliníkového 2kř. okna o rozměru 3096x600  mm včetně interiérové fólie (vnitřní spára), exteriérové fólie (venkovní spára), komprimované pásky, podkladního profilu a veškerého dalšího příslušenství, specifikace-viz v.č. 130</t>
  </si>
  <si>
    <t>947999809</t>
  </si>
  <si>
    <t xml:space="preserve">60 Dodávka a montáž hliníkového 2kř. okna o rozměru 3096x600 mm včetně interiérové fólie (vnitřní spára), exteriérové fólie (venkovní spára), komprimované pásky, podkladního profilu a veškerého dalšího příslušenství, specifikace-viz v.č. 130, součástí dodávky této položky jsou veškeré práce a konstrukce popsané na v.č. 130 pod označením položky 60
</t>
  </si>
  <si>
    <t>440</t>
  </si>
  <si>
    <t>61 Dodávka a montáž hliníkového 2kř. okna o rozměru 3700x600  mm včetně interiérové fólie (vnitřní spára), exteriérové fólie (venkovní spára), komprimované pásky, podkladního profilu a veškerého dalšího příslušenství, specifikace-viz v.č. 130</t>
  </si>
  <si>
    <t>-488450416</t>
  </si>
  <si>
    <t xml:space="preserve">61 Dodávka a montáž hliníkového 2kř. okna o rozměru 3700x600 mm včetně interiérové fólie (vnitřní spára), exteriérové fólie (venkovní spára), komprimované pásky, podkladního profilu a veškerého dalšího příslušenství, specifikace-viz v.č. 130, součástí dodávky této položky jsou veškeré práce a konstrukce popsané na v.č. 130 pod označením položky 61
</t>
  </si>
  <si>
    <t>"viz v.č. 130 Tabulky PSV - pozice 61" 2</t>
  </si>
  <si>
    <t>441</t>
  </si>
  <si>
    <t>62 Dodávka a montáž hliníkového 2kř. okna o rozměru 3694x600  mm včetně interiérové fólie (vnitřní spára), exteriérové fólie (venkovní spára), komprimované pásky, podkladního profilu a veškerého dalšího příslušenství, specifikace-viz v.č. 130</t>
  </si>
  <si>
    <t>2116008520</t>
  </si>
  <si>
    <t xml:space="preserve">62 Dodávka a montáž hliníkového 2kř. okna o rozměru 3694x600 mm včetně interiérové fólie (vnitřní spára), exteriérové fólie (venkovní spára), komprimované pásky, podkladního profilu a veškerého dalšího příslušenství, specifikace-viz v.č. 130, součástí dodávky této položky jsou veškeré práce a konstrukce popsané na v.č. 130 pod označením položky 62
</t>
  </si>
  <si>
    <t>442</t>
  </si>
  <si>
    <t>63 Dodávka a montáž hliníkového 2kř. okna o rozměru 3979x600  mm včetně interiérové fólie (vnitřní spára), exteriérové fólie (venkovní spára), komprimované pásky, podkladního profilu a veškerého dalšího příslušenství, specifikace-viz v.č. 130</t>
  </si>
  <si>
    <t>91844254</t>
  </si>
  <si>
    <t xml:space="preserve">63 Dodávka a montáž hliníkového 2kř. okna o rozměru 3979x600 mm včetně interiérové fólie (vnitřní spára), exteriérové fólie (venkovní spára), komprimované pásky, podkladního profilu a veškerého dalšího příslušenství, specifikace-viz v.č. 130, součástí dodávky této položky jsou veškeré práce a konstrukce popsané na v.č. 130 pod označením položky 63
</t>
  </si>
  <si>
    <t>443</t>
  </si>
  <si>
    <t>64 Dodávka a montáž hliníkového 2kř. okna o rozměru 3500x600  mm včetně interiérové fólie (vnitřní spára), exteriérové fólie (venkovní spára), komprimované pásky, podkladního profilu a veškerého dalšího příslušenství, specifikace-viz v.č. 130</t>
  </si>
  <si>
    <t>-118722102</t>
  </si>
  <si>
    <t xml:space="preserve">64 Dodávka a montáž hliníkového 2kř. okna o rozměru 3500x600 mm včetně interiérové fólie (vnitřní spára), exteriérové fólie (venkovní spára), komprimované pásky, podkladního profilu a veškerého dalšího příslušenství, specifikace-viz v.č. 130, součástí dodávky této položky jsou veškeré práce a konstrukce popsané na v.č. 130 pod označením položky 64
</t>
  </si>
  <si>
    <t>444</t>
  </si>
  <si>
    <t>65 Dodávka a montáž vnitřní hliníkové stěny včetně podkladního profilu a veškerého dalšího příslušenství, specifikace-viz v.č. 130</t>
  </si>
  <si>
    <t>1970795803</t>
  </si>
  <si>
    <t xml:space="preserve">65 Dodávka a montáž vnitřní hliníkové stěny včetně podkladního profilu a veškerého dalšího příslušenství, specifikace-viz v.č. 130, součástí dodávky této položky jsou veškeré práce a konstrukce popsané na v.č. 130 pod označením položky 65
</t>
  </si>
  <si>
    <t>"viz v.č. 130 Tabulky PSV - pozice 65" 1</t>
  </si>
  <si>
    <t>445</t>
  </si>
  <si>
    <t>66 Dodávka a montáž hliníkového 2kř. okna o rozměru 1190x2350  mm včetně interiérové fólie (vnitřní spára), exteriérové fólie (venkovní spára), komprimované pásky, podkladního profilu a veškerého dalšího příslušenství, specifikace-viz v.č. 130</t>
  </si>
  <si>
    <t>1926308814</t>
  </si>
  <si>
    <t xml:space="preserve">66 Dodávka a montáž hliníkového 2kř. okna o rozměru 1190x2350 mm včetně interiérové fólie (vnitřní spára), exteriérové fólie (venkovní spára), komprimované pásky, podkladního profilu a veškerého dalšího příslušenství, specifikace-viz v.č. 130, součástí dodávky této položky jsou veškeré práce a konstrukce popsané na v.č. 130 pod označením položky 66
</t>
  </si>
  <si>
    <t>446</t>
  </si>
  <si>
    <t>67 Dodávka a montáž hliníkového 2kř. okna o rozměru 1150x2400  mm včetně interiérové fólie (vnitřní spára), exteriérové fólie (venkovní spára), komprimované pásky, podkladního profilu a veškerého dalšího příslušenství, specifikace-viz v.č. 130</t>
  </si>
  <si>
    <t>158836024</t>
  </si>
  <si>
    <t xml:space="preserve">67 Dodávka a montáž hliníkového 2kř. okna o rozměru 1150x2400 mm včetně interiérové fólie (vnitřní spára), exteriérové fólie (venkovní spára), komprimované pásky, podkladního profilu a veškerého dalšího příslušenství, specifikace-viz v.č. 130, součástí dodávky této položky jsou veškeré práce a konstrukce popsané na v.č. 130 pod označením položky 67
</t>
  </si>
  <si>
    <t>447</t>
  </si>
  <si>
    <t>68 Dodávka a montáž hliníkového 4kř. okna o rozměru 2350x2400  mm včetně interiérové fólie (vnitřní spára), exteriérové fólie (venkovní spára), komprimované pásky, podkladního profilu a veškerého dalšího příslušenství, specifikace-viz v.č. 130</t>
  </si>
  <si>
    <t>-604031741</t>
  </si>
  <si>
    <t xml:space="preserve">68 Dodávka a montáž hliníkového 4kř. okna o rozměru 2350x2400 mm včetně interiérové fólie (vnitřní spára), exteriérové fólie (venkovní spára), komprimované pásky, podkladního profilu a veškerého dalšího příslušenství, specifikace-viz v.č. 130, součástí dodávky této položky jsou veškeré práce a konstrukce popsané na v.č. 130 pod označením položky 68
</t>
  </si>
  <si>
    <t>Poznámka k položce:_x000D_
- POŽÁRNÍ ODOLNOST- EI 30 DP1</t>
  </si>
  <si>
    <t>"viz v.č. 130 Tabulky PSV - pozice 68" 2</t>
  </si>
  <si>
    <t>448</t>
  </si>
  <si>
    <t>69 Dodávka a montáž hliníkového meziokenního panelu o rozměru 600x2400  mm včetně interiérové fólie (vnitřní spára), exteriérové fólie (venkovní spára), komprimované pásky, podkladního profilu a veškerého dalšího příslušenství, specifikace-viz v.č. 130</t>
  </si>
  <si>
    <t>73239156</t>
  </si>
  <si>
    <t xml:space="preserve">69 Dodávka a montáž hliníkového meziokenního panelu o rozměru 600x2400 mm včetně interiérové fólie (vnitřní spára), exteriérové fólie (venkovní spára), komprimované pásky, podkladního profilu a veškerého dalšího příslušenství, specifikace-viz v.č. 130, součástí dodávky této položky jsou veškeré práce a konstrukce popsané na v.č. 130 pod označením položky 69
</t>
  </si>
  <si>
    <t>"viz v.č. 130 Tabulky PSV - pozice 69" 1</t>
  </si>
  <si>
    <t>449</t>
  </si>
  <si>
    <t>70 Dodávka a montáž vertikálního fixního předsazeného slunolamu  o délce 52500 mm a výšce 1000 mm včetně montážního materiálu, kotev, povrchové úpravy a veškerého dalšího příslušenství, specifikace-viz v.č. 130</t>
  </si>
  <si>
    <t>1786414954</t>
  </si>
  <si>
    <t xml:space="preserve">70 Dodávka a montáž vertikálního fixního předsazeného slunolamu o délce 52500 mm a výšce 1000 mm včetně montážního materiálu, kotev, povrchové úpravy a veškerého dalšího příslušenství, specifikace-viz v.č. 130, součástí dodávky této položky jsou veškeré práce a konstrukce popsané na v.č. 130 pod označením položky 70
</t>
  </si>
  <si>
    <t>"viz v.č. 130 Tabulky PSV - pozice 70" 1</t>
  </si>
  <si>
    <t>450</t>
  </si>
  <si>
    <t>71 Dodávka a montáž vertikálního fixního předsazeného slunolamu  o šířce 1440 mm a výšce 19000 mm včetně montážního materiálu, kotev, povrchové úpravy a veškerého dalšího příslušenství, specifikace-viz v.č. 130</t>
  </si>
  <si>
    <t>1820331448</t>
  </si>
  <si>
    <t xml:space="preserve">71 Dodávka a montáž vertikálního fixního předsazeného slunolamu o šířce 1440 mm a výšce 19000 mm včetně montážního materiálu, kotev, povrchové úpravy a veškerého dalšího příslušenství, specifikace-viz v.č. 130, součástí dodávky této položky jsou veškeré práce a konstrukce popsané na v.č. 130 pod označením položky 71
</t>
  </si>
  <si>
    <t>"viz v.č. 130 Tabulky PSV - pozice 71" 1</t>
  </si>
  <si>
    <t>451</t>
  </si>
  <si>
    <t>71 Dodávka a montáž vertikálního fixního předsazeného slunolamu  o šířce 930 mm a výšce 8743 mm včetně montážního materiálu, kotev, povrchové úpravy a veškerého dalšího příslušenství, specifikace-viz v.č. 130</t>
  </si>
  <si>
    <t>-122188604</t>
  </si>
  <si>
    <t xml:space="preserve">71 Dodávka a montáž vertikálního fixního předsazeného slunolamu o šířce 930 mm a výšce 8743 mm včetně montážního materiálu, kotev, povrchové úpravy a veškerého dalšího příslušenství, specifikace-viz v.č. 130, součástí dodávky této položky jsou veškeré práce a konstrukce popsané na v.č. 130 pod označením položky 71
</t>
  </si>
  <si>
    <t>452</t>
  </si>
  <si>
    <t>100 Dodávka a montáž panikového kování na stávající vchodové dveře včetně montážního materiálu, povrchové úpravy a veškerého dalšího příslušenství, specifikace-viz v.č. 130</t>
  </si>
  <si>
    <t>-461723067</t>
  </si>
  <si>
    <t xml:space="preserve">100 Dodávka a montáž panikového kování na stávající vchodové dveře včetně montážního materiálu, povrchové úpravy a veškerého dalšího příslušenství, specifikace-viz v.č. 130, součástí dodávky této položky jsou veškeré práce a konstrukce popsané na v.č. 130 pod označením položky 100
</t>
  </si>
  <si>
    <t>"viz v.č. 130 Tabulky PSV - pozice 100" 1</t>
  </si>
  <si>
    <t>453</t>
  </si>
  <si>
    <t>101 Dodávka a montáž ocelového zábradlí vnitřního schodiště z 1.NP do 2.NP včetně nové povrchové úpravy a dalšího příslušenství, specifikace-viz v.č. 130</t>
  </si>
  <si>
    <t>1213715724</t>
  </si>
  <si>
    <t xml:space="preserve">101 Dodávka a montáž ocelového zábradlí vnitřního schodiště z 1.NP do 2.NP včetně nové povrchové úpravy a dalšího příslušenství, specifikace-viz v.č. 130, součástí dodávky této položky jsou veškeré práce a konstrukce popsané na v.č. 130 pod označením položky 101 (zábradlí schodiště z 1.NP do 2.NP - části A, B, C a D)
</t>
  </si>
  <si>
    <t>"viz v.č. 130 Tabulky PSV - pozice 101" 1</t>
  </si>
  <si>
    <t>454</t>
  </si>
  <si>
    <t>102 Dodávka a montáž ocelového zábradlí vnitřního schodiště z 2.NP do 3.NP včetně nové povrchové úpravy a dalšího příslušenství, specifikace-viz v.č. 130</t>
  </si>
  <si>
    <t>1087648003</t>
  </si>
  <si>
    <t xml:space="preserve">102 Dodávka a montáž ocelového zábradlí vnitřního schodiště z 2.NP do 3.NP včetně nové povrchové úpravy a dalšího příslušenství, specifikace-viz v.č. 130, součástí dodávky této položky jsou veškeré práce a konstrukce popsané na v.č. 130 pod označením položky 102 (zábradlí schodiště z 1.NP do 2.NP - části A, B, C a D)
</t>
  </si>
  <si>
    <t>"viz v.č. 130 Tabulky PSV - pozice 102" 1</t>
  </si>
  <si>
    <t>455</t>
  </si>
  <si>
    <t>103 Dodávka a montáž ocelového zábradlí vnitřního schodiště z 3.NP do 4.NP včetně nové povrchové úpravy a dalšího příslušenství, specifikace-viz v.č. 130</t>
  </si>
  <si>
    <t>-103938426</t>
  </si>
  <si>
    <t xml:space="preserve">103 Dodávka a montáž ocelového zábradlí vnitřního schodiště z 3.NP do 4.NP včetně nové povrchové úpravy a dalšího příslušenství, specifikace-viz v.č. 130, součástí dodávky této položky jsou veškeré práce a konstrukce popsané na v.č. 130 pod označením položky 103 (zábradlí schodiště z 3.NP do 4.NP - části A, B, C, D, E, F, G a H)
</t>
  </si>
  <si>
    <t>"viz v.č. 130 Tabulky PSV - pozice 103" 1</t>
  </si>
  <si>
    <t>456</t>
  </si>
  <si>
    <t>104 Dodávka a montáž ocelového zábradlí vnitřního schodiště z 3.NP do 4.NP včetně nové povrchové úpravy a dalšího příslušenství, specifikace-viz v.č. 130</t>
  </si>
  <si>
    <t>1745041389</t>
  </si>
  <si>
    <t xml:space="preserve">104 Dodávka a montáž ocelového zábradlí vnitřního schodiště z 3.NP do 4.NP včetně nové povrchové úpravy a dalšího příslušenství, specifikace-viz v.č. 130, součástí dodávky této položky jsou veškeré práce a konstrukce popsané na v.č. 130 pod označením položky 104 (zábradlí schodiště z 3.NP do 4.NP - části A a B)
</t>
  </si>
  <si>
    <t>"viz v.č. 130 Tabulky PSV - pozice 104" 1</t>
  </si>
  <si>
    <t>457</t>
  </si>
  <si>
    <t>105 Dodávka a montáž bukového schodišťového madla včetně ocelové nosné konstrukce, povrchové úpravy, kotevního mateiálu a dalšího příslušenství, specifikace-viz v.č. 130</t>
  </si>
  <si>
    <t>365297700</t>
  </si>
  <si>
    <t>105 Dodávka a montáž bukového schodišťového madla včetně ocelové nosné konstrukce, povrchové úpravy, kotevního mateiálu a dalšího příslušenství, specifikace-viz v.č. 130, součástí dodávky této položky jsou veškeré práce a konstrukce popsané na v.č. 130 pod označením položky 105 (části A i B)</t>
  </si>
  <si>
    <t>"viz v.č. 130 Tabulky PSV - pozice 105" 1</t>
  </si>
  <si>
    <t>458</t>
  </si>
  <si>
    <t>106 Dodávka a montáž bukového schodišťového madla včetně ocelové nosné konstrukce, povrchové úpravy, kotevního mateiálu a dalšího příslušenství, specifikace-viz v.č. 130</t>
  </si>
  <si>
    <t>-1295975494</t>
  </si>
  <si>
    <t>106 Dodávka a montáž bukového schodišťového madla včetně ocelové nosné konstrukce, povrchové úpravy, kotevního mateiálu a dalšího příslušenství, specifikace-viz v.č. 130, součástí dodávky této položky jsou veškeré práce a konstrukce popsané na v.č. 130 pod označením položky 106 (části A, B a C)</t>
  </si>
  <si>
    <t>"viz v.č. 130 Tabulky PSV - pozice 106" 1</t>
  </si>
  <si>
    <t>459</t>
  </si>
  <si>
    <t>107 Dodávka a montáž střešního plochého háku včetně veškerého příslušenství, specifikace-viz v.č. 130</t>
  </si>
  <si>
    <t>-1184362746</t>
  </si>
  <si>
    <t>107 Dodávka a montáž střešního plochého háku včetně veškerého příslušenství, specifikace-viz v.č. 130, součástí dodávky této položky jsou veškeré práce a konstrukce popsané na v.č. 130 pod označením položky 107</t>
  </si>
  <si>
    <t>"viz v.č. 130 Tabulky PSV - pozice 107" 5</t>
  </si>
  <si>
    <t>460</t>
  </si>
  <si>
    <t>108 Dodávka a montáž kotvení pozednice pásovinou 50/5 celkové délky 650 mm včetně kotvení vruty, povrchové úpravy a veškerého příslušenství, specifikace-viz v.č. 130</t>
  </si>
  <si>
    <t>-1045732086</t>
  </si>
  <si>
    <t>108 Dodávka a montáž kotvení pozednice pásovinou 50/5 celkové délky 650 mm včetně kotvení vruty, povrchové úpravy (1xz + 2xe) a veškerého příslušenství, specifikace-viz v.č. 130, součástí dodávky této položky jsou veškeré práce a konstrukce popsané na v.č. 130 pod označením položky 108</t>
  </si>
  <si>
    <t>"viz v.č. 130 Tabulky PSV - pozice 108" 12</t>
  </si>
  <si>
    <t>461</t>
  </si>
  <si>
    <t>109 Dodávka a montáž kotvení nosného prvku krokví ke sloupkům svorník pr. 16 mm délky 450 mm včetně tesařských podložek a matek a veškerého příslušenství, specifikace-viz v.č. 130</t>
  </si>
  <si>
    <t>386500815</t>
  </si>
  <si>
    <t xml:space="preserve">109 Dodávka a montáž kotvení nosného prvku krokví ke sloupkům svorník pr. 16 mm délky 450 mm včetně tesařských podložek a matek a veškerého příslušenství, specifikace-viz v.č. 130, součástí dodávky této položky jsou veškeré práce a konstrukce popsané na v.č. 130 pod označením položky 109
</t>
  </si>
  <si>
    <t>"viz v.č. 130 Tabulky PSV - pozice 109" 27</t>
  </si>
  <si>
    <t>462</t>
  </si>
  <si>
    <t>110 Dodávka a montáž kotvení kleštin ke krokvím svorník pr. 16 mm délky 500 mm včetně tesařských podložek a matek a veškerého příslušenství, specifikace-viz v.č. 130</t>
  </si>
  <si>
    <t>1792103238</t>
  </si>
  <si>
    <t xml:space="preserve">110 Dodávka a montáž kotvení kleštin ke krokvím svorník pr. 16 mm délky 500 mm včetně tesařských podložek a matek a veškerého příslušenství, specifikace-viz v.č. 130, součástí dodávky této položky jsou veškeré práce a konstrukce popsané na v.č. 130 pod označením položky 110
</t>
  </si>
  <si>
    <t>"viz v.č. 130 Tabulky PSV - pozice 110" 38</t>
  </si>
  <si>
    <t>463</t>
  </si>
  <si>
    <t>111 Dodávka a montáž kotvení pozednice kotvou pr. 12 mm délky 400 mm povrchové úpravy a veškerého příslušenství, specifikace-viz v.č. 130</t>
  </si>
  <si>
    <t>1972655786</t>
  </si>
  <si>
    <t>111 Dodávka a montáž kotvení pozednice kotvou pr. 12 mm délky 400 mm povrchové úpravy (1xz + 2xe) a veškerého příslušenství, specifikace-viz v.č. 130, součástí dodávky této položky jsou veškeré práce a konstrukce popsané na v.č. 130 pod označením položky 111</t>
  </si>
  <si>
    <t>"viz v.č. 130 Tabulky PSV - pozice 111" 20</t>
  </si>
  <si>
    <t>464</t>
  </si>
  <si>
    <t>114 Dodávka a montáž ocelového zábradlí vnějšího schodiště včetně povrchové úpravy a dalšího příslušenství, specifikace-viz v.č. 130</t>
  </si>
  <si>
    <t>968697845</t>
  </si>
  <si>
    <t xml:space="preserve">114 Dodávka a montáž ocelového zábradlí vnějšího schodiště včetně povrchové úpravy a dalšího příslušenství, specifikace-viz v.č. 130, součástí dodávky jednoho souboru jsou veškeré práce a konstrukce popsané na v.č. 130 pod označením položky 114 : 
- část A - 2 kusy
</t>
  </si>
  <si>
    <t>"viz v.č. 130 Tabulky PSV - pozice 114" 1</t>
  </si>
  <si>
    <t>465</t>
  </si>
  <si>
    <t>115 Dodávka a montáž ocelového zábradlí vnějšího schodiště včetně povrchové úpravy a dalšího příslušenství, specifikace-viz v.č. 130</t>
  </si>
  <si>
    <t>725796972</t>
  </si>
  <si>
    <t xml:space="preserve">115 Dodávka a montáž ocelového zábradlí vnějšího schodiště včetně povrchové úpravy a dalšího příslušenství, specifikace-viz v.č. 130, součástí dodávky jednoho souboru jsou veškeré práce a konstrukce popsané na v.č. 130 pod označením položky 115 : 
- část A - 4 kusy
- část B - 4 kusy
- část C - 5 kusů
- část D - 1 kus
</t>
  </si>
  <si>
    <t>"viz v.č. 130 Tabulky PSV - pozice 115" 1</t>
  </si>
  <si>
    <t>466</t>
  </si>
  <si>
    <t>116 Dodávka a montáž ocelového zábradlí vnějšího schodiště včetně povrchové úpravy a dalšího příslušenství, specifikace-viz v.č. 130</t>
  </si>
  <si>
    <t>-818233159</t>
  </si>
  <si>
    <t xml:space="preserve">116 Dodávka a montáž ocelového zábradlí vnějšího schodiště včetně povrchové úpravy a dalšího příslušenství, specifikace-viz v.č. 130, součástí dodávky jednoho souboru jsou veškeré práce a konstrukce popsané na v.č. 130 pod označením položky 116 : 
- část A - 2 kusy
- část B - 2 kusy
- část C - 2 kusů
</t>
  </si>
  <si>
    <t>"viz v.č. 130 Tabulky PSV - pozice 116" 1</t>
  </si>
  <si>
    <t>467</t>
  </si>
  <si>
    <t>117 Dodávka a montáž ocelového zábradlí vnějšího schodiště včetně povrchové úpravy a dalšího příslušenství, specifikace-viz v.č. 130</t>
  </si>
  <si>
    <t>45518733</t>
  </si>
  <si>
    <t xml:space="preserve">117 Dodávka a montáž ocelového zábradlí vnějšího schodiště včetně povrchové úpravy a dalšího příslušenství, specifikace-viz v.č. 130, součástí dodávky jednoho souboru jsou veškeré práce a konstrukce popsané na v.č. 130 pod označením položky 117 : 
- část A - 4 kusy
- část B - 4 kusy
- část C - 4 kusy
- část D - 1 kus
</t>
  </si>
  <si>
    <t>"viz v.č. 130 Tabulky PSV - pozice 117" 1</t>
  </si>
  <si>
    <t>468</t>
  </si>
  <si>
    <t>118 Dodávka a montáž ocelového zábradlí vnějšího schodiště včetně povrchové úpravy a dalšího příslušenství, specifikace-viz v.č. 130</t>
  </si>
  <si>
    <t>-128244513</t>
  </si>
  <si>
    <t>118 Dodávka a montáž ocelového zábradlí vnějšího schodiště včetně povrchové úpravy a dalšího příslušenství, specifikace-viz v.č. 130, součástí dodávky jednoho souboru jsou veškeré práce a konstrukce popsané na v.č. 130 pod označením položky 118 : 
- část A - 4 kusy
- část B - 4 kusy
- část C - 2 kusy
- část D - 1 kus
- část E - 1 kus</t>
  </si>
  <si>
    <t>"viz v.č. 130 Tabulky PSV - pozice 118" 1</t>
  </si>
  <si>
    <t>469</t>
  </si>
  <si>
    <t>119 Dodávka a montáž ocelového zábradlí vnějšího schodiště délky 1290 mm včetně povrchové úpravy a dalšího příslušenství, specifikace-viz v.č. 130</t>
  </si>
  <si>
    <t>-98949303</t>
  </si>
  <si>
    <t>119 Dodávka a montáž ocelového zábradlí vnějšího schodiště délky 1290 mm včetně povrchové úpravy a dalšího příslušenství, specifikace-viz v.č. 130, součástí dodávky jednoho souboru jsou veškeré práce a konstrukce na jednom kusu zábradlí délky 1290 mm popsaného na v.č. 130 pod označením položky 119</t>
  </si>
  <si>
    <t>"viz v.č. 130 Tabulky PSV - pozice 119" 2</t>
  </si>
  <si>
    <t>470</t>
  </si>
  <si>
    <t>120 Dodávka a montáž ocelového zábradlí vnějšího schodiště délky 1650 mm včetně povrchové úpravy a dalšího příslušenství, specifikace-viz v.č. 130</t>
  </si>
  <si>
    <t>1604875290</t>
  </si>
  <si>
    <t>120 Dodávka a montáž ocelového zábradlí vnějšího schodiště délky 1650 mm včetně povrchové úpravy a dalšího příslušenství, specifikace-viz v.č. 130, součástí dodávky jednoho souboru jsou veškeré práce a konstrukce na jednom kusu zábradlí délky 1650 mm popsaného na v.č. 130 pod označením položky 120</t>
  </si>
  <si>
    <t>"viz v.č. 130 Tabulky PSV - pozice 120" 1</t>
  </si>
  <si>
    <t>471</t>
  </si>
  <si>
    <t>121 Dodávka a montáž ocelového zábradlí vnějšího schodiště délky 1650 mm včetně povrchové úpravy a dalšího příslušenství, specifikace-viz v.č. 130</t>
  </si>
  <si>
    <t>465002887</t>
  </si>
  <si>
    <t>121 Dodávka a montáž ocelového zábradlí vnějšího schodiště délky 1650 mm včetně povrchové úpravy a dalšího příslušenství, specifikace-viz v.č. 130, součástí dodávky jednoho souboru jsou veškeré práce a konstrukce na jednom kusu zábradlí délky 1650 mm popsaného na v.č. 130 pod označením položky 121</t>
  </si>
  <si>
    <t>"viz v.č. 130 Tabulky PSV - pozice 121" 2</t>
  </si>
  <si>
    <t>472</t>
  </si>
  <si>
    <t>206 Dodávka a montáž ocelového venkovního schodiště včetně povrchové úpravy, opláštění sklem a veškerého dalšího příslušenství, specifikace-viz v.č. 130</t>
  </si>
  <si>
    <t>-1427000415</t>
  </si>
  <si>
    <t>206 Dodávka a montáž ocelového venkovního schodiště včetně povrchové úpravy, opláštění sklem a veškerého dalšího příslušenství samosttaně nerozpočtovaného, specifikace-viz v.č. 130, součástí dodávky této položky jsou veškeré práce a konstrukce popsané na v.č. 130 pod označením položky 206 a dále veškeré ocelové konstrukce schodiště popsané ve statické části projektu</t>
  </si>
  <si>
    <t>"viz v.č. 130 Tabulky PSV - pozice 206" 1</t>
  </si>
  <si>
    <t>473</t>
  </si>
  <si>
    <t>207 Dodávka a montáž vnější stěny s dveřmi včetně povrchové úpravy a veškerého dalšího příslušenství, specifikace-viz v.č. 130</t>
  </si>
  <si>
    <t>-1640361183</t>
  </si>
  <si>
    <t xml:space="preserve">207 Dodávka a montáž vnější stěny s dveřmi včetně povrchové úpravy a veškerého dalšího příslušenství, specifikace-viz v.č. 130, součástí dodávky této položky jsou veškeré práce a konstrukce popsané na v.č. 130 pod označením položky 207 </t>
  </si>
  <si>
    <t>"viz v.č. 130 Tabulky PSV - pozice 207" 1</t>
  </si>
  <si>
    <t>474</t>
  </si>
  <si>
    <t>Dodávka, výroba a montáž ocelové konstrukce opláštění výtahu včetně veškerého montážního materiálu a příslušenství</t>
  </si>
  <si>
    <t>750062426</t>
  </si>
  <si>
    <t>"viz výkres konstrukce výtahové šachty 3.NP a 4.NP - výpočet viz tento výkres" 1,95</t>
  </si>
  <si>
    <t>475</t>
  </si>
  <si>
    <t>113 Dodávka, výroba a montáž ocelových sloupků krovu včetně veškerého montážního materiálu a příslušenství</t>
  </si>
  <si>
    <t>-1784439872</t>
  </si>
  <si>
    <t>Poznámka k položce:_x000D_
jedná se o materiál 120x80x2350 mm - viz PD</t>
  </si>
  <si>
    <t>"viz v.č. 130 Tabulky PSV" 2,35*2*11,385*0,001*1,1</t>
  </si>
  <si>
    <t>476</t>
  </si>
  <si>
    <t>Dodávka, výroba a montáž ocelové propojovací lávky (mezi ocelovým venkovním schodištěm a plochou střechou ve 3.NP) včetně veškerého montážního materiálu, zábradlí, povrchové úpravy a příslušenství</t>
  </si>
  <si>
    <t>1457180940</t>
  </si>
  <si>
    <t>"viz půdorys 3.NP" 1</t>
  </si>
  <si>
    <t>771</t>
  </si>
  <si>
    <t>Podlahy z dlaždic</t>
  </si>
  <si>
    <t>477</t>
  </si>
  <si>
    <t>Dodávka a montáž lišta nerezová zapuštěná přechodová keramická dlažba/PVC</t>
  </si>
  <si>
    <t>1770542794</t>
  </si>
  <si>
    <t>"viz půdorys 4.NP" (0,8+0,9*7)*1,1</t>
  </si>
  <si>
    <t>478</t>
  </si>
  <si>
    <t>Dodávka a montáž lišta nerezová dilatační do keramické dlažby</t>
  </si>
  <si>
    <t>1974291800</t>
  </si>
  <si>
    <t>"viz půdorys 4.NP" (2,7+2,2*2+2,2*9)*1,1</t>
  </si>
  <si>
    <t>479</t>
  </si>
  <si>
    <t>Dodávka a montáž lišta nerezová okrajová pro ukončení  keramické dlažby tl. 10 mm</t>
  </si>
  <si>
    <t>858324003</t>
  </si>
  <si>
    <t>Dodávka a montáž lišta nerezová okrajová pro ukončení keramické dlažby tl. 10 mm</t>
  </si>
  <si>
    <t>"původní křivočaré schodiště ze 3.NP do 4.NP - hrany stupňů" 33*1,1</t>
  </si>
  <si>
    <t>480</t>
  </si>
  <si>
    <t>771151022</t>
  </si>
  <si>
    <t>Samonivelační stěrka podlah pevnosti 30 MPa tl přes 3 do 5 mm</t>
  </si>
  <si>
    <t>1039749111</t>
  </si>
  <si>
    <t>Příprava podkladu před provedením dlažby samonivelační stěrka min. pevnosti 30 MPa, tloušťky přes 3 do 5 mm</t>
  </si>
  <si>
    <t>https://podminky.urs.cz/item/CS_URS_2025_01/771151022</t>
  </si>
  <si>
    <t>"1.PP - m.č. 028 - skladba C2" 17</t>
  </si>
  <si>
    <t>"1.PP - m.č. 029 - skladba C3" 4</t>
  </si>
  <si>
    <t>"nové schodiště ze 3.NP do 4.NP - mezipodesty - skladba T.1" 1,91*2,07+3,9*2,1</t>
  </si>
  <si>
    <t>"původní křivočaré schodiště ze 3.NP do 4.NP - mezipodesty" 1,2*1,3+1,5</t>
  </si>
  <si>
    <t>481</t>
  </si>
  <si>
    <t>771274123</t>
  </si>
  <si>
    <t>Montáž obkladů stupnic z dlaždic keramických reliéfních nebo z dekorů lepených cementovým flexibilním lepidlem š přes 250 do 300 mm</t>
  </si>
  <si>
    <t>1233531416</t>
  </si>
  <si>
    <t>Montáž obkladů schodišť z dlaždic keramických lepených cementovým flexibilním lepidlem stupnic reliéfních nebo z dekorů, šířky přes 250 do 300 mm</t>
  </si>
  <si>
    <t>https://podminky.urs.cz/item/CS_URS_2025_01/771274123</t>
  </si>
  <si>
    <t>"původní křivočaré schodiště ze 3.NP do 4.NP" 24,8</t>
  </si>
  <si>
    <t>482</t>
  </si>
  <si>
    <t>771274126</t>
  </si>
  <si>
    <t>Montáž obkladů stupnic z dlaždic keramických reliéfních nebo z dekorů lepených cementovým flexibilním lepidlem š přes 400 mm</t>
  </si>
  <si>
    <t>521962511</t>
  </si>
  <si>
    <t>Montáž obkladů schodišť z dlaždic keramických lepených cementovým flexibilním lepidlem stupnic reliéfních nebo z dekorů, šířky přes 400 mm</t>
  </si>
  <si>
    <t>https://podminky.urs.cz/item/CS_URS_2025_01/771274126</t>
  </si>
  <si>
    <t>"původní křivočaré schodiště ze 3.NP do 4.NP" 8,2</t>
  </si>
  <si>
    <t>483</t>
  </si>
  <si>
    <t>771274232</t>
  </si>
  <si>
    <t>Montáž obkladů podstupnic z dlaždic keramických hladkých lepených cementovým flexibilním lepidlem v přes 150 do 200 mm</t>
  </si>
  <si>
    <t>1981966631</t>
  </si>
  <si>
    <t>Montáž obkladů schodišť z dlaždic keramických lepených cementovým flexibilním lepidlem podstupnic hladkých, výšky přes 150 do 200 mm</t>
  </si>
  <si>
    <t>https://podminky.urs.cz/item/CS_URS_2025_01/771274232</t>
  </si>
  <si>
    <t>"původní křivočaré schodiště ze 3.NP do 4.NP" 33</t>
  </si>
  <si>
    <t>484</t>
  </si>
  <si>
    <t>59761111</t>
  </si>
  <si>
    <t>dlažba keramická slinutá mrazuvzdorná R10/B povrch hladký/matný tl do 10mm přes 0,5 do 2ks/m2</t>
  </si>
  <si>
    <t>-902101927</t>
  </si>
  <si>
    <t>"původní křivočaré schodiště ze 3.NP do 4.NP - stupnice" (24,8*0,3+8,2*0,5)*2</t>
  </si>
  <si>
    <t>"původní křivočaré schodiště ze 3.NP do 4.NP - podstupnice" 33*0,2*2,1</t>
  </si>
  <si>
    <t>485</t>
  </si>
  <si>
    <t>771474112</t>
  </si>
  <si>
    <t>Montáž soklů z dlaždic keramických rovných lepených cementovým flexibilním lepidlem v přes 65 do 90 mm</t>
  </si>
  <si>
    <t>-339624315</t>
  </si>
  <si>
    <t>Montáž soklů z dlaždic keramických lepených cementovým flexibilním lepidlem rovných, výšky přes 65 do 90 mm</t>
  </si>
  <si>
    <t>https://podminky.urs.cz/item/CS_URS_2025_01/771474112</t>
  </si>
  <si>
    <t>"1.PP - m.č. 028 - skladba C2" 5+2,1+1,9+0,33+1,8+0,3+0,3+0,7+1,2+2,36+2,25+6,35-0,9-0,8*3</t>
  </si>
  <si>
    <t>"viz půdorys 4.NP - skladba C.5 - odměřeno v CADu - sokly" 123-0,7-0,8*2-0,9*7-1,1-0,6-1,8-1,3+21-2-4,3-1,1-0,7*2+1+1,6</t>
  </si>
  <si>
    <t>486</t>
  </si>
  <si>
    <t>59761184</t>
  </si>
  <si>
    <t>sokl keramický mrazuvzdorný povrch hladký/matný tl do 10mm výšky přes 65 do 90mm</t>
  </si>
  <si>
    <t>-219928754</t>
  </si>
  <si>
    <t>"1.PP - m.č. 028 - skladba C2" (5+2,1+1,9+0,33+1,8+0,3+0,3+0,7+1,2+2,36+2,25+6,35-0,9-0,8*3)*1,15</t>
  </si>
  <si>
    <t>"viz půdorys 4.NP - skladba C.5 - odměřeno v CADu - sokly" (123-0,7-0,8*2-0,9*7-1,1-0,6-1,8-1,3+21-2-4,3-1,1-0,7*2+1+1,6)*1,15</t>
  </si>
  <si>
    <t>487</t>
  </si>
  <si>
    <t>771474132</t>
  </si>
  <si>
    <t>Montáž soklů z dlaždic keramických schodišťových stupňovitých lepených cementovým flexibilním lepidlem v přes 65 do 90 mm</t>
  </si>
  <si>
    <t>-1056745954</t>
  </si>
  <si>
    <t>Montáž soklů z dlaždic keramických lepených cementovým flexibilním lepidlem schodišťových stupňovitých, výšky přes 65 do 90 mm</t>
  </si>
  <si>
    <t>https://podminky.urs.cz/item/CS_URS_2025_01/771474132</t>
  </si>
  <si>
    <t>"nové schodiště ze 3.NP do 4.NP" 5,4+8,9+4+5,05</t>
  </si>
  <si>
    <t>"původní křivočaré schodiště ze 3.NP do 4.NP" 21+5,05</t>
  </si>
  <si>
    <t>488</t>
  </si>
  <si>
    <t>-2140859998</t>
  </si>
  <si>
    <t>"nové schodiště ze 3.NP do 4.NP" (5,4+8,9+4+5,05)*1,15</t>
  </si>
  <si>
    <t>"původní křivočaré schodiště ze 3.NP do 4.NP" (21+5,05)*1,15</t>
  </si>
  <si>
    <t>489</t>
  </si>
  <si>
    <t>771554113</t>
  </si>
  <si>
    <t>Montáž podlah z dlaždic teracových lepených flexibilním lepidlem přes 9 do 12 ks/m2</t>
  </si>
  <si>
    <t>-40443564</t>
  </si>
  <si>
    <t>Montáž podlah z dlaždic teracových lepených flexibilním lepidlem přes 9 do 12 ks/ m2</t>
  </si>
  <si>
    <t>https://podminky.urs.cz/item/CS_URS_2025_01/771554113</t>
  </si>
  <si>
    <t>490</t>
  </si>
  <si>
    <t>59247374</t>
  </si>
  <si>
    <t>dlaždice teracová 300x300x35mm</t>
  </si>
  <si>
    <t>-706106006</t>
  </si>
  <si>
    <t>"nové schodiště ze 3.NP do 4.NP - mezipodesty - skladba T.1" (1,91*2,07+3,9*2,1)*1,2</t>
  </si>
  <si>
    <t>491</t>
  </si>
  <si>
    <t>771574153</t>
  </si>
  <si>
    <t>Montáž podlah keramických hladkých lepených cementovým flexibilním lepidlem přes 2 do 4 ks/m2</t>
  </si>
  <si>
    <t>1959437020</t>
  </si>
  <si>
    <t>Montáž podlah z dlaždic keramických lepených cementovým flexibilním lepidlem hladkých, tloušťky do 10 mm přes 2 do 4 ks/m2</t>
  </si>
  <si>
    <t>https://podminky.urs.cz/item/CS_URS_2025_01/771574153</t>
  </si>
  <si>
    <t>Poznámka k položce:_x000D_
položka zahrnuje i dodávku a montáž spárovací flexibilní hmoty a lepidla</t>
  </si>
  <si>
    <t>"viz půdorys 4.NP - skladba C.1" (8+3+3+6+5+2+13+4+2+2+2+3)</t>
  </si>
  <si>
    <t>"viz půdorys 4.NP - skladba C.5" (135+22+19)</t>
  </si>
  <si>
    <t>492</t>
  </si>
  <si>
    <t>59761118</t>
  </si>
  <si>
    <t>dlažba keramická slinutá mrazuvzdorná R10/B povrch reliéfní/matný tl do 10mm přes 2 do 4ks/m2</t>
  </si>
  <si>
    <t>950935760</t>
  </si>
  <si>
    <t>"1.PP - m.č. 028 - skladba C2" 17*1,25</t>
  </si>
  <si>
    <t>"1.PP - m.č. 029 - skladba C3" 4*1,25</t>
  </si>
  <si>
    <t>"původní křivočaré schodiště ze 3.NP do 4.NP - mezipodesty" (1,2*1,3+1,5)*1,25</t>
  </si>
  <si>
    <t>"viz půdorys 4.NP - skladba C.1" (8+3+3+6+5+2+13+4+2+2+2+3)*1,25</t>
  </si>
  <si>
    <t>"viz půdorys 4.NP - skladba C.5" (135+22+19)*1,25</t>
  </si>
  <si>
    <t>"doplnění podlahy v 1.NP - skladba C.4" 8,5*1,25</t>
  </si>
  <si>
    <t>493</t>
  </si>
  <si>
    <t>771577121</t>
  </si>
  <si>
    <t>Příplatek k montáži podlah keramických lepených cementovým flexibilním rychletuhnoucím lepidlem za plochu do 5 m2</t>
  </si>
  <si>
    <t>776669886</t>
  </si>
  <si>
    <t>Montáž podlah z dlaždic keramických lepených cementovým flexibilním rychletuhnoucím lepidlem Příplatek k cenám za plochu do 5 m2 jednotlivě</t>
  </si>
  <si>
    <t>https://podminky.urs.cz/item/CS_URS_2025_01/771577121</t>
  </si>
  <si>
    <t>"viz půdorys 4.NP - skladba C.1" (3+3+5+2+4+2+2+2+3)</t>
  </si>
  <si>
    <t>494</t>
  </si>
  <si>
    <t>771577125</t>
  </si>
  <si>
    <t>Příplatek k montáži podlah keramických lepených flexibilním rychletuhnoucím lepidlem za lepení dvousložkovým lepidlem</t>
  </si>
  <si>
    <t>CS ÚRS 2022 01</t>
  </si>
  <si>
    <t>-607443681</t>
  </si>
  <si>
    <t>Montáž podlah z dlaždic keramických lepených flexibilním rychletuhnoucím lepidlem Příplatek k cenám za dvousložkové lepidlo</t>
  </si>
  <si>
    <t>https://podminky.urs.cz/item/CS_URS_2022_01/771577125</t>
  </si>
  <si>
    <t>495</t>
  </si>
  <si>
    <t>771591111</t>
  </si>
  <si>
    <t>Nátěr penetrační na podlahu</t>
  </si>
  <si>
    <t>-899462551</t>
  </si>
  <si>
    <t>Příprava podkladu před provedením dlažby nátěr penetrační na podlahu</t>
  </si>
  <si>
    <t>https://podminky.urs.cz/item/CS_URS_2025_01/771591111</t>
  </si>
  <si>
    <t>"viz položky ploch" 12,144+261,56</t>
  </si>
  <si>
    <t>"viz položky soklů" (145,69+49,4)*0,1</t>
  </si>
  <si>
    <t>"původní křivočaré schodiště ze 3.NP do 4.NP" 11+6</t>
  </si>
  <si>
    <t>496</t>
  </si>
  <si>
    <t>771591112</t>
  </si>
  <si>
    <t>Izolace pod dlažbu nátěrem nebo stěrkou ve dvou vrstvách</t>
  </si>
  <si>
    <t>1891460476</t>
  </si>
  <si>
    <t>Izolace podlahy pod dlažbu nátěrem nebo stěrkou ve dvou vrstvách</t>
  </si>
  <si>
    <t>https://podminky.urs.cz/item/CS_URS_2025_01/771591112</t>
  </si>
  <si>
    <t xml:space="preserve">Poznámka k položce:_x000D_
specifikace-viz v.č. D.1.2.22 - SP302_x000D_
položky zahrnuje i penetraci podkladu!_x000D_
</t>
  </si>
  <si>
    <t>497</t>
  </si>
  <si>
    <t>771591115</t>
  </si>
  <si>
    <t>Podlahy spárování silikonem</t>
  </si>
  <si>
    <t>-1068333073</t>
  </si>
  <si>
    <t>Podlahy - dokončovací práce spárování silikonem</t>
  </si>
  <si>
    <t>https://podminky.urs.cz/item/CS_URS_2025_01/771591115</t>
  </si>
  <si>
    <t>"viz půdorys 4.NP - skladba C.1" 66</t>
  </si>
  <si>
    <t>"1.PP - m.č. 029 - skladba C3" 1,8*4</t>
  </si>
  <si>
    <t>"viz půdorys 4.NP - skladba C.5" 168</t>
  </si>
  <si>
    <t>"nové schodiště ze 3.NP do 4.NP" 5,5+8,9+3,9+5,05+1,8*(9+16+9)</t>
  </si>
  <si>
    <t>"samostatně nerozpočtované silikonování" 150</t>
  </si>
  <si>
    <t>498</t>
  </si>
  <si>
    <t>771591121</t>
  </si>
  <si>
    <t>Podlahy separační provazec do pružných spar průměru 4 mm</t>
  </si>
  <si>
    <t>1686018847</t>
  </si>
  <si>
    <t>Podlahy - dokončovací práce separační provazec do pružných spar, průměru 4 mm</t>
  </si>
  <si>
    <t>https://podminky.urs.cz/item/CS_URS_2025_01/771591121</t>
  </si>
  <si>
    <t>499</t>
  </si>
  <si>
    <t>771591241</t>
  </si>
  <si>
    <t>Izolace těsnícími pásy vnitřní kout</t>
  </si>
  <si>
    <t>-1136724808</t>
  </si>
  <si>
    <t>Izolace podlahy pod dlažbu těsnícími izolačními pásy vnitřní kout</t>
  </si>
  <si>
    <t>https://podminky.urs.cz/item/CS_URS_2025_01/771591241</t>
  </si>
  <si>
    <t>"viz půdorys 4.NP - skladba C.1" 35</t>
  </si>
  <si>
    <t>500</t>
  </si>
  <si>
    <t>771591242</t>
  </si>
  <si>
    <t>Izolace těsnícími pásy vnější roh</t>
  </si>
  <si>
    <t>-2136358463</t>
  </si>
  <si>
    <t>Izolace podlahy pod dlažbu těsnícími izolačními pásy vnější roh</t>
  </si>
  <si>
    <t>https://podminky.urs.cz/item/CS_URS_2025_01/771591242</t>
  </si>
  <si>
    <t>"viz půdorys 4.NP - skladba C.1" 11</t>
  </si>
  <si>
    <t>"podlaha 1.NP - skladba C.2" 4</t>
  </si>
  <si>
    <t>"podlaha 2.NP - skladba C.4" 7</t>
  </si>
  <si>
    <t>501</t>
  </si>
  <si>
    <t>771591264</t>
  </si>
  <si>
    <t>Izolace těsnícími pásy mezi podlahou a stěnou</t>
  </si>
  <si>
    <t>756639293</t>
  </si>
  <si>
    <t>Izolace podlahy pod dlažbu těsnícími izolačními pásy mezi podlahou a stěnu</t>
  </si>
  <si>
    <t>https://podminky.urs.cz/item/CS_URS_2025_01/771591264</t>
  </si>
  <si>
    <t>502</t>
  </si>
  <si>
    <t>998771103</t>
  </si>
  <si>
    <t>Přesun hmot tonážní pro podlahy z dlaždic v objektech v přes 12 do 24 m</t>
  </si>
  <si>
    <t>-793085411</t>
  </si>
  <si>
    <t>Přesun hmot pro podlahy z dlaždic stanovený z hmotnosti přesunovaného materiálu vodorovná dopravní vzdálenost do 50 m základní v objektech výšky přes 12 do 24 m</t>
  </si>
  <si>
    <t>https://podminky.urs.cz/item/CS_URS_2025_01/998771103</t>
  </si>
  <si>
    <t>772</t>
  </si>
  <si>
    <t>Podlahy z kamene</t>
  </si>
  <si>
    <t>503</t>
  </si>
  <si>
    <t>772231312</t>
  </si>
  <si>
    <t>Montáž obkladu stupňů deskami lepenými z kamene tvrdého tl do 30 mm</t>
  </si>
  <si>
    <t>-972071390</t>
  </si>
  <si>
    <t>Montáž obkladu schodišťových stupňů deskami z tvrdých kamenů kladených do lepidla s přímou nebo zakřivenou výstupní čárou deskami stupnicovými pravoúhlými nebo kosoúhlými, tl. 30 mm</t>
  </si>
  <si>
    <t>https://podminky.urs.cz/item/CS_URS_2025_01/772231312</t>
  </si>
  <si>
    <t>Poznámka k položce:_x000D_
položka zahnruje obklad 1 mb stupnice a 1 mb podstupnice</t>
  </si>
  <si>
    <t>"nové schodiště ze 3.NP do 4.NP - stupnice" 1,8*(9+16+9)</t>
  </si>
  <si>
    <t>"nové schodiště ze 3.NP do 4.NP - podstupnice"  1,8*(9+16+9)</t>
  </si>
  <si>
    <t>504</t>
  </si>
  <si>
    <t>kamenný obklad stupnice schodu tl. 25 mm šířky 350 mm s ozubem dle Tabulky podlah</t>
  </si>
  <si>
    <t>1050866262</t>
  </si>
  <si>
    <t>"nové schodiště ze 3.NP do 4.NP - stupnice" 1,8*(9+16+9)*1,1</t>
  </si>
  <si>
    <t>505</t>
  </si>
  <si>
    <t>kamenný obklad podstupnice schodu tl. 25 mm šířky 150 mm s ozubem dle Tabulky podlah</t>
  </si>
  <si>
    <t>-1605856030</t>
  </si>
  <si>
    <t>"nové schodiště ze 3.NP do 4.NP - podstupnice"  1,8*(9+16+9)*1,1</t>
  </si>
  <si>
    <t>506</t>
  </si>
  <si>
    <t>998772103</t>
  </si>
  <si>
    <t>Přesun hmot tonážní pro podlahy z kamene v objektech v přes 12 do 60 m</t>
  </si>
  <si>
    <t>-2063711853</t>
  </si>
  <si>
    <t>Přesun hmot pro kamenné dlažby, obklady schodišťových stupňů a soklů stanovený z hmotnosti přesunovaného materiálu vodorovná dopravní vzdálenost do 50 m základní v objektech výšky přes 12 do 60 m</t>
  </si>
  <si>
    <t>https://podminky.urs.cz/item/CS_URS_2025_01/998772103</t>
  </si>
  <si>
    <t>776</t>
  </si>
  <si>
    <t>Podlahy povlakové</t>
  </si>
  <si>
    <t>507</t>
  </si>
  <si>
    <t>Dodávka a montáž lišta zapuštěná přechodová PVC/PVC</t>
  </si>
  <si>
    <t>13607371</t>
  </si>
  <si>
    <t>"viz půdorys 4.NP" (0,8)*1,1</t>
  </si>
  <si>
    <t>508</t>
  </si>
  <si>
    <t>Dodávka montáž heterogenního akustického vinylu v rolích včetně příslušenství, specifikace-viz akladba A.1</t>
  </si>
  <si>
    <t>381658339</t>
  </si>
  <si>
    <t>Dodávka montáž heterogenního akustického vinylu v rolích včetně příslušenství, specifikace-viz akladba A.1, součástí položky jsou i lepidlo, svařovací šňůra, těsnící tmel, apod.), výměra je uvedena jako čistá míra bez prořezu, cenu za prořez nutno započítat do ceny za 1 m2 čisté výměry podlahy!!!, položka zahrnuje kladení, lepení, svařování, těsnění včetně zatahování do podlahových vpustí, úpravu soklů v rozích místnosti-vše dodávka včetně materiálu</t>
  </si>
  <si>
    <t>"viz půdorys 4.NP - skladba A.1" (60+18+10+65+60+50+62+22+23)</t>
  </si>
  <si>
    <t>509</t>
  </si>
  <si>
    <t>Dodávka a montáž - hliníková soklová lišta šroubovaná výšky 70 mm včetně veškerého příslušenství, specifikace-viz skladba A.1</t>
  </si>
  <si>
    <t>-1403299184</t>
  </si>
  <si>
    <t>Dodávka a montáž - hliníková soklová lišta šroubovaná výšky 70 mm včetně veškerého příslušenství, specifikace-viz skladba A.1, výměra je uvedena jako čistá míra bez prořezu, cenu za prořez nutno započítat do ceny za 1 mb čisté míry soklu</t>
  </si>
  <si>
    <t>"viz půdorys 4.NP - skladba A.1 - odměřeno v CADu" (232-0,8*3-0,9*7)</t>
  </si>
  <si>
    <t>510</t>
  </si>
  <si>
    <t>776111311</t>
  </si>
  <si>
    <t>Vysátí podkladu povlakových podlah</t>
  </si>
  <si>
    <t>-633150291</t>
  </si>
  <si>
    <t>Příprava podkladu povlakových podlah a stěn vysátí podlah</t>
  </si>
  <si>
    <t>https://podminky.urs.cz/item/CS_URS_2025_01/776111311</t>
  </si>
  <si>
    <t>"viz půdorys 4.NP - skladba A.1 - plocha" (60+18+10+65+60+50+62+22+23)</t>
  </si>
  <si>
    <t>"viz půdorys 4.NP - skladba A.1 - odměřeno v CADu - sokly" (232-0,8*3-0,9*7)*0,1</t>
  </si>
  <si>
    <t>511</t>
  </si>
  <si>
    <t>776121321</t>
  </si>
  <si>
    <t>Neředěná penetrace savého podkladu povlakových podlah</t>
  </si>
  <si>
    <t>-1365895383</t>
  </si>
  <si>
    <t>Příprava podkladu povlakových podlah a stěn penetrace neředěná podlah</t>
  </si>
  <si>
    <t>https://podminky.urs.cz/item/CS_URS_2025_01/776121321</t>
  </si>
  <si>
    <t>512</t>
  </si>
  <si>
    <t>998776103</t>
  </si>
  <si>
    <t>Přesun hmot tonážní pro podlahy povlakové v objektech v přes 12 do 24 m</t>
  </si>
  <si>
    <t>1824688927</t>
  </si>
  <si>
    <t>Přesun hmot pro podlahy povlakové stanovený z hmotnosti přesunovaného materiálu vodorovná dopravní vzdálenost do 50 m základní v objektech výšky přes 12 do 24 m</t>
  </si>
  <si>
    <t>https://podminky.urs.cz/item/CS_URS_2025_01/998776103</t>
  </si>
  <si>
    <t>777</t>
  </si>
  <si>
    <t>Podlahy lité</t>
  </si>
  <si>
    <t>513</t>
  </si>
  <si>
    <t>777131101</t>
  </si>
  <si>
    <t>Penetrační epoxidový nátěr podlahy na suchý a vyzrálý podklad</t>
  </si>
  <si>
    <t>-869909700</t>
  </si>
  <si>
    <t>Penetrační nátěr podlahy epoxidový na podklad suchý a vyzrálý</t>
  </si>
  <si>
    <t>https://podminky.urs.cz/item/CS_URS_2025_01/777131101</t>
  </si>
  <si>
    <t>"podlaha výtahu" 1,8*1,96</t>
  </si>
  <si>
    <t>"sokl výtahu" (1,8*2+1,96*2)*0,25</t>
  </si>
  <si>
    <t>514</t>
  </si>
  <si>
    <t>777511143</t>
  </si>
  <si>
    <t>Krycí epoxidová stěrka tloušťky do 2 mm chemicky odolné lité podlahy</t>
  </si>
  <si>
    <t>985636537</t>
  </si>
  <si>
    <t>Krycí stěrka chemicky odolná epoxidová, tloušťky přes 1 do 2 mm</t>
  </si>
  <si>
    <t>https://podminky.urs.cz/item/CS_URS_2025_01/777511143</t>
  </si>
  <si>
    <t>515</t>
  </si>
  <si>
    <t>998777103</t>
  </si>
  <si>
    <t>Přesun hmot tonážní pro podlahy lité v objektech v přes 12 do 24 m</t>
  </si>
  <si>
    <t>1041014887</t>
  </si>
  <si>
    <t>Přesun hmot pro podlahy lité stanovený z hmotnosti přesunovaného materiálu vodorovná dopravní vzdálenost do 50 m základní v objektech výšky přes 12 do 24 m</t>
  </si>
  <si>
    <t>https://podminky.urs.cz/item/CS_URS_2025_01/998777103</t>
  </si>
  <si>
    <t>Dokončovací práce - obklady</t>
  </si>
  <si>
    <t>516</t>
  </si>
  <si>
    <t>Dodávka+montáž lišta rohová nerezová ukončovací k obkladům</t>
  </si>
  <si>
    <t>371926116</t>
  </si>
  <si>
    <t>"viz půdorys 4.NP - m.č. 4.04-4.09" (2,3*9+2,5+1,92+1,25*2+1*2+1,5*2+1,1+1,5)*1,1</t>
  </si>
  <si>
    <t>"viz půdorys 4.NP - m.č. 4.18-4.23" (2,3*2+1,8+2,825)*1,1</t>
  </si>
  <si>
    <t>517</t>
  </si>
  <si>
    <t>781121011</t>
  </si>
  <si>
    <t>Nátěr penetrační na stěnu</t>
  </si>
  <si>
    <t>928676126</t>
  </si>
  <si>
    <t>Příprava podkladu před provedením obkladu nátěr penetrační na stěnu</t>
  </si>
  <si>
    <t>https://podminky.urs.cz/item/CS_URS_2025_01/781121011</t>
  </si>
  <si>
    <t>"1.PP- m.č. 029" 1,8*4*2,35-0,9*2</t>
  </si>
  <si>
    <t>"viz půdorys 4.NP - m.č. 4.04-4.09" (2*2+2,659*2+4,4*2+2,75*2+2,3*2+2,75*2)*2,3-0,7*2*4-0,8*2</t>
  </si>
  <si>
    <t>"viz půdorys 4.NP - m.č. 4.18-4.23" (5,05*2+4,7*2+1,8*2+1,7*2+1,4*2+1,525*2)*2,3-0,7*2*3-0,8*2-0,8*1,75</t>
  </si>
  <si>
    <t>518</t>
  </si>
  <si>
    <t>781131112</t>
  </si>
  <si>
    <t>Izolace pod obklad nátěrem nebo stěrkou ve dvou vrstvách</t>
  </si>
  <si>
    <t>901057000</t>
  </si>
  <si>
    <t>Izolace stěny pod obklad izolace nátěrem nebo stěrkou ve dvou vrstvách</t>
  </si>
  <si>
    <t>https://podminky.urs.cz/item/CS_URS_2025_01/781131112</t>
  </si>
  <si>
    <t>519</t>
  </si>
  <si>
    <t>781131264</t>
  </si>
  <si>
    <t>Izolace pod obklad těsnícími pásy mezi podlahou a stěnou</t>
  </si>
  <si>
    <t>817140443</t>
  </si>
  <si>
    <t>Izolace stěny pod obklad izolace těsnícími izolačními pásy mezi podlahou a stěnu</t>
  </si>
  <si>
    <t>https://podminky.urs.cz/item/CS_URS_2025_01/781131264</t>
  </si>
  <si>
    <t>"1.PP- m.č. 029" 2,35*4</t>
  </si>
  <si>
    <t>"viz půdorys 4.NP - m.č. 4.04-4.09" 2,3*30+2,5+1*2+1,5*2+1,92+1,5*2+1,15+1,5*2</t>
  </si>
  <si>
    <t>"viz půdorys 4.NP - m.č. 4.18-4.23" 2,3*16+1,8+2,825</t>
  </si>
  <si>
    <t>"ostatní samostatně nerozpočtované pásy" 20</t>
  </si>
  <si>
    <t>520</t>
  </si>
  <si>
    <t>781474154</t>
  </si>
  <si>
    <t>Montáž obkladů keramických hladkých lepených cementovým flexibilním lepidlem přes 4 do 6 ks/m2</t>
  </si>
  <si>
    <t>1007225622</t>
  </si>
  <si>
    <t>Montáž keramických obkladů stěn lepených cementovým flexibilním lepidlem hladkých přes 4 do 6 ks/m2</t>
  </si>
  <si>
    <t>https://podminky.urs.cz/item/CS_URS_2025_01/781474154</t>
  </si>
  <si>
    <t xml:space="preserve">Poznámka k položce:_x000D_
položka zahrnuje i dodávku a montáž spárovací flexibilní hmoty a lepidla </t>
  </si>
  <si>
    <t>"1.PP- m.č. 029" 1,8*3*2,35-0,9*2</t>
  </si>
  <si>
    <t>521</t>
  </si>
  <si>
    <t>59761108</t>
  </si>
  <si>
    <t>dlažba keramická slinutá mrazuvzdorná R10/B povrch hladký/matný tl do 10mm přes 4 do 6ks/m2</t>
  </si>
  <si>
    <t>677206930</t>
  </si>
  <si>
    <t>"1.PP- m.č. 029" (1,8*3*2,35-0,9*2)*1,2</t>
  </si>
  <si>
    <t>"viz půdorys 4.NP - m.č. 4.04-4.09" ((2*2+2,659*2+4,4*2+2,75*2+2,3*2+2,75*2)*2,3-0,7*2*4-0,8*2)*1,2</t>
  </si>
  <si>
    <t>"viz půdorys 4.NP - m.č. 4.18-4.23" ((5,05*2+4,7*2+1,8*2+1,7*2+1,4*2+1,525*2)*2,3-0,7*2*3-0,8*2-0,8*1,75)*1,2</t>
  </si>
  <si>
    <t>522</t>
  </si>
  <si>
    <t>781477111</t>
  </si>
  <si>
    <t>Příplatek k montáži obkladů vnitřních keramických hladkých za plochu do 10 m2</t>
  </si>
  <si>
    <t>490736967</t>
  </si>
  <si>
    <t>Montáž obkladů vnitřních stěn z dlaždic keramických Příplatek k cenám za plochu do 10 m2 jednotlivě</t>
  </si>
  <si>
    <t>https://podminky.urs.cz/item/CS_URS_2022_01/781477111</t>
  </si>
  <si>
    <t>523</t>
  </si>
  <si>
    <t>781479196</t>
  </si>
  <si>
    <t>Příplatek k montáži obkladů vnitřních keramických hladkých za spárování tmelem dvousložkovým</t>
  </si>
  <si>
    <t>791310367</t>
  </si>
  <si>
    <t>Montáž obkladů vnitřních stěn z dlaždic keramických Příplatek k cenám za dvousložkový spárovací tmel</t>
  </si>
  <si>
    <t>https://podminky.urs.cz/item/CS_URS_2022_01/781479196</t>
  </si>
  <si>
    <t>524</t>
  </si>
  <si>
    <t>781479197</t>
  </si>
  <si>
    <t>Příplatek k montáži obkladů vnitřních keramických hladkých za lepením lepidlem dvousložkovým</t>
  </si>
  <si>
    <t>1624143887</t>
  </si>
  <si>
    <t>Montáž obkladů vnitřních stěn z dlaždic keramických Příplatek k cenám za dvousložkové lepidlo</t>
  </si>
  <si>
    <t>https://podminky.urs.cz/item/CS_URS_2022_01/781479197</t>
  </si>
  <si>
    <t>525</t>
  </si>
  <si>
    <t>781484413</t>
  </si>
  <si>
    <t>Montáž obkladů stěn z keramické mozaiky nebo dekoru na síti lepených cementovým flexibilním lepidlem základní prvek přes 200 do 400 ks/m2</t>
  </si>
  <si>
    <t>1956098493</t>
  </si>
  <si>
    <t>Montáž keramických obkladů stěn z mozaiky nebo dekoru lepených na síti lepené cementovým flexibilním lepidlem, základní prvek přes 200 do 400 ks/m2</t>
  </si>
  <si>
    <t>https://podminky.urs.cz/item/CS_URS_2025_01/781484413</t>
  </si>
  <si>
    <t>"1.PP- m.č. 029" 1,8*2,35</t>
  </si>
  <si>
    <t>526</t>
  </si>
  <si>
    <t>59761209</t>
  </si>
  <si>
    <t>mozaika keramická nemrazuvzdorná lepená na síti povrch hladký/lesklý tl do 10mm základní prvek přes 200 do 400ks/m2</t>
  </si>
  <si>
    <t>-715365578</t>
  </si>
  <si>
    <t>"1.PP- m.č. 029" 1,8*2,35*1,2</t>
  </si>
  <si>
    <t>527</t>
  </si>
  <si>
    <t>781485791</t>
  </si>
  <si>
    <t>Příplatek k montáž obkladů stěn z keramické mozaiky nebo dekoru za plochu do 10 m2</t>
  </si>
  <si>
    <t>619751304</t>
  </si>
  <si>
    <t>Montáž keramických obkladů stěn z mozaiky nebo dekoru lepených na síti Příplatek k cenám za plochu do 10 m2 jednotlivě</t>
  </si>
  <si>
    <t>https://podminky.urs.cz/item/CS_URS_2025_01/781485791</t>
  </si>
  <si>
    <t>528</t>
  </si>
  <si>
    <t>781495115</t>
  </si>
  <si>
    <t>Spárování vnitřních obkladů silikonem</t>
  </si>
  <si>
    <t>1412994320</t>
  </si>
  <si>
    <t>Obklad - dokončující práce ostatní práce spárování silikonem</t>
  </si>
  <si>
    <t>https://podminky.urs.cz/item/CS_URS_2025_01/781495115</t>
  </si>
  <si>
    <t>"viz půdorys 4.NP - m.č. 4.04-4.09" 2,3*22+2,5+1*2+1,5*2+1,92+1,5*2+1,15+1,5*2</t>
  </si>
  <si>
    <t>"viz půdorys 4.NP - m.č. 4.18-4.23" 2,3*14+1,8+2,825</t>
  </si>
  <si>
    <t>"ostatní samostatně nerozpočtované silikonování" 50</t>
  </si>
  <si>
    <t>529</t>
  </si>
  <si>
    <t>781495142</t>
  </si>
  <si>
    <t>Průnik obkladem kruhový přes DN 30 do DN 90</t>
  </si>
  <si>
    <t>1512994578</t>
  </si>
  <si>
    <t>Obklad - dokončující práce průnik obkladem kruhový, bez izolace přes DN 30 do DN 90</t>
  </si>
  <si>
    <t>https://podminky.urs.cz/item/CS_URS_2025_01/781495142</t>
  </si>
  <si>
    <t>"1.PP- m.č. 029" 3</t>
  </si>
  <si>
    <t>"viz půdorys 4.NP - m.č. 4.04-4.09" 11</t>
  </si>
  <si>
    <t>"viz půdorys 4.NP - m.č. 4.18-4.23" 8</t>
  </si>
  <si>
    <t>530</t>
  </si>
  <si>
    <t>781495143</t>
  </si>
  <si>
    <t>Průnik obkladem kruhový přes DN 90</t>
  </si>
  <si>
    <t>-2059856506</t>
  </si>
  <si>
    <t>Obklad - dokončující práce průnik obkladem kruhový, bez izolace přes DN 90</t>
  </si>
  <si>
    <t>https://podminky.urs.cz/item/CS_URS_2025_01/781495143</t>
  </si>
  <si>
    <t>"1.PP- m.č. 029" 1</t>
  </si>
  <si>
    <t>"viz půdorys 4.NP - m.č. 4.04-4.09" 3</t>
  </si>
  <si>
    <t>"viz půdorys 4.NP - m.č. 4.18-4.23" 6</t>
  </si>
  <si>
    <t>531</t>
  </si>
  <si>
    <t>781674123</t>
  </si>
  <si>
    <t>Montáž keramických obkladů parapetů š přes 150 do 200 mm lepených flexibilním rychletuhnoucím lepidlem</t>
  </si>
  <si>
    <t>-1718783351</t>
  </si>
  <si>
    <t>Montáž keramických obkladů parapetů lepených flexibilním rychletuhnoucím lepidlem, šířky parapetu přes 150 do 200 mm</t>
  </si>
  <si>
    <t>https://podminky.urs.cz/item/CS_URS_2025_01/781674123</t>
  </si>
  <si>
    <t>"viz půdorys 4.NP - m.č. 4.04-4.09" 2,5+1,92+1,25*2+1*2+1,25*2+1,15+1,25</t>
  </si>
  <si>
    <t>"viz půdorys 4.NP - m.č. 4.18-4.23" 1,8+2,825</t>
  </si>
  <si>
    <t>532</t>
  </si>
  <si>
    <t>998781103</t>
  </si>
  <si>
    <t>Přesun hmot tonážní pro obklady keramické v objektech v přes 12 do 24 m</t>
  </si>
  <si>
    <t>739841949</t>
  </si>
  <si>
    <t>Přesun hmot pro obklady keramické stanovený z hmotnosti přesunovaného materiálu vodorovná dopravní vzdálenost do 50 m základní v objektech výšky přes 12 do 24 m</t>
  </si>
  <si>
    <t>https://podminky.urs.cz/item/CS_URS_2025_01/998781103</t>
  </si>
  <si>
    <t>783</t>
  </si>
  <si>
    <t>Dokončovací práce - nátěry</t>
  </si>
  <si>
    <t>533</t>
  </si>
  <si>
    <t>783201201</t>
  </si>
  <si>
    <t>Obroušení tesařských konstrukcí před provedením nátěru</t>
  </si>
  <si>
    <t>-825015707</t>
  </si>
  <si>
    <t>Příprava podkladu tesařských konstrukcí před provedením nátěru broušení</t>
  </si>
  <si>
    <t>https://podminky.urs.cz/item/CS_URS_2025_01/783201201</t>
  </si>
  <si>
    <t>"nástřik stávajících prvků krovů"</t>
  </si>
  <si>
    <t>"krokve" (0,13*2+0,15*2)*10*125</t>
  </si>
  <si>
    <t>"sloupky" (0,14*2+0,17*2)*2,6*57</t>
  </si>
  <si>
    <t>"vzpěry" (0,2*4)*2,7*23</t>
  </si>
  <si>
    <t>"kleštiny" (0,08*2+0,2*2)*4,9*22</t>
  </si>
  <si>
    <t>"kleštiny" (0,08*2+0,2*2)*2,2*14</t>
  </si>
  <si>
    <t>"vaznice" (0,16*2+0,2*2)*(21+59,4+54,4+13+9)</t>
  </si>
  <si>
    <t>"ostatní prvky" 150</t>
  </si>
  <si>
    <t>534</t>
  </si>
  <si>
    <t>783214121</t>
  </si>
  <si>
    <t>Sanační biocidní ošetření stříkáním tesařských konstrukcí zabudovaných do konstrukce</t>
  </si>
  <si>
    <t>1657957506</t>
  </si>
  <si>
    <t>Sanační napouštěcí nátěr tesařských prvků proti dřevokazným houbám, hmyzu a plísním zabudovaných do konstrukce, aplikovaný stříkáním</t>
  </si>
  <si>
    <t>https://podminky.urs.cz/item/CS_URS_2025_01/783214121</t>
  </si>
  <si>
    <t>"nástřik bednění oboustranný cleoplošně" ((1062-2*0,5-1,2*0,5-2,5*0,6)/cos 35)*2</t>
  </si>
  <si>
    <t>535</t>
  </si>
  <si>
    <t>783226101</t>
  </si>
  <si>
    <t>Protipožární akrylátový nátěr tesařských konstrukcí</t>
  </si>
  <si>
    <t>-389062767</t>
  </si>
  <si>
    <t>Protipožární nátěr tesařských konstrukcí disperzní</t>
  </si>
  <si>
    <t>https://podminky.urs.cz/item/CS_URS_2025_01/783226101</t>
  </si>
  <si>
    <t>Poznámka k položce:_x000D_
specifikace nátěru - viz PD</t>
  </si>
  <si>
    <t>"viz soupis projektanta - sloupky" (0,14*2+0,17*2)*2,4*12</t>
  </si>
  <si>
    <t xml:space="preserve">"viz soupis projektanta - vzpěry" (0,14*2+0,16*2)*2,7*12 </t>
  </si>
  <si>
    <t>536</t>
  </si>
  <si>
    <t>783268221</t>
  </si>
  <si>
    <t>Lakovací dvojnásobný olejový nátěr s mezibroušením tesařských konstrukcí</t>
  </si>
  <si>
    <t>1829828038</t>
  </si>
  <si>
    <t>Lakovací nátěr tesařských konstrukcí dvojnásobný s mezibroušením olejový</t>
  </si>
  <si>
    <t>https://podminky.urs.cz/item/CS_URS_2025_01/783268221</t>
  </si>
  <si>
    <t>"nátěr stávajících prvků krovu"</t>
  </si>
  <si>
    <t>"nově vkládané hoblované prvky"</t>
  </si>
  <si>
    <t>"viz detail okapu nového pultu -  v místě žlabu pultové střechy" 54,5*0,5*2,25</t>
  </si>
  <si>
    <t>537</t>
  </si>
  <si>
    <t>783314201</t>
  </si>
  <si>
    <t>Základní antikorozní jednonásobný syntetický standardní nátěr zámečnických konstrukcí</t>
  </si>
  <si>
    <t>-599514855</t>
  </si>
  <si>
    <t>Základní antikorozní nátěr zámečnických konstrukcí jednonásobný syntetický standardní</t>
  </si>
  <si>
    <t>https://podminky.urs.cz/item/CS_URS_2025_01/783314201</t>
  </si>
  <si>
    <t>"ocelové stropní nosníky a překlady u hlavního schodiště"</t>
  </si>
  <si>
    <t>"viz výkres konstrukce hlavního schodiště - stropní nosníky - I č. 180" (4,2*2+2,15+2,95)*0,64</t>
  </si>
  <si>
    <t>"viz výkres konstrukce hlavního schodiště - překlady - I č. 140" (1,95*2+2,6*4)*0,502</t>
  </si>
  <si>
    <t>"ocelové konstrukce hlavního schodiště"</t>
  </si>
  <si>
    <t>"viz výkres konstrukce hlavního schodiště - a - U č. 180" 4,7*0,611</t>
  </si>
  <si>
    <t>"viz výkres konstrukce hlavního schodiště - b - I č. 240" 4,7*0,844</t>
  </si>
  <si>
    <t>"viz výkres konstrukce hlavního schodiště - c - U č. 220" 5,75*2*0,718</t>
  </si>
  <si>
    <t>"viz výkres konstrukce hlavního schodiště - d - I č. 240" 4,5*0,844</t>
  </si>
  <si>
    <t>"viz výkres konstrukce hlavního schodiště - e - U č. 180" 4,5*0,611</t>
  </si>
  <si>
    <t>"viz výkres konstrukce hlavního schodiště - f - U č.180" 3,35*2*0,611</t>
  </si>
  <si>
    <t>"viz výkres konstrukce hlavního schodiště - S1 - u č. 100" 1,6*2*0,4</t>
  </si>
  <si>
    <t>"viz v.č. 130 Tabulky PSV - ocelové zárubně - pozice 1/L" (0,8+2*2)*(0,1+0,1*2)*1</t>
  </si>
  <si>
    <t>"viz v.č. 130 Tabulky PSV - ocelové zárubně - pozice 2/L"  (0,9+2*2)*(0,1+0,1*2)*1</t>
  </si>
  <si>
    <t>"viz v.č. 130 Tabulky PSV - ocelové zárubně - pozice 3/P"  (0,8+2*2)*(0,1+0,1*2)*1</t>
  </si>
  <si>
    <t>"viz v.č. 130 Tabulky PSV - ocelové zárubně - pozice 4/L"  (0,9+2*2)*(0,1+0,1*2)*2</t>
  </si>
  <si>
    <t>"viz v.č. 130 Tabulky PSV - ocelové zárubně - pozice 4/P" (0,9+2*2)*(0,1+0,1*2)*3</t>
  </si>
  <si>
    <t>"viz v.č. 130 Tabulky PSV - ocelové zárubně - pozice 5/L"  (0,9+2*2)*(0,25+0,1*2)*5</t>
  </si>
  <si>
    <t>"viz v.č. 130 Tabulky PSV - ocelové zárubně - pozice 5/P"  (0,9+2*2)*(0,25+0,1*2)*2</t>
  </si>
  <si>
    <t>"viz v.č. 130 Tabulky PSV - ocelové zárubně - pozice  6/L"  (0,9+2*2)*(0,1+0,1*2)*3</t>
  </si>
  <si>
    <t>"viz v.č. 130 Tabulky PSV - ocelové zárubně - pozice 7/L" (0,8+2*2)*(0,25+0,1*2)*1</t>
  </si>
  <si>
    <t>"viz v.č. 130 Tabulky PSV - ocelové zárubně - pozice 7/P"  (0,8+2*2)*(0,25+0,1*2)*1</t>
  </si>
  <si>
    <t>"viz v.č. 130 Tabulky PSV - ocelové zárubně - pozice 8/L"  (0,8+2*2)*(0,25+0,1*2)*1</t>
  </si>
  <si>
    <t>"viz v.č. 130 Tabulky PSV - ocelové zárubně - pozice 9/L"  (0,8+2*2)*(0,35+0,1*2)*2</t>
  </si>
  <si>
    <t>"viz v.č. 130 Tabulky PSV - ocelové zárubně - pozice 9/P" (0,8+2*2)*(0,35+0,1*2)*1</t>
  </si>
  <si>
    <t>"viz v.č. 130 Tabulky PSV - ocelové zárubně - pozice 10/L"  (0,8+0,8*2)*(0,35+0,1*2)*1</t>
  </si>
  <si>
    <t>"viz v.č. 130 Tabulky PSV - ocelové zárubně - pozice 11/L"  (0,7+2*2)*(0,25+0,1*2)*1</t>
  </si>
  <si>
    <t>"viz v.č. 130 Tabulky PSV - ocelové zárubně - pozice 12/L" (0,8+1,75*2)*(0,35+0,1*2)*1</t>
  </si>
  <si>
    <t>"viz v.č. 130 Tabulky PSV - ocelové zárubně - pozice 13/L" (0,8+2*2)*(0,1+0,1*2)*1</t>
  </si>
  <si>
    <t>"viz v.č. 130 Tabulky PSV - ocelové zárubně - pozice 13/P" (0,8+2*2)*(0,1+0,1*2)*3</t>
  </si>
  <si>
    <t>"viz výkres podlahy 4.NP - U č. 140" 2,7*2*0,489</t>
  </si>
  <si>
    <t>"viz výkres podlahy 4.NP - I č. 180" (3+2,3)*0,64</t>
  </si>
  <si>
    <t>"viz výkres podlahy 4.NP - U č. 180" (4,18*2+4*2+3,9*6+3,8*2+3,7*2+3,65*2+3,625*2+3,25*2+3*2)*0,611</t>
  </si>
  <si>
    <t>"viz výkres podlahy 4.NP - UPE č. 270 + L 50/50/5" (13,5*2+9,5*3+9,4+9,35*28+9,05+8,85+6,9+6,75+6,5+6,35*2+5,25+5+3,95+3,7+3,05*2)*(0,892+0,2)</t>
  </si>
  <si>
    <t>"viz výkres konstrukce výtahové šachty 3.NP a 4.NP - výpočet viz tento výkres" 140*0,4*1,15</t>
  </si>
  <si>
    <t>"viz v.č. 130 Tabulky PSV" 2,35*2*0,4</t>
  </si>
  <si>
    <t>"viz řezy - lemování skladby S3" (2,2*2+2,3*2+2,2*2+1,9*2)*0,6</t>
  </si>
  <si>
    <t>538</t>
  </si>
  <si>
    <t>783315101</t>
  </si>
  <si>
    <t>Mezinátěr jednonásobný syntetický standardní zámečnických konstrukcí</t>
  </si>
  <si>
    <t>-1231609423</t>
  </si>
  <si>
    <t>Mezinátěr zámečnických konstrukcí jednonásobný syntetický standardní</t>
  </si>
  <si>
    <t>https://podminky.urs.cz/item/CS_URS_2025_01/783315101</t>
  </si>
  <si>
    <t>539</t>
  </si>
  <si>
    <t>783317101</t>
  </si>
  <si>
    <t>Krycí jednonásobný syntetický standardní nátěr zámečnických konstrukcí</t>
  </si>
  <si>
    <t>1595346544</t>
  </si>
  <si>
    <t>Krycí nátěr (email) zámečnických konstrukcí jednonásobný syntetický standardní</t>
  </si>
  <si>
    <t>https://podminky.urs.cz/item/CS_URS_2025_01/783317101</t>
  </si>
  <si>
    <t>540</t>
  </si>
  <si>
    <t>783827123</t>
  </si>
  <si>
    <t>Krycí jednonásobný silikátový nátěr omítek stupně členitosti 1 a 2</t>
  </si>
  <si>
    <t>-789069328</t>
  </si>
  <si>
    <t>Krycí (ochranný) nátěr omítek jednonásobný hladkých omítek hladkých, zrnitých tenkovrstvých nebo štukových stupně členitosti 1 a 2 silikátový</t>
  </si>
  <si>
    <t>https://podminky.urs.cz/item/CS_URS_2025_01/783827123</t>
  </si>
  <si>
    <t>"1.NP-2.NP - ostění kolem PSV 52" (1,3+2,1*2)*0,8+(1,3+2,1*2)*0,6</t>
  </si>
  <si>
    <t>784</t>
  </si>
  <si>
    <t>Dokončovací práce - malby a tapety</t>
  </si>
  <si>
    <t>541</t>
  </si>
  <si>
    <t>784181121</t>
  </si>
  <si>
    <t>Hloubková jednonásobná bezbarvá penetrace podkladu v místnostech v do 3,80 m</t>
  </si>
  <si>
    <t>-894240519</t>
  </si>
  <si>
    <t>Penetrace podkladu jednonásobná hloubková akrylátová bezbarvá v místnostech výšky do 3,80 m</t>
  </si>
  <si>
    <t>https://podminky.urs.cz/item/CS_URS_2025_01/784181121</t>
  </si>
  <si>
    <t>"1.PP - předpokládaný rozsah výmalby - nové konstrukce a omítky + znečištěné konstrukce" 500</t>
  </si>
  <si>
    <t>"1.PP-2.NP - zdivo výtahové šachty zevnitř" (1,8*2+1,96*2)*13,545-1,2*2,25*2</t>
  </si>
  <si>
    <t>"1.NP - předpokládaný rozsah výmalby - nové konstrukce a omítky + znečištěné konstrukce" 900</t>
  </si>
  <si>
    <t>"2.NP - předpokládaný rozsah výmalby - nové konstrukce a omítky + znečištěné konstrukce" 700</t>
  </si>
  <si>
    <t>"3.NP - předpokládaný rozsah výmalby - nové konstrukce a omítky + znečištěné konstrukce" 700</t>
  </si>
  <si>
    <t>"4.NP - SDK příčky" (59,985+13,975+386,96)*2+126,603+322,618</t>
  </si>
  <si>
    <t>"4.NP - SDK podhled" 716/cos 35</t>
  </si>
  <si>
    <t>"viz půdorys 4.NP - stěna St2 mimo nový vikýř" ((3+6+9,6+2,9+1,5)*3,25-0,8*2+(1,8+3,9+3+1,7)*3,5+(0,7+5,7)*2,75-0,8*1,75+5,1*3,75+(4,6+3,7)*2,4-0,8*2)</t>
  </si>
  <si>
    <t>"SDK obklady  prvků krovu" 116*0,7+40*1,25</t>
  </si>
  <si>
    <t>542</t>
  </si>
  <si>
    <t>784211101</t>
  </si>
  <si>
    <t>Dvojnásobné bílé malby ze směsí za mokra výborně oděruvzdorných v místnostech v do 3,80 m</t>
  </si>
  <si>
    <t>505490771</t>
  </si>
  <si>
    <t>Malby z malířských směsí oděruvzdorných za mokra dvojnásobné, bílé za mokra oděruvzdorné výborně v místnostech výšky do 3,80 m</t>
  </si>
  <si>
    <t>https://podminky.urs.cz/item/CS_URS_2025_01/784211101</t>
  </si>
  <si>
    <t>Poznámka k položce:_x000D_
materiál je specifikován na v.č. 131 a musí být omyvatelný!</t>
  </si>
  <si>
    <t>543</t>
  </si>
  <si>
    <t>784211143</t>
  </si>
  <si>
    <t>Příplatek k cenám 2x maleb ze směsí za mokra oděruvzdorných za provádění styku 2 barev</t>
  </si>
  <si>
    <t>-373310434</t>
  </si>
  <si>
    <t>Malby z malířských směsí oděruvzdorných za mokra Příplatek k cenám dvojnásobných maleb za zvýšenou pracnost při provádění styku 2 barev</t>
  </si>
  <si>
    <t>https://podminky.urs.cz/item/CS_URS_2025_01/784211143</t>
  </si>
  <si>
    <t>"1.PP-4.NP - předpokládaný rozsah styku maleb" 400</t>
  </si>
  <si>
    <t>544</t>
  </si>
  <si>
    <t>784211163</t>
  </si>
  <si>
    <t>Příplatek k cenám 2x maleb ze směsí za mokra oděruvzdorných za barevnou malbu středně sytého odstínu</t>
  </si>
  <si>
    <t>1345434694</t>
  </si>
  <si>
    <t>Malby z malířských směsí oděruvzdorných za mokra Příplatek k cenám dvojnásobných maleb za provádění barevné malby tónované na tónovacích automatech, v odstínu středně sytém</t>
  </si>
  <si>
    <t>https://podminky.urs.cz/item/CS_URS_2025_01/784211163</t>
  </si>
  <si>
    <t>"1.PP - předpokládaný rozsah výmalby - nové konstrukce a omítky + znečištěné konstrukce" 500*0,3</t>
  </si>
  <si>
    <t>"1.PP-2.NP - zdivo výtahové šachty zevnitř" ((1,8*2+1,96*2)*13,545-1,2*2,25*2)*0,3</t>
  </si>
  <si>
    <t>"1.NP - předpokládaný rozsah výmalby - nové konstrukce a omítky + znečištěné konstrukce" 900*0,3</t>
  </si>
  <si>
    <t>"2.NP - předpokládaný rozsah výmalby - nové konstrukce a omítky + znečištěné konstrukce" 700*0,3</t>
  </si>
  <si>
    <t>"3.NP - předpokládaný rozsah výmalby - nové konstrukce a omítky + znečištěné konstrukce" 700*0,3</t>
  </si>
  <si>
    <t>"4.NP - SDK příčky" ((59,985+13,975+386,96)*2+126,603+322,618)*0,3</t>
  </si>
  <si>
    <t>"4.NP - SDK podhled" (716/cos 35)*0,3</t>
  </si>
  <si>
    <t>"viz půdorys 4.NP - stěna St2 mimo vikýř" ((3+6+9,6+2,9+1,5)*3,25-0,8*2+(1,8+3,9+3+1,7)*3,5+(0,7+5,7)*2,75-0,8*1,75+5,1*3,75+(4,6+3,7)*2,4-0,8*2)*0,3</t>
  </si>
  <si>
    <t>"SDK obklady  prvků krovu" (116*0,7+40*1,25)*0,3</t>
  </si>
  <si>
    <t>545</t>
  </si>
  <si>
    <t>784211165</t>
  </si>
  <si>
    <t>Příplatek k cenám 2x maleb ze směsí za mokra oděruvzdorných za barevnou malbu v sytém odstínu</t>
  </si>
  <si>
    <t>-2021829122</t>
  </si>
  <si>
    <t>Malby z malířských směsí oděruvzdorných za mokra Příplatek k cenám dvojnásobných maleb za provádění barevné malby tónované na tónovacích automatech, v odstínu sytém</t>
  </si>
  <si>
    <t>https://podminky.urs.cz/item/CS_URS_2025_01/784211165</t>
  </si>
  <si>
    <t>"1.PP - předpokládaný rozsah výmalby - nové konstrukce a omítky + znečištěné konstrukce" 500*0,4</t>
  </si>
  <si>
    <t>"1.PP-2.NP - zdivo výtahové šachty zevnitř" ((1,8*2+1,96*2)*13,545-1,2*2,25*2)*0,4</t>
  </si>
  <si>
    <t>"1.NP - předpokládaný rozsah výmalby - nové konstrukce a omítky + znečištěné konstrukce" 900*0,4</t>
  </si>
  <si>
    <t>"2.NP - předpokládaný rozsah výmalby - nové konstrukce a omítky + znečištěné konstrukce" 700*0,4</t>
  </si>
  <si>
    <t>"3.NP - předpokládaný rozsah výmalby - nové konstrukce a omítky + znečištěné konstrukce" 700*0,4</t>
  </si>
  <si>
    <t>"4.NP - SDK příčky" ((59,985+13,975+386,96)*2+126,603+322,618)*0,4</t>
  </si>
  <si>
    <t>"4.NP - SDK podhled" (716/cos 35)*0,4</t>
  </si>
  <si>
    <t>"viz půdorys 4.NP - stěna St2 mimo vikýř" ((3+6+9,6+2,9+1,5)*3,25-0,8*2+(1,8+3,9+3+1,7)*3,5+(0,7+5,7)*2,75-0,8*1,75+5,1*3,75+(4,6+3,7)*2,4-0,8*2)*0,4</t>
  </si>
  <si>
    <t>"SDK obklady  prvků krovu" (116*0,7+40*1,25)*0,4</t>
  </si>
  <si>
    <t>789</t>
  </si>
  <si>
    <t>Povrchové úpravy ocelových konstrukcí a technologických zařízení</t>
  </si>
  <si>
    <t>546</t>
  </si>
  <si>
    <t>789421231</t>
  </si>
  <si>
    <t>Provedení žárového stříkání ocelových konstrukcí třídy I Zn 100 μm</t>
  </si>
  <si>
    <t>-653022571</t>
  </si>
  <si>
    <t>Provedení žárového stříkání ocelových konstrukcí zinkem, tloušťky 100 μm, třídy I (1,850 kg Zn/m2)</t>
  </si>
  <si>
    <t>https://podminky.urs.cz/item/CS_URS_2025_01/789421231</t>
  </si>
  <si>
    <t>Práce a dodávky M</t>
  </si>
  <si>
    <t>HZS</t>
  </si>
  <si>
    <t>Hodinové zúčtovací sazby</t>
  </si>
  <si>
    <t>547</t>
  </si>
  <si>
    <t>HZS1291</t>
  </si>
  <si>
    <t>Hodinová zúčtovací sazba pomocný stavební dělník</t>
  </si>
  <si>
    <t>hod</t>
  </si>
  <si>
    <t>-1137595665</t>
  </si>
  <si>
    <t>Hodinové zúčtovací sazby profesí HSV zemní a pomocné práce pomocný stavební dělník</t>
  </si>
  <si>
    <t>https://podminky.urs.cz/item/CS_URS_2025_01/HZS1291</t>
  </si>
  <si>
    <t xml:space="preserve">Poznámka k položce:_x000D_
položka zhrnuje i vyhotovení a doložení soupisu těchto prací (musí jít o práce nerozpočtované v rámci jiných položek - u položek typu "Dodávka a montáž" jsou veškeré práce součástí těchto položek a nelze je počítat v rámci položky hodiinových zúčovacích sazeb) </t>
  </si>
  <si>
    <t>"pokrytí drobných bouracích prací samostatně nerozpočtovaných" 120</t>
  </si>
  <si>
    <t>548</t>
  </si>
  <si>
    <t>HZS1301</t>
  </si>
  <si>
    <t>Hodinová zúčtovací sazba zedník</t>
  </si>
  <si>
    <t>779400009</t>
  </si>
  <si>
    <t>Hodinové zúčtovací sazby profesí HSV provádění konstrukcí zedník</t>
  </si>
  <si>
    <t>https://podminky.urs.cz/item/CS_URS_2025_01/HZS1301</t>
  </si>
  <si>
    <t>"pokrytí drobných zednických prací samostatně nerozpočtovaných" 160</t>
  </si>
  <si>
    <t>549</t>
  </si>
  <si>
    <t>HZS1441</t>
  </si>
  <si>
    <t>Hodinová zúčtovací sazba svářeč</t>
  </si>
  <si>
    <t>-1844697002</t>
  </si>
  <si>
    <t>Hodinové zúčtovací sazby profesí HSV provádění konstrukcí inženýrských a dopravních staveb svářeč</t>
  </si>
  <si>
    <t>https://podminky.urs.cz/item/CS_URS_2025_01/HZS1441</t>
  </si>
  <si>
    <t>"viz PD" 40</t>
  </si>
  <si>
    <t>550</t>
  </si>
  <si>
    <t>HZS2132</t>
  </si>
  <si>
    <t>Hodinová zúčtovací sazba zámečník odborný</t>
  </si>
  <si>
    <t>263711054</t>
  </si>
  <si>
    <t>Hodinové zúčtovací sazby profesí PSV provádění stavebních konstrukcí zámečník odborný</t>
  </si>
  <si>
    <t>https://podminky.urs.cz/item/CS_URS_2025_01/HZS2132</t>
  </si>
  <si>
    <t>551</t>
  </si>
  <si>
    <t>HZS2491</t>
  </si>
  <si>
    <t>Hodinová zúčtovací sazba dělník zednických výpomocí</t>
  </si>
  <si>
    <t>-1161561168</t>
  </si>
  <si>
    <t>Hodinové zúčtovací sazby profesí PSV zednické výpomoci a pomocné práce PSV dělník zednických výpomocí</t>
  </si>
  <si>
    <t>https://podminky.urs.cz/item/CS_URS_2025_01/HZS2491</t>
  </si>
  <si>
    <t>N00</t>
  </si>
  <si>
    <t>Ostatní práce a dodávky</t>
  </si>
  <si>
    <t>552</t>
  </si>
  <si>
    <t>Dodávka a montáž provedení prostupů VZT konstrukcí střešním pláštěm</t>
  </si>
  <si>
    <t>-518450053</t>
  </si>
  <si>
    <t xml:space="preserve">Dodávka a montáž provedení prostupů VZT konstrukcí střešním pláštěm, 
1 soubor zahrnuje :
- provedení těchto prostupů střešmím pláštěm S1 : potrubí VZT pr. 125 mm - 2x, potrubí VZT pr. 160 mm - 1x, potrubí VZT pr. 200 mm - 8x, prostup VZT potrubí 200x150 mm - 4x 
</t>
  </si>
  <si>
    <t>Poznámka k položce:_x000D_
provedení prostupů obsahuje mimo jiné i zaizolování VZT konstrukcí, oplechování ve střešní rovině a další potřebné práce a konstrukce</t>
  </si>
  <si>
    <t>"viz půdorys střechy" 1</t>
  </si>
  <si>
    <t>553</t>
  </si>
  <si>
    <t>Dodávka a montáž provedení prostupů VZT konstrukcí sivislými konstrukcemi v podkroví</t>
  </si>
  <si>
    <t>1657684371</t>
  </si>
  <si>
    <t xml:space="preserve">Dodávka a montáž provedení prostupů VZT konstrukcí svislými konstrukcemi v podkroví, 
1 soubor zahrnuje :
- provedení těchto prostupů příčkou St2 : prostup VZT potrubí pr. 150 mm - 1x, prostup VZT potrubí pr. 200 mm - 4x, prostup VZT potrubí pr. 250 mm - 1x, prostup VZT potrubí 430x230 mm - 2x, prostup VZT potrubí 230x130 mm - 1x, prostup VZT potrubí 300x250 mm - 1x
- provedení těchto prostupů příčkou SDK tl. 250 mm : prostup VZT potrubí 300x250 mm - 5x, prostup VZT potrubí 230x130 mm - 1x, prostup VZT potrubí pr. 250 mm - 1x, prostup VZT potrubí 430x350 mm - 1x, prostup VZT potrubí 230x530 mm - 1x, prostup VZT potrubí pr. 250 mm - 1x, prostup VZT potrubí 330x180 mm - 1x
- provedení těchto prostupů příčkou SDK tl. 100 mm : prostup VZT potrubí pr. 160 mm - 1x, prostup VZT potrubí pr. 200 mm - 1x, prostup VZT potrubí 430x350 mm - 1x, prostup VZT potrubí 430x230 mm - 1x
</t>
  </si>
  <si>
    <t>Poznámka k položce:_x000D_
provedení prostupů obsahuje mimo jiné i zaizolování VZT konstrukcí v místě prostupu stavebními konstrukcemi, zatmelení a další potřebné práce a konstrukce pro správný provoz a funkčnost zařízení</t>
  </si>
  <si>
    <t>554</t>
  </si>
  <si>
    <t>Dodávka a montáž záchodové štětky v nástěnném držáku včetně montážního materiálu</t>
  </si>
  <si>
    <t>639623581</t>
  </si>
  <si>
    <t>"1.PP" 1</t>
  </si>
  <si>
    <t>"4.NP" 7</t>
  </si>
  <si>
    <t>555</t>
  </si>
  <si>
    <t>Dodávka a montáž nástěnného zásobníku na mýdlo, nerez provedení</t>
  </si>
  <si>
    <t>1069665678</t>
  </si>
  <si>
    <t>556</t>
  </si>
  <si>
    <t>Dodávka a montáž nerezového nástěnného držáku toaletního papíru včetně montážního materiálu</t>
  </si>
  <si>
    <t>-1655088713</t>
  </si>
  <si>
    <t>557</t>
  </si>
  <si>
    <t>Dodávka a montáž nerezového dvojháčku na ručníky včetně montážního materiálu</t>
  </si>
  <si>
    <t>-557139988</t>
  </si>
  <si>
    <t>"4.NP" 9</t>
  </si>
  <si>
    <t>558</t>
  </si>
  <si>
    <t>Dodávka a montáž odpadkového koše o objemu 5 l, nerez provedení, otevírání pedálem</t>
  </si>
  <si>
    <t>1937954073</t>
  </si>
  <si>
    <t>"4.NP" 5</t>
  </si>
  <si>
    <t>559</t>
  </si>
  <si>
    <t>200 Dodávka a montáž pevného nerez madla WC včetně montážního materiálu a veškerého příslušenství, specifikace-viz v.č. 130</t>
  </si>
  <si>
    <t>1715996507</t>
  </si>
  <si>
    <t>200 Dodávka a montáž pevného nerez madla WC včetně montážního materiálu a veškerého příslušenství, specifikace-viz v.č. 130, součástí dodávky této položky jsou veškeré práce a konstrukce popsané na v.č. 130 pod označením položky 200</t>
  </si>
  <si>
    <t>"viz v.č. 130 Tabulky PSV - pozice 200" 1</t>
  </si>
  <si>
    <t>560</t>
  </si>
  <si>
    <t>200 Dodávka a montáž sklopného nerez madla WC včetně montážního materiálu a veškerého příslušenství, specifikace-viz v.č. 130</t>
  </si>
  <si>
    <t>-2090736299</t>
  </si>
  <si>
    <t>200 Dodávka a montáž sklopného nerez madla WC včetně montážního materiálu a veškerého příslušenství, specifikace-viz v.č. 130, součástí dodávky této položky jsou veškeré práce a konstrukce popsané na v.č. 130 pod označením položky 200</t>
  </si>
  <si>
    <t>561</t>
  </si>
  <si>
    <t>200 Dodávka a montáž svislého nerez madla vedle umyvadla včetně montážního materiálu a veškerého příslušenství, specifikace-viz v.č. 130</t>
  </si>
  <si>
    <t>-125687322</t>
  </si>
  <si>
    <t>200 Dodávka a montáž svislého nerez madla vedle umyvadla včetně montážního materiálu a veškerého příslušenství, specifikace-viz v.č. 130, součástí dodávky této položky jsou veškeré práce a konstrukce popsané na v.č. 130 pod označením položky 200</t>
  </si>
  <si>
    <t>562</t>
  </si>
  <si>
    <t>200 Dodávka a montáž zrcadla 600/1200 mm nad umyvadlem včetně veškerého příslušenství, specifikace-viz v.č. 130</t>
  </si>
  <si>
    <t>254485153</t>
  </si>
  <si>
    <t>200 Dodávka a montáž zrcadla 600/1200 mm nad umyvadlem včetně veškerého příslušenství, specifikace-viz v.č. 130, součástí dodávky této položky jsou veškeré práce a konstrukce popsané na v.č. 130 pod označením položky 200</t>
  </si>
  <si>
    <t>563</t>
  </si>
  <si>
    <t>201 Dodávka a montáž osobního výtahu včetně oceloskleněné části konstrukce výtahové šachty a veškerého příslušenství, specifikace-viz v.č. 130</t>
  </si>
  <si>
    <t>-915910360</t>
  </si>
  <si>
    <t xml:space="preserve">201 Dodávka a montáž osobního výtahu včetně oceloskleněné části konstrukce výtahové šachty (3.NP a 4.NP) a veškerého příslušenství, specifikace-viz v.č. 130, součástí dodávky této položky jsou veškeré práce a konstrukce popsané na v.č. 130 pod označením položky 201 (vyjm azděné části šachty)
</t>
  </si>
  <si>
    <t>"viz v.č. 130 Tabulky PSV - pozice 201" 1</t>
  </si>
  <si>
    <t>564</t>
  </si>
  <si>
    <t>202 Dodávka a montáž fotoluminiscenčního štítku, specifikace - viz v.č. 130</t>
  </si>
  <si>
    <t>1306797566</t>
  </si>
  <si>
    <t xml:space="preserve">202 Dodávka a montáž fotoluminiscenčního štítku, specifikace - viz v.č. 130, součástí dodávky této položky jsou veškeré práce a konstrukce popsané na v.č. 130 pod označením položky 202
</t>
  </si>
  <si>
    <t>"viz v.č. 130 Tabulky PSV - pozice 202" 20</t>
  </si>
  <si>
    <t>565</t>
  </si>
  <si>
    <t>203 Dodávka a montáž přenosného hasicího práškového přístroje včetně držáku a revize, hasicí schopnost 21A, typ CO2, specifikace-viz PBŘS a v.č. 130</t>
  </si>
  <si>
    <t>-380171776</t>
  </si>
  <si>
    <t xml:space="preserve">203 Dodávka a montáž přenosného hasicího práškového přístroje včetně držáku a revize, hasicí schopnost 21A, typ CO2, specifikace-viz PBŘS a v.č. 130, součástí dodávky této položky jsou veškeré práce a konstrukce popsané na v.č. 130 pod označením položky 203
</t>
  </si>
  <si>
    <t>"viz v.č. 130 Tabulky PSV - pozice 203" 1</t>
  </si>
  <si>
    <t>566</t>
  </si>
  <si>
    <t>204 Dodávka a montáž přenosného hasicího práškového přístroje včetně držáku a revize, hasicí schopnost 21A, typ PG6, specifikace-viz PBŘS a v.č. 130</t>
  </si>
  <si>
    <t>638236336</t>
  </si>
  <si>
    <t xml:space="preserve">204 Dodávka a montáž přenosného hasicího práškového přístroje včetně držáku a revize, hasicí schopnost 21A, typ PG6, specifikace-viz PBŘS a v.č. 130, součástí dodávky této položky jsou veškeré práce a konstrukce popsané na v.č. 1.132 pod označením položky 204
</t>
  </si>
  <si>
    <t>"viz v.č. 130 Tabulky PSV - pozice 204" 5</t>
  </si>
  <si>
    <t>567</t>
  </si>
  <si>
    <t>205 Dodávka a montáž mutidotykového displeje včetně veškerého příslušenstsví, specifikace-viz PBŘS a v.č. 130</t>
  </si>
  <si>
    <t>2041206518</t>
  </si>
  <si>
    <t xml:space="preserve">205 Dodávka a montáž mutidotykového displeje včetně veškerého příslušenstsví, specifikace-viz PBŘS a v.č. 130, součástí dodávky této položky jsou veškeré práce a konstrukce popsané na v.č. 130 pod označením položky 205
</t>
  </si>
  <si>
    <t>"viz v.č. 130 Tabulky PSV - pozice 205" 5</t>
  </si>
  <si>
    <t>568</t>
  </si>
  <si>
    <t>Očištění a oprava koruny štítu včetně betonových prvků, specifikace-viz PD</t>
  </si>
  <si>
    <t>-502095421</t>
  </si>
  <si>
    <t>Očištění a oprava koruny štítu včetně betonových prvků, specifikace-viz PD, 1 soubor zahrnuje celoplošnou opravu a očištění ploch o výměře 30 m2</t>
  </si>
  <si>
    <t>D.1.4.1 - Zdravotně technické instalace</t>
  </si>
  <si>
    <t xml:space="preserve">    722 - Zdravotechnika - vnitřní vodovod</t>
  </si>
  <si>
    <t xml:space="preserve">    723 - Zdravotechnika - vnitřní plynovod</t>
  </si>
  <si>
    <t xml:space="preserve">    725 - Zdravotechnika - zařizovací předměty</t>
  </si>
  <si>
    <t xml:space="preserve">    23-M - Montáže potrubí</t>
  </si>
  <si>
    <t>115101201</t>
  </si>
  <si>
    <t>Čerpání vody na dopravní výšku do 10 m průměrný přítok do 500 l/min</t>
  </si>
  <si>
    <t>1040910408</t>
  </si>
  <si>
    <t>Čerpání vody na dopravní výšku do 10 m s uvažovaným průměrným přítokem do 500 l/min</t>
  </si>
  <si>
    <t>https://podminky.urs.cz/item/CS_URS_2025_01/115101201</t>
  </si>
  <si>
    <t>115101301</t>
  </si>
  <si>
    <t>Pohotovost čerpací soupravy pro dopravní výšku do 10 m přítok do 500 l/min</t>
  </si>
  <si>
    <t>den</t>
  </si>
  <si>
    <t>-301730639</t>
  </si>
  <si>
    <t>Pohotovost záložní čerpací soupravy pro dopravní výšku do 10 m s uvažovaným průměrným přítokem do 500 l/min</t>
  </si>
  <si>
    <t>https://podminky.urs.cz/item/CS_URS_2025_01/115101301</t>
  </si>
  <si>
    <t>132351102</t>
  </si>
  <si>
    <t>Hloubení rýh nezapažených  š do 800 mm v hornině třídy těžitelnosti II, skupiny 4 objem do 50 m3 strojně</t>
  </si>
  <si>
    <t>1831527014</t>
  </si>
  <si>
    <t>Hloubení nezapažených rýh šířky do 800 mm strojně s urovnáním dna do předepsaného profilu a spádu v hornině třídy těžitelnosti II skupiny 4 přes 20 do 50 m3</t>
  </si>
  <si>
    <t>https://podminky.urs.cz/item/CS_URS_2025_01/132351102</t>
  </si>
  <si>
    <t>(8)*1,0*0,8</t>
  </si>
  <si>
    <t>161151113</t>
  </si>
  <si>
    <t>Svislé přemístění výkopku z horniny třídy těžitelnosti II, skupiny 4 a 5 hl výkopu do 8 m</t>
  </si>
  <si>
    <t>1988485348</t>
  </si>
  <si>
    <t>Svislé přemístění výkopku strojně bez naložení do dopravní nádoby avšak s vyprázdněním dopravní nádoby na hromadu nebo do dopravního prostředku z horniny třídy těžitelnosti II skupiny 4 a 5 při hloubce výkopu do 8 m</t>
  </si>
  <si>
    <t>https://podminky.urs.cz/item/CS_URS_2025_01/161151113</t>
  </si>
  <si>
    <t>162751137</t>
  </si>
  <si>
    <t>Vodorovné přemístění do 10000 m výkopku/sypaniny z horniny třídy těžitelnosti II, skupiny 4 a 5</t>
  </si>
  <si>
    <t>231356510</t>
  </si>
  <si>
    <t>Vodorovné přemístění výkopku nebo sypaniny po suchu na obvyklém dopravním prostředku, bez naložení výkopku, avšak se složením bez rozhrnutí z horniny třídy těžitelnosti II skupiny 4 a 5 na vzdálenost přes 9 000 do 10 000 m</t>
  </si>
  <si>
    <t>https://podminky.urs.cz/item/CS_URS_2025_01/162751137</t>
  </si>
  <si>
    <t>(8)*0,5*0,8</t>
  </si>
  <si>
    <t>162751139</t>
  </si>
  <si>
    <t>Příplatek k vodorovnému přemístění výkopku/sypaniny z horniny třídy těžitelnosti II, skupiny 4 a 5 ZKD 1000 m přes 10000 m</t>
  </si>
  <si>
    <t>1143741472</t>
  </si>
  <si>
    <t>Vodorovné přemístění výkopku nebo sypaniny po suchu na obvyklém dopravním prostředku, bez naložení výkopku, avšak se složením bez rozhrnutí z horniny třídy těžitelnosti II skupiny 4 a 5 na vzdálenost Příplatek k ceně za každých dalších i započatých 1 000 m</t>
  </si>
  <si>
    <t>https://podminky.urs.cz/item/CS_URS_2025_01/162751139</t>
  </si>
  <si>
    <t>3,2*10 'Přepočtené koeficientem množství</t>
  </si>
  <si>
    <t>1559155128</t>
  </si>
  <si>
    <t>3,2*1,8 'Přepočtené koeficientem množství</t>
  </si>
  <si>
    <t>171251201</t>
  </si>
  <si>
    <t>Uložení sypaniny na skládky nebo meziskládky</t>
  </si>
  <si>
    <t>-2043270063</t>
  </si>
  <si>
    <t>Uložení sypaniny na skládky nebo meziskládky bez hutnění s upravením uložené sypaniny do předepsaného tvaru</t>
  </si>
  <si>
    <t>https://podminky.urs.cz/item/CS_URS_2025_01/171251201</t>
  </si>
  <si>
    <t>174111101</t>
  </si>
  <si>
    <t>Zásyp jam, šachet rýh nebo kolem objektů sypaninou se zhutněním ručně</t>
  </si>
  <si>
    <t>1638226045</t>
  </si>
  <si>
    <t>Zásyp sypaninou z jakékoliv horniny ručně s uložením výkopku ve vrstvách se zhutněním jam, šachet, rýh nebo kolem objektů v těchto vykopávkách</t>
  </si>
  <si>
    <t>https://podminky.urs.cz/item/CS_URS_2025_01/174111101</t>
  </si>
  <si>
    <t>(8)*0,3*0,8</t>
  </si>
  <si>
    <t>175111101</t>
  </si>
  <si>
    <t>Obsypání potrubí ručně sypaninou bez prohození, uloženou do 3 m</t>
  </si>
  <si>
    <t>-1068469864</t>
  </si>
  <si>
    <t>Obsypání potrubí ručně sypaninou z vhodných hornin třídy těžitelnosti I a II, skupiny 1 až 4 nebo materiálem připraveným podél výkopu ve vzdálenosti do 3 m od jeho kraje pro jakoukoliv hloubku výkopu a míru zhutnění bez prohození sypaniny</t>
  </si>
  <si>
    <t>https://podminky.urs.cz/item/CS_URS_2025_01/175111101</t>
  </si>
  <si>
    <t>58343810</t>
  </si>
  <si>
    <t>kamenivo drcené hrubé frakce 4/8</t>
  </si>
  <si>
    <t>-859888860</t>
  </si>
  <si>
    <t>3,2*2 'Přepočtené koeficientem množství</t>
  </si>
  <si>
    <t>451573111</t>
  </si>
  <si>
    <t>Lože pod potrubí otevřený výkop ze štěrkopísku</t>
  </si>
  <si>
    <t>-278617062</t>
  </si>
  <si>
    <t>Lože pod potrubí, stoky a drobné objekty v otevřeném výkopu z písku a štěrkopísku do 63 mm</t>
  </si>
  <si>
    <t>https://podminky.urs.cz/item/CS_URS_2025_01/451573111</t>
  </si>
  <si>
    <t>(8)*0,15*0,8</t>
  </si>
  <si>
    <t>572370112</t>
  </si>
  <si>
    <t>Vyspravení krytu komunikací po překopech pl do 15 m2 dlažbou drobnou do lože z kameniva</t>
  </si>
  <si>
    <t>-82417382</t>
  </si>
  <si>
    <t>Vyspravení krytu komunikací po překopech inženýrských sítí plochy do 15 m2 dlažbou z kamenných kostek s ložem z kameniva těženého drobných</t>
  </si>
  <si>
    <t>https://podminky.urs.cz/item/CS_URS_2025_01/572370112</t>
  </si>
  <si>
    <t>8*1,2</t>
  </si>
  <si>
    <t>721173402</t>
  </si>
  <si>
    <t>Potrubí kanalizační z PVC SN 4 svodné DN 125</t>
  </si>
  <si>
    <t>753208259</t>
  </si>
  <si>
    <t>Potrubí z trub PVC SN4 svodné (ležaté) DN 125</t>
  </si>
  <si>
    <t>https://podminky.urs.cz/item/CS_URS_2025_01/721173402</t>
  </si>
  <si>
    <t>721174024</t>
  </si>
  <si>
    <t>Potrubí kanalizační z PP odpadní DN 75</t>
  </si>
  <si>
    <t>-23330677</t>
  </si>
  <si>
    <t>Potrubí z trub polypropylenových odpadní (svislé) DN 75</t>
  </si>
  <si>
    <t>https://podminky.urs.cz/item/CS_URS_2025_01/721174024</t>
  </si>
  <si>
    <t>(3+9+9+9+9+9)*1,05</t>
  </si>
  <si>
    <t>721174025</t>
  </si>
  <si>
    <t>Potrubí kanalizační z PP odpadní DN 110</t>
  </si>
  <si>
    <t>-1094928615</t>
  </si>
  <si>
    <t>Potrubí z trub polypropylenových odpadní (svislé) DN 110</t>
  </si>
  <si>
    <t>https://podminky.urs.cz/item/CS_URS_2025_01/721174025</t>
  </si>
  <si>
    <t>(3+2+9+2)*1,05</t>
  </si>
  <si>
    <t>721174042</t>
  </si>
  <si>
    <t>Potrubí kanalizační z PP připojovací DN 40</t>
  </si>
  <si>
    <t>-1741927066</t>
  </si>
  <si>
    <t>Potrubí z trub polypropylenových připojovací DN 40</t>
  </si>
  <si>
    <t>https://podminky.urs.cz/item/CS_URS_2025_01/721174042</t>
  </si>
  <si>
    <t>(4+4+5+2+1+4+3+16+4+4+12+10)*1,05</t>
  </si>
  <si>
    <t>721174043</t>
  </si>
  <si>
    <t>Potrubí kanalizační z PP připojovací DN 50</t>
  </si>
  <si>
    <t>310962885</t>
  </si>
  <si>
    <t>Potrubí z trub polypropylenových připojovací DN 50</t>
  </si>
  <si>
    <t>https://podminky.urs.cz/item/CS_URS_2025_01/721174043</t>
  </si>
  <si>
    <t>(10+4+5+4)*1,05</t>
  </si>
  <si>
    <t>721174045</t>
  </si>
  <si>
    <t>Potrubí kanalizační z PP připojovací DN 110</t>
  </si>
  <si>
    <t>627706879</t>
  </si>
  <si>
    <t>Potrubí z trub polypropylenových připojovací DN 110</t>
  </si>
  <si>
    <t>https://podminky.urs.cz/item/CS_URS_2025_01/721174045</t>
  </si>
  <si>
    <t>(10+8)*1,05</t>
  </si>
  <si>
    <t>721226511</t>
  </si>
  <si>
    <t>Zápachová uzávěrka pro DN 40</t>
  </si>
  <si>
    <t>1234148123</t>
  </si>
  <si>
    <t>Zápachové uzávěrky (Pe) DN 40</t>
  </si>
  <si>
    <t>https://podminky.urs.cz/item/CS_URS_2025_01/721226511</t>
  </si>
  <si>
    <t>721242106</t>
  </si>
  <si>
    <t>Lapač střešních splavenin z PP se zápachovou klapkou a lapacím košem DN 125</t>
  </si>
  <si>
    <t>-2062145214</t>
  </si>
  <si>
    <t>Lapače střešních splavenin polypropylenové (PP) se svislým odtokem DN 125</t>
  </si>
  <si>
    <t>https://podminky.urs.cz/item/CS_URS_2025_01/721242106</t>
  </si>
  <si>
    <t>721290111</t>
  </si>
  <si>
    <t>Zkouška těsnosti potrubí kanalizace vodou do DN 125</t>
  </si>
  <si>
    <t>409999083</t>
  </si>
  <si>
    <t>Zkouška těsnosti kanalizace v objektech vodou do DN 125</t>
  </si>
  <si>
    <t>https://podminky.urs.cz/item/CS_URS_2025_01/721290111</t>
  </si>
  <si>
    <t>4+50,4+16,8+72,45+24,15+18,9</t>
  </si>
  <si>
    <t>998721102</t>
  </si>
  <si>
    <t>Přesun hmot tonážní pro vnitřní kanalizace v objektech v do 12 m</t>
  </si>
  <si>
    <t>-693127455</t>
  </si>
  <si>
    <t>Přesun hmot pro vnitřní kanalizace stanovený z hmotnosti přesunovaného materiálu vodorovná dopravní vzdálenost do 50 m v objektech výšky přes 6 do 12 m</t>
  </si>
  <si>
    <t>https://podminky.urs.cz/item/CS_URS_2025_01/998721102</t>
  </si>
  <si>
    <t>Přesun hmot tonážní pro vnitřní kanalizace v objektech v do 24 m</t>
  </si>
  <si>
    <t>1895146126</t>
  </si>
  <si>
    <t>Přesun hmot pro vnitřní kanalizace stanovený z hmotnosti přesunovaného materiálu vodorovná dopravní vzdálenost do 50 m v objektech výšky přes 12 do 24 m</t>
  </si>
  <si>
    <t>722</t>
  </si>
  <si>
    <t>Zdravotechnika - vnitřní vodovod</t>
  </si>
  <si>
    <t>722174002</t>
  </si>
  <si>
    <t>Potrubí vodovodní plastové PPR svar polyfúze PN 16 D 20x2,8 mm</t>
  </si>
  <si>
    <t>1607013916</t>
  </si>
  <si>
    <t>Potrubí z plastových trubek z polypropylenu PPR svařovaných polyfúzně PN 16 (SDR 7,4) D 20 x 2,8</t>
  </si>
  <si>
    <t>https://podminky.urs.cz/item/CS_URS_2025_01/722174002</t>
  </si>
  <si>
    <t>(6+6+8+12+2+5+4+12)*1,05+(6+6+2+4+10)*1,05</t>
  </si>
  <si>
    <t>722174003</t>
  </si>
  <si>
    <t>Potrubí vodovodní plastové PPR svar polyfúze PN 16 D 25x3,5 mm</t>
  </si>
  <si>
    <t>1702418590</t>
  </si>
  <si>
    <t>Potrubí z plastových trubek z polypropylenu PPR svařovaných polyfúzně PN 16 (SDR 7,4) D 25 x 3,5</t>
  </si>
  <si>
    <t>https://podminky.urs.cz/item/CS_URS_2025_01/722174003</t>
  </si>
  <si>
    <t>(10+6+4+12)*1,05+(4)*1,05</t>
  </si>
  <si>
    <t>722181231</t>
  </si>
  <si>
    <t>Ochrana vodovodního potrubí přilepenými termoizolačními trubicemi z PE tl do 13 mm DN do 22 mm</t>
  </si>
  <si>
    <t>1963121599</t>
  </si>
  <si>
    <t>Ochrana potrubí termoizolačními trubicemi z pěnového polyetylenu PE přilepenými v příčných a podélných spojích, tloušťky izolace přes 9 do 13 mm, vnitřního průměru izolace DN do 22 mm</t>
  </si>
  <si>
    <t>https://podminky.urs.cz/item/CS_URS_2025_01/722181231</t>
  </si>
  <si>
    <t>(6+6+8+12+2+5+4+12+10+6+4+12)*1,05</t>
  </si>
  <si>
    <t>722181241</t>
  </si>
  <si>
    <t>Ochrana vodovodního potrubí přilepenými termoizolačními trubicemi z PE tl do 20 mm DN do 22 mm</t>
  </si>
  <si>
    <t>-34525253</t>
  </si>
  <si>
    <t>Ochrana potrubí termoizolačními trubicemi z pěnového polyetylenu PE přilepenými v příčných a podélných spojích, tloušťky izolace přes 13 do 20 mm, vnitřního průměru izolace DN do 22 mm</t>
  </si>
  <si>
    <t>https://podminky.urs.cz/item/CS_URS_2025_01/722181241</t>
  </si>
  <si>
    <t>(6+6+2+4+10+4)*1,05</t>
  </si>
  <si>
    <t>722224114.1</t>
  </si>
  <si>
    <t>Armatury se dměna závity kohouty rohové PN 10 G 3/8"</t>
  </si>
  <si>
    <t>337640871</t>
  </si>
  <si>
    <t>722232043</t>
  </si>
  <si>
    <t>Kohout kulový přímý G 1/2" PN 42 do 185°C vnitřní závit</t>
  </si>
  <si>
    <t>1476540610</t>
  </si>
  <si>
    <t>Armatury se dvěma závity kulové kohouty PN 42 do 185 °C přímé vnitřní závit G 1/2"</t>
  </si>
  <si>
    <t>https://podminky.urs.cz/item/CS_URS_2025_01/722232043</t>
  </si>
  <si>
    <t>722250101</t>
  </si>
  <si>
    <t>Hydrantový ventil s hadicovou přípojkou G 3/4 - 1"</t>
  </si>
  <si>
    <t>-888830405</t>
  </si>
  <si>
    <t>Požární příslušenství a armatury hydrantové ventily s hadicovou přípojkou G 3/4 - 1"</t>
  </si>
  <si>
    <t>https://podminky.urs.cz/item/CS_URS_2025_01/722250101</t>
  </si>
  <si>
    <t>722290234</t>
  </si>
  <si>
    <t>Proplach a dezinfekce vodovodního potrubí do DN 80</t>
  </si>
  <si>
    <t>412067675</t>
  </si>
  <si>
    <t>Zkoušky, proplach a desinfekce vodovodního potrubí proplach a desinfekce vodovodního potrubí do DN 80</t>
  </si>
  <si>
    <t>https://podminky.urs.cz/item/CS_URS_2025_01/722290234</t>
  </si>
  <si>
    <t>87,15+37,8</t>
  </si>
  <si>
    <t>998722103</t>
  </si>
  <si>
    <t>Přesun hmot tonážní pro vnitřní vodovod v objektech v do 24 m</t>
  </si>
  <si>
    <t>-1830383724</t>
  </si>
  <si>
    <t>Přesun hmot pro vnitřní vodovod stanovený z hmotnosti přesunovaného materiálu vodorovná dopravní vzdálenost do 50 m v objektech výšky přes 12 do 24 m</t>
  </si>
  <si>
    <t>https://podminky.urs.cz/item/CS_URS_2025_01/998722103</t>
  </si>
  <si>
    <t>RR722250133</t>
  </si>
  <si>
    <t>Hydrantový systém s tvarově stálou hadicí D 19 x 30 m celoplechový, nerezové provedení</t>
  </si>
  <si>
    <t>580720737</t>
  </si>
  <si>
    <t>Požární příslušenství a armatury hydrantový systém s tvarově stálou hadicí celoplechový D 19 x 30 m, nerezové provedení</t>
  </si>
  <si>
    <t>723</t>
  </si>
  <si>
    <t>Zdravotechnika - vnitřní plynovod</t>
  </si>
  <si>
    <t>723111307</t>
  </si>
  <si>
    <t>Potrubí ocelové závitové černé bezešvé spojované lisováním DN 50</t>
  </si>
  <si>
    <t>2102434460</t>
  </si>
  <si>
    <t>Potrubí z ocelových trubek závitových černých spojovaných lisováním PN 0,5 do 70°C DN 50</t>
  </si>
  <si>
    <t>https://podminky.urs.cz/item/CS_URS_2025_01/723111307</t>
  </si>
  <si>
    <t>(4+2+12,5+3)*1,05</t>
  </si>
  <si>
    <t>723150369</t>
  </si>
  <si>
    <t>Chránička D 89x3,6 mm</t>
  </si>
  <si>
    <t>-370008946</t>
  </si>
  <si>
    <t>Potrubí z ocelových trubek hladkých černých spojovaných chráničky Ø 89/3,6</t>
  </si>
  <si>
    <t>https://podminky.urs.cz/item/CS_URS_2025_01/723150369</t>
  </si>
  <si>
    <t>723231167</t>
  </si>
  <si>
    <t>Kohout kulový přímý G 2" PN 42 do 185°C plnoprůtokový vnitřní závit těžká řada</t>
  </si>
  <si>
    <t>-980765282</t>
  </si>
  <si>
    <t>Armatury se dvěma závity kohouty kulové PN 42 do 185°C plnoprůtokové vnitřní závit těžká řada G 2"</t>
  </si>
  <si>
    <t>https://podminky.urs.cz/item/CS_URS_2025_01/723231167</t>
  </si>
  <si>
    <t>998723103</t>
  </si>
  <si>
    <t>Přesun hmot tonážní pro vnitřní plynovod v objektech v přes 12 do 24 m</t>
  </si>
  <si>
    <t>1145790867</t>
  </si>
  <si>
    <t>Přesun hmot pro vnitřní plynovod stanovený z hmotnosti přesunovaného materiálu vodorovná dopravní vzdálenost do 50 m základní v objektech výšky přes 12 do 24 m</t>
  </si>
  <si>
    <t>https://podminky.urs.cz/item/CS_URS_2025_01/998723103</t>
  </si>
  <si>
    <t>R723300000</t>
  </si>
  <si>
    <t>Plynoměrná skříň do niky na fasádě pro HUP 2" - 300x300mm</t>
  </si>
  <si>
    <t>985607200</t>
  </si>
  <si>
    <t>725</t>
  </si>
  <si>
    <t>Zdravotechnika - zařizovací předměty</t>
  </si>
  <si>
    <t>725112022</t>
  </si>
  <si>
    <t>zařízení záchodů klozety keramické závěsné na nosné stěny s hlubokým splachováním odpad vodorovný, klozet zaoblený bez prolisů a se zakrytými šrouby, včetně instalačního modulu se splachovací nádržkou</t>
  </si>
  <si>
    <t>-849896021</t>
  </si>
  <si>
    <t>https://podminky.urs.cz/item/CS_URS_2025_01/725112022</t>
  </si>
  <si>
    <t>725211603</t>
  </si>
  <si>
    <t>umyvadla keramická bílá bez výtokových armatur připevněná na stěnu šrouby bez sloupu nebo krytu na sifon, šířka umyvadla 600 mm, obdélníkové, zaoblené rohy, sifon nerezový</t>
  </si>
  <si>
    <t>-222322070</t>
  </si>
  <si>
    <t>https://podminky.urs.cz/item/CS_URS_2025_01/725211603</t>
  </si>
  <si>
    <t>725231203</t>
  </si>
  <si>
    <t>Bidet bez armatur výtokových keramický závěsný se zápachovou uzávěrkou, včetně instalačního modulu</t>
  </si>
  <si>
    <t>-729068390</t>
  </si>
  <si>
    <t>Bidety bez výtokových armatur se zápachovou uzávěrkou keramické závěsné, včetně instalačního modulu</t>
  </si>
  <si>
    <t>https://podminky.urs.cz/item/CS_URS_2025_01/725231203</t>
  </si>
  <si>
    <t>725331211</t>
  </si>
  <si>
    <t>výlevka bez výtokových armatur keramické připevněná na zeď konzolou 450x550x300 mm</t>
  </si>
  <si>
    <t>158780851</t>
  </si>
  <si>
    <t>výlevky bez výtokových armatur a splachovací nádrže keramické připevněné na zeď konzolou 450 x 550 x 300 mm, odpad DN50</t>
  </si>
  <si>
    <t>https://podminky.urs.cz/item/CS_URS_2025_01/725331211</t>
  </si>
  <si>
    <t>725531101</t>
  </si>
  <si>
    <t>Elektrické ohřívače zásobníkové tlakové objem nádrže (příkon) 5 l (2,0 kW)</t>
  </si>
  <si>
    <t>1537103734</t>
  </si>
  <si>
    <t>https://podminky.urs.cz/item/CS_URS_2025_01/725531101</t>
  </si>
  <si>
    <t>725532112</t>
  </si>
  <si>
    <t>Elektrický ohřívač zásobníkový akumulační závěsný svislý 50 l / 2 kW</t>
  </si>
  <si>
    <t>1787630345</t>
  </si>
  <si>
    <t>Elektrické ohřívače zásobníkové beztlakové přepadové akumulační s pojistným ventilem závěsné svislé objem nádrže (příkon) 50 l (2,0 kW) rychloohřev 220 V</t>
  </si>
  <si>
    <t>https://podminky.urs.cz/item/CS_URS_2025_01/725532112</t>
  </si>
  <si>
    <t>725821316</t>
  </si>
  <si>
    <t>baterie dřezová nástěnná páková s otáčivým plochým ústím a délkou ramínka 300 mm</t>
  </si>
  <si>
    <t>-1023948592</t>
  </si>
  <si>
    <t>baterie dřezové nástěnné pákové s otáčivým plochým ústím a délkou ramínka 300 mm</t>
  </si>
  <si>
    <t>https://podminky.urs.cz/item/CS_URS_2025_01/725821316</t>
  </si>
  <si>
    <t>725822613</t>
  </si>
  <si>
    <t>baterie umyvadlové stojánkové pákové s výpustí, nerezové - pro napojení studené a teplé vody</t>
  </si>
  <si>
    <t>1471051023</t>
  </si>
  <si>
    <t>https://podminky.urs.cz/item/CS_URS_2025_01/725822613</t>
  </si>
  <si>
    <t>725822613.1</t>
  </si>
  <si>
    <t>baterie umyvadlová stojánková páková s výpustí, nerezové - s jedním výtokem - studená voda</t>
  </si>
  <si>
    <t>1376919440</t>
  </si>
  <si>
    <t>baterie umyvadlové stojánkové pákové s výpustí, nerezové - s jedním výtokem - studená voda</t>
  </si>
  <si>
    <t>725823112</t>
  </si>
  <si>
    <t>Baterie bidetové stojánkové pákové s výpustí</t>
  </si>
  <si>
    <t>2024645356</t>
  </si>
  <si>
    <t>https://podminky.urs.cz/item/CS_URS_2025_01/725823112</t>
  </si>
  <si>
    <t>725841354</t>
  </si>
  <si>
    <t>baterie sprchová automatická s termostatickým ventilem, sprchovou růžicí a ruční sprchou s možností přepínání</t>
  </si>
  <si>
    <t>-1106308510</t>
  </si>
  <si>
    <t>baterie sprchové automatické s termostatickým ventilem, sprchovou růžicí a ruční sprchou s možností přepínání</t>
  </si>
  <si>
    <t>https://podminky.urs.cz/item/CS_URS_2025_01/725841354</t>
  </si>
  <si>
    <t>998725103</t>
  </si>
  <si>
    <t>Přesun hmot tonážní pro zařizovací předměty v objektech v do 24 m</t>
  </si>
  <si>
    <t>-531615766</t>
  </si>
  <si>
    <t>Přesun hmot pro zařizovací předměty stanovený z hmotnosti přesunovaného materiálu vodorovná dopravní vzdálenost do 50 m v objektech výšky přes 12 do 24 m</t>
  </si>
  <si>
    <t>https://podminky.urs.cz/item/CS_URS_2025_01/998725103</t>
  </si>
  <si>
    <t>R725200001</t>
  </si>
  <si>
    <t>sprchový kout - přední zasklení: nerezová mřížka délky 900mm, zástěna čiré sklo 195 cm s jednokřídlými dvířky, celková délka zasklení s dvířky 1000mm</t>
  </si>
  <si>
    <t>26964591</t>
  </si>
  <si>
    <t>R725200005</t>
  </si>
  <si>
    <t>Pisoár s automatickým splachováním, keramický</t>
  </si>
  <si>
    <t>-1701281137</t>
  </si>
  <si>
    <t>23-M</t>
  </si>
  <si>
    <t>Montáže potrubí</t>
  </si>
  <si>
    <t>230230016</t>
  </si>
  <si>
    <t>Hlavní tlaková zkouška vzduchem 0,6 MPa DN 50</t>
  </si>
  <si>
    <t>-1717189127</t>
  </si>
  <si>
    <t>Tlakové zkoušky hlavní vzduchem 0,6 MPa DN 50</t>
  </si>
  <si>
    <t>https://podminky.urs.cz/item/CS_URS_2025_01/230230016</t>
  </si>
  <si>
    <t>R451000001</t>
  </si>
  <si>
    <t>Signalizační vodič CYY 6 mm2, 2x opláštěný vč.uchycení</t>
  </si>
  <si>
    <t>-1831655278</t>
  </si>
  <si>
    <t>R451000002</t>
  </si>
  <si>
    <t>Stavební výpomoce - drobné prostupy stavebními konstrukcemi do potrubí průměru 150mm, křížení potrubí v podlahách vč. drážky pro potrubí v místě křížení,drážkování pro instalace ZTI včetně zapravení</t>
  </si>
  <si>
    <t>-509348954</t>
  </si>
  <si>
    <t>R451000003</t>
  </si>
  <si>
    <t>Výstražná fólie</t>
  </si>
  <si>
    <t>-1239650533</t>
  </si>
  <si>
    <t>R72300003</t>
  </si>
  <si>
    <t>Revize plynového zařízení</t>
  </si>
  <si>
    <t>soub</t>
  </si>
  <si>
    <t>1296805246</t>
  </si>
  <si>
    <t>D.1.4.2 - Vzduchotechnika</t>
  </si>
  <si>
    <t xml:space="preserve">    751 - Vzduchotechnika</t>
  </si>
  <si>
    <t>751</t>
  </si>
  <si>
    <t>D.1.4.2 Vzduchotechnika - viz samostatný dílčí rozpočet části D.1.4.2 Vzduchotechnika</t>
  </si>
  <si>
    <t>1267437760</t>
  </si>
  <si>
    <t xml:space="preserve">D.1.4.2 Vzduchotechnika - viz samostatný dílčí rozpočet části D.1.4.2 Vzduchotechnika </t>
  </si>
  <si>
    <t>"viz PD objektu D.1.4.2 Vzduchotechnika" 1</t>
  </si>
  <si>
    <t>D.1.4.3 - Vytápění a chlazení</t>
  </si>
  <si>
    <t xml:space="preserve">    731 - Ústřední vytápění - kotelny</t>
  </si>
  <si>
    <t>731</t>
  </si>
  <si>
    <t>Ústřední vytápění - kotelny</t>
  </si>
  <si>
    <t xml:space="preserve">D.1.4.3 Vytápění a chlazení - viz samostatný dílčí rozpočet části D.1.4.3 Vytápění a chlazení </t>
  </si>
  <si>
    <t>-758895333</t>
  </si>
  <si>
    <t>"viz PD objektu D.1.4.3 Vytápění a chlazení" 1</t>
  </si>
  <si>
    <t>D.1.4.4 - Silnoproudá elektrotechnika</t>
  </si>
  <si>
    <t xml:space="preserve">    21-M - Elektromontáže</t>
  </si>
  <si>
    <t>21-M</t>
  </si>
  <si>
    <t>Elektromontáže</t>
  </si>
  <si>
    <t>D.1.4.4 Silnoproudá elektrotechnika - viz samostatný dílčí rozpočet části D.1.4.4 Silnoroudá elektrotechnika</t>
  </si>
  <si>
    <t>-60641336</t>
  </si>
  <si>
    <t>"viz PD části D.1.4.4 Silnoproudá elektrotechnika" 1</t>
  </si>
  <si>
    <t>D.1.4.5 - Slaboproudá elektrotechnika</t>
  </si>
  <si>
    <t>D.1.4.5 Slaboproudá elektrotechnika - viz samostatný dílčí rozpočet části D.1.4.5 Slaboproudá elektrotechnika</t>
  </si>
  <si>
    <t>684152110</t>
  </si>
  <si>
    <t>"viz PD části D.1.4.5 Slaboproudá elektrotechnika" 1</t>
  </si>
  <si>
    <t>D.1.4.6 - MaR</t>
  </si>
  <si>
    <t>D.1.4.6 MaR - viz samostatný dílčí rozpočet části D.1.4.6 MaR</t>
  </si>
  <si>
    <t>663622301</t>
  </si>
  <si>
    <t>"viz PD části D.1.4.6 MaR" 1</t>
  </si>
  <si>
    <t>VN a ON - Vedlejší náklady a ostatní náklady</t>
  </si>
  <si>
    <t>VRN - Vedlejší rozpočtové náklady</t>
  </si>
  <si>
    <t xml:space="preserve">    VRN1 - Průzkumné, geodetické a projektové práce</t>
  </si>
  <si>
    <t xml:space="preserve">    VRN2 - Příprava staveniště</t>
  </si>
  <si>
    <t xml:space="preserve">    VRN3 - Zařízení staveniště</t>
  </si>
  <si>
    <t xml:space="preserve">    VRN4 - Inženýrská činnost</t>
  </si>
  <si>
    <t xml:space="preserve">    VRN5 - Finanční náklady</t>
  </si>
  <si>
    <t xml:space="preserve">    VRN9 - Ostatní náklady</t>
  </si>
  <si>
    <t>VRN</t>
  </si>
  <si>
    <t>Vedlejší rozpočtové náklady</t>
  </si>
  <si>
    <t>VRN1</t>
  </si>
  <si>
    <t>Průzkumné, geodetické a projektové práce</t>
  </si>
  <si>
    <t>Vytyčení stávajících inženýrských sítí v místě stavby</t>
  </si>
  <si>
    <t>1024</t>
  </si>
  <si>
    <t>-1357265925</t>
  </si>
  <si>
    <t xml:space="preserve">Zaměření (vytyčení) všech stávajících inženýrských sítí v místě stavby před jejím započetím (vytyčení provede správce či majitel vytyčovaných sítí na náklady zhotovitele) včetně vyhotovení originálu protokolu o vytyčení 
</t>
  </si>
  <si>
    <t>"viz popis položky, projektová dokumentace, zadavací dokumentace, apod." 1</t>
  </si>
  <si>
    <t>Vytyčení všech stavebních a inženýrských objektů stavby</t>
  </si>
  <si>
    <t>-1328310854</t>
  </si>
  <si>
    <t>Do této položky patří : 
1) vytyčovací práce pro navržené inženýrské sítě - polohové a výškopisné vytyčení navržených inženýrských sítí (včetně vyhotovení protokolu o vytyčení) a stavebních objektů</t>
  </si>
  <si>
    <t>Geodetické práce</t>
  </si>
  <si>
    <t>-1307682230</t>
  </si>
  <si>
    <t xml:space="preserve">Základní rozdělení průvodních činností a nákladů průzkumné geodetické a projektové práce. Do této položky patří : 
1) geodetické zaměření skutečného provedení a zpracování dokumentace skutečného provedení stavby pro všechny stavební a inženýrské objekty včetně přípojek)
2) geometrický plán pro zápis stavby (všech stavebních objektů) do KN (týká se všech částí stavby, které podléhají zápisu do katastru nemovitostí)
</t>
  </si>
  <si>
    <t>Projektové práce</t>
  </si>
  <si>
    <t>798392838</t>
  </si>
  <si>
    <t>Do této položky patří : 1) náklady na vyhotovení dokumentace skutečného provedení stavby (dále jen DSP) a její předání objednateli v požadované formě a požadovaném počtu, přičemž za požadovaný počet se považují 3x tištěné paré a 1xelektronické paré, za požadovanou formu se považuje 3xtištěná podoba a 1xelektronická podoba ve formátu dwg+doc+xls a 1xelektronická podoba ve formátu pdf+doc+xls (zadavatel nebude poskytovat prováděcí projekt v jiné podobě než je poskytnut v rámci výběrového řízení), rozsah DSP musí odpovídat požadavkům vyhlášky na rozsah dokumentací v platném znění. Patří sem dokumentace skutečného provedení těch částí stavby, u kterých není rozpočtována samostatně 
2) Dílenské výrobní a montážní dokumentace zámečnických výrobků a všech dalších výrobků PSV.
3) Podrobné realizační detaily hydroizolací střešního pláště
4) Realizační detaily osazování okenních otvorů včetně technologického postupu
5) Vypracování dokumentace lešení a jeho kotevního plánu</t>
  </si>
  <si>
    <t>VRN2</t>
  </si>
  <si>
    <t>Příprava staveniště</t>
  </si>
  <si>
    <t>1448500000</t>
  </si>
  <si>
    <t>Základní rozdělení průvodních činností a nákladů příprava staveniště. Do této položky patří náklady spojené s účastí zhotovitele na předání a převzetí staveniště : 1) Předání a převzetí staveniště
Do této položky patří náklady spojené s účastí zhotovitele na předání a převzetí staveniště.
2) Ochrana stávajících inženýrských sítí na staveništi
Do této položky patří náklady na přezkoumání podkladů objednatel o stavu inženýrských sítí probíhajících staveništěm nebo dotčenými stavbou i mimo území staveniště, kontrola a vytýčení jejich skutečno trasy a provedení ochranných opatření pro zabezpečení stávajících inženýrských sítí..
3) Dočasná dopravní opatření
Náklady na vyhotovení návrhu a provedení dočasného dopravního značení po dobu stavby a zvláštního užívání komunikace, vč. projednání, odsouhlasení s dotčenými orgány a organizacemi a zajištění správních rozhodnutí, dodání dopravních značek a světelné signalizace, jejich rozmístění a přemísťování a jejich údržba v průběhu výstavby včetně následného odstranění, poplatky za správní řízení, splnění podmínek správních rozhodnutí a orgánu DOSS. 
4) Užívání veřejných ploch a prostranství
Do této položky patří náklady a poplatky spojené s užíváním veřejných ploch a prostranství, pokud jsou stavebními pracemi nebo souvisejícími činnostmi dotčeny, a to včetně užívání ploch v souvislosti s uložením stavebního materiálu nebo stavebního odpadu.
5) Bezpečnostní a hygienická opatření na staveništi
Do této položky jsou zahrnuty náklady na ochranu staveniště před vstupem nepovolaných osob, včetně příslušného značení, náklady na oplocení staveniště či na jeho osvětlení, náklady na vypracování potřebné dokumentace pro provoz staveniště z hlediska požární ochrany (požární řád a poplachová směrnice) a z hlediska provozu staveniště (provozně dopravní řád) 6) Staveništní přípojka elektrické energie v rozsahu dle PD</t>
  </si>
  <si>
    <t>VRN3</t>
  </si>
  <si>
    <t>Zařízení staveniště</t>
  </si>
  <si>
    <t>436267980</t>
  </si>
  <si>
    <t>Základní rozdělení průvodních činností a nákladů zařízení staveniště. V rámci nákladů na zařízení staveniště ocení zhotovitel veškeré náklady spojené s vybudováním, provozem a odstraněním zařízení staveniště, a to ve fázích :
1) Vybudování zařízení staveniště
Do této položky patří náklady s případným vypracováním projektové dokumentace zařízení staveniště, zřízením přípojek energií k objektům zařízení staveniště, vybudování případných měřících odběrných míst a zřízení, případná příprava území pro objekty zařízení staveniště a vlastní vybudování objektů zařízení staveniště
2) Provoz zařízení staveniště
Do této položky patří náklady na vybavení objektů zařízení staveniště , náklady na energie spotřebované dodavatelem v rámci provozu zařízení staveniště, náklady na potřebný úklid v prostorách zařízení staveniště, náklady na nutnou údržbu a opravy na objektech zařízení staveniště a na přípojkách energií.
3) Odstranění zařízení staveniště
Do této položky patří odstranění objektů zařízení staveniště včetně přípojek energií a jejich odvoz. Položka zahrnuje i náklady na úpravu povrchů po odstranění zařízení staveniště a úklid ploch, na kterých bylo zařízení staveniště provozováno.
Položka zahrnuje veškeré náklady a činnosti související s vybudováním, provozem a likvidací staveniště, zajištění připojení na elektrickou energii, vodu a odvodnění staveniště, provádění každodenního hrubého úklidu staveniště a průběžnou likvidaci vznikajících odpadů oprávněnou osobou. Součástí této položky jsou standardní prvky BOZP (mobilní oplocení, výstražné značení, přechody výkopů, oplocení, zábradlí, atd - včetně jejich dodávky, montáže, údržby a demontáže, respektive likvidace) a plnění povinosti vyplývajících z plánu BOZP včetně připomínek příslušných úřadů. Součástí položky Zařízení staveniště je poskytnutí části zařízení staveniště (včetně stolu a 4 židlí) pro umožnění činnosti TDS, AD a SÚ za účelem konání kontrolním dnů a všech dalších svolávaných jednání (předpokládá se čistý prostor - např. stavební buňka či jiná kancelář stavby).</t>
  </si>
  <si>
    <t>VRN4</t>
  </si>
  <si>
    <t>Inženýrská činnost</t>
  </si>
  <si>
    <t>Rozbor vody</t>
  </si>
  <si>
    <t>1854347047</t>
  </si>
  <si>
    <t xml:space="preserve">Základní rozdělení průvodních činností a nákladů inženýrská činnost. Položka zahrnuje mimo jiné :
1) laboratorní rozbor z vodovodu (do této položky nutno ocenit náklady spojené s pořízením rozboru vody z nejvzdálenějšího nově pořizovaného výtokového místa). Rozbor vody bude zadavateli předán současně s předáním stavby v počtu 3xtištěné paré a 1xelektronicky ve formátu .pdf. Rozbor vody bude proveden v rozsahu dle požadavku místní KHS a všech kolaudačních orgánů </t>
  </si>
  <si>
    <t>"viz popis položky, projektová dokumentace, zadavací dokumentace, apod." 1+1</t>
  </si>
  <si>
    <t xml:space="preserve">Kompletace dokladové části stavby k předání a převzetí stavby a kolaudaci stavby </t>
  </si>
  <si>
    <t>-2096376254</t>
  </si>
  <si>
    <t>Kompletace (=shromáždění) dokladů o vlastnostech materiálů, o provedených zkouškách a měření, o výchozích kontrolách provozuschopnosti, o zaškolení obsluhy, revizní zprávy s výsledkem-bez závad, doklady o oprávnění k provádění prací, doklady o likvidaci odpadů, návody k obsluze, kopie záručních listů, výluhové testy na materiály vodovodu - vše 3x tištěně a 1x na CD nosiči v elektronické podobě</t>
  </si>
  <si>
    <t>Poznámka k položce:_x000D_
položka nezahrnuje náklady na pořízení dokladů</t>
  </si>
  <si>
    <t>VRN5</t>
  </si>
  <si>
    <t>Finanční náklady</t>
  </si>
  <si>
    <t>-1366650303</t>
  </si>
  <si>
    <t>Základní rozdělení průvodních činností a nákladů finanční náklady. Do této položky patří náklady spojené s povinným pojištěním dodavatele nebo stavebního díla či jeho části dle požadavku objednatele, je-li toto pojištění pořadováno v zadavacích či jiných podmínkách a dokumentech, jež jsou součástí zadavací dokumentace. Dále sem patří náklady na požadované bankovní záruky za splnění závazku provést dílo-stavbu či po dobu běhu záruční lhůty, jsou-li tyto bankovní záruky požadovány v zadavacích či jiných podmínkách a dokumentech, jež jsou součástí zadavací dokumentace.</t>
  </si>
  <si>
    <t>VRN9</t>
  </si>
  <si>
    <t>Ostatní náklady</t>
  </si>
  <si>
    <t>Ostatní náklady-publicita projektu</t>
  </si>
  <si>
    <t>-1568047983</t>
  </si>
  <si>
    <t xml:space="preserve">Do této položky patří náklady spojené s povinnou publicitou projektu dle požadavku poskytovatele dotace či investora - jedná se o náklady na upevnění dodaného billboardu a náklady na pořízení trvalé informační desky (tabulka z eloxovaného hliníku o rozměru min. 45x60 cm v grafickém provedení dle požadavku investora - bude obsahovat údaje o stavbě - název stavby, investor, zhotovitle, projektant, doba realizace), položka zahrnuje i náklady na údržbu tabulky po celou dobu trvání stavby
</t>
  </si>
  <si>
    <t>Poznámka k položce:_x000D_
publicita bude v souladu s logomanuálem investora  Propagace stavebních činností na majetku Kraje Vysočina prostřednictvím informačního panelu_x000D_</t>
  </si>
  <si>
    <t>Ochrana stávajícího tartanového hřiště před poškozením, specifikace-viz PD</t>
  </si>
  <si>
    <t>-772677813</t>
  </si>
  <si>
    <t>Ochrana stávajícího tartanového hřiště před poškozením, specifikace-viz PD, položka zahnruje dopravu, montáž, dodávku, demontáž a likvidaci veškerého v PD popsaného materiálu</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</si>
  <si>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</si>
  <si>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</si>
  <si>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</si>
  <si>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</si>
  <si>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8"/>
        <rFont val="Arial CE"/>
        <charset val="238"/>
      </rPr>
      <t xml:space="preserve">Rekapitulace stavby </t>
    </r>
    <r>
      <rPr>
        <sz val="8"/>
        <rFont val="Arial CE"/>
        <charset val="238"/>
      </rPr>
      <t>obsahuje sestavu Rekapitulace stavby a Rekapitulace objektů stavby a soupisů prací.</t>
    </r>
  </si>
  <si>
    <r>
      <t xml:space="preserve">V sestavě </t>
    </r>
    <r>
      <rPr>
        <b/>
        <sz val="8"/>
        <rFont val="Arial CE"/>
        <charset val="238"/>
      </rPr>
      <t>Rekapitulace stavby</t>
    </r>
    <r>
      <rPr>
        <sz val="8"/>
        <rFont val="Arial CE"/>
        <charset val="238"/>
      </rPr>
      <t xml:space="preserve"> jsou uvedeny informace identifikující předmět veřejné zakázky na stavební práce, KSO, CC-CZ, CZ-CPV, CZ-CPA a rekapitulaci </t>
    </r>
  </si>
  <si>
    <t>celkové nabídkové ceny účastníka.</t>
  </si>
  <si>
    <t xml:space="preserve">Termínem "učastník" (resp. zhotovitel) se myslí "účastník zadávacího řízení" ve smyslu zákona o zadávání veřejných zakázek. </t>
  </si>
  <si>
    <r>
      <t xml:space="preserve">V sestavě </t>
    </r>
    <r>
      <rPr>
        <b/>
        <sz val="8"/>
        <rFont val="Arial CE"/>
        <charset val="238"/>
      </rPr>
      <t>Rekapitulace objektů stavby a soupisů prací</t>
    </r>
    <r>
      <rPr>
        <sz val="8"/>
        <rFont val="Arial CE"/>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</si>
  <si>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</si>
  <si>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</si>
  <si>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</si>
  <si>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</si>
  <si>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</si>
  <si>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</si>
  <si>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</si>
  <si>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</si>
  <si>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</si>
  <si>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</si>
  <si>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</si>
  <si>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t>
  </si>
  <si>
    <t>Soupis prací pro daný typ objektu</t>
  </si>
  <si>
    <r>
      <rPr>
        <i/>
        <sz val="8"/>
        <rFont val="Arial CE"/>
        <charset val="238"/>
      </rPr>
      <t xml:space="preserve">Soupis prací </t>
    </r>
    <r>
      <rPr>
        <sz val="8"/>
        <rFont val="Arial CE"/>
        <charset val="238"/>
      </rPr>
      <t>pro jednotlivé objekty obsahuje sestavy Krycí list soupisu prací, Rekapitulace členění soupisu prací, Soupis prací. Za soupis prací může být považován</t>
    </r>
  </si>
  <si>
    <t>i objekt stavby v případě, že neobsahuje podřízenou zakázku.</t>
  </si>
  <si>
    <r>
      <rPr>
        <b/>
        <sz val="8"/>
        <rFont val="Arial CE"/>
        <charset val="238"/>
      </rPr>
      <t>Krycí list soupisu</t>
    </r>
    <r>
      <rPr>
        <sz val="8"/>
        <rFont val="Arial CE"/>
        <charset val="238"/>
      </rPr>
      <t xml:space="preserve"> obsahuje rekapitulaci informací o předmětu veřejné zakázky ze sestavy Rekapitulace stavby, informaci o zařazení objektu do KSO, </t>
    </r>
  </si>
  <si>
    <t>CC-CZ, CZ-CPV, CZ-CPA a rekapitulaci celkové nabídkové ceny účastníka za aktuální soupis prací.</t>
  </si>
  <si>
    <r>
      <rPr>
        <b/>
        <sz val="8"/>
        <rFont val="Arial CE"/>
        <charset val="238"/>
      </rPr>
      <t>Rekapitulace členění soupisu prací</t>
    </r>
    <r>
      <rPr>
        <sz val="8"/>
        <rFont val="Arial CE"/>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</si>
  <si>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</si>
  <si>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8"/>
        <rFont val="Arial CE"/>
        <charset val="238"/>
      </rPr>
      <t xml:space="preserve">Soupis prací </t>
    </r>
    <r>
      <rPr>
        <sz val="8"/>
        <rFont val="Arial CE"/>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</si>
  <si>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</si>
  <si>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</si>
  <si>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</si>
  <si>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</si>
  <si>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</si>
  <si>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</si>
  <si>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</si>
  <si>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</si>
  <si>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</si>
  <si>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</si>
  <si>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</si>
  <si>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</si>
  <si>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</si>
  <si>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</si>
  <si>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</si>
  <si>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</si>
  <si>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</si>
  <si>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</si>
  <si>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</si>
  <si>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</si>
  <si>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</si>
  <si>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</si>
  <si>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</si>
  <si>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Účastník je pro podání nabídky povinen vyplnit žlutě podbarvená pole: </t>
  </si>
  <si>
    <t xml:space="preserve">Pole Účastník v sestavě Rekapitulace stavby - zde účastník vyplní svůj název (název subjektu) </t>
  </si>
  <si>
    <t>Pole IČ a DIČ v sestavě Rekapitulace stavby - zde účastník vyplní svoje IČ a DIČ</t>
  </si>
  <si>
    <t>Datum v sestavě Rekapitulace stavby - zde účastník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</si>
  <si>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</si>
  <si>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</si>
  <si>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</si>
  <si>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</si>
  <si>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</si>
  <si>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</si>
  <si>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Účastník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</si>
  <si>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</si>
  <si>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</si>
  <si>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</si>
  <si>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</si>
  <si>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</si>
  <si>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</si>
  <si>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</si>
  <si>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</si>
  <si>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</si>
  <si>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</si>
  <si>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</si>
  <si>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</si>
  <si>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</si>
  <si>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</si>
  <si>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</si>
  <si>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</si>
  <si>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</si>
  <si>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</si>
  <si>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</si>
  <si>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</si>
  <si>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</si>
  <si>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</si>
  <si>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</si>
  <si>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</si>
  <si>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</si>
  <si>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</si>
  <si>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</si>
  <si>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</si>
  <si>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</si>
  <si>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</si>
  <si>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</si>
  <si>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</si>
  <si>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</si>
  <si>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</si>
  <si>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Účastník</t>
  </si>
  <si>
    <t>Účastník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</si>
  <si>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</si>
  <si>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</si>
  <si>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</si>
  <si>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</si>
  <si>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</si>
  <si>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</si>
  <si>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</si>
  <si>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</si>
  <si>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</si>
  <si>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</si>
  <si>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</si>
  <si>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</si>
  <si>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</si>
  <si>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</si>
  <si>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</si>
  <si>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</si>
  <si>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</si>
  <si>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</si>
  <si>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</si>
  <si>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</si>
  <si>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</si>
  <si>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</si>
  <si>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</si>
  <si>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</si>
  <si>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</si>
  <si>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</si>
  <si>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</si>
  <si>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</si>
  <si>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</si>
  <si>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</si>
  <si>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</si>
  <si>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</si>
  <si>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</si>
  <si>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</si>
  <si>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</si>
  <si>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</si>
  <si>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</si>
  <si>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</si>
  <si>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</si>
  <si>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</si>
  <si>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</si>
  <si>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</si>
  <si>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</si>
  <si>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</si>
  <si>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</si>
  <si>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</si>
  <si>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</si>
  <si>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</si>
  <si>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</si>
  <si>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</si>
  <si>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</si>
  <si>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</si>
  <si>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</si>
  <si>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</si>
  <si>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</si>
  <si>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</si>
  <si>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</si>
  <si>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</si>
  <si>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</si>
  <si>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</si>
  <si>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</si>
  <si>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</si>
  <si>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</si>
  <si>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</si>
  <si>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</si>
  <si>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</si>
  <si>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</si>
  <si>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</si>
  <si>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</si>
  <si>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</si>
  <si>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</si>
  <si>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</si>
  <si>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</si>
  <si>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</si>
  <si>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</si>
  <si>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</si>
  <si>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</si>
  <si>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</si>
  <si>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</si>
  <si>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</si>
  <si>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</si>
  <si>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</si>
  <si>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</si>
  <si>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</si>
  <si>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Položka typu HSV</t>
  </si>
  <si>
    <t>Položka typu PSV</t>
  </si>
  <si>
    <t>Položka typu M</t>
  </si>
  <si>
    <t>Položka typu 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</si>
</sst>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
    <numFmt numFmtId="165" formatCode="dd\.mm\.yyyy"/>
    <numFmt numFmtId="166" formatCode="#,##0.00000"/>
    <numFmt numFmtId="167" formatCode="#,##0.000"/>
  </numFmts>
  <fonts count="54">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color rgb="FF0000A8"/>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sz val="7"/>
      <name val="Arial CE"/>
    </font>
    <font>
      <sz val="7"/>
      <color rgb="FF979797"/>
      <name val="Arial CE"/>
    </font>
    <font>
      <i/>
      <u/>
      <sz val="7"/>
      <color rgb="FF979797"/>
      <name val="Calibri"/>
      <scheme val="minor"/>
    </font>
    <font>
      <i/>
      <sz val="9"/>
      <color rgb="FF0000FF"/>
      <name val="Arial CE"/>
    </font>
    <font>
      <i/>
      <sz val="8"/>
      <color rgb="FF0000FF"/>
      <name val="Arial CE"/>
    </font>
    <font>
      <i/>
      <sz val="7"/>
      <color rgb="FF969696"/>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charset val="238"/>
    </font>
    <font>
      <sz val="8"/>
      <name val="Arial CE"/>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52" fillId="0" borderId="0" applyNumberFormat="0" applyFill="0" applyBorder="0" applyAlignment="0" applyProtection="0"/>
  </cellStyleXfs>
  <cellXfs count="401">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horizontal="center" vertical="center"/>
    </xf>
    <xf numFmtId="0" fontId="0" fillId="0" borderId="0" xfId="0" applyAlignment="1" applyProtection="1"/>
    <xf numFmtId="0" fontId="13"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14" fillId="0" borderId="0" xfId="0" applyFont="1" applyAlignment="1" applyProtection="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3" fillId="0" borderId="0" xfId="0" applyFont="1" applyAlignment="1" applyProtection="1">
      <alignment horizontal="left" vertical="top"/>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0" fontId="2"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18" fillId="0" borderId="6" xfId="0" applyFont="1" applyBorder="1" applyAlignment="1" applyProtection="1">
      <alignment horizontal="left" vertical="center"/>
    </xf>
    <xf numFmtId="0" fontId="0" fillId="0" borderId="6" xfId="0" applyFont="1" applyBorder="1" applyAlignment="1" applyProtection="1">
      <alignment vertical="center"/>
    </xf>
    <xf numFmtId="0" fontId="0" fillId="0" borderId="4" xfId="0" applyFont="1" applyBorder="1" applyAlignment="1">
      <alignment vertical="center"/>
    </xf>
    <xf numFmtId="0" fontId="1" fillId="0" borderId="4" xfId="0" applyFont="1" applyBorder="1" applyAlignment="1" applyProtection="1">
      <alignment vertical="center"/>
    </xf>
    <xf numFmtId="0" fontId="1" fillId="0" borderId="0" xfId="0" applyFont="1" applyAlignment="1" applyProtection="1">
      <alignment vertical="center"/>
    </xf>
    <xf numFmtId="0" fontId="1" fillId="0" borderId="4" xfId="0" applyFont="1" applyBorder="1" applyAlignment="1">
      <alignment vertical="center"/>
    </xf>
    <xf numFmtId="0" fontId="0" fillId="3" borderId="0" xfId="0" applyFont="1" applyFill="1" applyAlignment="1" applyProtection="1">
      <alignment vertical="center"/>
    </xf>
    <xf numFmtId="0" fontId="4"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4" fillId="3" borderId="8" xfId="0" applyFont="1" applyFill="1" applyBorder="1" applyAlignment="1" applyProtection="1">
      <alignment horizontal="center"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3" fillId="0" borderId="4"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4" xfId="0" applyFont="1" applyBorder="1" applyAlignment="1">
      <alignment vertical="center"/>
    </xf>
    <xf numFmtId="0" fontId="18" fillId="0" borderId="0" xfId="0" applyFont="1" applyAlignment="1" applyProtection="1">
      <alignment vertical="center"/>
    </xf>
    <xf numFmtId="165" fontId="2" fillId="0" borderId="0" xfId="0" applyNumberFormat="1" applyFont="1" applyAlignment="1" applyProtection="1">
      <alignment horizontal="left" vertical="center"/>
    </xf>
    <xf numFmtId="0" fontId="0" fillId="0" borderId="13" xfId="0" applyBorder="1" applyAlignment="1">
      <alignment vertical="center"/>
    </xf>
    <xf numFmtId="0" fontId="0" fillId="0" borderId="14" xfId="0" applyBorder="1" applyAlignment="1">
      <alignment vertical="center"/>
    </xf>
    <xf numFmtId="0" fontId="0" fillId="0" borderId="0" xfId="0" applyFont="1" applyBorder="1" applyAlignment="1">
      <alignment vertical="center"/>
    </xf>
    <xf numFmtId="0" fontId="0" fillId="0" borderId="16" xfId="0" applyFont="1" applyBorder="1" applyAlignment="1">
      <alignmen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0" fillId="4" borderId="8" xfId="0" applyFont="1" applyFill="1" applyBorder="1" applyAlignment="1" applyProtection="1">
      <alignment vertical="center"/>
    </xf>
    <xf numFmtId="0" fontId="22" fillId="4" borderId="9" xfId="0" applyFont="1" applyFill="1" applyBorder="1" applyAlignment="1" applyProtection="1">
      <alignment horizontal="center" vertical="center"/>
    </xf>
    <xf numFmtId="0" fontId="23" fillId="0" borderId="17"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23"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4" fillId="0" borderId="4"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4" fontId="24"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lignment vertical="center"/>
    </xf>
    <xf numFmtId="4" fontId="20" fillId="0" borderId="15" xfId="0" applyNumberFormat="1" applyFont="1" applyBorder="1" applyAlignment="1" applyProtection="1">
      <alignment vertical="center"/>
    </xf>
    <xf numFmtId="4" fontId="20" fillId="0" borderId="0" xfId="0" applyNumberFormat="1" applyFont="1" applyBorder="1" applyAlignment="1" applyProtection="1">
      <alignment vertical="center"/>
    </xf>
    <xf numFmtId="166" fontId="20" fillId="0" borderId="0" xfId="0" applyNumberFormat="1" applyFont="1" applyBorder="1" applyAlignment="1" applyProtection="1">
      <alignment vertical="center"/>
    </xf>
    <xf numFmtId="4" fontId="20" fillId="0" borderId="16" xfId="0" applyNumberFormat="1" applyFont="1" applyBorder="1" applyAlignment="1" applyProtection="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4" xfId="0" applyFont="1" applyBorder="1" applyAlignment="1" applyProtection="1">
      <alignment vertical="center"/>
    </xf>
    <xf numFmtId="0" fontId="27" fillId="0" borderId="0" xfId="0" applyFont="1" applyAlignment="1" applyProtection="1">
      <alignment vertical="center"/>
    </xf>
    <xf numFmtId="0" fontId="28" fillId="0" borderId="0" xfId="0" applyFont="1" applyAlignment="1" applyProtection="1">
      <alignment vertical="center"/>
    </xf>
    <xf numFmtId="0" fontId="3" fillId="0" borderId="0" xfId="0" applyFont="1" applyAlignment="1" applyProtection="1">
      <alignment horizontal="center" vertical="center"/>
    </xf>
    <xf numFmtId="0" fontId="5" fillId="0" borderId="4" xfId="0" applyFont="1" applyBorder="1" applyAlignment="1">
      <alignment vertical="center"/>
    </xf>
    <xf numFmtId="4" fontId="29" fillId="0" borderId="15" xfId="0" applyNumberFormat="1" applyFont="1" applyBorder="1" applyAlignment="1" applyProtection="1">
      <alignment vertical="center"/>
    </xf>
    <xf numFmtId="4" fontId="29" fillId="0" borderId="0" xfId="0" applyNumberFormat="1" applyFont="1" applyBorder="1" applyAlignment="1" applyProtection="1">
      <alignment vertical="center"/>
    </xf>
    <xf numFmtId="166" fontId="29" fillId="0" borderId="0" xfId="0" applyNumberFormat="1" applyFont="1" applyBorder="1" applyAlignment="1" applyProtection="1">
      <alignment vertical="center"/>
    </xf>
    <xf numFmtId="4" fontId="29" fillId="0" borderId="16" xfId="0" applyNumberFormat="1" applyFont="1" applyBorder="1" applyAlignment="1" applyProtection="1">
      <alignment vertical="center"/>
    </xf>
    <xf numFmtId="0" fontId="5" fillId="0" borderId="0" xfId="0" applyFont="1" applyAlignment="1">
      <alignment horizontal="left" vertical="center"/>
    </xf>
    <xf numFmtId="4" fontId="29" fillId="0" borderId="20" xfId="0" applyNumberFormat="1" applyFont="1" applyBorder="1" applyAlignment="1" applyProtection="1">
      <alignment vertical="center"/>
    </xf>
    <xf numFmtId="4" fontId="29" fillId="0" borderId="21" xfId="0" applyNumberFormat="1" applyFont="1" applyBorder="1" applyAlignment="1" applyProtection="1">
      <alignment vertical="center"/>
    </xf>
    <xf numFmtId="166" fontId="29" fillId="0" borderId="21" xfId="0" applyNumberFormat="1" applyFont="1" applyBorder="1" applyAlignment="1" applyProtection="1">
      <alignment vertical="center"/>
    </xf>
    <xf numFmtId="4" fontId="29" fillId="0" borderId="22" xfId="0" applyNumberFormat="1" applyFont="1" applyBorder="1" applyAlignment="1" applyProtection="1">
      <alignment vertical="center"/>
    </xf>
    <xf numFmtId="0" fontId="0" fillId="0" borderId="2" xfId="0" applyBorder="1"/>
    <xf numFmtId="0" fontId="0" fillId="0" borderId="3" xfId="0" applyBorder="1"/>
    <xf numFmtId="0" fontId="14" fillId="0" borderId="0" xfId="0" applyFont="1" applyAlignment="1">
      <alignment horizontal="left" vertical="center"/>
    </xf>
    <xf numFmtId="0" fontId="30" fillId="0" borderId="0" xfId="0" applyFont="1" applyAlignment="1">
      <alignment horizontal="left" vertical="center"/>
    </xf>
    <xf numFmtId="0" fontId="1" fillId="0" borderId="0" xfId="0" applyFont="1" applyAlignment="1">
      <alignment horizontal="left" vertical="center"/>
    </xf>
    <xf numFmtId="0" fontId="0" fillId="0" borderId="4" xfId="0" applyBorder="1" applyAlignment="1">
      <alignment vertical="center"/>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4" xfId="0" applyFont="1" applyBorder="1" applyAlignment="1">
      <alignment vertical="center" wrapText="1"/>
    </xf>
    <xf numFmtId="0" fontId="0" fillId="0" borderId="4" xfId="0" applyBorder="1" applyAlignment="1">
      <alignment vertical="center" wrapText="1"/>
    </xf>
    <xf numFmtId="0" fontId="0" fillId="0" borderId="13" xfId="0" applyFont="1" applyBorder="1" applyAlignment="1">
      <alignment vertical="center"/>
    </xf>
    <xf numFmtId="0" fontId="18" fillId="0" borderId="0" xfId="0" applyFont="1" applyAlignment="1">
      <alignment horizontal="left" vertical="center"/>
    </xf>
    <xf numFmtId="4" fontId="24" fillId="0" borderId="0" xfId="0" applyNumberFormat="1" applyFont="1" applyAlignment="1">
      <alignment vertical="center"/>
    </xf>
    <xf numFmtId="0" fontId="1" fillId="0" borderId="0" xfId="0" applyFont="1" applyAlignment="1">
      <alignment horizontal="right" vertical="center"/>
    </xf>
    <xf numFmtId="0" fontId="21"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7" xfId="0" applyFont="1" applyFill="1" applyBorder="1" applyAlignment="1">
      <alignment horizontal="left" vertical="center"/>
    </xf>
    <xf numFmtId="0" fontId="0" fillId="4" borderId="8" xfId="0" applyFont="1" applyFill="1" applyBorder="1" applyAlignment="1">
      <alignmen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22" fillId="4" borderId="0" xfId="0" applyFont="1" applyFill="1" applyAlignment="1" applyProtection="1">
      <alignment horizontal="left" vertical="center"/>
    </xf>
    <xf numFmtId="0" fontId="0" fillId="4" borderId="0" xfId="0" applyFont="1" applyFill="1" applyAlignment="1" applyProtection="1">
      <alignment vertical="center"/>
    </xf>
    <xf numFmtId="0" fontId="22" fillId="4" borderId="0" xfId="0" applyFont="1" applyFill="1" applyAlignment="1" applyProtection="1">
      <alignment horizontal="right" vertical="center"/>
    </xf>
    <xf numFmtId="0" fontId="31" fillId="0" borderId="0" xfId="0" applyFont="1" applyAlignment="1" applyProtection="1">
      <alignment horizontal="left" vertical="center"/>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7" fillId="0" borderId="4" xfId="0" applyFont="1" applyBorder="1" applyAlignment="1" applyProtection="1">
      <alignment vertical="center"/>
    </xf>
    <xf numFmtId="0" fontId="7" fillId="0" borderId="0" xfId="0" applyFont="1" applyAlignment="1" applyProtection="1">
      <alignment vertical="center"/>
    </xf>
    <xf numFmtId="0" fontId="7" fillId="0" borderId="21" xfId="0" applyFont="1" applyBorder="1" applyAlignment="1" applyProtection="1">
      <alignment horizontal="left" vertical="center"/>
    </xf>
    <xf numFmtId="0" fontId="7" fillId="0" borderId="21" xfId="0" applyFont="1" applyBorder="1" applyAlignment="1" applyProtection="1">
      <alignment vertical="center"/>
    </xf>
    <xf numFmtId="4" fontId="7" fillId="0" borderId="21" xfId="0" applyNumberFormat="1" applyFont="1" applyBorder="1" applyAlignment="1" applyProtection="1">
      <alignment vertical="center"/>
    </xf>
    <xf numFmtId="0" fontId="7"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22" fillId="4" borderId="17" xfId="0" applyFont="1" applyFill="1" applyBorder="1" applyAlignment="1" applyProtection="1">
      <alignment horizontal="center" vertical="center" wrapText="1"/>
    </xf>
    <xf numFmtId="0" fontId="22" fillId="4" borderId="18" xfId="0" applyFont="1" applyFill="1" applyBorder="1" applyAlignment="1" applyProtection="1">
      <alignment horizontal="center" vertical="center" wrapText="1"/>
    </xf>
    <xf numFmtId="0" fontId="22" fillId="4" borderId="19" xfId="0" applyFont="1" applyFill="1" applyBorder="1" applyAlignment="1" applyProtection="1">
      <alignment horizontal="center" vertical="center" wrapText="1"/>
    </xf>
    <xf numFmtId="0" fontId="0" fillId="0" borderId="4" xfId="0" applyBorder="1" applyAlignment="1">
      <alignment horizontal="center" vertical="center" wrapText="1"/>
    </xf>
    <xf numFmtId="4" fontId="24" fillId="0" borderId="0" xfId="0" applyNumberFormat="1" applyFont="1" applyAlignment="1" applyProtection="1"/>
    <xf numFmtId="0" fontId="0" fillId="0" borderId="13" xfId="0" applyBorder="1" applyAlignment="1" applyProtection="1">
      <alignment vertical="center"/>
    </xf>
    <xf numFmtId="166" fontId="32" fillId="0" borderId="13" xfId="0" applyNumberFormat="1" applyFont="1" applyBorder="1" applyAlignment="1" applyProtection="1"/>
    <xf numFmtId="166" fontId="32" fillId="0" borderId="14" xfId="0" applyNumberFormat="1" applyFont="1" applyBorder="1" applyAlignment="1" applyProtection="1"/>
    <xf numFmtId="4" fontId="33" fillId="0" borderId="0" xfId="0" applyNumberFormat="1" applyFont="1" applyAlignment="1">
      <alignment vertical="center"/>
    </xf>
    <xf numFmtId="0" fontId="8" fillId="0" borderId="4"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4" xfId="0" applyFont="1" applyBorder="1" applyAlignment="1"/>
    <xf numFmtId="0" fontId="8" fillId="0" borderId="15"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6"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2" fillId="0" borderId="23" xfId="0" applyFont="1" applyBorder="1" applyAlignment="1" applyProtection="1">
      <alignment horizontal="center" vertical="center"/>
    </xf>
    <xf numFmtId="49" fontId="22" fillId="0" borderId="23" xfId="0" applyNumberFormat="1" applyFont="1" applyBorder="1" applyAlignment="1" applyProtection="1">
      <alignment horizontal="left" vertical="center" wrapText="1"/>
    </xf>
    <xf numFmtId="0" fontId="22" fillId="0" borderId="23" xfId="0" applyFont="1" applyBorder="1" applyAlignment="1" applyProtection="1">
      <alignment horizontal="left" vertical="center" wrapText="1"/>
    </xf>
    <xf numFmtId="0" fontId="22" fillId="0" borderId="23" xfId="0" applyFont="1" applyBorder="1" applyAlignment="1" applyProtection="1">
      <alignment horizontal="center" vertical="center" wrapText="1"/>
    </xf>
    <xf numFmtId="167" fontId="22" fillId="0" borderId="23" xfId="0" applyNumberFormat="1" applyFont="1" applyBorder="1" applyAlignment="1" applyProtection="1">
      <alignment vertical="center"/>
    </xf>
    <xf numFmtId="4" fontId="22" fillId="2" borderId="23" xfId="0" applyNumberFormat="1" applyFont="1" applyFill="1" applyBorder="1" applyAlignment="1" applyProtection="1">
      <alignment vertical="center"/>
      <protection locked="0"/>
    </xf>
    <xf numFmtId="4" fontId="22" fillId="0" borderId="23" xfId="0" applyNumberFormat="1" applyFont="1" applyBorder="1" applyAlignment="1" applyProtection="1">
      <alignment vertical="center"/>
    </xf>
    <xf numFmtId="0" fontId="23" fillId="2" borderId="15" xfId="0" applyFont="1" applyFill="1" applyBorder="1" applyAlignment="1" applyProtection="1">
      <alignment horizontal="left" vertical="center"/>
      <protection locked="0"/>
    </xf>
    <xf numFmtId="0" fontId="23" fillId="0" borderId="0" xfId="0" applyFont="1" applyBorder="1" applyAlignment="1" applyProtection="1">
      <alignment horizontal="center" vertical="center"/>
    </xf>
    <xf numFmtId="166" fontId="23" fillId="0" borderId="0" xfId="0" applyNumberFormat="1" applyFont="1" applyBorder="1" applyAlignment="1" applyProtection="1">
      <alignment vertical="center"/>
    </xf>
    <xf numFmtId="166" fontId="23" fillId="0" borderId="16" xfId="0" applyNumberFormat="1" applyFont="1" applyBorder="1" applyAlignment="1" applyProtection="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34" fillId="0" borderId="0" xfId="0" applyFont="1" applyAlignment="1" applyProtection="1">
      <alignment horizontal="left" vertical="center"/>
    </xf>
    <xf numFmtId="0" fontId="35" fillId="0" borderId="0" xfId="0" applyFont="1" applyAlignment="1" applyProtection="1">
      <alignment horizontal="left" vertical="center" wrapText="1"/>
    </xf>
    <xf numFmtId="0" fontId="0" fillId="0" borderId="0" xfId="0" applyFont="1" applyAlignment="1" applyProtection="1">
      <alignment vertical="center"/>
      <protection locked="0"/>
    </xf>
    <xf numFmtId="0" fontId="0" fillId="0" borderId="15" xfId="0" applyFont="1" applyBorder="1" applyAlignment="1" applyProtection="1">
      <alignment vertical="center"/>
    </xf>
    <xf numFmtId="0" fontId="0" fillId="0" borderId="0" xfId="0" applyBorder="1" applyAlignment="1" applyProtection="1">
      <alignment vertical="center"/>
    </xf>
    <xf numFmtId="0" fontId="36" fillId="0" borderId="0" xfId="0" applyFont="1" applyAlignment="1" applyProtection="1">
      <alignment horizontal="left" vertical="center"/>
    </xf>
    <xf numFmtId="0" fontId="37" fillId="0" borderId="0" xfId="1" applyFont="1" applyAlignment="1" applyProtection="1">
      <alignment vertical="center" wrapText="1"/>
    </xf>
    <xf numFmtId="0" fontId="9" fillId="0" borderId="4"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4" xfId="0" applyFont="1" applyBorder="1" applyAlignment="1">
      <alignment vertical="center"/>
    </xf>
    <xf numFmtId="0" fontId="9" fillId="0" borderId="15" xfId="0" applyFont="1" applyBorder="1" applyAlignment="1" applyProtection="1">
      <alignment vertical="center"/>
    </xf>
    <xf numFmtId="0" fontId="9" fillId="0" borderId="0" xfId="0" applyFont="1" applyBorder="1" applyAlignment="1" applyProtection="1">
      <alignment vertical="center"/>
    </xf>
    <xf numFmtId="0" fontId="9" fillId="0" borderId="16" xfId="0" applyFont="1" applyBorder="1" applyAlignment="1" applyProtection="1">
      <alignment vertical="center"/>
    </xf>
    <xf numFmtId="0" fontId="9" fillId="0" borderId="0" xfId="0" applyFont="1" applyAlignment="1">
      <alignment horizontal="left" vertical="center"/>
    </xf>
    <xf numFmtId="0" fontId="10" fillId="0" borderId="4"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4" xfId="0" applyFont="1" applyBorder="1" applyAlignment="1">
      <alignment vertical="center"/>
    </xf>
    <xf numFmtId="0" fontId="10" fillId="0" borderId="15" xfId="0" applyFont="1" applyBorder="1" applyAlignment="1" applyProtection="1">
      <alignment vertical="center"/>
    </xf>
    <xf numFmtId="0" fontId="10" fillId="0" borderId="0" xfId="0" applyFont="1" applyBorder="1" applyAlignment="1" applyProtection="1">
      <alignment vertical="center"/>
    </xf>
    <xf numFmtId="0" fontId="10" fillId="0" borderId="16" xfId="0" applyFont="1" applyBorder="1" applyAlignment="1" applyProtection="1">
      <alignment vertical="center"/>
    </xf>
    <xf numFmtId="0" fontId="10" fillId="0" borderId="0" xfId="0" applyFont="1" applyAlignment="1">
      <alignment horizontal="left" vertical="center"/>
    </xf>
    <xf numFmtId="0" fontId="11" fillId="0" borderId="4"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0" fontId="11" fillId="0" borderId="0" xfId="0" applyFont="1" applyAlignment="1" applyProtection="1">
      <alignment vertical="center"/>
      <protection locked="0"/>
    </xf>
    <xf numFmtId="0" fontId="11" fillId="0" borderId="4" xfId="0" applyFont="1" applyBorder="1" applyAlignment="1">
      <alignment vertical="center"/>
    </xf>
    <xf numFmtId="0" fontId="11" fillId="0" borderId="15" xfId="0" applyFont="1" applyBorder="1" applyAlignment="1" applyProtection="1">
      <alignment vertical="center"/>
    </xf>
    <xf numFmtId="0" fontId="11" fillId="0" borderId="0" xfId="0" applyFont="1" applyBorder="1" applyAlignment="1" applyProtection="1">
      <alignment vertical="center"/>
    </xf>
    <xf numFmtId="0" fontId="11" fillId="0" borderId="16" xfId="0" applyFont="1" applyBorder="1" applyAlignment="1" applyProtection="1">
      <alignment vertical="center"/>
    </xf>
    <xf numFmtId="0" fontId="11" fillId="0" borderId="0" xfId="0" applyFont="1" applyAlignment="1">
      <alignment horizontal="left" vertical="center"/>
    </xf>
    <xf numFmtId="0" fontId="12" fillId="0" borderId="4"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167" fontId="12" fillId="0" borderId="0" xfId="0" applyNumberFormat="1" applyFont="1" applyAlignment="1" applyProtection="1">
      <alignment vertical="center"/>
    </xf>
    <xf numFmtId="0" fontId="12" fillId="0" borderId="0" xfId="0" applyFont="1" applyAlignment="1" applyProtection="1">
      <alignment vertical="center"/>
      <protection locked="0"/>
    </xf>
    <xf numFmtId="0" fontId="12" fillId="0" borderId="4" xfId="0" applyFont="1" applyBorder="1" applyAlignment="1">
      <alignment vertical="center"/>
    </xf>
    <xf numFmtId="0" fontId="12" fillId="0" borderId="15" xfId="0" applyFont="1" applyBorder="1" applyAlignment="1" applyProtection="1">
      <alignment vertical="center"/>
    </xf>
    <xf numFmtId="0" fontId="12" fillId="0" borderId="0" xfId="0" applyFont="1" applyBorder="1" applyAlignment="1" applyProtection="1">
      <alignment vertical="center"/>
    </xf>
    <xf numFmtId="0" fontId="12" fillId="0" borderId="16" xfId="0" applyFont="1" applyBorder="1" applyAlignment="1" applyProtection="1">
      <alignment vertical="center"/>
    </xf>
    <xf numFmtId="0" fontId="12" fillId="0" borderId="0" xfId="0" applyFont="1" applyAlignment="1">
      <alignment horizontal="left" vertical="center"/>
    </xf>
    <xf numFmtId="0" fontId="38" fillId="0" borderId="23" xfId="0" applyFont="1" applyBorder="1" applyAlignment="1" applyProtection="1">
      <alignment horizontal="center" vertical="center"/>
    </xf>
    <xf numFmtId="49" fontId="38" fillId="0" borderId="23" xfId="0" applyNumberFormat="1" applyFont="1" applyBorder="1" applyAlignment="1" applyProtection="1">
      <alignment horizontal="left" vertical="center" wrapText="1"/>
    </xf>
    <xf numFmtId="0" fontId="38" fillId="0" borderId="23" xfId="0" applyFont="1" applyBorder="1" applyAlignment="1" applyProtection="1">
      <alignment horizontal="left" vertical="center" wrapText="1"/>
    </xf>
    <xf numFmtId="0" fontId="38" fillId="0" borderId="23" xfId="0" applyFont="1" applyBorder="1" applyAlignment="1" applyProtection="1">
      <alignment horizontal="center" vertical="center" wrapText="1"/>
    </xf>
    <xf numFmtId="167" fontId="38" fillId="0" borderId="23" xfId="0" applyNumberFormat="1" applyFont="1" applyBorder="1" applyAlignment="1" applyProtection="1">
      <alignment vertical="center"/>
    </xf>
    <xf numFmtId="4" fontId="38" fillId="2" borderId="23" xfId="0" applyNumberFormat="1" applyFont="1" applyFill="1" applyBorder="1" applyAlignment="1" applyProtection="1">
      <alignment vertical="center"/>
      <protection locked="0"/>
    </xf>
    <xf numFmtId="4" fontId="38" fillId="0" borderId="23" xfId="0" applyNumberFormat="1" applyFont="1" applyBorder="1" applyAlignment="1" applyProtection="1">
      <alignment vertical="center"/>
    </xf>
    <xf numFmtId="0" fontId="39" fillId="0" borderId="4" xfId="0" applyFont="1" applyBorder="1" applyAlignment="1">
      <alignment vertical="center"/>
    </xf>
    <xf numFmtId="0" fontId="38" fillId="2" borderId="15" xfId="0" applyFont="1" applyFill="1" applyBorder="1" applyAlignment="1" applyProtection="1">
      <alignment horizontal="left" vertical="center"/>
      <protection locked="0"/>
    </xf>
    <xf numFmtId="0" fontId="38" fillId="0" borderId="0" xfId="0" applyFont="1" applyBorder="1" applyAlignment="1" applyProtection="1">
      <alignment horizontal="center" vertical="center"/>
    </xf>
    <xf numFmtId="0" fontId="40" fillId="0" borderId="0" xfId="0" applyFont="1" applyAlignment="1" applyProtection="1">
      <alignment vertical="center" wrapText="1"/>
    </xf>
    <xf numFmtId="0" fontId="10" fillId="0" borderId="20" xfId="0" applyFont="1" applyBorder="1" applyAlignment="1" applyProtection="1">
      <alignment vertical="center"/>
    </xf>
    <xf numFmtId="0" fontId="10" fillId="0" borderId="21" xfId="0" applyFont="1" applyBorder="1" applyAlignment="1" applyProtection="1">
      <alignment vertical="center"/>
    </xf>
    <xf numFmtId="0" fontId="10" fillId="0" borderId="22" xfId="0" applyFont="1" applyBorder="1" applyAlignment="1" applyProtection="1">
      <alignment vertical="center"/>
    </xf>
    <xf numFmtId="0" fontId="9" fillId="0" borderId="20" xfId="0" applyFont="1" applyBorder="1" applyAlignment="1" applyProtection="1">
      <alignment vertical="center"/>
    </xf>
    <xf numFmtId="0" fontId="9" fillId="0" borderId="21" xfId="0" applyFont="1" applyBorder="1" applyAlignment="1" applyProtection="1">
      <alignment vertical="center"/>
    </xf>
    <xf numFmtId="0" fontId="9" fillId="0" borderId="22" xfId="0" applyFont="1" applyBorder="1" applyAlignment="1" applyProtection="1">
      <alignment vertical="center"/>
    </xf>
    <xf numFmtId="0" fontId="0" fillId="0" borderId="0" xfId="0" applyAlignment="1">
      <alignment vertical="top"/>
    </xf>
    <xf numFmtId="0" fontId="41" fillId="0" borderId="24" xfId="0" applyFont="1" applyBorder="1" applyAlignment="1">
      <alignment vertical="center" wrapText="1"/>
    </xf>
    <xf numFmtId="0" fontId="41" fillId="0" borderId="25" xfId="0" applyFont="1" applyBorder="1" applyAlignment="1">
      <alignment vertical="center" wrapText="1"/>
    </xf>
    <xf numFmtId="0" fontId="41" fillId="0" borderId="26" xfId="0" applyFont="1" applyBorder="1" applyAlignment="1">
      <alignment vertical="center" wrapText="1"/>
    </xf>
    <xf numFmtId="0" fontId="41" fillId="0" borderId="27" xfId="0" applyFont="1" applyBorder="1" applyAlignment="1">
      <alignment horizontal="center" vertical="center" wrapText="1"/>
    </xf>
    <xf numFmtId="0" fontId="41" fillId="0" borderId="28" xfId="0" applyFont="1" applyBorder="1" applyAlignment="1">
      <alignment horizontal="center" vertical="center" wrapText="1"/>
    </xf>
    <xf numFmtId="0" fontId="41" fillId="0" borderId="27" xfId="0" applyFont="1" applyBorder="1" applyAlignment="1">
      <alignment vertical="center" wrapText="1"/>
    </xf>
    <xf numFmtId="0" fontId="41" fillId="0" borderId="28" xfId="0" applyFont="1" applyBorder="1" applyAlignment="1">
      <alignment vertical="center" wrapText="1"/>
    </xf>
    <xf numFmtId="0" fontId="43" fillId="0" borderId="1" xfId="0" applyFont="1" applyBorder="1" applyAlignment="1">
      <alignment horizontal="left" vertical="center" wrapText="1"/>
    </xf>
    <xf numFmtId="0" fontId="44" fillId="0" borderId="1" xfId="0" applyFont="1" applyBorder="1" applyAlignment="1">
      <alignment horizontal="left" vertical="center" wrapText="1"/>
    </xf>
    <xf numFmtId="0" fontId="45" fillId="0" borderId="27" xfId="0" applyFont="1" applyBorder="1" applyAlignment="1">
      <alignment vertical="center" wrapText="1"/>
    </xf>
    <xf numFmtId="0" fontId="44" fillId="0" borderId="1" xfId="0" applyFont="1" applyBorder="1" applyAlignment="1">
      <alignment vertical="center" wrapText="1"/>
    </xf>
    <xf numFmtId="0" fontId="44" fillId="0" borderId="1" xfId="0" applyFont="1" applyBorder="1" applyAlignment="1">
      <alignment horizontal="left" vertical="center"/>
    </xf>
    <xf numFmtId="0" fontId="44" fillId="0" borderId="1" xfId="0" applyFont="1" applyBorder="1" applyAlignment="1">
      <alignment vertical="center"/>
    </xf>
    <xf numFmtId="49" fontId="44" fillId="0" borderId="1" xfId="0" applyNumberFormat="1" applyFont="1" applyBorder="1" applyAlignment="1">
      <alignment vertical="center" wrapText="1"/>
    </xf>
    <xf numFmtId="0" fontId="41" fillId="0" borderId="30" xfId="0" applyFont="1" applyBorder="1" applyAlignment="1">
      <alignment vertical="center" wrapText="1"/>
    </xf>
    <xf numFmtId="0" fontId="46" fillId="0" borderId="29" xfId="0" applyFont="1" applyBorder="1" applyAlignment="1">
      <alignment vertical="center" wrapText="1"/>
    </xf>
    <xf numFmtId="0" fontId="41" fillId="0" borderId="31" xfId="0" applyFont="1" applyBorder="1" applyAlignment="1">
      <alignment vertical="center" wrapText="1"/>
    </xf>
    <xf numFmtId="0" fontId="41" fillId="0" borderId="1" xfId="0" applyFont="1" applyBorder="1" applyAlignment="1">
      <alignment vertical="top"/>
    </xf>
    <xf numFmtId="0" fontId="41" fillId="0" borderId="0" xfId="0" applyFont="1" applyAlignment="1">
      <alignment vertical="top"/>
    </xf>
    <xf numFmtId="0" fontId="41" fillId="0" borderId="24" xfId="0" applyFont="1" applyBorder="1" applyAlignment="1">
      <alignment horizontal="left" vertical="center"/>
    </xf>
    <xf numFmtId="0" fontId="41" fillId="0" borderId="25" xfId="0" applyFont="1" applyBorder="1" applyAlignment="1">
      <alignment horizontal="left" vertical="center"/>
    </xf>
    <xf numFmtId="0" fontId="41" fillId="0" borderId="26" xfId="0" applyFont="1" applyBorder="1" applyAlignment="1">
      <alignment horizontal="left" vertical="center"/>
    </xf>
    <xf numFmtId="0" fontId="41" fillId="0" borderId="27" xfId="0" applyFont="1" applyBorder="1" applyAlignment="1">
      <alignment horizontal="left" vertical="center"/>
    </xf>
    <xf numFmtId="0" fontId="41" fillId="0" borderId="28" xfId="0" applyFont="1" applyBorder="1" applyAlignment="1">
      <alignment horizontal="left" vertical="center"/>
    </xf>
    <xf numFmtId="0" fontId="43" fillId="0" borderId="1" xfId="0" applyFont="1" applyBorder="1" applyAlignment="1">
      <alignment horizontal="left" vertical="center"/>
    </xf>
    <xf numFmtId="0" fontId="47" fillId="0" borderId="0" xfId="0" applyFont="1" applyAlignment="1">
      <alignment horizontal="left" vertical="center"/>
    </xf>
    <xf numFmtId="0" fontId="43" fillId="0" borderId="29" xfId="0" applyFont="1" applyBorder="1" applyAlignment="1">
      <alignment horizontal="left" vertical="center"/>
    </xf>
    <xf numFmtId="0" fontId="43" fillId="0" borderId="29" xfId="0" applyFont="1" applyBorder="1" applyAlignment="1">
      <alignment horizontal="center" vertical="center"/>
    </xf>
    <xf numFmtId="0" fontId="47" fillId="0" borderId="29" xfId="0" applyFont="1" applyBorder="1" applyAlignment="1">
      <alignment horizontal="left" vertical="center"/>
    </xf>
    <xf numFmtId="0" fontId="48" fillId="0" borderId="1" xfId="0" applyFont="1" applyBorder="1" applyAlignment="1">
      <alignment horizontal="left" vertical="center"/>
    </xf>
    <xf numFmtId="0" fontId="45" fillId="0" borderId="0" xfId="0" applyFont="1" applyAlignment="1">
      <alignment horizontal="left" vertical="center"/>
    </xf>
    <xf numFmtId="0" fontId="49" fillId="0" borderId="1" xfId="0" applyFont="1" applyBorder="1" applyAlignment="1">
      <alignment horizontal="left" vertical="center"/>
    </xf>
    <xf numFmtId="0" fontId="44" fillId="0" borderId="1" xfId="0" applyFont="1" applyBorder="1" applyAlignment="1">
      <alignment horizontal="center" vertical="center"/>
    </xf>
    <xf numFmtId="0" fontId="44" fillId="0" borderId="0" xfId="0" applyFont="1" applyAlignment="1">
      <alignment horizontal="left" vertical="center"/>
    </xf>
    <xf numFmtId="0" fontId="45" fillId="0" borderId="27" xfId="0" applyFont="1" applyBorder="1" applyAlignment="1">
      <alignment horizontal="left" vertical="center"/>
    </xf>
    <xf numFmtId="0" fontId="44" fillId="0" borderId="1" xfId="0" applyFont="1" applyFill="1" applyBorder="1" applyAlignment="1">
      <alignment horizontal="left" vertical="center"/>
    </xf>
    <xf numFmtId="0" fontId="44" fillId="0" borderId="1" xfId="0" applyFont="1" applyFill="1" applyBorder="1" applyAlignment="1">
      <alignment horizontal="center" vertical="center"/>
    </xf>
    <xf numFmtId="0" fontId="41" fillId="0" borderId="30" xfId="0" applyFont="1" applyBorder="1" applyAlignment="1">
      <alignment horizontal="left" vertical="center"/>
    </xf>
    <xf numFmtId="0" fontId="46" fillId="0" borderId="29" xfId="0" applyFont="1" applyBorder="1" applyAlignment="1">
      <alignment horizontal="left" vertical="center"/>
    </xf>
    <xf numFmtId="0" fontId="41" fillId="0" borderId="31" xfId="0" applyFont="1" applyBorder="1" applyAlignment="1">
      <alignment horizontal="left" vertical="center"/>
    </xf>
    <xf numFmtId="0" fontId="41" fillId="0" borderId="1" xfId="0" applyFont="1" applyBorder="1" applyAlignment="1">
      <alignment horizontal="left" vertical="center"/>
    </xf>
    <xf numFmtId="0" fontId="46" fillId="0" borderId="1" xfId="0" applyFont="1" applyBorder="1" applyAlignment="1">
      <alignment horizontal="left" vertical="center"/>
    </xf>
    <xf numFmtId="0" fontId="47" fillId="0" borderId="1" xfId="0" applyFont="1" applyBorder="1" applyAlignment="1">
      <alignment horizontal="left" vertical="center"/>
    </xf>
    <xf numFmtId="0" fontId="45" fillId="0" borderId="29" xfId="0" applyFont="1" applyBorder="1" applyAlignment="1">
      <alignment horizontal="left" vertical="center"/>
    </xf>
    <xf numFmtId="0" fontId="41" fillId="0" borderId="1" xfId="0" applyFont="1" applyBorder="1" applyAlignment="1">
      <alignment horizontal="left" vertical="center" wrapText="1"/>
    </xf>
    <xf numFmtId="0" fontId="45" fillId="0" borderId="1" xfId="0" applyFont="1" applyBorder="1" applyAlignment="1">
      <alignment horizontal="left" vertical="center" wrapText="1"/>
    </xf>
    <xf numFmtId="0" fontId="45" fillId="0" borderId="1" xfId="0" applyFont="1" applyBorder="1" applyAlignment="1">
      <alignment horizontal="center" vertical="center" wrapText="1"/>
    </xf>
    <xf numFmtId="0" fontId="41" fillId="0" borderId="24" xfId="0" applyFont="1" applyBorder="1" applyAlignment="1">
      <alignment horizontal="left" vertical="center" wrapText="1"/>
    </xf>
    <xf numFmtId="0" fontId="41" fillId="0" borderId="25" xfId="0" applyFont="1" applyBorder="1" applyAlignment="1">
      <alignment horizontal="left" vertical="center" wrapText="1"/>
    </xf>
    <xf numFmtId="0" fontId="41" fillId="0" borderId="26" xfId="0" applyFont="1" applyBorder="1" applyAlignment="1">
      <alignment horizontal="left" vertical="center" wrapText="1"/>
    </xf>
    <xf numFmtId="0" fontId="41" fillId="0" borderId="27" xfId="0" applyFont="1" applyBorder="1" applyAlignment="1">
      <alignment horizontal="left" vertical="center" wrapText="1"/>
    </xf>
    <xf numFmtId="0" fontId="41" fillId="0" borderId="28" xfId="0" applyFont="1" applyBorder="1" applyAlignment="1">
      <alignment horizontal="left" vertical="center" wrapText="1"/>
    </xf>
    <xf numFmtId="0" fontId="47" fillId="0" borderId="27" xfId="0" applyFont="1" applyBorder="1" applyAlignment="1">
      <alignment horizontal="left" vertical="center" wrapText="1"/>
    </xf>
    <xf numFmtId="0" fontId="47" fillId="0" borderId="28" xfId="0" applyFont="1" applyBorder="1" applyAlignment="1">
      <alignment horizontal="left" vertical="center" wrapText="1"/>
    </xf>
    <xf numFmtId="0" fontId="45" fillId="0" borderId="27" xfId="0" applyFont="1" applyBorder="1" applyAlignment="1">
      <alignment horizontal="left" vertical="center" wrapText="1"/>
    </xf>
    <xf numFmtId="0" fontId="45" fillId="0" borderId="1" xfId="0" applyFont="1" applyBorder="1" applyAlignment="1">
      <alignment horizontal="left" vertical="center"/>
    </xf>
    <xf numFmtId="0" fontId="45" fillId="0" borderId="28" xfId="0" applyFont="1" applyBorder="1" applyAlignment="1">
      <alignment horizontal="left" vertical="center" wrapText="1"/>
    </xf>
    <xf numFmtId="0" fontId="45" fillId="0" borderId="28" xfId="0" applyFont="1" applyBorder="1" applyAlignment="1">
      <alignment horizontal="left" vertical="center"/>
    </xf>
    <xf numFmtId="0" fontId="45" fillId="0" borderId="30" xfId="0" applyFont="1" applyBorder="1" applyAlignment="1">
      <alignment horizontal="left" vertical="center" wrapText="1"/>
    </xf>
    <xf numFmtId="0" fontId="45" fillId="0" borderId="29" xfId="0" applyFont="1" applyBorder="1" applyAlignment="1">
      <alignment horizontal="left" vertical="center" wrapText="1"/>
    </xf>
    <xf numFmtId="0" fontId="45" fillId="0" borderId="31" xfId="0" applyFont="1" applyBorder="1" applyAlignment="1">
      <alignment horizontal="left" vertical="center" wrapText="1"/>
    </xf>
    <xf numFmtId="0" fontId="44" fillId="0" borderId="1" xfId="0" applyFont="1" applyBorder="1" applyAlignment="1">
      <alignment horizontal="left" vertical="top"/>
    </xf>
    <xf numFmtId="0" fontId="44" fillId="0" borderId="1" xfId="0" applyFont="1" applyBorder="1" applyAlignment="1">
      <alignment horizontal="center" vertical="top"/>
    </xf>
    <xf numFmtId="0" fontId="45" fillId="0" borderId="30" xfId="0" applyFont="1" applyBorder="1" applyAlignment="1">
      <alignment horizontal="left" vertical="center"/>
    </xf>
    <xf numFmtId="0" fontId="45" fillId="0" borderId="31" xfId="0" applyFont="1" applyBorder="1" applyAlignment="1">
      <alignment horizontal="left" vertical="center"/>
    </xf>
    <xf numFmtId="0" fontId="45" fillId="0" borderId="1" xfId="0" applyFont="1" applyBorder="1" applyAlignment="1">
      <alignment horizontal="center" vertical="center"/>
    </xf>
    <xf numFmtId="0" fontId="47" fillId="0" borderId="0" xfId="0" applyFont="1" applyAlignment="1">
      <alignment vertical="center"/>
    </xf>
    <xf numFmtId="0" fontId="43" fillId="0" borderId="1" xfId="0" applyFont="1" applyBorder="1" applyAlignment="1">
      <alignment vertical="center"/>
    </xf>
    <xf numFmtId="0" fontId="47" fillId="0" borderId="29" xfId="0" applyFont="1" applyBorder="1" applyAlignment="1">
      <alignment vertical="center"/>
    </xf>
    <xf numFmtId="0" fontId="43" fillId="0" borderId="29" xfId="0" applyFont="1" applyBorder="1" applyAlignment="1">
      <alignment vertical="center"/>
    </xf>
    <xf numFmtId="0" fontId="44" fillId="0" borderId="1" xfId="0" applyFont="1" applyBorder="1" applyAlignment="1">
      <alignment vertical="top"/>
    </xf>
    <xf numFmtId="49" fontId="44" fillId="0" borderId="1" xfId="0" applyNumberFormat="1" applyFont="1" applyBorder="1" applyAlignment="1">
      <alignment horizontal="left" vertical="center"/>
    </xf>
    <xf numFmtId="0" fontId="50" fillId="0" borderId="27" xfId="0" applyFont="1" applyBorder="1" applyAlignment="1" applyProtection="1">
      <alignment horizontal="left" vertical="center"/>
    </xf>
    <xf numFmtId="0" fontId="51" fillId="0" borderId="1" xfId="0" applyFont="1" applyBorder="1" applyAlignment="1" applyProtection="1">
      <alignment vertical="top"/>
    </xf>
    <xf numFmtId="0" fontId="51" fillId="0" borderId="1" xfId="0" applyFont="1" applyBorder="1" applyAlignment="1" applyProtection="1">
      <alignment horizontal="left" vertical="center"/>
    </xf>
    <xf numFmtId="0" fontId="51" fillId="0" borderId="1" xfId="0" applyFont="1" applyBorder="1" applyAlignment="1" applyProtection="1">
      <alignment horizontal="center" vertical="center"/>
    </xf>
    <xf numFmtId="49" fontId="51" fillId="0" borderId="1" xfId="0" applyNumberFormat="1" applyFont="1" applyBorder="1" applyAlignment="1" applyProtection="1">
      <alignment horizontal="left" vertical="center"/>
    </xf>
    <xf numFmtId="0" fontId="50" fillId="0" borderId="28" xfId="0" applyFont="1" applyBorder="1" applyAlignment="1" applyProtection="1">
      <alignment horizontal="left" vertical="center"/>
    </xf>
    <xf numFmtId="0" fontId="0" fillId="0" borderId="29" xfId="0" applyBorder="1" applyAlignment="1">
      <alignment vertical="top"/>
    </xf>
    <xf numFmtId="0" fontId="43" fillId="0" borderId="29" xfId="0" applyFont="1" applyBorder="1" applyAlignment="1">
      <alignment horizontal="left"/>
    </xf>
    <xf numFmtId="0" fontId="47" fillId="0" borderId="29" xfId="0" applyFont="1" applyBorder="1" applyAlignment="1"/>
    <xf numFmtId="0" fontId="41" fillId="0" borderId="27" xfId="0" applyFont="1" applyBorder="1" applyAlignment="1">
      <alignment vertical="top"/>
    </xf>
    <xf numFmtId="0" fontId="41" fillId="0" borderId="28" xfId="0" applyFont="1" applyBorder="1" applyAlignment="1">
      <alignment vertical="top"/>
    </xf>
    <xf numFmtId="0" fontId="41" fillId="0" borderId="30" xfId="0" applyFont="1" applyBorder="1" applyAlignment="1">
      <alignment vertical="top"/>
    </xf>
    <xf numFmtId="0" fontId="41" fillId="0" borderId="29" xfId="0" applyFont="1" applyBorder="1" applyAlignment="1">
      <alignment vertical="top"/>
    </xf>
    <xf numFmtId="0" fontId="41" fillId="0" borderId="31" xfId="0" applyFont="1" applyBorder="1" applyAlignment="1">
      <alignment vertical="top"/>
    </xf>
    <xf numFmtId="0" fontId="3" fillId="0" borderId="0" xfId="0" applyFont="1" applyAlignment="1" applyProtection="1">
      <alignment horizontal="left" vertical="center" wrapText="1"/>
    </xf>
    <xf numFmtId="0" fontId="3"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 fillId="0" borderId="0" xfId="0" applyFont="1" applyAlignment="1" applyProtection="1">
      <alignment vertical="center"/>
    </xf>
    <xf numFmtId="0" fontId="20" fillId="0" borderId="12" xfId="0" applyFont="1" applyBorder="1" applyAlignment="1">
      <alignment horizontal="center" vertical="center"/>
    </xf>
    <xf numFmtId="0" fontId="20" fillId="0" borderId="13" xfId="0" applyFont="1" applyBorder="1" applyAlignment="1">
      <alignment horizontal="left" vertical="center"/>
    </xf>
    <xf numFmtId="0" fontId="21" fillId="0" borderId="15" xfId="0" applyFont="1" applyBorder="1" applyAlignment="1">
      <alignment horizontal="left" vertical="center"/>
    </xf>
    <xf numFmtId="0" fontId="21" fillId="0" borderId="0" xfId="0" applyFont="1" applyBorder="1" applyAlignment="1">
      <alignment horizontal="left" vertical="center"/>
    </xf>
    <xf numFmtId="0" fontId="21" fillId="0" borderId="15" xfId="0" applyFont="1" applyBorder="1" applyAlignment="1" applyProtection="1">
      <alignment horizontal="left" vertical="center"/>
    </xf>
    <xf numFmtId="0" fontId="21" fillId="0" borderId="0" xfId="0" applyFont="1" applyBorder="1" applyAlignment="1" applyProtection="1">
      <alignment horizontal="left" vertical="center"/>
    </xf>
    <xf numFmtId="0" fontId="22" fillId="4" borderId="7" xfId="0" applyFont="1" applyFill="1" applyBorder="1" applyAlignment="1" applyProtection="1">
      <alignment horizontal="center" vertical="center"/>
    </xf>
    <xf numFmtId="0" fontId="22" fillId="4" borderId="8" xfId="0" applyFont="1" applyFill="1" applyBorder="1" applyAlignment="1" applyProtection="1">
      <alignment horizontal="left" vertical="center"/>
    </xf>
    <xf numFmtId="0" fontId="22" fillId="4" borderId="8" xfId="0" applyFont="1" applyFill="1" applyBorder="1" applyAlignment="1" applyProtection="1">
      <alignment horizontal="right" vertical="center"/>
    </xf>
    <xf numFmtId="0" fontId="22" fillId="4" borderId="8" xfId="0" applyFont="1" applyFill="1" applyBorder="1" applyAlignment="1" applyProtection="1">
      <alignment horizontal="center" vertical="center"/>
    </xf>
    <xf numFmtId="0" fontId="27" fillId="0" borderId="0" xfId="0" applyFont="1" applyAlignment="1" applyProtection="1">
      <alignment horizontal="left" vertical="center" wrapText="1"/>
    </xf>
    <xf numFmtId="4" fontId="28" fillId="0" borderId="0" xfId="0" applyNumberFormat="1" applyFont="1" applyAlignment="1" applyProtection="1">
      <alignment vertical="center"/>
    </xf>
    <xf numFmtId="0" fontId="28" fillId="0" borderId="0" xfId="0" applyFont="1" applyAlignment="1" applyProtection="1">
      <alignment vertical="center"/>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17" fillId="0" borderId="0" xfId="0" applyFont="1" applyAlignment="1">
      <alignment horizontal="left" vertical="top" wrapText="1"/>
    </xf>
    <xf numFmtId="0" fontId="17" fillId="0" borderId="0" xfId="0" applyFont="1" applyAlignment="1">
      <alignment horizontal="left" vertical="center"/>
    </xf>
    <xf numFmtId="0" fontId="19" fillId="0" borderId="0" xfId="0" applyFont="1" applyAlignment="1">
      <alignment horizontal="left" vertical="center"/>
    </xf>
    <xf numFmtId="0" fontId="2" fillId="0" borderId="0" xfId="0" applyFont="1" applyAlignment="1" applyProtection="1">
      <alignment horizontal="left" vertical="center"/>
    </xf>
    <xf numFmtId="0" fontId="0" fillId="0" borderId="0" xfId="0" applyProtection="1"/>
    <xf numFmtId="0" fontId="3" fillId="0" borderId="0" xfId="0" applyFont="1" applyAlignment="1" applyProtection="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4" fontId="18" fillId="0" borderId="6" xfId="0" applyNumberFormat="1" applyFont="1" applyBorder="1" applyAlignment="1" applyProtection="1">
      <alignment vertical="center"/>
    </xf>
    <xf numFmtId="0" fontId="0" fillId="0" borderId="6" xfId="0" applyFont="1" applyBorder="1" applyAlignment="1" applyProtection="1">
      <alignment vertical="center"/>
    </xf>
    <xf numFmtId="0" fontId="1" fillId="0" borderId="0" xfId="0" applyFont="1" applyAlignment="1" applyProtection="1">
      <alignment horizontal="right" vertical="center"/>
    </xf>
    <xf numFmtId="4" fontId="19" fillId="0" borderId="0" xfId="0" applyNumberFormat="1" applyFont="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4" fillId="3" borderId="8"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3" borderId="9" xfId="0" applyFont="1" applyFill="1" applyBorder="1" applyAlignment="1" applyProtection="1">
      <alignment vertical="center"/>
    </xf>
    <xf numFmtId="0" fontId="4" fillId="3" borderId="8" xfId="0" applyFont="1" applyFill="1" applyBorder="1" applyAlignment="1" applyProtection="1">
      <alignment horizontal="left" vertical="center"/>
    </xf>
    <xf numFmtId="0" fontId="0" fillId="0" borderId="0" xfId="0"/>
    <xf numFmtId="0" fontId="1" fillId="0" borderId="0" xfId="0" applyFont="1" applyAlignment="1">
      <alignment horizontal="left" vertical="center" wrapText="1"/>
    </xf>
    <xf numFmtId="0" fontId="1" fillId="0" borderId="0" xfId="0" applyFont="1" applyAlignment="1">
      <alignment horizontal="left" vertical="center"/>
    </xf>
    <xf numFmtId="0" fontId="3" fillId="0" borderId="0" xfId="0" applyFont="1" applyAlignment="1">
      <alignment horizontal="left" vertical="center" wrapText="1"/>
    </xf>
    <xf numFmtId="0" fontId="0" fillId="0" borderId="0" xfId="0" applyFont="1" applyAlignment="1">
      <alignment vertical="center"/>
    </xf>
    <xf numFmtId="0" fontId="2" fillId="2" borderId="0" xfId="0" applyFont="1" applyFill="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horizontal="left" vertical="center" wrapText="1"/>
    </xf>
    <xf numFmtId="0" fontId="1" fillId="0" borderId="0" xfId="0" applyFont="1" applyAlignment="1" applyProtection="1">
      <alignment horizontal="left" vertical="center" wrapText="1"/>
    </xf>
    <xf numFmtId="0" fontId="1" fillId="0" borderId="0" xfId="0" applyFont="1" applyAlignment="1" applyProtection="1">
      <alignment horizontal="left" vertical="center"/>
    </xf>
    <xf numFmtId="0" fontId="0" fillId="0" borderId="0" xfId="0" applyFont="1" applyAlignment="1" applyProtection="1">
      <alignment vertical="center"/>
    </xf>
    <xf numFmtId="0" fontId="44" fillId="0" borderId="1" xfId="0" applyFont="1" applyBorder="1" applyAlignment="1">
      <alignment horizontal="left" vertical="center" wrapText="1"/>
    </xf>
    <xf numFmtId="0" fontId="43" fillId="0" borderId="29" xfId="0" applyFont="1" applyBorder="1" applyAlignment="1">
      <alignment horizontal="left" wrapText="1"/>
    </xf>
    <xf numFmtId="0" fontId="42" fillId="0" borderId="1" xfId="0" applyFont="1" applyBorder="1" applyAlignment="1">
      <alignment horizontal="center" vertical="center" wrapText="1"/>
    </xf>
    <xf numFmtId="49" fontId="44" fillId="0" borderId="1" xfId="0" applyNumberFormat="1" applyFont="1" applyBorder="1" applyAlignment="1">
      <alignment horizontal="left" vertical="center" wrapText="1"/>
    </xf>
    <xf numFmtId="0" fontId="42" fillId="0" borderId="1" xfId="0" applyFont="1" applyBorder="1" applyAlignment="1">
      <alignment horizontal="center" vertical="center"/>
    </xf>
    <xf numFmtId="0" fontId="43" fillId="0" borderId="29" xfId="0" applyFont="1" applyBorder="1" applyAlignment="1">
      <alignment horizontal="left"/>
    </xf>
    <xf numFmtId="0" fontId="44" fillId="0" borderId="1" xfId="0" applyFont="1" applyBorder="1" applyAlignment="1">
      <alignment horizontal="left" vertical="center"/>
    </xf>
    <xf numFmtId="0" fontId="44" fillId="0" borderId="1" xfId="0" applyFont="1" applyBorder="1" applyAlignment="1">
      <alignment horizontal="left" vertical="top"/>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podminky.urs.cz/item/CS_URS_2025_01/941211812" TargetMode="External"/><Relationship Id="rId299" Type="http://schemas.openxmlformats.org/officeDocument/2006/relationships/hyperlink" Target="https://podminky.urs.cz/item/CS_URS_2025_01/765131191" TargetMode="External"/><Relationship Id="rId303" Type="http://schemas.openxmlformats.org/officeDocument/2006/relationships/hyperlink" Target="https://podminky.urs.cz/item/CS_URS_2025_01/765191031" TargetMode="External"/><Relationship Id="rId21" Type="http://schemas.openxmlformats.org/officeDocument/2006/relationships/hyperlink" Target="https://podminky.urs.cz/item/CS_URS_2025_01/273362021" TargetMode="External"/><Relationship Id="rId42" Type="http://schemas.openxmlformats.org/officeDocument/2006/relationships/hyperlink" Target="https://podminky.urs.cz/item/CS_URS_2025_01/411321515" TargetMode="External"/><Relationship Id="rId63" Type="http://schemas.openxmlformats.org/officeDocument/2006/relationships/hyperlink" Target="https://podminky.urs.cz/item/CS_URS_2025_01/431351122" TargetMode="External"/><Relationship Id="rId84" Type="http://schemas.openxmlformats.org/officeDocument/2006/relationships/hyperlink" Target="https://podminky.urs.cz/item/CS_URS_2025_01/619996137" TargetMode="External"/><Relationship Id="rId138" Type="http://schemas.openxmlformats.org/officeDocument/2006/relationships/hyperlink" Target="https://podminky.urs.cz/item/CS_URS_2025_01/965081611" TargetMode="External"/><Relationship Id="rId159" Type="http://schemas.openxmlformats.org/officeDocument/2006/relationships/hyperlink" Target="https://podminky.urs.cz/item/CS_URS_2025_01/977211112" TargetMode="External"/><Relationship Id="rId324" Type="http://schemas.openxmlformats.org/officeDocument/2006/relationships/hyperlink" Target="https://podminky.urs.cz/item/CS_URS_2025_01/771274232" TargetMode="External"/><Relationship Id="rId345" Type="http://schemas.openxmlformats.org/officeDocument/2006/relationships/hyperlink" Target="https://podminky.urs.cz/item/CS_URS_2025_01/777511143" TargetMode="External"/><Relationship Id="rId366" Type="http://schemas.openxmlformats.org/officeDocument/2006/relationships/hyperlink" Target="https://podminky.urs.cz/item/CS_URS_2025_01/783315101" TargetMode="External"/><Relationship Id="rId170" Type="http://schemas.openxmlformats.org/officeDocument/2006/relationships/hyperlink" Target="https://podminky.urs.cz/item/CS_URS_2025_01/997013216" TargetMode="External"/><Relationship Id="rId191" Type="http://schemas.openxmlformats.org/officeDocument/2006/relationships/hyperlink" Target="https://podminky.urs.cz/item/CS_URS_2025_01/712311101" TargetMode="External"/><Relationship Id="rId205" Type="http://schemas.openxmlformats.org/officeDocument/2006/relationships/hyperlink" Target="https://podminky.urs.cz/item/CS_URS_2025_01/713152111" TargetMode="External"/><Relationship Id="rId226" Type="http://schemas.openxmlformats.org/officeDocument/2006/relationships/hyperlink" Target="https://podminky.urs.cz/item/CS_URS_2025_01/762341260" TargetMode="External"/><Relationship Id="rId247" Type="http://schemas.openxmlformats.org/officeDocument/2006/relationships/hyperlink" Target="https://podminky.urs.cz/item/CS_URS_2025_01/763111722" TargetMode="External"/><Relationship Id="rId107" Type="http://schemas.openxmlformats.org/officeDocument/2006/relationships/hyperlink" Target="https://podminky.urs.cz/item/CS_URS_2025_01/632451254" TargetMode="External"/><Relationship Id="rId268" Type="http://schemas.openxmlformats.org/officeDocument/2006/relationships/hyperlink" Target="https://podminky.urs.cz/item/CS_URS_2025_01/764004871" TargetMode="External"/><Relationship Id="rId289" Type="http://schemas.openxmlformats.org/officeDocument/2006/relationships/hyperlink" Target="https://podminky.urs.cz/item/CS_URS_2025_01/764511662" TargetMode="External"/><Relationship Id="rId11" Type="http://schemas.openxmlformats.org/officeDocument/2006/relationships/hyperlink" Target="https://podminky.urs.cz/item/CS_URS_2025_01/162751114" TargetMode="External"/><Relationship Id="rId32" Type="http://schemas.openxmlformats.org/officeDocument/2006/relationships/hyperlink" Target="https://podminky.urs.cz/item/CS_URS_2025_01/311362021" TargetMode="External"/><Relationship Id="rId53" Type="http://schemas.openxmlformats.org/officeDocument/2006/relationships/hyperlink" Target="https://podminky.urs.cz/item/CS_URS_2025_01/413941125" TargetMode="External"/><Relationship Id="rId74" Type="http://schemas.openxmlformats.org/officeDocument/2006/relationships/hyperlink" Target="https://podminky.urs.cz/item/CS_URS_2025_01/612311131" TargetMode="External"/><Relationship Id="rId128" Type="http://schemas.openxmlformats.org/officeDocument/2006/relationships/hyperlink" Target="https://podminky.urs.cz/item/CS_URS_2025_01/963051113" TargetMode="External"/><Relationship Id="rId149" Type="http://schemas.openxmlformats.org/officeDocument/2006/relationships/hyperlink" Target="https://podminky.urs.cz/item/CS_URS_2025_01/968082016" TargetMode="External"/><Relationship Id="rId314" Type="http://schemas.openxmlformats.org/officeDocument/2006/relationships/hyperlink" Target="https://podminky.urs.cz/item/CS_URS_2025_01/766691914" TargetMode="External"/><Relationship Id="rId335" Type="http://schemas.openxmlformats.org/officeDocument/2006/relationships/hyperlink" Target="https://podminky.urs.cz/item/CS_URS_2025_01/771591241" TargetMode="External"/><Relationship Id="rId356" Type="http://schemas.openxmlformats.org/officeDocument/2006/relationships/hyperlink" Target="https://podminky.urs.cz/item/CS_URS_2025_01/781495115" TargetMode="External"/><Relationship Id="rId377" Type="http://schemas.openxmlformats.org/officeDocument/2006/relationships/hyperlink" Target="https://podminky.urs.cz/item/CS_URS_2025_01/HZS1441" TargetMode="External"/><Relationship Id="rId5" Type="http://schemas.openxmlformats.org/officeDocument/2006/relationships/hyperlink" Target="https://podminky.urs.cz/item/CS_URS_2025_01/131251100" TargetMode="External"/><Relationship Id="rId95" Type="http://schemas.openxmlformats.org/officeDocument/2006/relationships/hyperlink" Target="https://podminky.urs.cz/item/CS_URS_2025_01/622221045" TargetMode="External"/><Relationship Id="rId160" Type="http://schemas.openxmlformats.org/officeDocument/2006/relationships/hyperlink" Target="https://podminky.urs.cz/item/CS_URS_2025_01/977312114" TargetMode="External"/><Relationship Id="rId181" Type="http://schemas.openxmlformats.org/officeDocument/2006/relationships/hyperlink" Target="https://podminky.urs.cz/item/CS_URS_2025_01/997013847" TargetMode="External"/><Relationship Id="rId216" Type="http://schemas.openxmlformats.org/officeDocument/2006/relationships/hyperlink" Target="https://podminky.urs.cz/item/CS_URS_2025_01/762331812" TargetMode="External"/><Relationship Id="rId237" Type="http://schemas.openxmlformats.org/officeDocument/2006/relationships/hyperlink" Target="https://podminky.urs.cz/item/CS_URS_2025_01/762511294" TargetMode="External"/><Relationship Id="rId258" Type="http://schemas.openxmlformats.org/officeDocument/2006/relationships/hyperlink" Target="https://podminky.urs.cz/item/CS_URS_2025_01/764001891" TargetMode="External"/><Relationship Id="rId279" Type="http://schemas.openxmlformats.org/officeDocument/2006/relationships/hyperlink" Target="https://podminky.urs.cz/item/CS_URS_2025_01/764223456" TargetMode="External"/><Relationship Id="rId22" Type="http://schemas.openxmlformats.org/officeDocument/2006/relationships/hyperlink" Target="https://podminky.urs.cz/item/CS_URS_2025_01/274321511" TargetMode="External"/><Relationship Id="rId43" Type="http://schemas.openxmlformats.org/officeDocument/2006/relationships/hyperlink" Target="https://podminky.urs.cz/item/CS_URS_2025_01/411321414" TargetMode="External"/><Relationship Id="rId64" Type="http://schemas.openxmlformats.org/officeDocument/2006/relationships/hyperlink" Target="https://podminky.urs.cz/item/CS_URS_2025_01/431351128" TargetMode="External"/><Relationship Id="rId118" Type="http://schemas.openxmlformats.org/officeDocument/2006/relationships/hyperlink" Target="https://podminky.urs.cz/item/CS_URS_2025_01/944511111" TargetMode="External"/><Relationship Id="rId139" Type="http://schemas.openxmlformats.org/officeDocument/2006/relationships/hyperlink" Target="https://podminky.urs.cz/item/CS_URS_2025_01/965082933" TargetMode="External"/><Relationship Id="rId290" Type="http://schemas.openxmlformats.org/officeDocument/2006/relationships/hyperlink" Target="https://podminky.urs.cz/item/CS_URS_2025_01/764518622" TargetMode="External"/><Relationship Id="rId304" Type="http://schemas.openxmlformats.org/officeDocument/2006/relationships/hyperlink" Target="https://podminky.urs.cz/item/CS_URS_2025_01/765191051" TargetMode="External"/><Relationship Id="rId325" Type="http://schemas.openxmlformats.org/officeDocument/2006/relationships/hyperlink" Target="https://podminky.urs.cz/item/CS_URS_2025_01/771474112" TargetMode="External"/><Relationship Id="rId346" Type="http://schemas.openxmlformats.org/officeDocument/2006/relationships/hyperlink" Target="https://podminky.urs.cz/item/CS_URS_2025_01/998777103" TargetMode="External"/><Relationship Id="rId367" Type="http://schemas.openxmlformats.org/officeDocument/2006/relationships/hyperlink" Target="https://podminky.urs.cz/item/CS_URS_2025_01/783317101" TargetMode="External"/><Relationship Id="rId85" Type="http://schemas.openxmlformats.org/officeDocument/2006/relationships/hyperlink" Target="https://podminky.urs.cz/item/CS_URS_2025_01/621131101" TargetMode="External"/><Relationship Id="rId150" Type="http://schemas.openxmlformats.org/officeDocument/2006/relationships/hyperlink" Target="https://podminky.urs.cz/item/CS_URS_2025_01/968082017" TargetMode="External"/><Relationship Id="rId171" Type="http://schemas.openxmlformats.org/officeDocument/2006/relationships/hyperlink" Target="https://podminky.urs.cz/item/CS_URS_2025_01/997013501" TargetMode="External"/><Relationship Id="rId192" Type="http://schemas.openxmlformats.org/officeDocument/2006/relationships/hyperlink" Target="https://podminky.urs.cz/item/CS_URS_2025_01/712341559" TargetMode="External"/><Relationship Id="rId206" Type="http://schemas.openxmlformats.org/officeDocument/2006/relationships/hyperlink" Target="https://podminky.urs.cz/item/CS_URS_2025_01/713153111" TargetMode="External"/><Relationship Id="rId227" Type="http://schemas.openxmlformats.org/officeDocument/2006/relationships/hyperlink" Target="https://podminky.urs.cz/item/CS_URS_2025_01/762341270" TargetMode="External"/><Relationship Id="rId248" Type="http://schemas.openxmlformats.org/officeDocument/2006/relationships/hyperlink" Target="https://podminky.urs.cz/item/CS_URS_2025_01/763111772" TargetMode="External"/><Relationship Id="rId269" Type="http://schemas.openxmlformats.org/officeDocument/2006/relationships/hyperlink" Target="https://podminky.urs.cz/item/CS_URS_2025_01/764111641" TargetMode="External"/><Relationship Id="rId12" Type="http://schemas.openxmlformats.org/officeDocument/2006/relationships/hyperlink" Target="https://podminky.urs.cz/item/CS_URS_2025_01/167151101" TargetMode="External"/><Relationship Id="rId33" Type="http://schemas.openxmlformats.org/officeDocument/2006/relationships/hyperlink" Target="https://podminky.urs.cz/item/CS_URS_2025_01/314232114" TargetMode="External"/><Relationship Id="rId108" Type="http://schemas.openxmlformats.org/officeDocument/2006/relationships/hyperlink" Target="https://podminky.urs.cz/item/CS_URS_2025_01/632451293" TargetMode="External"/><Relationship Id="rId129" Type="http://schemas.openxmlformats.org/officeDocument/2006/relationships/hyperlink" Target="https://podminky.urs.cz/item/CS_URS_2025_01/963053935" TargetMode="External"/><Relationship Id="rId280" Type="http://schemas.openxmlformats.org/officeDocument/2006/relationships/hyperlink" Target="https://podminky.urs.cz/item/CS_URS_2025_01/764223458" TargetMode="External"/><Relationship Id="rId315" Type="http://schemas.openxmlformats.org/officeDocument/2006/relationships/hyperlink" Target="https://podminky.urs.cz/item/CS_URS_2025_01/766694116" TargetMode="External"/><Relationship Id="rId336" Type="http://schemas.openxmlformats.org/officeDocument/2006/relationships/hyperlink" Target="https://podminky.urs.cz/item/CS_URS_2025_01/771591242" TargetMode="External"/><Relationship Id="rId357" Type="http://schemas.openxmlformats.org/officeDocument/2006/relationships/hyperlink" Target="https://podminky.urs.cz/item/CS_URS_2025_01/781495142" TargetMode="External"/><Relationship Id="rId54" Type="http://schemas.openxmlformats.org/officeDocument/2006/relationships/hyperlink" Target="https://podminky.urs.cz/item/CS_URS_2025_01/417321515" TargetMode="External"/><Relationship Id="rId75" Type="http://schemas.openxmlformats.org/officeDocument/2006/relationships/hyperlink" Target="https://podminky.urs.cz/item/CS_URS_2025_01/612315215" TargetMode="External"/><Relationship Id="rId96" Type="http://schemas.openxmlformats.org/officeDocument/2006/relationships/hyperlink" Target="https://podminky.urs.cz/item/CS_URS_2025_01/622251105" TargetMode="External"/><Relationship Id="rId140" Type="http://schemas.openxmlformats.org/officeDocument/2006/relationships/hyperlink" Target="https://podminky.urs.cz/item/CS_URS_2025_01/967031132" TargetMode="External"/><Relationship Id="rId161" Type="http://schemas.openxmlformats.org/officeDocument/2006/relationships/hyperlink" Target="https://podminky.urs.cz/item/CS_URS_2025_01/978012191" TargetMode="External"/><Relationship Id="rId182" Type="http://schemas.openxmlformats.org/officeDocument/2006/relationships/hyperlink" Target="https://podminky.urs.cz/item/CS_URS_2025_01/998018003" TargetMode="External"/><Relationship Id="rId217" Type="http://schemas.openxmlformats.org/officeDocument/2006/relationships/hyperlink" Target="https://podminky.urs.cz/item/CS_URS_2025_01/762331921" TargetMode="External"/><Relationship Id="rId378" Type="http://schemas.openxmlformats.org/officeDocument/2006/relationships/hyperlink" Target="https://podminky.urs.cz/item/CS_URS_2025_01/HZS2132" TargetMode="External"/><Relationship Id="rId6" Type="http://schemas.openxmlformats.org/officeDocument/2006/relationships/hyperlink" Target="https://podminky.urs.cz/item/CS_URS_2025_01/132212131" TargetMode="External"/><Relationship Id="rId238" Type="http://schemas.openxmlformats.org/officeDocument/2006/relationships/hyperlink" Target="https://podminky.urs.cz/item/CS_URS_2025_01/762595001" TargetMode="External"/><Relationship Id="rId259" Type="http://schemas.openxmlformats.org/officeDocument/2006/relationships/hyperlink" Target="https://podminky.urs.cz/item/CS_URS_2025_01/764002812" TargetMode="External"/><Relationship Id="rId23" Type="http://schemas.openxmlformats.org/officeDocument/2006/relationships/hyperlink" Target="https://podminky.urs.cz/item/CS_URS_2025_01/274351121" TargetMode="External"/><Relationship Id="rId119" Type="http://schemas.openxmlformats.org/officeDocument/2006/relationships/hyperlink" Target="https://podminky.urs.cz/item/CS_URS_2025_01/944511211" TargetMode="External"/><Relationship Id="rId270" Type="http://schemas.openxmlformats.org/officeDocument/2006/relationships/hyperlink" Target="https://podminky.urs.cz/item/CS_URS_2025_01/764212606" TargetMode="External"/><Relationship Id="rId291" Type="http://schemas.openxmlformats.org/officeDocument/2006/relationships/hyperlink" Target="https://podminky.urs.cz/item/CS_URS_2025_01/764518623" TargetMode="External"/><Relationship Id="rId305" Type="http://schemas.openxmlformats.org/officeDocument/2006/relationships/hyperlink" Target="https://podminky.urs.cz/item/CS_URS_2025_01/765191071" TargetMode="External"/><Relationship Id="rId326" Type="http://schemas.openxmlformats.org/officeDocument/2006/relationships/hyperlink" Target="https://podminky.urs.cz/item/CS_URS_2025_01/771474132" TargetMode="External"/><Relationship Id="rId347" Type="http://schemas.openxmlformats.org/officeDocument/2006/relationships/hyperlink" Target="https://podminky.urs.cz/item/CS_URS_2025_01/781121011" TargetMode="External"/><Relationship Id="rId44" Type="http://schemas.openxmlformats.org/officeDocument/2006/relationships/hyperlink" Target="https://podminky.urs.cz/item/CS_URS_2025_01/411351011" TargetMode="External"/><Relationship Id="rId65" Type="http://schemas.openxmlformats.org/officeDocument/2006/relationships/hyperlink" Target="https://podminky.urs.cz/item/CS_URS_2025_01/431351129" TargetMode="External"/><Relationship Id="rId86" Type="http://schemas.openxmlformats.org/officeDocument/2006/relationships/hyperlink" Target="https://podminky.urs.cz/item/CS_URS_2025_01/621142001" TargetMode="External"/><Relationship Id="rId130" Type="http://schemas.openxmlformats.org/officeDocument/2006/relationships/hyperlink" Target="https://podminky.urs.cz/item/CS_URS_2025_01/964011221" TargetMode="External"/><Relationship Id="rId151" Type="http://schemas.openxmlformats.org/officeDocument/2006/relationships/hyperlink" Target="https://podminky.urs.cz/item/CS_URS_2025_01/971033681" TargetMode="External"/><Relationship Id="rId368" Type="http://schemas.openxmlformats.org/officeDocument/2006/relationships/hyperlink" Target="https://podminky.urs.cz/item/CS_URS_2025_01/783827123" TargetMode="External"/><Relationship Id="rId172" Type="http://schemas.openxmlformats.org/officeDocument/2006/relationships/hyperlink" Target="https://podminky.urs.cz/item/CS_URS_2025_01/997013509" TargetMode="External"/><Relationship Id="rId193" Type="http://schemas.openxmlformats.org/officeDocument/2006/relationships/hyperlink" Target="https://podminky.urs.cz/item/CS_URS_2025_01/712391171" TargetMode="External"/><Relationship Id="rId207" Type="http://schemas.openxmlformats.org/officeDocument/2006/relationships/hyperlink" Target="https://podminky.urs.cz/item/CS_URS_2025_01/998713103" TargetMode="External"/><Relationship Id="rId228" Type="http://schemas.openxmlformats.org/officeDocument/2006/relationships/hyperlink" Target="https://podminky.urs.cz/item/CS_URS_2025_01/762341811" TargetMode="External"/><Relationship Id="rId249" Type="http://schemas.openxmlformats.org/officeDocument/2006/relationships/hyperlink" Target="https://podminky.urs.cz/item/CS_URS_2025_01/763112328" TargetMode="External"/><Relationship Id="rId13" Type="http://schemas.openxmlformats.org/officeDocument/2006/relationships/hyperlink" Target="https://podminky.urs.cz/item/CS_URS_2025_01/171201221" TargetMode="External"/><Relationship Id="rId109" Type="http://schemas.openxmlformats.org/officeDocument/2006/relationships/hyperlink" Target="https://podminky.urs.cz/item/CS_URS_2025_01/632481213" TargetMode="External"/><Relationship Id="rId260" Type="http://schemas.openxmlformats.org/officeDocument/2006/relationships/hyperlink" Target="https://podminky.urs.cz/item/CS_URS_2025_01/764002821" TargetMode="External"/><Relationship Id="rId281" Type="http://schemas.openxmlformats.org/officeDocument/2006/relationships/hyperlink" Target="https://podminky.urs.cz/item/CS_URS_2025_01/764226444" TargetMode="External"/><Relationship Id="rId316" Type="http://schemas.openxmlformats.org/officeDocument/2006/relationships/hyperlink" Target="https://podminky.urs.cz/item/CS_URS_2025_01/998766103" TargetMode="External"/><Relationship Id="rId337" Type="http://schemas.openxmlformats.org/officeDocument/2006/relationships/hyperlink" Target="https://podminky.urs.cz/item/CS_URS_2025_01/771591264" TargetMode="External"/><Relationship Id="rId34" Type="http://schemas.openxmlformats.org/officeDocument/2006/relationships/hyperlink" Target="https://podminky.urs.cz/item/CS_URS_2025_01/317121101" TargetMode="External"/><Relationship Id="rId55" Type="http://schemas.openxmlformats.org/officeDocument/2006/relationships/hyperlink" Target="https://podminky.urs.cz/item/CS_URS_2025_01/417351115" TargetMode="External"/><Relationship Id="rId76" Type="http://schemas.openxmlformats.org/officeDocument/2006/relationships/hyperlink" Target="https://podminky.urs.cz/item/CS_URS_2025_01/612315225" TargetMode="External"/><Relationship Id="rId97" Type="http://schemas.openxmlformats.org/officeDocument/2006/relationships/hyperlink" Target="https://podminky.urs.cz/item/CS_URS_2025_01/622321141" TargetMode="External"/><Relationship Id="rId120" Type="http://schemas.openxmlformats.org/officeDocument/2006/relationships/hyperlink" Target="https://podminky.urs.cz/item/CS_URS_2025_01/944511811" TargetMode="External"/><Relationship Id="rId141" Type="http://schemas.openxmlformats.org/officeDocument/2006/relationships/hyperlink" Target="https://podminky.urs.cz/item/CS_URS_2025_01/967031732" TargetMode="External"/><Relationship Id="rId358" Type="http://schemas.openxmlformats.org/officeDocument/2006/relationships/hyperlink" Target="https://podminky.urs.cz/item/CS_URS_2025_01/781495143" TargetMode="External"/><Relationship Id="rId379" Type="http://schemas.openxmlformats.org/officeDocument/2006/relationships/hyperlink" Target="https://podminky.urs.cz/item/CS_URS_2025_01/HZS2491" TargetMode="External"/><Relationship Id="rId7" Type="http://schemas.openxmlformats.org/officeDocument/2006/relationships/hyperlink" Target="https://podminky.urs.cz/item/CS_URS_2025_01/139711111" TargetMode="External"/><Relationship Id="rId162" Type="http://schemas.openxmlformats.org/officeDocument/2006/relationships/hyperlink" Target="https://podminky.urs.cz/item/CS_URS_2025_01/978013191" TargetMode="External"/><Relationship Id="rId183" Type="http://schemas.openxmlformats.org/officeDocument/2006/relationships/hyperlink" Target="https://podminky.urs.cz/item/CS_URS_2025_01/711111002" TargetMode="External"/><Relationship Id="rId218" Type="http://schemas.openxmlformats.org/officeDocument/2006/relationships/hyperlink" Target="https://podminky.urs.cz/item/CS_URS_2025_01/762331923" TargetMode="External"/><Relationship Id="rId239" Type="http://schemas.openxmlformats.org/officeDocument/2006/relationships/hyperlink" Target="https://podminky.urs.cz/item/CS_URS_2025_01/762822120" TargetMode="External"/><Relationship Id="rId250" Type="http://schemas.openxmlformats.org/officeDocument/2006/relationships/hyperlink" Target="https://podminky.urs.cz/item/CS_URS_2025_01/763121590" TargetMode="External"/><Relationship Id="rId271" Type="http://schemas.openxmlformats.org/officeDocument/2006/relationships/hyperlink" Target="https://podminky.urs.cz/item/CS_URS_2025_01/764212607" TargetMode="External"/><Relationship Id="rId292" Type="http://schemas.openxmlformats.org/officeDocument/2006/relationships/hyperlink" Target="https://podminky.urs.cz/item/CS_URS_2025_01/998764103" TargetMode="External"/><Relationship Id="rId306" Type="http://schemas.openxmlformats.org/officeDocument/2006/relationships/hyperlink" Target="https://podminky.urs.cz/item/CS_URS_2025_01/765191091" TargetMode="External"/><Relationship Id="rId24" Type="http://schemas.openxmlformats.org/officeDocument/2006/relationships/hyperlink" Target="https://podminky.urs.cz/item/CS_URS_2025_01/274351122" TargetMode="External"/><Relationship Id="rId45" Type="http://schemas.openxmlformats.org/officeDocument/2006/relationships/hyperlink" Target="https://podminky.urs.cz/item/CS_URS_2025_01/411351012" TargetMode="External"/><Relationship Id="rId66" Type="http://schemas.openxmlformats.org/officeDocument/2006/relationships/hyperlink" Target="https://podminky.urs.cz/item/CS_URS_2025_01/434351141" TargetMode="External"/><Relationship Id="rId87" Type="http://schemas.openxmlformats.org/officeDocument/2006/relationships/hyperlink" Target="https://podminky.urs.cz/item/CS_URS_2025_01/621151011" TargetMode="External"/><Relationship Id="rId110" Type="http://schemas.openxmlformats.org/officeDocument/2006/relationships/hyperlink" Target="https://podminky.urs.cz/item/CS_URS_2025_01/633811111" TargetMode="External"/><Relationship Id="rId131" Type="http://schemas.openxmlformats.org/officeDocument/2006/relationships/hyperlink" Target="https://podminky.urs.cz/item/CS_URS_2025_01/965042141" TargetMode="External"/><Relationship Id="rId327" Type="http://schemas.openxmlformats.org/officeDocument/2006/relationships/hyperlink" Target="https://podminky.urs.cz/item/CS_URS_2025_01/771554113" TargetMode="External"/><Relationship Id="rId348" Type="http://schemas.openxmlformats.org/officeDocument/2006/relationships/hyperlink" Target="https://podminky.urs.cz/item/CS_URS_2025_01/781131112" TargetMode="External"/><Relationship Id="rId369" Type="http://schemas.openxmlformats.org/officeDocument/2006/relationships/hyperlink" Target="https://podminky.urs.cz/item/CS_URS_2025_01/784181121" TargetMode="External"/><Relationship Id="rId152" Type="http://schemas.openxmlformats.org/officeDocument/2006/relationships/hyperlink" Target="https://podminky.urs.cz/item/CS_URS_2025_01/971033691" TargetMode="External"/><Relationship Id="rId173" Type="http://schemas.openxmlformats.org/officeDocument/2006/relationships/hyperlink" Target="https://podminky.urs.cz/item/CS_URS_2025_01/997013601" TargetMode="External"/><Relationship Id="rId194" Type="http://schemas.openxmlformats.org/officeDocument/2006/relationships/hyperlink" Target="https://podminky.urs.cz/item/CS_URS_2025_01/712431111" TargetMode="External"/><Relationship Id="rId208" Type="http://schemas.openxmlformats.org/officeDocument/2006/relationships/hyperlink" Target="https://podminky.urs.cz/item/CS_URS_2025_01/721273152" TargetMode="External"/><Relationship Id="rId229" Type="http://schemas.openxmlformats.org/officeDocument/2006/relationships/hyperlink" Target="https://podminky.urs.cz/item/CS_URS_2025_01/762341931" TargetMode="External"/><Relationship Id="rId380" Type="http://schemas.openxmlformats.org/officeDocument/2006/relationships/drawing" Target="../drawings/drawing2.xml"/><Relationship Id="rId240" Type="http://schemas.openxmlformats.org/officeDocument/2006/relationships/hyperlink" Target="https://podminky.urs.cz/item/CS_URS_2025_01/762895000" TargetMode="External"/><Relationship Id="rId261" Type="http://schemas.openxmlformats.org/officeDocument/2006/relationships/hyperlink" Target="https://podminky.urs.cz/item/CS_URS_2025_01/764002851" TargetMode="External"/><Relationship Id="rId14" Type="http://schemas.openxmlformats.org/officeDocument/2006/relationships/hyperlink" Target="https://podminky.urs.cz/item/CS_URS_2025_01/174151101" TargetMode="External"/><Relationship Id="rId35" Type="http://schemas.openxmlformats.org/officeDocument/2006/relationships/hyperlink" Target="https://podminky.urs.cz/item/CS_URS_2025_01/317944321" TargetMode="External"/><Relationship Id="rId56" Type="http://schemas.openxmlformats.org/officeDocument/2006/relationships/hyperlink" Target="https://podminky.urs.cz/item/CS_URS_2025_01/417351116" TargetMode="External"/><Relationship Id="rId77" Type="http://schemas.openxmlformats.org/officeDocument/2006/relationships/hyperlink" Target="https://podminky.urs.cz/item/CS_URS_2025_01/612321141" TargetMode="External"/><Relationship Id="rId100" Type="http://schemas.openxmlformats.org/officeDocument/2006/relationships/hyperlink" Target="https://podminky.urs.cz/item/CS_URS_2025_01/629991012" TargetMode="External"/><Relationship Id="rId282" Type="http://schemas.openxmlformats.org/officeDocument/2006/relationships/hyperlink" Target="https://podminky.urs.cz/item/CS_URS_2025_01/764226445" TargetMode="External"/><Relationship Id="rId317" Type="http://schemas.openxmlformats.org/officeDocument/2006/relationships/hyperlink" Target="https://podminky.urs.cz/item/CS_URS_2025_01/767161814" TargetMode="External"/><Relationship Id="rId338" Type="http://schemas.openxmlformats.org/officeDocument/2006/relationships/hyperlink" Target="https://podminky.urs.cz/item/CS_URS_2025_01/998771103" TargetMode="External"/><Relationship Id="rId359" Type="http://schemas.openxmlformats.org/officeDocument/2006/relationships/hyperlink" Target="https://podminky.urs.cz/item/CS_URS_2025_01/781674123" TargetMode="External"/><Relationship Id="rId8" Type="http://schemas.openxmlformats.org/officeDocument/2006/relationships/hyperlink" Target="https://podminky.urs.cz/item/CS_URS_2025_01/162211311" TargetMode="External"/><Relationship Id="rId98" Type="http://schemas.openxmlformats.org/officeDocument/2006/relationships/hyperlink" Target="https://podminky.urs.cz/item/CS_URS_2025_01/622321191" TargetMode="External"/><Relationship Id="rId121" Type="http://schemas.openxmlformats.org/officeDocument/2006/relationships/hyperlink" Target="https://podminky.urs.cz/item/CS_URS_2025_01/949101112" TargetMode="External"/><Relationship Id="rId142" Type="http://schemas.openxmlformats.org/officeDocument/2006/relationships/hyperlink" Target="https://podminky.urs.cz/item/CS_URS_2025_01/967042712" TargetMode="External"/><Relationship Id="rId163" Type="http://schemas.openxmlformats.org/officeDocument/2006/relationships/hyperlink" Target="https://podminky.urs.cz/item/CS_URS_2025_01/978019391" TargetMode="External"/><Relationship Id="rId184" Type="http://schemas.openxmlformats.org/officeDocument/2006/relationships/hyperlink" Target="https://podminky.urs.cz/item/CS_URS_2025_01/711112002" TargetMode="External"/><Relationship Id="rId219" Type="http://schemas.openxmlformats.org/officeDocument/2006/relationships/hyperlink" Target="https://podminky.urs.cz/item/CS_URS_2025_01/762331941" TargetMode="External"/><Relationship Id="rId370" Type="http://schemas.openxmlformats.org/officeDocument/2006/relationships/hyperlink" Target="https://podminky.urs.cz/item/CS_URS_2025_01/784211101" TargetMode="External"/><Relationship Id="rId230" Type="http://schemas.openxmlformats.org/officeDocument/2006/relationships/hyperlink" Target="https://podminky.urs.cz/item/CS_URS_2025_01/762341932" TargetMode="External"/><Relationship Id="rId251" Type="http://schemas.openxmlformats.org/officeDocument/2006/relationships/hyperlink" Target="https://podminky.urs.cz/item/CS_URS_2025_01/763131451" TargetMode="External"/><Relationship Id="rId25" Type="http://schemas.openxmlformats.org/officeDocument/2006/relationships/hyperlink" Target="https://podminky.urs.cz/item/CS_URS_2025_01/279311127" TargetMode="External"/><Relationship Id="rId46" Type="http://schemas.openxmlformats.org/officeDocument/2006/relationships/hyperlink" Target="https://podminky.urs.cz/item/CS_URS_2025_01/411354245" TargetMode="External"/><Relationship Id="rId67" Type="http://schemas.openxmlformats.org/officeDocument/2006/relationships/hyperlink" Target="https://podminky.urs.cz/item/CS_URS_2025_01/434351142" TargetMode="External"/><Relationship Id="rId272" Type="http://schemas.openxmlformats.org/officeDocument/2006/relationships/hyperlink" Target="https://podminky.urs.cz/item/CS_URS_2025_01/764212635" TargetMode="External"/><Relationship Id="rId293" Type="http://schemas.openxmlformats.org/officeDocument/2006/relationships/hyperlink" Target="https://podminky.urs.cz/item/CS_URS_2025_01/765131801" TargetMode="External"/><Relationship Id="rId307" Type="http://schemas.openxmlformats.org/officeDocument/2006/relationships/hyperlink" Target="https://podminky.urs.cz/item/CS_URS_2025_01/765191911" TargetMode="External"/><Relationship Id="rId328" Type="http://schemas.openxmlformats.org/officeDocument/2006/relationships/hyperlink" Target="https://podminky.urs.cz/item/CS_URS_2025_01/771574153" TargetMode="External"/><Relationship Id="rId349" Type="http://schemas.openxmlformats.org/officeDocument/2006/relationships/hyperlink" Target="https://podminky.urs.cz/item/CS_URS_2025_01/781131264" TargetMode="External"/><Relationship Id="rId88" Type="http://schemas.openxmlformats.org/officeDocument/2006/relationships/hyperlink" Target="https://podminky.urs.cz/item/CS_URS_2025_01/621321141" TargetMode="External"/><Relationship Id="rId111" Type="http://schemas.openxmlformats.org/officeDocument/2006/relationships/hyperlink" Target="https://podminky.urs.cz/item/CS_URS_2025_01/633811119" TargetMode="External"/><Relationship Id="rId132" Type="http://schemas.openxmlformats.org/officeDocument/2006/relationships/hyperlink" Target="https://podminky.urs.cz/item/CS_URS_2025_01/965042241" TargetMode="External"/><Relationship Id="rId153" Type="http://schemas.openxmlformats.org/officeDocument/2006/relationships/hyperlink" Target="https://podminky.urs.cz/item/CS_URS_2025_01/973031325" TargetMode="External"/><Relationship Id="rId174" Type="http://schemas.openxmlformats.org/officeDocument/2006/relationships/hyperlink" Target="https://podminky.urs.cz/item/CS_URS_2025_01/997013602" TargetMode="External"/><Relationship Id="rId195" Type="http://schemas.openxmlformats.org/officeDocument/2006/relationships/hyperlink" Target="https://podminky.urs.cz/item/CS_URS_2025_01/712600845" TargetMode="External"/><Relationship Id="rId209" Type="http://schemas.openxmlformats.org/officeDocument/2006/relationships/hyperlink" Target="https://podminky.urs.cz/item/CS_URS_2025_01/721273153" TargetMode="External"/><Relationship Id="rId360" Type="http://schemas.openxmlformats.org/officeDocument/2006/relationships/hyperlink" Target="https://podminky.urs.cz/item/CS_URS_2025_01/998781103" TargetMode="External"/><Relationship Id="rId220" Type="http://schemas.openxmlformats.org/officeDocument/2006/relationships/hyperlink" Target="https://podminky.urs.cz/item/CS_URS_2025_01/762331951" TargetMode="External"/><Relationship Id="rId241" Type="http://schemas.openxmlformats.org/officeDocument/2006/relationships/hyperlink" Target="https://podminky.urs.cz/item/CS_URS_2025_01/998762103" TargetMode="External"/><Relationship Id="rId15" Type="http://schemas.openxmlformats.org/officeDocument/2006/relationships/hyperlink" Target="https://podminky.urs.cz/item/CS_URS_2025_01/181912112" TargetMode="External"/><Relationship Id="rId36" Type="http://schemas.openxmlformats.org/officeDocument/2006/relationships/hyperlink" Target="https://podminky.urs.cz/item/CS_URS_2025_01/317944323" TargetMode="External"/><Relationship Id="rId57" Type="http://schemas.openxmlformats.org/officeDocument/2006/relationships/hyperlink" Target="https://podminky.urs.cz/item/CS_URS_2025_01/417361821" TargetMode="External"/><Relationship Id="rId262" Type="http://schemas.openxmlformats.org/officeDocument/2006/relationships/hyperlink" Target="https://podminky.urs.cz/item/CS_URS_2025_01/764002861" TargetMode="External"/><Relationship Id="rId283" Type="http://schemas.openxmlformats.org/officeDocument/2006/relationships/hyperlink" Target="https://podminky.urs.cz/item/CS_URS_2025_01/764311614" TargetMode="External"/><Relationship Id="rId318" Type="http://schemas.openxmlformats.org/officeDocument/2006/relationships/hyperlink" Target="https://podminky.urs.cz/item/CS_URS_2025_01/767161824" TargetMode="External"/><Relationship Id="rId339" Type="http://schemas.openxmlformats.org/officeDocument/2006/relationships/hyperlink" Target="https://podminky.urs.cz/item/CS_URS_2025_01/772231312" TargetMode="External"/><Relationship Id="rId78" Type="http://schemas.openxmlformats.org/officeDocument/2006/relationships/hyperlink" Target="https://podminky.urs.cz/item/CS_URS_2025_01/612321191" TargetMode="External"/><Relationship Id="rId99" Type="http://schemas.openxmlformats.org/officeDocument/2006/relationships/hyperlink" Target="https://podminky.urs.cz/item/CS_URS_2025_01/622541012" TargetMode="External"/><Relationship Id="rId101" Type="http://schemas.openxmlformats.org/officeDocument/2006/relationships/hyperlink" Target="https://podminky.urs.cz/item/CS_URS_2025_01/631311131" TargetMode="External"/><Relationship Id="rId122" Type="http://schemas.openxmlformats.org/officeDocument/2006/relationships/hyperlink" Target="https://podminky.urs.cz/item/CS_URS_2025_01/952901114" TargetMode="External"/><Relationship Id="rId143" Type="http://schemas.openxmlformats.org/officeDocument/2006/relationships/hyperlink" Target="https://podminky.urs.cz/item/CS_URS_2025_01/968072356" TargetMode="External"/><Relationship Id="rId164" Type="http://schemas.openxmlformats.org/officeDocument/2006/relationships/hyperlink" Target="https://podminky.urs.cz/item/CS_URS_2025_01/979024442" TargetMode="External"/><Relationship Id="rId185" Type="http://schemas.openxmlformats.org/officeDocument/2006/relationships/hyperlink" Target="https://podminky.urs.cz/item/CS_URS_2025_01/711141559" TargetMode="External"/><Relationship Id="rId350" Type="http://schemas.openxmlformats.org/officeDocument/2006/relationships/hyperlink" Target="https://podminky.urs.cz/item/CS_URS_2025_01/781474154" TargetMode="External"/><Relationship Id="rId371" Type="http://schemas.openxmlformats.org/officeDocument/2006/relationships/hyperlink" Target="https://podminky.urs.cz/item/CS_URS_2025_01/784211143" TargetMode="External"/><Relationship Id="rId9" Type="http://schemas.openxmlformats.org/officeDocument/2006/relationships/hyperlink" Target="https://podminky.urs.cz/item/CS_URS_2025_01/162211319" TargetMode="External"/><Relationship Id="rId210" Type="http://schemas.openxmlformats.org/officeDocument/2006/relationships/hyperlink" Target="https://podminky.urs.cz/item/CS_URS_2025_01/998721103" TargetMode="External"/><Relationship Id="rId26" Type="http://schemas.openxmlformats.org/officeDocument/2006/relationships/hyperlink" Target="https://podminky.urs.cz/item/CS_URS_2025_01/311235161" TargetMode="External"/><Relationship Id="rId231" Type="http://schemas.openxmlformats.org/officeDocument/2006/relationships/hyperlink" Target="https://podminky.urs.cz/item/CS_URS_2025_01/762341933" TargetMode="External"/><Relationship Id="rId252" Type="http://schemas.openxmlformats.org/officeDocument/2006/relationships/hyperlink" Target="https://podminky.urs.cz/item/CS_URS_2025_01/763131714" TargetMode="External"/><Relationship Id="rId273" Type="http://schemas.openxmlformats.org/officeDocument/2006/relationships/hyperlink" Target="https://podminky.urs.cz/item/CS_URS_2025_01/764212636" TargetMode="External"/><Relationship Id="rId294" Type="http://schemas.openxmlformats.org/officeDocument/2006/relationships/hyperlink" Target="https://podminky.urs.cz/item/CS_URS_2025_01/765131821" TargetMode="External"/><Relationship Id="rId308" Type="http://schemas.openxmlformats.org/officeDocument/2006/relationships/hyperlink" Target="https://podminky.urs.cz/item/CS_URS_2025_01/765192001" TargetMode="External"/><Relationship Id="rId329" Type="http://schemas.openxmlformats.org/officeDocument/2006/relationships/hyperlink" Target="https://podminky.urs.cz/item/CS_URS_2025_01/771577121" TargetMode="External"/><Relationship Id="rId47" Type="http://schemas.openxmlformats.org/officeDocument/2006/relationships/hyperlink" Target="https://podminky.urs.cz/item/CS_URS_2025_01/411354311" TargetMode="External"/><Relationship Id="rId68" Type="http://schemas.openxmlformats.org/officeDocument/2006/relationships/hyperlink" Target="https://podminky.urs.cz/item/CS_URS_2025_01/564811111" TargetMode="External"/><Relationship Id="rId89" Type="http://schemas.openxmlformats.org/officeDocument/2006/relationships/hyperlink" Target="https://podminky.urs.cz/item/CS_URS_2025_01/621321191" TargetMode="External"/><Relationship Id="rId112" Type="http://schemas.openxmlformats.org/officeDocument/2006/relationships/hyperlink" Target="https://podminky.urs.cz/item/CS_URS_2025_01/633991111" TargetMode="External"/><Relationship Id="rId133" Type="http://schemas.openxmlformats.org/officeDocument/2006/relationships/hyperlink" Target="https://podminky.urs.cz/item/CS_URS_2025_01/965049111" TargetMode="External"/><Relationship Id="rId154" Type="http://schemas.openxmlformats.org/officeDocument/2006/relationships/hyperlink" Target="https://podminky.urs.cz/item/CS_URS_2025_01/973031335" TargetMode="External"/><Relationship Id="rId175" Type="http://schemas.openxmlformats.org/officeDocument/2006/relationships/hyperlink" Target="https://podminky.urs.cz/item/CS_URS_2025_01/997013603" TargetMode="External"/><Relationship Id="rId340" Type="http://schemas.openxmlformats.org/officeDocument/2006/relationships/hyperlink" Target="https://podminky.urs.cz/item/CS_URS_2025_01/998772103" TargetMode="External"/><Relationship Id="rId361" Type="http://schemas.openxmlformats.org/officeDocument/2006/relationships/hyperlink" Target="https://podminky.urs.cz/item/CS_URS_2025_01/783201201" TargetMode="External"/><Relationship Id="rId196" Type="http://schemas.openxmlformats.org/officeDocument/2006/relationships/hyperlink" Target="https://podminky.urs.cz/item/CS_URS_2025_01/712631111" TargetMode="External"/><Relationship Id="rId200" Type="http://schemas.openxmlformats.org/officeDocument/2006/relationships/hyperlink" Target="https://podminky.urs.cz/item/CS_URS_2025_01/713121121" TargetMode="External"/><Relationship Id="rId16" Type="http://schemas.openxmlformats.org/officeDocument/2006/relationships/hyperlink" Target="https://podminky.urs.cz/item/CS_URS_2025_01/273313611" TargetMode="External"/><Relationship Id="rId221" Type="http://schemas.openxmlformats.org/officeDocument/2006/relationships/hyperlink" Target="https://podminky.urs.cz/item/CS_URS_2025_01/762331953" TargetMode="External"/><Relationship Id="rId242" Type="http://schemas.openxmlformats.org/officeDocument/2006/relationships/hyperlink" Target="https://podminky.urs.cz/item/CS_URS_2025_01/763111431" TargetMode="External"/><Relationship Id="rId263" Type="http://schemas.openxmlformats.org/officeDocument/2006/relationships/hyperlink" Target="https://podminky.urs.cz/item/CS_URS_2025_01/764002871" TargetMode="External"/><Relationship Id="rId284" Type="http://schemas.openxmlformats.org/officeDocument/2006/relationships/hyperlink" Target="https://podminky.urs.cz/item/CS_URS_2025_01/764314612" TargetMode="External"/><Relationship Id="rId319" Type="http://schemas.openxmlformats.org/officeDocument/2006/relationships/hyperlink" Target="https://podminky.urs.cz/item/CS_URS_2025_01/767691823" TargetMode="External"/><Relationship Id="rId37" Type="http://schemas.openxmlformats.org/officeDocument/2006/relationships/hyperlink" Target="https://podminky.urs.cz/item/CS_URS_2025_01/317944325" TargetMode="External"/><Relationship Id="rId58" Type="http://schemas.openxmlformats.org/officeDocument/2006/relationships/hyperlink" Target="https://podminky.urs.cz/item/CS_URS_2025_01/430321313" TargetMode="External"/><Relationship Id="rId79" Type="http://schemas.openxmlformats.org/officeDocument/2006/relationships/hyperlink" Target="https://podminky.urs.cz/item/CS_URS_2025_01/612335422" TargetMode="External"/><Relationship Id="rId102" Type="http://schemas.openxmlformats.org/officeDocument/2006/relationships/hyperlink" Target="https://podminky.urs.cz/item/CS_URS_2025_01/631311136" TargetMode="External"/><Relationship Id="rId123" Type="http://schemas.openxmlformats.org/officeDocument/2006/relationships/hyperlink" Target="https://podminky.urs.cz/item/CS_URS_2025_01/953331121" TargetMode="External"/><Relationship Id="rId144" Type="http://schemas.openxmlformats.org/officeDocument/2006/relationships/hyperlink" Target="https://podminky.urs.cz/item/CS_URS_2025_01/968072357" TargetMode="External"/><Relationship Id="rId330" Type="http://schemas.openxmlformats.org/officeDocument/2006/relationships/hyperlink" Target="https://podminky.urs.cz/item/CS_URS_2022_01/771577125" TargetMode="External"/><Relationship Id="rId90" Type="http://schemas.openxmlformats.org/officeDocument/2006/relationships/hyperlink" Target="https://podminky.urs.cz/item/CS_URS_2025_01/622131101" TargetMode="External"/><Relationship Id="rId165" Type="http://schemas.openxmlformats.org/officeDocument/2006/relationships/hyperlink" Target="https://podminky.urs.cz/item/CS_URS_2025_01/979054441" TargetMode="External"/><Relationship Id="rId186" Type="http://schemas.openxmlformats.org/officeDocument/2006/relationships/hyperlink" Target="https://podminky.urs.cz/item/CS_URS_2025_01/711141811" TargetMode="External"/><Relationship Id="rId351" Type="http://schemas.openxmlformats.org/officeDocument/2006/relationships/hyperlink" Target="https://podminky.urs.cz/item/CS_URS_2022_01/781477111" TargetMode="External"/><Relationship Id="rId372" Type="http://schemas.openxmlformats.org/officeDocument/2006/relationships/hyperlink" Target="https://podminky.urs.cz/item/CS_URS_2025_01/784211163" TargetMode="External"/><Relationship Id="rId211" Type="http://schemas.openxmlformats.org/officeDocument/2006/relationships/hyperlink" Target="https://podminky.urs.cz/item/CS_URS_2025_01/736110652" TargetMode="External"/><Relationship Id="rId232" Type="http://schemas.openxmlformats.org/officeDocument/2006/relationships/hyperlink" Target="https://podminky.urs.cz/item/CS_URS_2025_01/762342214" TargetMode="External"/><Relationship Id="rId253" Type="http://schemas.openxmlformats.org/officeDocument/2006/relationships/hyperlink" Target="https://podminky.urs.cz/item/CS_URS_2025_01/763131772" TargetMode="External"/><Relationship Id="rId274" Type="http://schemas.openxmlformats.org/officeDocument/2006/relationships/hyperlink" Target="https://podminky.urs.cz/item/CS_URS_2025_01/764212664" TargetMode="External"/><Relationship Id="rId295" Type="http://schemas.openxmlformats.org/officeDocument/2006/relationships/hyperlink" Target="https://podminky.urs.cz/item/CS_URS_2025_01/765131841" TargetMode="External"/><Relationship Id="rId309" Type="http://schemas.openxmlformats.org/officeDocument/2006/relationships/hyperlink" Target="https://podminky.urs.cz/item/CS_URS_2025_01/998765103" TargetMode="External"/><Relationship Id="rId27" Type="http://schemas.openxmlformats.org/officeDocument/2006/relationships/hyperlink" Target="https://podminky.urs.cz/item/CS_URS_2025_01/310231051" TargetMode="External"/><Relationship Id="rId48" Type="http://schemas.openxmlformats.org/officeDocument/2006/relationships/hyperlink" Target="https://podminky.urs.cz/item/CS_URS_2025_01/411354312" TargetMode="External"/><Relationship Id="rId69" Type="http://schemas.openxmlformats.org/officeDocument/2006/relationships/hyperlink" Target="https://podminky.urs.cz/item/CS_URS_2025_01/596811220" TargetMode="External"/><Relationship Id="rId113" Type="http://schemas.openxmlformats.org/officeDocument/2006/relationships/hyperlink" Target="https://podminky.urs.cz/item/CS_URS_2025_01/636411005" TargetMode="External"/><Relationship Id="rId134" Type="http://schemas.openxmlformats.org/officeDocument/2006/relationships/hyperlink" Target="https://podminky.urs.cz/item/CS_URS_2025_01/965049112" TargetMode="External"/><Relationship Id="rId320" Type="http://schemas.openxmlformats.org/officeDocument/2006/relationships/hyperlink" Target="https://podminky.urs.cz/item/CS_URS_2025_01/767851803" TargetMode="External"/><Relationship Id="rId80" Type="http://schemas.openxmlformats.org/officeDocument/2006/relationships/hyperlink" Target="https://podminky.urs.cz/item/CS_URS_2025_01/612325302" TargetMode="External"/><Relationship Id="rId155" Type="http://schemas.openxmlformats.org/officeDocument/2006/relationships/hyperlink" Target="https://podminky.urs.cz/item/CS_URS_2025_01/973031345" TargetMode="External"/><Relationship Id="rId176" Type="http://schemas.openxmlformats.org/officeDocument/2006/relationships/hyperlink" Target="https://podminky.urs.cz/item/CS_URS_2025_01/997013631" TargetMode="External"/><Relationship Id="rId197" Type="http://schemas.openxmlformats.org/officeDocument/2006/relationships/hyperlink" Target="https://podminky.urs.cz/item/CS_URS_2025_01/998712103" TargetMode="External"/><Relationship Id="rId341" Type="http://schemas.openxmlformats.org/officeDocument/2006/relationships/hyperlink" Target="https://podminky.urs.cz/item/CS_URS_2025_01/776111311" TargetMode="External"/><Relationship Id="rId362" Type="http://schemas.openxmlformats.org/officeDocument/2006/relationships/hyperlink" Target="https://podminky.urs.cz/item/CS_URS_2025_01/783214121" TargetMode="External"/><Relationship Id="rId201" Type="http://schemas.openxmlformats.org/officeDocument/2006/relationships/hyperlink" Target="https://podminky.urs.cz/item/CS_URS_2025_01/713131141" TargetMode="External"/><Relationship Id="rId222" Type="http://schemas.openxmlformats.org/officeDocument/2006/relationships/hyperlink" Target="https://podminky.urs.cz/item/CS_URS_2025_01/762332922" TargetMode="External"/><Relationship Id="rId243" Type="http://schemas.openxmlformats.org/officeDocument/2006/relationships/hyperlink" Target="https://podminky.urs.cz/item/CS_URS_2025_01/763111437" TargetMode="External"/><Relationship Id="rId264" Type="http://schemas.openxmlformats.org/officeDocument/2006/relationships/hyperlink" Target="https://podminky.urs.cz/item/CS_URS_2025_01/764002881" TargetMode="External"/><Relationship Id="rId285" Type="http://schemas.openxmlformats.org/officeDocument/2006/relationships/hyperlink" Target="https://podminky.urs.cz/item/CS_URS_2025_01/764511602" TargetMode="External"/><Relationship Id="rId17" Type="http://schemas.openxmlformats.org/officeDocument/2006/relationships/hyperlink" Target="https://podminky.urs.cz/item/CS_URS_2025_01/273321511" TargetMode="External"/><Relationship Id="rId38" Type="http://schemas.openxmlformats.org/officeDocument/2006/relationships/hyperlink" Target="https://podminky.urs.cz/item/CS_URS_2025_01/342244201" TargetMode="External"/><Relationship Id="rId59" Type="http://schemas.openxmlformats.org/officeDocument/2006/relationships/hyperlink" Target="https://podminky.urs.cz/item/CS_URS_2025_01/430321515" TargetMode="External"/><Relationship Id="rId103" Type="http://schemas.openxmlformats.org/officeDocument/2006/relationships/hyperlink" Target="https://podminky.urs.cz/item/CS_URS_2025_01/631319023" TargetMode="External"/><Relationship Id="rId124" Type="http://schemas.openxmlformats.org/officeDocument/2006/relationships/hyperlink" Target="https://podminky.urs.cz/item/CS_URS_2025_01/961044111" TargetMode="External"/><Relationship Id="rId310" Type="http://schemas.openxmlformats.org/officeDocument/2006/relationships/hyperlink" Target="https://podminky.urs.cz/item/CS_URS_2025_01/766411821" TargetMode="External"/><Relationship Id="rId70" Type="http://schemas.openxmlformats.org/officeDocument/2006/relationships/hyperlink" Target="https://podminky.urs.cz/item/CS_URS_2025_01/611335422" TargetMode="External"/><Relationship Id="rId91" Type="http://schemas.openxmlformats.org/officeDocument/2006/relationships/hyperlink" Target="https://podminky.urs.cz/item/CS_URS_2025_01/622143003" TargetMode="External"/><Relationship Id="rId145" Type="http://schemas.openxmlformats.org/officeDocument/2006/relationships/hyperlink" Target="https://podminky.urs.cz/item/CS_URS_2025_01/968072361" TargetMode="External"/><Relationship Id="rId166" Type="http://schemas.openxmlformats.org/officeDocument/2006/relationships/hyperlink" Target="https://podminky.urs.cz/item/CS_URS_2025_01/985131311" TargetMode="External"/><Relationship Id="rId187" Type="http://schemas.openxmlformats.org/officeDocument/2006/relationships/hyperlink" Target="https://podminky.urs.cz/item/CS_URS_2025_01/711142559" TargetMode="External"/><Relationship Id="rId331" Type="http://schemas.openxmlformats.org/officeDocument/2006/relationships/hyperlink" Target="https://podminky.urs.cz/item/CS_URS_2025_01/771591111" TargetMode="External"/><Relationship Id="rId352" Type="http://schemas.openxmlformats.org/officeDocument/2006/relationships/hyperlink" Target="https://podminky.urs.cz/item/CS_URS_2022_01/781479196" TargetMode="External"/><Relationship Id="rId373" Type="http://schemas.openxmlformats.org/officeDocument/2006/relationships/hyperlink" Target="https://podminky.urs.cz/item/CS_URS_2025_01/784211165" TargetMode="External"/><Relationship Id="rId1" Type="http://schemas.openxmlformats.org/officeDocument/2006/relationships/hyperlink" Target="https://podminky.urs.cz/item/CS_URS_2025_01/113106132" TargetMode="External"/><Relationship Id="rId212" Type="http://schemas.openxmlformats.org/officeDocument/2006/relationships/hyperlink" Target="https://podminky.urs.cz/item/CS_URS_2025_01/998736103" TargetMode="External"/><Relationship Id="rId233" Type="http://schemas.openxmlformats.org/officeDocument/2006/relationships/hyperlink" Target="https://podminky.urs.cz/item/CS_URS_2025_01/762342621" TargetMode="External"/><Relationship Id="rId254" Type="http://schemas.openxmlformats.org/officeDocument/2006/relationships/hyperlink" Target="https://podminky.urs.cz/item/CS_URS_2025_01/763164647" TargetMode="External"/><Relationship Id="rId28" Type="http://schemas.openxmlformats.org/officeDocument/2006/relationships/hyperlink" Target="https://podminky.urs.cz/item/CS_URS_2025_01/310231055" TargetMode="External"/><Relationship Id="rId49" Type="http://schemas.openxmlformats.org/officeDocument/2006/relationships/hyperlink" Target="https://podminky.urs.cz/item/CS_URS_2025_01/411354331" TargetMode="External"/><Relationship Id="rId114" Type="http://schemas.openxmlformats.org/officeDocument/2006/relationships/hyperlink" Target="https://podminky.urs.cz/item/CS_URS_2025_01/916231213" TargetMode="External"/><Relationship Id="rId275" Type="http://schemas.openxmlformats.org/officeDocument/2006/relationships/hyperlink" Target="https://podminky.urs.cz/item/CS_URS_2025_01/764212665" TargetMode="External"/><Relationship Id="rId296" Type="http://schemas.openxmlformats.org/officeDocument/2006/relationships/hyperlink" Target="https://podminky.urs.cz/item/CS_URS_2025_01/765131845" TargetMode="External"/><Relationship Id="rId300" Type="http://schemas.openxmlformats.org/officeDocument/2006/relationships/hyperlink" Target="https://podminky.urs.cz/item/CS_URS_2025_01/765131201" TargetMode="External"/><Relationship Id="rId60" Type="http://schemas.openxmlformats.org/officeDocument/2006/relationships/hyperlink" Target="https://podminky.urs.cz/item/CS_URS_2025_01/430361821" TargetMode="External"/><Relationship Id="rId81" Type="http://schemas.openxmlformats.org/officeDocument/2006/relationships/hyperlink" Target="https://podminky.urs.cz/item/CS_URS_2025_01/619991001" TargetMode="External"/><Relationship Id="rId135" Type="http://schemas.openxmlformats.org/officeDocument/2006/relationships/hyperlink" Target="https://podminky.urs.cz/item/CS_URS_2025_01/965081113" TargetMode="External"/><Relationship Id="rId156" Type="http://schemas.openxmlformats.org/officeDocument/2006/relationships/hyperlink" Target="https://podminky.urs.cz/item/CS_URS_2025_01/974031155" TargetMode="External"/><Relationship Id="rId177" Type="http://schemas.openxmlformats.org/officeDocument/2006/relationships/hyperlink" Target="https://podminky.urs.cz/item/CS_URS_2025_01/997013655" TargetMode="External"/><Relationship Id="rId198" Type="http://schemas.openxmlformats.org/officeDocument/2006/relationships/hyperlink" Target="https://podminky.urs.cz/item/CS_URS_2025_01/713120821" TargetMode="External"/><Relationship Id="rId321" Type="http://schemas.openxmlformats.org/officeDocument/2006/relationships/hyperlink" Target="https://podminky.urs.cz/item/CS_URS_2025_01/771151022" TargetMode="External"/><Relationship Id="rId342" Type="http://schemas.openxmlformats.org/officeDocument/2006/relationships/hyperlink" Target="https://podminky.urs.cz/item/CS_URS_2025_01/776121321" TargetMode="External"/><Relationship Id="rId363" Type="http://schemas.openxmlformats.org/officeDocument/2006/relationships/hyperlink" Target="https://podminky.urs.cz/item/CS_URS_2025_01/783226101" TargetMode="External"/><Relationship Id="rId202" Type="http://schemas.openxmlformats.org/officeDocument/2006/relationships/hyperlink" Target="https://podminky.urs.cz/item/CS_URS_2025_01/713141331" TargetMode="External"/><Relationship Id="rId223" Type="http://schemas.openxmlformats.org/officeDocument/2006/relationships/hyperlink" Target="https://podminky.urs.cz/item/CS_URS_2025_01/762332923" TargetMode="External"/><Relationship Id="rId244" Type="http://schemas.openxmlformats.org/officeDocument/2006/relationships/hyperlink" Target="https://podminky.urs.cz/item/CS_URS_2025_01/763111717" TargetMode="External"/><Relationship Id="rId18" Type="http://schemas.openxmlformats.org/officeDocument/2006/relationships/hyperlink" Target="https://podminky.urs.cz/item/CS_URS_2025_01/273351121" TargetMode="External"/><Relationship Id="rId39" Type="http://schemas.openxmlformats.org/officeDocument/2006/relationships/hyperlink" Target="https://podminky.urs.cz/item/CS_URS_2025_01/346244381" TargetMode="External"/><Relationship Id="rId265" Type="http://schemas.openxmlformats.org/officeDocument/2006/relationships/hyperlink" Target="https://podminky.urs.cz/item/CS_URS_2025_01/764004801" TargetMode="External"/><Relationship Id="rId286" Type="http://schemas.openxmlformats.org/officeDocument/2006/relationships/hyperlink" Target="https://podminky.urs.cz/item/CS_URS_2025_01/764511612" TargetMode="External"/><Relationship Id="rId50" Type="http://schemas.openxmlformats.org/officeDocument/2006/relationships/hyperlink" Target="https://podminky.urs.cz/item/CS_URS_2025_01/411354332" TargetMode="External"/><Relationship Id="rId104" Type="http://schemas.openxmlformats.org/officeDocument/2006/relationships/hyperlink" Target="https://podminky.urs.cz/item/CS_URS_2025_01/631319175" TargetMode="External"/><Relationship Id="rId125" Type="http://schemas.openxmlformats.org/officeDocument/2006/relationships/hyperlink" Target="https://podminky.urs.cz/item/CS_URS_2025_01/962031133" TargetMode="External"/><Relationship Id="rId146" Type="http://schemas.openxmlformats.org/officeDocument/2006/relationships/hyperlink" Target="https://podminky.urs.cz/item/CS_URS_2025_01/968072455" TargetMode="External"/><Relationship Id="rId167" Type="http://schemas.openxmlformats.org/officeDocument/2006/relationships/hyperlink" Target="https://podminky.urs.cz/item/CS_URS_2025_01/985131411" TargetMode="External"/><Relationship Id="rId188" Type="http://schemas.openxmlformats.org/officeDocument/2006/relationships/hyperlink" Target="https://podminky.urs.cz/item/CS_URS_2025_01/711161212" TargetMode="External"/><Relationship Id="rId311" Type="http://schemas.openxmlformats.org/officeDocument/2006/relationships/hyperlink" Target="https://podminky.urs.cz/item/CS_URS_2025_01/766411822" TargetMode="External"/><Relationship Id="rId332" Type="http://schemas.openxmlformats.org/officeDocument/2006/relationships/hyperlink" Target="https://podminky.urs.cz/item/CS_URS_2025_01/771591112" TargetMode="External"/><Relationship Id="rId353" Type="http://schemas.openxmlformats.org/officeDocument/2006/relationships/hyperlink" Target="https://podminky.urs.cz/item/CS_URS_2022_01/781479197" TargetMode="External"/><Relationship Id="rId374" Type="http://schemas.openxmlformats.org/officeDocument/2006/relationships/hyperlink" Target="https://podminky.urs.cz/item/CS_URS_2025_01/789421231" TargetMode="External"/><Relationship Id="rId71" Type="http://schemas.openxmlformats.org/officeDocument/2006/relationships/hyperlink" Target="https://podminky.urs.cz/item/CS_URS_2025_01/612111111" TargetMode="External"/><Relationship Id="rId92" Type="http://schemas.openxmlformats.org/officeDocument/2006/relationships/hyperlink" Target="https://podminky.urs.cz/item/CS_URS_2025_01/622143004" TargetMode="External"/><Relationship Id="rId213" Type="http://schemas.openxmlformats.org/officeDocument/2006/relationships/hyperlink" Target="https://podminky.urs.cz/item/CS_URS_2025_01/762081410" TargetMode="External"/><Relationship Id="rId234" Type="http://schemas.openxmlformats.org/officeDocument/2006/relationships/hyperlink" Target="https://podminky.urs.cz/item/CS_URS_2025_01/762343911" TargetMode="External"/><Relationship Id="rId2" Type="http://schemas.openxmlformats.org/officeDocument/2006/relationships/hyperlink" Target="https://podminky.urs.cz/item/CS_URS_2025_01/113107323" TargetMode="External"/><Relationship Id="rId29" Type="http://schemas.openxmlformats.org/officeDocument/2006/relationships/hyperlink" Target="https://podminky.urs.cz/item/CS_URS_2025_01/311113152" TargetMode="External"/><Relationship Id="rId255" Type="http://schemas.openxmlformats.org/officeDocument/2006/relationships/hyperlink" Target="https://podminky.urs.cz/item/CS_URS_2025_01/763164727" TargetMode="External"/><Relationship Id="rId276" Type="http://schemas.openxmlformats.org/officeDocument/2006/relationships/hyperlink" Target="https://podminky.urs.cz/item/CS_URS_2025_01/764212666" TargetMode="External"/><Relationship Id="rId297" Type="http://schemas.openxmlformats.org/officeDocument/2006/relationships/hyperlink" Target="https://podminky.urs.cz/item/CS_URS_2025_01/765135021" TargetMode="External"/><Relationship Id="rId40" Type="http://schemas.openxmlformats.org/officeDocument/2006/relationships/hyperlink" Target="https://podminky.urs.cz/item/CS_URS_2025_01/346244821" TargetMode="External"/><Relationship Id="rId115" Type="http://schemas.openxmlformats.org/officeDocument/2006/relationships/hyperlink" Target="https://podminky.urs.cz/item/CS_URS_2025_01/941211112" TargetMode="External"/><Relationship Id="rId136" Type="http://schemas.openxmlformats.org/officeDocument/2006/relationships/hyperlink" Target="https://podminky.urs.cz/item/CS_URS_2025_01/965081213" TargetMode="External"/><Relationship Id="rId157" Type="http://schemas.openxmlformats.org/officeDocument/2006/relationships/hyperlink" Target="https://podminky.urs.cz/item/CS_URS_2025_01/974031167" TargetMode="External"/><Relationship Id="rId178" Type="http://schemas.openxmlformats.org/officeDocument/2006/relationships/hyperlink" Target="https://podminky.urs.cz/item/CS_URS_2025_01/997013804" TargetMode="External"/><Relationship Id="rId301" Type="http://schemas.openxmlformats.org/officeDocument/2006/relationships/hyperlink" Target="https://podminky.urs.cz/item/CS_URS_2025_01/765191001" TargetMode="External"/><Relationship Id="rId322" Type="http://schemas.openxmlformats.org/officeDocument/2006/relationships/hyperlink" Target="https://podminky.urs.cz/item/CS_URS_2025_01/771274123" TargetMode="External"/><Relationship Id="rId343" Type="http://schemas.openxmlformats.org/officeDocument/2006/relationships/hyperlink" Target="https://podminky.urs.cz/item/CS_URS_2025_01/998776103" TargetMode="External"/><Relationship Id="rId364" Type="http://schemas.openxmlformats.org/officeDocument/2006/relationships/hyperlink" Target="https://podminky.urs.cz/item/CS_URS_2025_01/783268221" TargetMode="External"/><Relationship Id="rId61" Type="http://schemas.openxmlformats.org/officeDocument/2006/relationships/hyperlink" Target="https://podminky.urs.cz/item/CS_URS_2025_01/430362021" TargetMode="External"/><Relationship Id="rId82" Type="http://schemas.openxmlformats.org/officeDocument/2006/relationships/hyperlink" Target="https://podminky.urs.cz/item/CS_URS_2025_01/619991011" TargetMode="External"/><Relationship Id="rId199" Type="http://schemas.openxmlformats.org/officeDocument/2006/relationships/hyperlink" Target="https://podminky.urs.cz/item/CS_URS_2025_01/713121111" TargetMode="External"/><Relationship Id="rId203" Type="http://schemas.openxmlformats.org/officeDocument/2006/relationships/hyperlink" Target="https://podminky.urs.cz/item/CS_URS_2025_01/713151813" TargetMode="External"/><Relationship Id="rId19" Type="http://schemas.openxmlformats.org/officeDocument/2006/relationships/hyperlink" Target="https://podminky.urs.cz/item/CS_URS_2025_01/273351122" TargetMode="External"/><Relationship Id="rId224" Type="http://schemas.openxmlformats.org/officeDocument/2006/relationships/hyperlink" Target="https://podminky.urs.cz/item/CS_URS_2025_01/762332924" TargetMode="External"/><Relationship Id="rId245" Type="http://schemas.openxmlformats.org/officeDocument/2006/relationships/hyperlink" Target="https://podminky.urs.cz/item/CS_URS_2025_01/763111718" TargetMode="External"/><Relationship Id="rId266" Type="http://schemas.openxmlformats.org/officeDocument/2006/relationships/hyperlink" Target="https://podminky.urs.cz/item/CS_URS_2025_01/764004821" TargetMode="External"/><Relationship Id="rId287" Type="http://schemas.openxmlformats.org/officeDocument/2006/relationships/hyperlink" Target="https://podminky.urs.cz/item/CS_URS_2025_01/764511642" TargetMode="External"/><Relationship Id="rId30" Type="http://schemas.openxmlformats.org/officeDocument/2006/relationships/hyperlink" Target="https://podminky.urs.cz/item/CS_URS_2025_01/311113153" TargetMode="External"/><Relationship Id="rId105" Type="http://schemas.openxmlformats.org/officeDocument/2006/relationships/hyperlink" Target="https://podminky.urs.cz/item/CS_URS_2025_01/631362021" TargetMode="External"/><Relationship Id="rId126" Type="http://schemas.openxmlformats.org/officeDocument/2006/relationships/hyperlink" Target="https://podminky.urs.cz/item/CS_URS_2025_01/962032432" TargetMode="External"/><Relationship Id="rId147" Type="http://schemas.openxmlformats.org/officeDocument/2006/relationships/hyperlink" Target="https://podminky.urs.cz/item/CS_URS_2025_01/968072456" TargetMode="External"/><Relationship Id="rId168" Type="http://schemas.openxmlformats.org/officeDocument/2006/relationships/hyperlink" Target="https://podminky.urs.cz/item/CS_URS_2025_01/985331213" TargetMode="External"/><Relationship Id="rId312" Type="http://schemas.openxmlformats.org/officeDocument/2006/relationships/hyperlink" Target="https://podminky.urs.cz/item/CS_URS_2025_01/766691811" TargetMode="External"/><Relationship Id="rId333" Type="http://schemas.openxmlformats.org/officeDocument/2006/relationships/hyperlink" Target="https://podminky.urs.cz/item/CS_URS_2025_01/771591115" TargetMode="External"/><Relationship Id="rId354" Type="http://schemas.openxmlformats.org/officeDocument/2006/relationships/hyperlink" Target="https://podminky.urs.cz/item/CS_URS_2025_01/781484413" TargetMode="External"/><Relationship Id="rId51" Type="http://schemas.openxmlformats.org/officeDocument/2006/relationships/hyperlink" Target="https://podminky.urs.cz/item/CS_URS_2025_01/411362021" TargetMode="External"/><Relationship Id="rId72" Type="http://schemas.openxmlformats.org/officeDocument/2006/relationships/hyperlink" Target="https://podminky.urs.cz/item/CS_URS_2025_01/612131101" TargetMode="External"/><Relationship Id="rId93" Type="http://schemas.openxmlformats.org/officeDocument/2006/relationships/hyperlink" Target="https://podminky.urs.cz/item/CS_URS_2025_01/622151031" TargetMode="External"/><Relationship Id="rId189" Type="http://schemas.openxmlformats.org/officeDocument/2006/relationships/hyperlink" Target="https://podminky.urs.cz/item/CS_URS_2025_01/711161383" TargetMode="External"/><Relationship Id="rId375" Type="http://schemas.openxmlformats.org/officeDocument/2006/relationships/hyperlink" Target="https://podminky.urs.cz/item/CS_URS_2025_01/HZS1291" TargetMode="External"/><Relationship Id="rId3" Type="http://schemas.openxmlformats.org/officeDocument/2006/relationships/hyperlink" Target="https://podminky.urs.cz/item/CS_URS_2025_01/113202111" TargetMode="External"/><Relationship Id="rId214" Type="http://schemas.openxmlformats.org/officeDocument/2006/relationships/hyperlink" Target="https://podminky.urs.cz/item/CS_URS_2025_01/762083121" TargetMode="External"/><Relationship Id="rId235" Type="http://schemas.openxmlformats.org/officeDocument/2006/relationships/hyperlink" Target="https://podminky.urs.cz/item/CS_URS_2025_01/762343912" TargetMode="External"/><Relationship Id="rId256" Type="http://schemas.openxmlformats.org/officeDocument/2006/relationships/hyperlink" Target="https://podminky.urs.cz/item/CS_URS_2025_01/998763102" TargetMode="External"/><Relationship Id="rId277" Type="http://schemas.openxmlformats.org/officeDocument/2006/relationships/hyperlink" Target="https://podminky.urs.cz/item/CS_URS_2025_01/764218627" TargetMode="External"/><Relationship Id="rId298" Type="http://schemas.openxmlformats.org/officeDocument/2006/relationships/hyperlink" Target="https://podminky.urs.cz/item/CS_URS_2025_01/765111201" TargetMode="External"/><Relationship Id="rId116" Type="http://schemas.openxmlformats.org/officeDocument/2006/relationships/hyperlink" Target="https://podminky.urs.cz/item/CS_URS_2025_01/941211212" TargetMode="External"/><Relationship Id="rId137" Type="http://schemas.openxmlformats.org/officeDocument/2006/relationships/hyperlink" Target="https://podminky.urs.cz/item/CS_URS_2025_01/965081313" TargetMode="External"/><Relationship Id="rId158" Type="http://schemas.openxmlformats.org/officeDocument/2006/relationships/hyperlink" Target="https://podminky.urs.cz/item/CS_URS_2025_01/976047231" TargetMode="External"/><Relationship Id="rId302" Type="http://schemas.openxmlformats.org/officeDocument/2006/relationships/hyperlink" Target="https://podminky.urs.cz/item/CS_URS_2025_01/765191023" TargetMode="External"/><Relationship Id="rId323" Type="http://schemas.openxmlformats.org/officeDocument/2006/relationships/hyperlink" Target="https://podminky.urs.cz/item/CS_URS_2025_01/771274126" TargetMode="External"/><Relationship Id="rId344" Type="http://schemas.openxmlformats.org/officeDocument/2006/relationships/hyperlink" Target="https://podminky.urs.cz/item/CS_URS_2025_01/777131101" TargetMode="External"/><Relationship Id="rId20" Type="http://schemas.openxmlformats.org/officeDocument/2006/relationships/hyperlink" Target="https://podminky.urs.cz/item/CS_URS_2025_01/273361821" TargetMode="External"/><Relationship Id="rId41" Type="http://schemas.openxmlformats.org/officeDocument/2006/relationships/hyperlink" Target="https://podminky.urs.cz/item/CS_URS_2025_01/346481112" TargetMode="External"/><Relationship Id="rId62" Type="http://schemas.openxmlformats.org/officeDocument/2006/relationships/hyperlink" Target="https://podminky.urs.cz/item/CS_URS_2025_01/431351121" TargetMode="External"/><Relationship Id="rId83" Type="http://schemas.openxmlformats.org/officeDocument/2006/relationships/hyperlink" Target="https://podminky.urs.cz/item/CS_URS_2025_01/619995001" TargetMode="External"/><Relationship Id="rId179" Type="http://schemas.openxmlformats.org/officeDocument/2006/relationships/hyperlink" Target="https://podminky.urs.cz/item/CS_URS_2025_01/997013811" TargetMode="External"/><Relationship Id="rId365" Type="http://schemas.openxmlformats.org/officeDocument/2006/relationships/hyperlink" Target="https://podminky.urs.cz/item/CS_URS_2025_01/783314201" TargetMode="External"/><Relationship Id="rId190" Type="http://schemas.openxmlformats.org/officeDocument/2006/relationships/hyperlink" Target="https://podminky.urs.cz/item/CS_URS_2025_01/998711103" TargetMode="External"/><Relationship Id="rId204" Type="http://schemas.openxmlformats.org/officeDocument/2006/relationships/hyperlink" Target="https://podminky.urs.cz/item/CS_URS_2025_01/713152101" TargetMode="External"/><Relationship Id="rId225" Type="http://schemas.openxmlformats.org/officeDocument/2006/relationships/hyperlink" Target="https://podminky.urs.cz/item/CS_URS_2025_01/762341210" TargetMode="External"/><Relationship Id="rId246" Type="http://schemas.openxmlformats.org/officeDocument/2006/relationships/hyperlink" Target="https://podminky.urs.cz/item/CS_URS_2025_01/763111720" TargetMode="External"/><Relationship Id="rId267" Type="http://schemas.openxmlformats.org/officeDocument/2006/relationships/hyperlink" Target="https://podminky.urs.cz/item/CS_URS_2025_01/764004861" TargetMode="External"/><Relationship Id="rId288" Type="http://schemas.openxmlformats.org/officeDocument/2006/relationships/hyperlink" Target="https://podminky.urs.cz/item/CS_URS_2025_01/764511661" TargetMode="External"/><Relationship Id="rId106" Type="http://schemas.openxmlformats.org/officeDocument/2006/relationships/hyperlink" Target="https://podminky.urs.cz/item/CS_URS_2025_01/632450121" TargetMode="External"/><Relationship Id="rId127" Type="http://schemas.openxmlformats.org/officeDocument/2006/relationships/hyperlink" Target="https://podminky.urs.cz/item/CS_URS_2025_01/962032631" TargetMode="External"/><Relationship Id="rId313" Type="http://schemas.openxmlformats.org/officeDocument/2006/relationships/hyperlink" Target="https://podminky.urs.cz/item/CS_URS_2025_01/766691812" TargetMode="External"/><Relationship Id="rId10" Type="http://schemas.openxmlformats.org/officeDocument/2006/relationships/hyperlink" Target="https://podminky.urs.cz/item/CS_URS_2025_01/162251102" TargetMode="External"/><Relationship Id="rId31" Type="http://schemas.openxmlformats.org/officeDocument/2006/relationships/hyperlink" Target="https://podminky.urs.cz/item/CS_URS_2025_01/311361821" TargetMode="External"/><Relationship Id="rId52" Type="http://schemas.openxmlformats.org/officeDocument/2006/relationships/hyperlink" Target="https://podminky.urs.cz/item/CS_URS_2025_01/413941123" TargetMode="External"/><Relationship Id="rId73" Type="http://schemas.openxmlformats.org/officeDocument/2006/relationships/hyperlink" Target="https://podminky.urs.cz/item/CS_URS_2025_01/612142001" TargetMode="External"/><Relationship Id="rId94" Type="http://schemas.openxmlformats.org/officeDocument/2006/relationships/hyperlink" Target="https://podminky.urs.cz/item/CS_URS_2025_01/622221035" TargetMode="External"/><Relationship Id="rId148" Type="http://schemas.openxmlformats.org/officeDocument/2006/relationships/hyperlink" Target="https://podminky.urs.cz/item/CS_URS_2025_01/968082015" TargetMode="External"/><Relationship Id="rId169" Type="http://schemas.openxmlformats.org/officeDocument/2006/relationships/hyperlink" Target="https://podminky.urs.cz/item/CS_URS_2025_01/985331215" TargetMode="External"/><Relationship Id="rId334" Type="http://schemas.openxmlformats.org/officeDocument/2006/relationships/hyperlink" Target="https://podminky.urs.cz/item/CS_URS_2025_01/771591121" TargetMode="External"/><Relationship Id="rId355" Type="http://schemas.openxmlformats.org/officeDocument/2006/relationships/hyperlink" Target="https://podminky.urs.cz/item/CS_URS_2025_01/781485791" TargetMode="External"/><Relationship Id="rId376" Type="http://schemas.openxmlformats.org/officeDocument/2006/relationships/hyperlink" Target="https://podminky.urs.cz/item/CS_URS_2025_01/HZS1301" TargetMode="External"/><Relationship Id="rId4" Type="http://schemas.openxmlformats.org/officeDocument/2006/relationships/hyperlink" Target="https://podminky.urs.cz/item/CS_URS_2025_01/131213701" TargetMode="External"/><Relationship Id="rId180" Type="http://schemas.openxmlformats.org/officeDocument/2006/relationships/hyperlink" Target="https://podminky.urs.cz/item/CS_URS_2025_01/997013813" TargetMode="External"/><Relationship Id="rId215" Type="http://schemas.openxmlformats.org/officeDocument/2006/relationships/hyperlink" Target="https://podminky.urs.cz/item/CS_URS_2025_01/762083122" TargetMode="External"/><Relationship Id="rId236" Type="http://schemas.openxmlformats.org/officeDocument/2006/relationships/hyperlink" Target="https://podminky.urs.cz/item/CS_URS_2025_01/762395000" TargetMode="External"/><Relationship Id="rId257" Type="http://schemas.openxmlformats.org/officeDocument/2006/relationships/hyperlink" Target="https://podminky.urs.cz/item/CS_URS_2025_01/764001821" TargetMode="External"/><Relationship Id="rId278" Type="http://schemas.openxmlformats.org/officeDocument/2006/relationships/hyperlink" Target="https://podminky.urs.cz/item/CS_URS_2025_01/764218631"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podminky.urs.cz/item/CS_URS_2025_01/171251201" TargetMode="External"/><Relationship Id="rId13" Type="http://schemas.openxmlformats.org/officeDocument/2006/relationships/hyperlink" Target="https://podminky.urs.cz/item/CS_URS_2025_01/721173402" TargetMode="External"/><Relationship Id="rId18" Type="http://schemas.openxmlformats.org/officeDocument/2006/relationships/hyperlink" Target="https://podminky.urs.cz/item/CS_URS_2025_01/721174045" TargetMode="External"/><Relationship Id="rId26" Type="http://schemas.openxmlformats.org/officeDocument/2006/relationships/hyperlink" Target="https://podminky.urs.cz/item/CS_URS_2025_01/722181231" TargetMode="External"/><Relationship Id="rId39" Type="http://schemas.openxmlformats.org/officeDocument/2006/relationships/hyperlink" Target="https://podminky.urs.cz/item/CS_URS_2025_01/725331211" TargetMode="External"/><Relationship Id="rId3" Type="http://schemas.openxmlformats.org/officeDocument/2006/relationships/hyperlink" Target="https://podminky.urs.cz/item/CS_URS_2025_01/132351102" TargetMode="External"/><Relationship Id="rId21" Type="http://schemas.openxmlformats.org/officeDocument/2006/relationships/hyperlink" Target="https://podminky.urs.cz/item/CS_URS_2025_01/721290111" TargetMode="External"/><Relationship Id="rId34" Type="http://schemas.openxmlformats.org/officeDocument/2006/relationships/hyperlink" Target="https://podminky.urs.cz/item/CS_URS_2025_01/723231167" TargetMode="External"/><Relationship Id="rId42" Type="http://schemas.openxmlformats.org/officeDocument/2006/relationships/hyperlink" Target="https://podminky.urs.cz/item/CS_URS_2025_01/725821316" TargetMode="External"/><Relationship Id="rId47" Type="http://schemas.openxmlformats.org/officeDocument/2006/relationships/hyperlink" Target="https://podminky.urs.cz/item/CS_URS_2025_01/230230016" TargetMode="External"/><Relationship Id="rId7" Type="http://schemas.openxmlformats.org/officeDocument/2006/relationships/hyperlink" Target="https://podminky.urs.cz/item/CS_URS_2025_01/171201221" TargetMode="External"/><Relationship Id="rId12" Type="http://schemas.openxmlformats.org/officeDocument/2006/relationships/hyperlink" Target="https://podminky.urs.cz/item/CS_URS_2025_01/572370112" TargetMode="External"/><Relationship Id="rId17" Type="http://schemas.openxmlformats.org/officeDocument/2006/relationships/hyperlink" Target="https://podminky.urs.cz/item/CS_URS_2025_01/721174043" TargetMode="External"/><Relationship Id="rId25" Type="http://schemas.openxmlformats.org/officeDocument/2006/relationships/hyperlink" Target="https://podminky.urs.cz/item/CS_URS_2025_01/722174003" TargetMode="External"/><Relationship Id="rId33" Type="http://schemas.openxmlformats.org/officeDocument/2006/relationships/hyperlink" Target="https://podminky.urs.cz/item/CS_URS_2025_01/723150369" TargetMode="External"/><Relationship Id="rId38" Type="http://schemas.openxmlformats.org/officeDocument/2006/relationships/hyperlink" Target="https://podminky.urs.cz/item/CS_URS_2025_01/725231203" TargetMode="External"/><Relationship Id="rId46" Type="http://schemas.openxmlformats.org/officeDocument/2006/relationships/hyperlink" Target="https://podminky.urs.cz/item/CS_URS_2025_01/998725103" TargetMode="External"/><Relationship Id="rId2" Type="http://schemas.openxmlformats.org/officeDocument/2006/relationships/hyperlink" Target="https://podminky.urs.cz/item/CS_URS_2025_01/115101301" TargetMode="External"/><Relationship Id="rId16" Type="http://schemas.openxmlformats.org/officeDocument/2006/relationships/hyperlink" Target="https://podminky.urs.cz/item/CS_URS_2025_01/721174042" TargetMode="External"/><Relationship Id="rId20" Type="http://schemas.openxmlformats.org/officeDocument/2006/relationships/hyperlink" Target="https://podminky.urs.cz/item/CS_URS_2025_01/721242106" TargetMode="External"/><Relationship Id="rId29" Type="http://schemas.openxmlformats.org/officeDocument/2006/relationships/hyperlink" Target="https://podminky.urs.cz/item/CS_URS_2025_01/722250101" TargetMode="External"/><Relationship Id="rId41" Type="http://schemas.openxmlformats.org/officeDocument/2006/relationships/hyperlink" Target="https://podminky.urs.cz/item/CS_URS_2025_01/725532112" TargetMode="External"/><Relationship Id="rId1" Type="http://schemas.openxmlformats.org/officeDocument/2006/relationships/hyperlink" Target="https://podminky.urs.cz/item/CS_URS_2025_01/115101201" TargetMode="External"/><Relationship Id="rId6" Type="http://schemas.openxmlformats.org/officeDocument/2006/relationships/hyperlink" Target="https://podminky.urs.cz/item/CS_URS_2025_01/162751139" TargetMode="External"/><Relationship Id="rId11" Type="http://schemas.openxmlformats.org/officeDocument/2006/relationships/hyperlink" Target="https://podminky.urs.cz/item/CS_URS_2025_01/451573111" TargetMode="External"/><Relationship Id="rId24" Type="http://schemas.openxmlformats.org/officeDocument/2006/relationships/hyperlink" Target="https://podminky.urs.cz/item/CS_URS_2025_01/722174002" TargetMode="External"/><Relationship Id="rId32" Type="http://schemas.openxmlformats.org/officeDocument/2006/relationships/hyperlink" Target="https://podminky.urs.cz/item/CS_URS_2025_01/723111307" TargetMode="External"/><Relationship Id="rId37" Type="http://schemas.openxmlformats.org/officeDocument/2006/relationships/hyperlink" Target="https://podminky.urs.cz/item/CS_URS_2025_01/725211603" TargetMode="External"/><Relationship Id="rId40" Type="http://schemas.openxmlformats.org/officeDocument/2006/relationships/hyperlink" Target="https://podminky.urs.cz/item/CS_URS_2025_01/725531101" TargetMode="External"/><Relationship Id="rId45" Type="http://schemas.openxmlformats.org/officeDocument/2006/relationships/hyperlink" Target="https://podminky.urs.cz/item/CS_URS_2025_01/725841354" TargetMode="External"/><Relationship Id="rId5" Type="http://schemas.openxmlformats.org/officeDocument/2006/relationships/hyperlink" Target="https://podminky.urs.cz/item/CS_URS_2025_01/162751137" TargetMode="External"/><Relationship Id="rId15" Type="http://schemas.openxmlformats.org/officeDocument/2006/relationships/hyperlink" Target="https://podminky.urs.cz/item/CS_URS_2025_01/721174025" TargetMode="External"/><Relationship Id="rId23" Type="http://schemas.openxmlformats.org/officeDocument/2006/relationships/hyperlink" Target="https://podminky.urs.cz/item/CS_URS_2025_01/998721103" TargetMode="External"/><Relationship Id="rId28" Type="http://schemas.openxmlformats.org/officeDocument/2006/relationships/hyperlink" Target="https://podminky.urs.cz/item/CS_URS_2025_01/722232043" TargetMode="External"/><Relationship Id="rId36" Type="http://schemas.openxmlformats.org/officeDocument/2006/relationships/hyperlink" Target="https://podminky.urs.cz/item/CS_URS_2025_01/725112022" TargetMode="External"/><Relationship Id="rId10" Type="http://schemas.openxmlformats.org/officeDocument/2006/relationships/hyperlink" Target="https://podminky.urs.cz/item/CS_URS_2025_01/175111101" TargetMode="External"/><Relationship Id="rId19" Type="http://schemas.openxmlformats.org/officeDocument/2006/relationships/hyperlink" Target="https://podminky.urs.cz/item/CS_URS_2025_01/721226511" TargetMode="External"/><Relationship Id="rId31" Type="http://schemas.openxmlformats.org/officeDocument/2006/relationships/hyperlink" Target="https://podminky.urs.cz/item/CS_URS_2025_01/998722103" TargetMode="External"/><Relationship Id="rId44" Type="http://schemas.openxmlformats.org/officeDocument/2006/relationships/hyperlink" Target="https://podminky.urs.cz/item/CS_URS_2025_01/725823112" TargetMode="External"/><Relationship Id="rId4" Type="http://schemas.openxmlformats.org/officeDocument/2006/relationships/hyperlink" Target="https://podminky.urs.cz/item/CS_URS_2025_01/161151113" TargetMode="External"/><Relationship Id="rId9" Type="http://schemas.openxmlformats.org/officeDocument/2006/relationships/hyperlink" Target="https://podminky.urs.cz/item/CS_URS_2025_01/174111101" TargetMode="External"/><Relationship Id="rId14" Type="http://schemas.openxmlformats.org/officeDocument/2006/relationships/hyperlink" Target="https://podminky.urs.cz/item/CS_URS_2025_01/721174024" TargetMode="External"/><Relationship Id="rId22" Type="http://schemas.openxmlformats.org/officeDocument/2006/relationships/hyperlink" Target="https://podminky.urs.cz/item/CS_URS_2025_01/998721102" TargetMode="External"/><Relationship Id="rId27" Type="http://schemas.openxmlformats.org/officeDocument/2006/relationships/hyperlink" Target="https://podminky.urs.cz/item/CS_URS_2025_01/722181241" TargetMode="External"/><Relationship Id="rId30" Type="http://schemas.openxmlformats.org/officeDocument/2006/relationships/hyperlink" Target="https://podminky.urs.cz/item/CS_URS_2025_01/722290234" TargetMode="External"/><Relationship Id="rId35" Type="http://schemas.openxmlformats.org/officeDocument/2006/relationships/hyperlink" Target="https://podminky.urs.cz/item/CS_URS_2025_01/998723103" TargetMode="External"/><Relationship Id="rId43" Type="http://schemas.openxmlformats.org/officeDocument/2006/relationships/hyperlink" Target="https://podminky.urs.cz/item/CS_URS_2025_01/725822613" TargetMode="External"/><Relationship Id="rId48"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64"/>
  <sheetViews>
    <sheetView showGridLines="0" tabSelected="1" workbookViewId="0"/>
  </sheetViews>
  <sheetFormatPr defaultRowHeight="15"/>
  <cols>
    <col min="1" max="1" width="8.33203125" style="1" customWidth="1"/>
    <col min="2" max="2" width="1.6640625" style="1" customWidth="1"/>
    <col min="3" max="3" width="4.1640625" style="1" customWidth="1"/>
    <col min="4" max="33" width="2.6640625" style="1" customWidth="1"/>
    <col min="34" max="34" width="3.33203125" style="1" customWidth="1"/>
    <col min="35" max="35" width="31.6640625" style="1" customWidth="1"/>
    <col min="36" max="37" width="2.5" style="1" customWidth="1"/>
    <col min="38" max="38" width="8.33203125" style="1" customWidth="1"/>
    <col min="39" max="39" width="3.33203125" style="1" customWidth="1"/>
    <col min="40" max="40" width="13.33203125" style="1" customWidth="1"/>
    <col min="41" max="41" width="7.5" style="1" customWidth="1"/>
    <col min="42" max="42" width="4.1640625" style="1" customWidth="1"/>
    <col min="43" max="43" width="15.6640625" style="1" customWidth="1"/>
    <col min="44" max="44" width="13.6640625" style="1" customWidth="1"/>
    <col min="45" max="47" width="25.83203125" style="1" hidden="1" customWidth="1"/>
    <col min="48" max="49" width="21.6640625" style="1" hidden="1" customWidth="1"/>
    <col min="50" max="51" width="25" style="1" hidden="1" customWidth="1"/>
    <col min="52" max="52" width="21.6640625" style="1" hidden="1" customWidth="1"/>
    <col min="53" max="53" width="19.1640625" style="1" hidden="1" customWidth="1"/>
    <col min="54" max="54" width="25" style="1" hidden="1" customWidth="1"/>
    <col min="55" max="55" width="21.6640625" style="1" hidden="1" customWidth="1"/>
    <col min="56" max="56" width="19.1640625" style="1" hidden="1" customWidth="1"/>
    <col min="57" max="57" width="66.5" style="1" customWidth="1"/>
    <col min="71" max="91" width="9.33203125" style="1" hidden="1"/>
  </cols>
  <sheetData>
    <row r="1" spans="1:74" ht="11.25">
      <c r="A1" s="19" t="s">
        <v>0</v>
      </c>
      <c r="AZ1" s="19" t="s">
        <v>1</v>
      </c>
      <c r="BA1" s="19" t="s">
        <v>2</v>
      </c>
      <c r="BB1" s="19" t="s">
        <v>3</v>
      </c>
      <c r="BT1" s="19" t="s">
        <v>4</v>
      </c>
      <c r="BU1" s="19" t="s">
        <v>4</v>
      </c>
      <c r="BV1" s="19" t="s">
        <v>5</v>
      </c>
    </row>
    <row r="2" spans="1:74" s="1" customFormat="1" ht="36.950000000000003" customHeight="1">
      <c r="AR2" s="382"/>
      <c r="AS2" s="382"/>
      <c r="AT2" s="382"/>
      <c r="AU2" s="382"/>
      <c r="AV2" s="382"/>
      <c r="AW2" s="382"/>
      <c r="AX2" s="382"/>
      <c r="AY2" s="382"/>
      <c r="AZ2" s="382"/>
      <c r="BA2" s="382"/>
      <c r="BB2" s="382"/>
      <c r="BC2" s="382"/>
      <c r="BD2" s="382"/>
      <c r="BE2" s="382"/>
      <c r="BS2" s="20" t="s">
        <v>6</v>
      </c>
      <c r="BT2" s="20" t="s">
        <v>7</v>
      </c>
    </row>
    <row r="3" spans="1:74" s="1" customFormat="1" ht="6.95" customHeight="1">
      <c r="B3" s="21"/>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3"/>
      <c r="BS3" s="20" t="s">
        <v>6</v>
      </c>
      <c r="BT3" s="20" t="s">
        <v>8</v>
      </c>
    </row>
    <row r="4" spans="1:74" s="1" customFormat="1" ht="24.95" customHeight="1">
      <c r="B4" s="24"/>
      <c r="C4" s="25"/>
      <c r="D4" s="26" t="s">
        <v>9</v>
      </c>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3"/>
      <c r="AS4" s="27" t="s">
        <v>10</v>
      </c>
      <c r="BE4" s="28" t="s">
        <v>11</v>
      </c>
      <c r="BS4" s="20" t="s">
        <v>12</v>
      </c>
    </row>
    <row r="5" spans="1:74" s="1" customFormat="1" ht="12" customHeight="1">
      <c r="B5" s="24"/>
      <c r="C5" s="25"/>
      <c r="D5" s="29" t="s">
        <v>13</v>
      </c>
      <c r="E5" s="25"/>
      <c r="F5" s="25"/>
      <c r="G5" s="25"/>
      <c r="H5" s="25"/>
      <c r="I5" s="25"/>
      <c r="J5" s="25"/>
      <c r="K5" s="366" t="s">
        <v>14</v>
      </c>
      <c r="L5" s="367"/>
      <c r="M5" s="367"/>
      <c r="N5" s="367"/>
      <c r="O5" s="367"/>
      <c r="P5" s="367"/>
      <c r="Q5" s="367"/>
      <c r="R5" s="367"/>
      <c r="S5" s="367"/>
      <c r="T5" s="367"/>
      <c r="U5" s="367"/>
      <c r="V5" s="367"/>
      <c r="W5" s="367"/>
      <c r="X5" s="367"/>
      <c r="Y5" s="367"/>
      <c r="Z5" s="367"/>
      <c r="AA5" s="367"/>
      <c r="AB5" s="367"/>
      <c r="AC5" s="367"/>
      <c r="AD5" s="367"/>
      <c r="AE5" s="367"/>
      <c r="AF5" s="367"/>
      <c r="AG5" s="367"/>
      <c r="AH5" s="367"/>
      <c r="AI5" s="367"/>
      <c r="AJ5" s="367"/>
      <c r="AK5" s="367"/>
      <c r="AL5" s="367"/>
      <c r="AM5" s="367"/>
      <c r="AN5" s="367"/>
      <c r="AO5" s="367"/>
      <c r="AP5" s="25"/>
      <c r="AQ5" s="25"/>
      <c r="AR5" s="23"/>
      <c r="BE5" s="363" t="s">
        <v>15</v>
      </c>
      <c r="BS5" s="20" t="s">
        <v>6</v>
      </c>
    </row>
    <row r="6" spans="1:74" s="1" customFormat="1" ht="36.950000000000003" customHeight="1">
      <c r="B6" s="24"/>
      <c r="C6" s="25"/>
      <c r="D6" s="31" t="s">
        <v>16</v>
      </c>
      <c r="E6" s="25"/>
      <c r="F6" s="25"/>
      <c r="G6" s="25"/>
      <c r="H6" s="25"/>
      <c r="I6" s="25"/>
      <c r="J6" s="25"/>
      <c r="K6" s="368" t="s">
        <v>17</v>
      </c>
      <c r="L6" s="367"/>
      <c r="M6" s="367"/>
      <c r="N6" s="367"/>
      <c r="O6" s="367"/>
      <c r="P6" s="367"/>
      <c r="Q6" s="367"/>
      <c r="R6" s="367"/>
      <c r="S6" s="367"/>
      <c r="T6" s="367"/>
      <c r="U6" s="367"/>
      <c r="V6" s="367"/>
      <c r="W6" s="367"/>
      <c r="X6" s="367"/>
      <c r="Y6" s="367"/>
      <c r="Z6" s="367"/>
      <c r="AA6" s="367"/>
      <c r="AB6" s="367"/>
      <c r="AC6" s="367"/>
      <c r="AD6" s="367"/>
      <c r="AE6" s="367"/>
      <c r="AF6" s="367"/>
      <c r="AG6" s="367"/>
      <c r="AH6" s="367"/>
      <c r="AI6" s="367"/>
      <c r="AJ6" s="367"/>
      <c r="AK6" s="367"/>
      <c r="AL6" s="367"/>
      <c r="AM6" s="367"/>
      <c r="AN6" s="367"/>
      <c r="AO6" s="367"/>
      <c r="AP6" s="25"/>
      <c r="AQ6" s="25"/>
      <c r="AR6" s="23"/>
      <c r="BE6" s="364"/>
      <c r="BS6" s="20" t="s">
        <v>6</v>
      </c>
    </row>
    <row r="7" spans="1:74" s="1" customFormat="1" ht="12" customHeight="1">
      <c r="B7" s="24"/>
      <c r="C7" s="25"/>
      <c r="D7" s="32" t="s">
        <v>18</v>
      </c>
      <c r="E7" s="25"/>
      <c r="F7" s="25"/>
      <c r="G7" s="25"/>
      <c r="H7" s="25"/>
      <c r="I7" s="25"/>
      <c r="J7" s="25"/>
      <c r="K7" s="30" t="s">
        <v>19</v>
      </c>
      <c r="L7" s="25"/>
      <c r="M7" s="25"/>
      <c r="N7" s="25"/>
      <c r="O7" s="25"/>
      <c r="P7" s="25"/>
      <c r="Q7" s="25"/>
      <c r="R7" s="25"/>
      <c r="S7" s="25"/>
      <c r="T7" s="25"/>
      <c r="U7" s="25"/>
      <c r="V7" s="25"/>
      <c r="W7" s="25"/>
      <c r="X7" s="25"/>
      <c r="Y7" s="25"/>
      <c r="Z7" s="25"/>
      <c r="AA7" s="25"/>
      <c r="AB7" s="25"/>
      <c r="AC7" s="25"/>
      <c r="AD7" s="25"/>
      <c r="AE7" s="25"/>
      <c r="AF7" s="25"/>
      <c r="AG7" s="25"/>
      <c r="AH7" s="25"/>
      <c r="AI7" s="25"/>
      <c r="AJ7" s="25"/>
      <c r="AK7" s="32" t="s">
        <v>20</v>
      </c>
      <c r="AL7" s="25"/>
      <c r="AM7" s="25"/>
      <c r="AN7" s="30" t="s">
        <v>21</v>
      </c>
      <c r="AO7" s="25"/>
      <c r="AP7" s="25"/>
      <c r="AQ7" s="25"/>
      <c r="AR7" s="23"/>
      <c r="BE7" s="364"/>
      <c r="BS7" s="20" t="s">
        <v>6</v>
      </c>
    </row>
    <row r="8" spans="1:74" s="1" customFormat="1" ht="12" customHeight="1">
      <c r="B8" s="24"/>
      <c r="C8" s="25"/>
      <c r="D8" s="32" t="s">
        <v>22</v>
      </c>
      <c r="E8" s="25"/>
      <c r="F8" s="25"/>
      <c r="G8" s="25"/>
      <c r="H8" s="25"/>
      <c r="I8" s="25"/>
      <c r="J8" s="25"/>
      <c r="K8" s="30" t="s">
        <v>23</v>
      </c>
      <c r="L8" s="25"/>
      <c r="M8" s="25"/>
      <c r="N8" s="25"/>
      <c r="O8" s="25"/>
      <c r="P8" s="25"/>
      <c r="Q8" s="25"/>
      <c r="R8" s="25"/>
      <c r="S8" s="25"/>
      <c r="T8" s="25"/>
      <c r="U8" s="25"/>
      <c r="V8" s="25"/>
      <c r="W8" s="25"/>
      <c r="X8" s="25"/>
      <c r="Y8" s="25"/>
      <c r="Z8" s="25"/>
      <c r="AA8" s="25"/>
      <c r="AB8" s="25"/>
      <c r="AC8" s="25"/>
      <c r="AD8" s="25"/>
      <c r="AE8" s="25"/>
      <c r="AF8" s="25"/>
      <c r="AG8" s="25"/>
      <c r="AH8" s="25"/>
      <c r="AI8" s="25"/>
      <c r="AJ8" s="25"/>
      <c r="AK8" s="32" t="s">
        <v>24</v>
      </c>
      <c r="AL8" s="25"/>
      <c r="AM8" s="25"/>
      <c r="AN8" s="33" t="s">
        <v>25</v>
      </c>
      <c r="AO8" s="25"/>
      <c r="AP8" s="25"/>
      <c r="AQ8" s="25"/>
      <c r="AR8" s="23"/>
      <c r="BE8" s="364"/>
      <c r="BS8" s="20" t="s">
        <v>6</v>
      </c>
    </row>
    <row r="9" spans="1:74" s="1" customFormat="1" ht="14.45" customHeight="1">
      <c r="B9" s="24"/>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3"/>
      <c r="BE9" s="364"/>
      <c r="BS9" s="20" t="s">
        <v>6</v>
      </c>
    </row>
    <row r="10" spans="1:74" s="1" customFormat="1" ht="12" customHeight="1">
      <c r="B10" s="24"/>
      <c r="C10" s="25"/>
      <c r="D10" s="32" t="s">
        <v>26</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32" t="s">
        <v>27</v>
      </c>
      <c r="AL10" s="25"/>
      <c r="AM10" s="25"/>
      <c r="AN10" s="30" t="s">
        <v>28</v>
      </c>
      <c r="AO10" s="25"/>
      <c r="AP10" s="25"/>
      <c r="AQ10" s="25"/>
      <c r="AR10" s="23"/>
      <c r="BE10" s="364"/>
      <c r="BS10" s="20" t="s">
        <v>6</v>
      </c>
    </row>
    <row r="11" spans="1:74" s="1" customFormat="1" ht="18.399999999999999" customHeight="1">
      <c r="B11" s="24"/>
      <c r="C11" s="25"/>
      <c r="D11" s="25"/>
      <c r="E11" s="30" t="s">
        <v>29</v>
      </c>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32" t="s">
        <v>30</v>
      </c>
      <c r="AL11" s="25"/>
      <c r="AM11" s="25"/>
      <c r="AN11" s="30" t="s">
        <v>31</v>
      </c>
      <c r="AO11" s="25"/>
      <c r="AP11" s="25"/>
      <c r="AQ11" s="25"/>
      <c r="AR11" s="23"/>
      <c r="BE11" s="364"/>
      <c r="BS11" s="20" t="s">
        <v>6</v>
      </c>
    </row>
    <row r="12" spans="1:74" s="1" customFormat="1" ht="6.95" customHeight="1">
      <c r="B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3"/>
      <c r="BE12" s="364"/>
      <c r="BS12" s="20" t="s">
        <v>6</v>
      </c>
    </row>
    <row r="13" spans="1:74" s="1" customFormat="1" ht="12" customHeight="1">
      <c r="B13" s="24"/>
      <c r="C13" s="25"/>
      <c r="D13" s="32" t="s">
        <v>32</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32" t="s">
        <v>27</v>
      </c>
      <c r="AL13" s="25"/>
      <c r="AM13" s="25"/>
      <c r="AN13" s="34" t="s">
        <v>33</v>
      </c>
      <c r="AO13" s="25"/>
      <c r="AP13" s="25"/>
      <c r="AQ13" s="25"/>
      <c r="AR13" s="23"/>
      <c r="BE13" s="364"/>
      <c r="BS13" s="20" t="s">
        <v>6</v>
      </c>
    </row>
    <row r="14" spans="1:74" ht="12.75">
      <c r="B14" s="24"/>
      <c r="C14" s="25"/>
      <c r="D14" s="25"/>
      <c r="E14" s="369" t="s">
        <v>33</v>
      </c>
      <c r="F14" s="370"/>
      <c r="G14" s="370"/>
      <c r="H14" s="370"/>
      <c r="I14" s="370"/>
      <c r="J14" s="370"/>
      <c r="K14" s="370"/>
      <c r="L14" s="370"/>
      <c r="M14" s="370"/>
      <c r="N14" s="370"/>
      <c r="O14" s="370"/>
      <c r="P14" s="370"/>
      <c r="Q14" s="370"/>
      <c r="R14" s="370"/>
      <c r="S14" s="370"/>
      <c r="T14" s="370"/>
      <c r="U14" s="370"/>
      <c r="V14" s="370"/>
      <c r="W14" s="370"/>
      <c r="X14" s="370"/>
      <c r="Y14" s="370"/>
      <c r="Z14" s="370"/>
      <c r="AA14" s="370"/>
      <c r="AB14" s="370"/>
      <c r="AC14" s="370"/>
      <c r="AD14" s="370"/>
      <c r="AE14" s="370"/>
      <c r="AF14" s="370"/>
      <c r="AG14" s="370"/>
      <c r="AH14" s="370"/>
      <c r="AI14" s="370"/>
      <c r="AJ14" s="370"/>
      <c r="AK14" s="32" t="s">
        <v>30</v>
      </c>
      <c r="AL14" s="25"/>
      <c r="AM14" s="25"/>
      <c r="AN14" s="34" t="s">
        <v>33</v>
      </c>
      <c r="AO14" s="25"/>
      <c r="AP14" s="25"/>
      <c r="AQ14" s="25"/>
      <c r="AR14" s="23"/>
      <c r="BE14" s="364"/>
      <c r="BS14" s="20" t="s">
        <v>6</v>
      </c>
    </row>
    <row r="15" spans="1:74" s="1" customFormat="1" ht="6.95" customHeight="1">
      <c r="B15" s="24"/>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3"/>
      <c r="BE15" s="364"/>
      <c r="BS15" s="20" t="s">
        <v>4</v>
      </c>
    </row>
    <row r="16" spans="1:74" s="1" customFormat="1" ht="12" customHeight="1">
      <c r="B16" s="24"/>
      <c r="C16" s="25"/>
      <c r="D16" s="32" t="s">
        <v>34</v>
      </c>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32" t="s">
        <v>27</v>
      </c>
      <c r="AL16" s="25"/>
      <c r="AM16" s="25"/>
      <c r="AN16" s="30" t="s">
        <v>35</v>
      </c>
      <c r="AO16" s="25"/>
      <c r="AP16" s="25"/>
      <c r="AQ16" s="25"/>
      <c r="AR16" s="23"/>
      <c r="BE16" s="364"/>
      <c r="BS16" s="20" t="s">
        <v>4</v>
      </c>
    </row>
    <row r="17" spans="1:71" s="1" customFormat="1" ht="18.399999999999999" customHeight="1">
      <c r="B17" s="24"/>
      <c r="C17" s="25"/>
      <c r="D17" s="25"/>
      <c r="E17" s="30" t="s">
        <v>36</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32" t="s">
        <v>30</v>
      </c>
      <c r="AL17" s="25"/>
      <c r="AM17" s="25"/>
      <c r="AN17" s="30" t="s">
        <v>37</v>
      </c>
      <c r="AO17" s="25"/>
      <c r="AP17" s="25"/>
      <c r="AQ17" s="25"/>
      <c r="AR17" s="23"/>
      <c r="BE17" s="364"/>
      <c r="BS17" s="20" t="s">
        <v>38</v>
      </c>
    </row>
    <row r="18" spans="1:71" s="1" customFormat="1" ht="6.95" customHeight="1">
      <c r="B18" s="24"/>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3"/>
      <c r="BE18" s="364"/>
      <c r="BS18" s="20" t="s">
        <v>6</v>
      </c>
    </row>
    <row r="19" spans="1:71" s="1" customFormat="1" ht="12" customHeight="1">
      <c r="B19" s="24"/>
      <c r="C19" s="25"/>
      <c r="D19" s="32" t="s">
        <v>39</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32" t="s">
        <v>27</v>
      </c>
      <c r="AL19" s="25"/>
      <c r="AM19" s="25"/>
      <c r="AN19" s="30" t="s">
        <v>21</v>
      </c>
      <c r="AO19" s="25"/>
      <c r="AP19" s="25"/>
      <c r="AQ19" s="25"/>
      <c r="AR19" s="23"/>
      <c r="BE19" s="364"/>
      <c r="BS19" s="20" t="s">
        <v>6</v>
      </c>
    </row>
    <row r="20" spans="1:71" s="1" customFormat="1" ht="18.399999999999999" customHeight="1">
      <c r="B20" s="24"/>
      <c r="C20" s="25"/>
      <c r="D20" s="25"/>
      <c r="E20" s="30" t="s">
        <v>40</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32" t="s">
        <v>30</v>
      </c>
      <c r="AL20" s="25"/>
      <c r="AM20" s="25"/>
      <c r="AN20" s="30" t="s">
        <v>21</v>
      </c>
      <c r="AO20" s="25"/>
      <c r="AP20" s="25"/>
      <c r="AQ20" s="25"/>
      <c r="AR20" s="23"/>
      <c r="BE20" s="364"/>
      <c r="BS20" s="20" t="s">
        <v>38</v>
      </c>
    </row>
    <row r="21" spans="1:71" s="1" customFormat="1" ht="6.95" customHeight="1">
      <c r="B21" s="24"/>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3"/>
      <c r="BE21" s="364"/>
    </row>
    <row r="22" spans="1:71" s="1" customFormat="1" ht="12" customHeight="1">
      <c r="B22" s="24"/>
      <c r="C22" s="25"/>
      <c r="D22" s="32" t="s">
        <v>41</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3"/>
      <c r="BE22" s="364"/>
    </row>
    <row r="23" spans="1:71" s="1" customFormat="1" ht="47.25" customHeight="1">
      <c r="B23" s="24"/>
      <c r="C23" s="25"/>
      <c r="D23" s="25"/>
      <c r="E23" s="371" t="s">
        <v>42</v>
      </c>
      <c r="F23" s="371"/>
      <c r="G23" s="371"/>
      <c r="H23" s="371"/>
      <c r="I23" s="371"/>
      <c r="J23" s="371"/>
      <c r="K23" s="371"/>
      <c r="L23" s="371"/>
      <c r="M23" s="371"/>
      <c r="N23" s="371"/>
      <c r="O23" s="371"/>
      <c r="P23" s="371"/>
      <c r="Q23" s="371"/>
      <c r="R23" s="371"/>
      <c r="S23" s="371"/>
      <c r="T23" s="371"/>
      <c r="U23" s="371"/>
      <c r="V23" s="371"/>
      <c r="W23" s="371"/>
      <c r="X23" s="371"/>
      <c r="Y23" s="371"/>
      <c r="Z23" s="371"/>
      <c r="AA23" s="371"/>
      <c r="AB23" s="371"/>
      <c r="AC23" s="371"/>
      <c r="AD23" s="371"/>
      <c r="AE23" s="371"/>
      <c r="AF23" s="371"/>
      <c r="AG23" s="371"/>
      <c r="AH23" s="371"/>
      <c r="AI23" s="371"/>
      <c r="AJ23" s="371"/>
      <c r="AK23" s="371"/>
      <c r="AL23" s="371"/>
      <c r="AM23" s="371"/>
      <c r="AN23" s="371"/>
      <c r="AO23" s="25"/>
      <c r="AP23" s="25"/>
      <c r="AQ23" s="25"/>
      <c r="AR23" s="23"/>
      <c r="BE23" s="364"/>
    </row>
    <row r="24" spans="1:71" s="1" customFormat="1" ht="6.95" customHeight="1">
      <c r="B24" s="24"/>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3"/>
      <c r="BE24" s="364"/>
    </row>
    <row r="25" spans="1:71" s="1" customFormat="1" ht="6.95" customHeight="1">
      <c r="B25" s="24"/>
      <c r="C25" s="25"/>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25"/>
      <c r="AQ25" s="25"/>
      <c r="AR25" s="23"/>
      <c r="BE25" s="364"/>
    </row>
    <row r="26" spans="1:71" s="2" customFormat="1" ht="25.9" customHeight="1">
      <c r="A26" s="37"/>
      <c r="B26" s="38"/>
      <c r="C26" s="39"/>
      <c r="D26" s="40" t="s">
        <v>43</v>
      </c>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372">
        <f>ROUND(AG54,2)</f>
        <v>0</v>
      </c>
      <c r="AL26" s="373"/>
      <c r="AM26" s="373"/>
      <c r="AN26" s="373"/>
      <c r="AO26" s="373"/>
      <c r="AP26" s="39"/>
      <c r="AQ26" s="39"/>
      <c r="AR26" s="42"/>
      <c r="BE26" s="364"/>
    </row>
    <row r="27" spans="1:71" s="2" customFormat="1" ht="6.95" customHeight="1">
      <c r="A27" s="37"/>
      <c r="B27" s="38"/>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42"/>
      <c r="BE27" s="364"/>
    </row>
    <row r="28" spans="1:71" s="2" customFormat="1" ht="12.75">
      <c r="A28" s="37"/>
      <c r="B28" s="38"/>
      <c r="C28" s="39"/>
      <c r="D28" s="39"/>
      <c r="E28" s="39"/>
      <c r="F28" s="39"/>
      <c r="G28" s="39"/>
      <c r="H28" s="39"/>
      <c r="I28" s="39"/>
      <c r="J28" s="39"/>
      <c r="K28" s="39"/>
      <c r="L28" s="374" t="s">
        <v>44</v>
      </c>
      <c r="M28" s="374"/>
      <c r="N28" s="374"/>
      <c r="O28" s="374"/>
      <c r="P28" s="374"/>
      <c r="Q28" s="39"/>
      <c r="R28" s="39"/>
      <c r="S28" s="39"/>
      <c r="T28" s="39"/>
      <c r="U28" s="39"/>
      <c r="V28" s="39"/>
      <c r="W28" s="374" t="s">
        <v>45</v>
      </c>
      <c r="X28" s="374"/>
      <c r="Y28" s="374"/>
      <c r="Z28" s="374"/>
      <c r="AA28" s="374"/>
      <c r="AB28" s="374"/>
      <c r="AC28" s="374"/>
      <c r="AD28" s="374"/>
      <c r="AE28" s="374"/>
      <c r="AF28" s="39"/>
      <c r="AG28" s="39"/>
      <c r="AH28" s="39"/>
      <c r="AI28" s="39"/>
      <c r="AJ28" s="39"/>
      <c r="AK28" s="374" t="s">
        <v>46</v>
      </c>
      <c r="AL28" s="374"/>
      <c r="AM28" s="374"/>
      <c r="AN28" s="374"/>
      <c r="AO28" s="374"/>
      <c r="AP28" s="39"/>
      <c r="AQ28" s="39"/>
      <c r="AR28" s="42"/>
      <c r="BE28" s="364"/>
    </row>
    <row r="29" spans="1:71" s="3" customFormat="1" ht="14.45" customHeight="1">
      <c r="B29" s="43"/>
      <c r="C29" s="44"/>
      <c r="D29" s="32" t="s">
        <v>47</v>
      </c>
      <c r="E29" s="44"/>
      <c r="F29" s="32" t="s">
        <v>48</v>
      </c>
      <c r="G29" s="44"/>
      <c r="H29" s="44"/>
      <c r="I29" s="44"/>
      <c r="J29" s="44"/>
      <c r="K29" s="44"/>
      <c r="L29" s="377">
        <v>0.21</v>
      </c>
      <c r="M29" s="376"/>
      <c r="N29" s="376"/>
      <c r="O29" s="376"/>
      <c r="P29" s="376"/>
      <c r="Q29" s="44"/>
      <c r="R29" s="44"/>
      <c r="S29" s="44"/>
      <c r="T29" s="44"/>
      <c r="U29" s="44"/>
      <c r="V29" s="44"/>
      <c r="W29" s="375">
        <f>ROUND(AZ54, 2)</f>
        <v>0</v>
      </c>
      <c r="X29" s="376"/>
      <c r="Y29" s="376"/>
      <c r="Z29" s="376"/>
      <c r="AA29" s="376"/>
      <c r="AB29" s="376"/>
      <c r="AC29" s="376"/>
      <c r="AD29" s="376"/>
      <c r="AE29" s="376"/>
      <c r="AF29" s="44"/>
      <c r="AG29" s="44"/>
      <c r="AH29" s="44"/>
      <c r="AI29" s="44"/>
      <c r="AJ29" s="44"/>
      <c r="AK29" s="375">
        <f>ROUND(AV54, 2)</f>
        <v>0</v>
      </c>
      <c r="AL29" s="376"/>
      <c r="AM29" s="376"/>
      <c r="AN29" s="376"/>
      <c r="AO29" s="376"/>
      <c r="AP29" s="44"/>
      <c r="AQ29" s="44"/>
      <c r="AR29" s="45"/>
      <c r="BE29" s="365"/>
    </row>
    <row r="30" spans="1:71" s="3" customFormat="1" ht="14.45" customHeight="1">
      <c r="B30" s="43"/>
      <c r="C30" s="44"/>
      <c r="D30" s="44"/>
      <c r="E30" s="44"/>
      <c r="F30" s="32" t="s">
        <v>49</v>
      </c>
      <c r="G30" s="44"/>
      <c r="H30" s="44"/>
      <c r="I30" s="44"/>
      <c r="J30" s="44"/>
      <c r="K30" s="44"/>
      <c r="L30" s="377">
        <v>0.12</v>
      </c>
      <c r="M30" s="376"/>
      <c r="N30" s="376"/>
      <c r="O30" s="376"/>
      <c r="P30" s="376"/>
      <c r="Q30" s="44"/>
      <c r="R30" s="44"/>
      <c r="S30" s="44"/>
      <c r="T30" s="44"/>
      <c r="U30" s="44"/>
      <c r="V30" s="44"/>
      <c r="W30" s="375">
        <f>ROUND(BA54, 2)</f>
        <v>0</v>
      </c>
      <c r="X30" s="376"/>
      <c r="Y30" s="376"/>
      <c r="Z30" s="376"/>
      <c r="AA30" s="376"/>
      <c r="AB30" s="376"/>
      <c r="AC30" s="376"/>
      <c r="AD30" s="376"/>
      <c r="AE30" s="376"/>
      <c r="AF30" s="44"/>
      <c r="AG30" s="44"/>
      <c r="AH30" s="44"/>
      <c r="AI30" s="44"/>
      <c r="AJ30" s="44"/>
      <c r="AK30" s="375">
        <f>ROUND(AW54, 2)</f>
        <v>0</v>
      </c>
      <c r="AL30" s="376"/>
      <c r="AM30" s="376"/>
      <c r="AN30" s="376"/>
      <c r="AO30" s="376"/>
      <c r="AP30" s="44"/>
      <c r="AQ30" s="44"/>
      <c r="AR30" s="45"/>
      <c r="BE30" s="365"/>
    </row>
    <row r="31" spans="1:71" s="3" customFormat="1" ht="14.45" hidden="1" customHeight="1">
      <c r="B31" s="43"/>
      <c r="C31" s="44"/>
      <c r="D31" s="44"/>
      <c r="E31" s="44"/>
      <c r="F31" s="32" t="s">
        <v>50</v>
      </c>
      <c r="G31" s="44"/>
      <c r="H31" s="44"/>
      <c r="I31" s="44"/>
      <c r="J31" s="44"/>
      <c r="K31" s="44"/>
      <c r="L31" s="377">
        <v>0.21</v>
      </c>
      <c r="M31" s="376"/>
      <c r="N31" s="376"/>
      <c r="O31" s="376"/>
      <c r="P31" s="376"/>
      <c r="Q31" s="44"/>
      <c r="R31" s="44"/>
      <c r="S31" s="44"/>
      <c r="T31" s="44"/>
      <c r="U31" s="44"/>
      <c r="V31" s="44"/>
      <c r="W31" s="375">
        <f>ROUND(BB54, 2)</f>
        <v>0</v>
      </c>
      <c r="X31" s="376"/>
      <c r="Y31" s="376"/>
      <c r="Z31" s="376"/>
      <c r="AA31" s="376"/>
      <c r="AB31" s="376"/>
      <c r="AC31" s="376"/>
      <c r="AD31" s="376"/>
      <c r="AE31" s="376"/>
      <c r="AF31" s="44"/>
      <c r="AG31" s="44"/>
      <c r="AH31" s="44"/>
      <c r="AI31" s="44"/>
      <c r="AJ31" s="44"/>
      <c r="AK31" s="375">
        <v>0</v>
      </c>
      <c r="AL31" s="376"/>
      <c r="AM31" s="376"/>
      <c r="AN31" s="376"/>
      <c r="AO31" s="376"/>
      <c r="AP31" s="44"/>
      <c r="AQ31" s="44"/>
      <c r="AR31" s="45"/>
      <c r="BE31" s="365"/>
    </row>
    <row r="32" spans="1:71" s="3" customFormat="1" ht="14.45" hidden="1" customHeight="1">
      <c r="B32" s="43"/>
      <c r="C32" s="44"/>
      <c r="D32" s="44"/>
      <c r="E32" s="44"/>
      <c r="F32" s="32" t="s">
        <v>51</v>
      </c>
      <c r="G32" s="44"/>
      <c r="H32" s="44"/>
      <c r="I32" s="44"/>
      <c r="J32" s="44"/>
      <c r="K32" s="44"/>
      <c r="L32" s="377">
        <v>0.12</v>
      </c>
      <c r="M32" s="376"/>
      <c r="N32" s="376"/>
      <c r="O32" s="376"/>
      <c r="P32" s="376"/>
      <c r="Q32" s="44"/>
      <c r="R32" s="44"/>
      <c r="S32" s="44"/>
      <c r="T32" s="44"/>
      <c r="U32" s="44"/>
      <c r="V32" s="44"/>
      <c r="W32" s="375">
        <f>ROUND(BC54, 2)</f>
        <v>0</v>
      </c>
      <c r="X32" s="376"/>
      <c r="Y32" s="376"/>
      <c r="Z32" s="376"/>
      <c r="AA32" s="376"/>
      <c r="AB32" s="376"/>
      <c r="AC32" s="376"/>
      <c r="AD32" s="376"/>
      <c r="AE32" s="376"/>
      <c r="AF32" s="44"/>
      <c r="AG32" s="44"/>
      <c r="AH32" s="44"/>
      <c r="AI32" s="44"/>
      <c r="AJ32" s="44"/>
      <c r="AK32" s="375">
        <v>0</v>
      </c>
      <c r="AL32" s="376"/>
      <c r="AM32" s="376"/>
      <c r="AN32" s="376"/>
      <c r="AO32" s="376"/>
      <c r="AP32" s="44"/>
      <c r="AQ32" s="44"/>
      <c r="AR32" s="45"/>
      <c r="BE32" s="365"/>
    </row>
    <row r="33" spans="1:57" s="3" customFormat="1" ht="14.45" hidden="1" customHeight="1">
      <c r="B33" s="43"/>
      <c r="C33" s="44"/>
      <c r="D33" s="44"/>
      <c r="E33" s="44"/>
      <c r="F33" s="32" t="s">
        <v>52</v>
      </c>
      <c r="G33" s="44"/>
      <c r="H33" s="44"/>
      <c r="I33" s="44"/>
      <c r="J33" s="44"/>
      <c r="K33" s="44"/>
      <c r="L33" s="377">
        <v>0</v>
      </c>
      <c r="M33" s="376"/>
      <c r="N33" s="376"/>
      <c r="O33" s="376"/>
      <c r="P33" s="376"/>
      <c r="Q33" s="44"/>
      <c r="R33" s="44"/>
      <c r="S33" s="44"/>
      <c r="T33" s="44"/>
      <c r="U33" s="44"/>
      <c r="V33" s="44"/>
      <c r="W33" s="375">
        <f>ROUND(BD54, 2)</f>
        <v>0</v>
      </c>
      <c r="X33" s="376"/>
      <c r="Y33" s="376"/>
      <c r="Z33" s="376"/>
      <c r="AA33" s="376"/>
      <c r="AB33" s="376"/>
      <c r="AC33" s="376"/>
      <c r="AD33" s="376"/>
      <c r="AE33" s="376"/>
      <c r="AF33" s="44"/>
      <c r="AG33" s="44"/>
      <c r="AH33" s="44"/>
      <c r="AI33" s="44"/>
      <c r="AJ33" s="44"/>
      <c r="AK33" s="375">
        <v>0</v>
      </c>
      <c r="AL33" s="376"/>
      <c r="AM33" s="376"/>
      <c r="AN33" s="376"/>
      <c r="AO33" s="376"/>
      <c r="AP33" s="44"/>
      <c r="AQ33" s="44"/>
      <c r="AR33" s="45"/>
    </row>
    <row r="34" spans="1:57" s="2" customFormat="1" ht="6.95" customHeight="1">
      <c r="A34" s="37"/>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42"/>
      <c r="BE34" s="37"/>
    </row>
    <row r="35" spans="1:57" s="2" customFormat="1" ht="25.9" customHeight="1">
      <c r="A35" s="37"/>
      <c r="B35" s="38"/>
      <c r="C35" s="46"/>
      <c r="D35" s="47" t="s">
        <v>53</v>
      </c>
      <c r="E35" s="48"/>
      <c r="F35" s="48"/>
      <c r="G35" s="48"/>
      <c r="H35" s="48"/>
      <c r="I35" s="48"/>
      <c r="J35" s="48"/>
      <c r="K35" s="48"/>
      <c r="L35" s="48"/>
      <c r="M35" s="48"/>
      <c r="N35" s="48"/>
      <c r="O35" s="48"/>
      <c r="P35" s="48"/>
      <c r="Q35" s="48"/>
      <c r="R35" s="48"/>
      <c r="S35" s="48"/>
      <c r="T35" s="49" t="s">
        <v>54</v>
      </c>
      <c r="U35" s="48"/>
      <c r="V35" s="48"/>
      <c r="W35" s="48"/>
      <c r="X35" s="381" t="s">
        <v>55</v>
      </c>
      <c r="Y35" s="379"/>
      <c r="Z35" s="379"/>
      <c r="AA35" s="379"/>
      <c r="AB35" s="379"/>
      <c r="AC35" s="48"/>
      <c r="AD35" s="48"/>
      <c r="AE35" s="48"/>
      <c r="AF35" s="48"/>
      <c r="AG35" s="48"/>
      <c r="AH35" s="48"/>
      <c r="AI35" s="48"/>
      <c r="AJ35" s="48"/>
      <c r="AK35" s="378">
        <f>SUM(AK26:AK33)</f>
        <v>0</v>
      </c>
      <c r="AL35" s="379"/>
      <c r="AM35" s="379"/>
      <c r="AN35" s="379"/>
      <c r="AO35" s="380"/>
      <c r="AP35" s="46"/>
      <c r="AQ35" s="46"/>
      <c r="AR35" s="42"/>
      <c r="BE35" s="37"/>
    </row>
    <row r="36" spans="1:57" s="2" customFormat="1" ht="6.95" customHeight="1">
      <c r="A36" s="37"/>
      <c r="B36" s="38"/>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42"/>
      <c r="BE36" s="37"/>
    </row>
    <row r="37" spans="1:57" s="2" customFormat="1" ht="6.95" customHeight="1">
      <c r="A37" s="37"/>
      <c r="B37" s="50"/>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42"/>
      <c r="BE37" s="37"/>
    </row>
    <row r="41" spans="1:57" s="2" customFormat="1" ht="6.95" customHeight="1">
      <c r="A41" s="37"/>
      <c r="B41" s="52"/>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42"/>
      <c r="BE41" s="37"/>
    </row>
    <row r="42" spans="1:57" s="2" customFormat="1" ht="24.95" customHeight="1">
      <c r="A42" s="37"/>
      <c r="B42" s="38"/>
      <c r="C42" s="26" t="s">
        <v>56</v>
      </c>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42"/>
      <c r="BE42" s="37"/>
    </row>
    <row r="43" spans="1:57" s="2" customFormat="1" ht="6.95" customHeight="1">
      <c r="A43" s="37"/>
      <c r="B43" s="38"/>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42"/>
      <c r="BE43" s="37"/>
    </row>
    <row r="44" spans="1:57" s="4" customFormat="1" ht="12" customHeight="1">
      <c r="B44" s="54"/>
      <c r="C44" s="32" t="s">
        <v>13</v>
      </c>
      <c r="D44" s="55"/>
      <c r="E44" s="55"/>
      <c r="F44" s="55"/>
      <c r="G44" s="55"/>
      <c r="H44" s="55"/>
      <c r="I44" s="55"/>
      <c r="J44" s="55"/>
      <c r="K44" s="55"/>
      <c r="L44" s="55" t="str">
        <f>K5</f>
        <v>781</v>
      </c>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6"/>
    </row>
    <row r="45" spans="1:57" s="5" customFormat="1" ht="36.950000000000003" customHeight="1">
      <c r="B45" s="57"/>
      <c r="C45" s="58" t="s">
        <v>16</v>
      </c>
      <c r="D45" s="59"/>
      <c r="E45" s="59"/>
      <c r="F45" s="59"/>
      <c r="G45" s="59"/>
      <c r="H45" s="59"/>
      <c r="I45" s="59"/>
      <c r="J45" s="59"/>
      <c r="K45" s="59"/>
      <c r="L45" s="343" t="str">
        <f>K6</f>
        <v>Gymnázium Jihlava - vestavba učeben v půdním prostoru</v>
      </c>
      <c r="M45" s="344"/>
      <c r="N45" s="344"/>
      <c r="O45" s="344"/>
      <c r="P45" s="344"/>
      <c r="Q45" s="344"/>
      <c r="R45" s="344"/>
      <c r="S45" s="344"/>
      <c r="T45" s="344"/>
      <c r="U45" s="344"/>
      <c r="V45" s="344"/>
      <c r="W45" s="344"/>
      <c r="X45" s="344"/>
      <c r="Y45" s="344"/>
      <c r="Z45" s="344"/>
      <c r="AA45" s="344"/>
      <c r="AB45" s="344"/>
      <c r="AC45" s="344"/>
      <c r="AD45" s="344"/>
      <c r="AE45" s="344"/>
      <c r="AF45" s="344"/>
      <c r="AG45" s="344"/>
      <c r="AH45" s="344"/>
      <c r="AI45" s="344"/>
      <c r="AJ45" s="344"/>
      <c r="AK45" s="344"/>
      <c r="AL45" s="344"/>
      <c r="AM45" s="344"/>
      <c r="AN45" s="344"/>
      <c r="AO45" s="344"/>
      <c r="AP45" s="59"/>
      <c r="AQ45" s="59"/>
      <c r="AR45" s="60"/>
    </row>
    <row r="46" spans="1:57" s="2" customFormat="1" ht="6.95" customHeight="1">
      <c r="A46" s="37"/>
      <c r="B46" s="38"/>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42"/>
      <c r="BE46" s="37"/>
    </row>
    <row r="47" spans="1:57" s="2" customFormat="1" ht="12" customHeight="1">
      <c r="A47" s="37"/>
      <c r="B47" s="38"/>
      <c r="C47" s="32" t="s">
        <v>22</v>
      </c>
      <c r="D47" s="39"/>
      <c r="E47" s="39"/>
      <c r="F47" s="39"/>
      <c r="G47" s="39"/>
      <c r="H47" s="39"/>
      <c r="I47" s="39"/>
      <c r="J47" s="39"/>
      <c r="K47" s="39"/>
      <c r="L47" s="61" t="str">
        <f>IF(K8="","",K8)</f>
        <v>Jihlava</v>
      </c>
      <c r="M47" s="39"/>
      <c r="N47" s="39"/>
      <c r="O47" s="39"/>
      <c r="P47" s="39"/>
      <c r="Q47" s="39"/>
      <c r="R47" s="39"/>
      <c r="S47" s="39"/>
      <c r="T47" s="39"/>
      <c r="U47" s="39"/>
      <c r="V47" s="39"/>
      <c r="W47" s="39"/>
      <c r="X47" s="39"/>
      <c r="Y47" s="39"/>
      <c r="Z47" s="39"/>
      <c r="AA47" s="39"/>
      <c r="AB47" s="39"/>
      <c r="AC47" s="39"/>
      <c r="AD47" s="39"/>
      <c r="AE47" s="39"/>
      <c r="AF47" s="39"/>
      <c r="AG47" s="39"/>
      <c r="AH47" s="39"/>
      <c r="AI47" s="32" t="s">
        <v>24</v>
      </c>
      <c r="AJ47" s="39"/>
      <c r="AK47" s="39"/>
      <c r="AL47" s="39"/>
      <c r="AM47" s="345" t="str">
        <f>IF(AN8= "","",AN8)</f>
        <v>26. 1. 2025</v>
      </c>
      <c r="AN47" s="345"/>
      <c r="AO47" s="39"/>
      <c r="AP47" s="39"/>
      <c r="AQ47" s="39"/>
      <c r="AR47" s="42"/>
      <c r="BE47" s="37"/>
    </row>
    <row r="48" spans="1:57" s="2" customFormat="1" ht="6.95" customHeight="1">
      <c r="A48" s="37"/>
      <c r="B48" s="38"/>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42"/>
      <c r="BE48" s="37"/>
    </row>
    <row r="49" spans="1:91" s="2" customFormat="1" ht="25.7" customHeight="1">
      <c r="A49" s="37"/>
      <c r="B49" s="38"/>
      <c r="C49" s="32" t="s">
        <v>26</v>
      </c>
      <c r="D49" s="39"/>
      <c r="E49" s="39"/>
      <c r="F49" s="39"/>
      <c r="G49" s="39"/>
      <c r="H49" s="39"/>
      <c r="I49" s="39"/>
      <c r="J49" s="39"/>
      <c r="K49" s="39"/>
      <c r="L49" s="55" t="str">
        <f>IF(E11= "","",E11)</f>
        <v>Kraj Vysočina, Žižkova 57/1882, 586 01 Jihlava</v>
      </c>
      <c r="M49" s="39"/>
      <c r="N49" s="39"/>
      <c r="O49" s="39"/>
      <c r="P49" s="39"/>
      <c r="Q49" s="39"/>
      <c r="R49" s="39"/>
      <c r="S49" s="39"/>
      <c r="T49" s="39"/>
      <c r="U49" s="39"/>
      <c r="V49" s="39"/>
      <c r="W49" s="39"/>
      <c r="X49" s="39"/>
      <c r="Y49" s="39"/>
      <c r="Z49" s="39"/>
      <c r="AA49" s="39"/>
      <c r="AB49" s="39"/>
      <c r="AC49" s="39"/>
      <c r="AD49" s="39"/>
      <c r="AE49" s="39"/>
      <c r="AF49" s="39"/>
      <c r="AG49" s="39"/>
      <c r="AH49" s="39"/>
      <c r="AI49" s="32" t="s">
        <v>34</v>
      </c>
      <c r="AJ49" s="39"/>
      <c r="AK49" s="39"/>
      <c r="AL49" s="39"/>
      <c r="AM49" s="346" t="str">
        <f>IF(E17="","",E17)</f>
        <v>ARTPROJEKT JIHLAVA, spol. s r.o., 586 01 Jihlava</v>
      </c>
      <c r="AN49" s="347"/>
      <c r="AO49" s="347"/>
      <c r="AP49" s="347"/>
      <c r="AQ49" s="39"/>
      <c r="AR49" s="42"/>
      <c r="AS49" s="348" t="s">
        <v>57</v>
      </c>
      <c r="AT49" s="349"/>
      <c r="AU49" s="63"/>
      <c r="AV49" s="63"/>
      <c r="AW49" s="63"/>
      <c r="AX49" s="63"/>
      <c r="AY49" s="63"/>
      <c r="AZ49" s="63"/>
      <c r="BA49" s="63"/>
      <c r="BB49" s="63"/>
      <c r="BC49" s="63"/>
      <c r="BD49" s="64"/>
      <c r="BE49" s="37"/>
    </row>
    <row r="50" spans="1:91" s="2" customFormat="1" ht="15.2" customHeight="1">
      <c r="A50" s="37"/>
      <c r="B50" s="38"/>
      <c r="C50" s="32" t="s">
        <v>32</v>
      </c>
      <c r="D50" s="39"/>
      <c r="E50" s="39"/>
      <c r="F50" s="39"/>
      <c r="G50" s="39"/>
      <c r="H50" s="39"/>
      <c r="I50" s="39"/>
      <c r="J50" s="39"/>
      <c r="K50" s="39"/>
      <c r="L50" s="55" t="str">
        <f>IF(E14= "Vyplň údaj","",E14)</f>
        <v/>
      </c>
      <c r="M50" s="39"/>
      <c r="N50" s="39"/>
      <c r="O50" s="39"/>
      <c r="P50" s="39"/>
      <c r="Q50" s="39"/>
      <c r="R50" s="39"/>
      <c r="S50" s="39"/>
      <c r="T50" s="39"/>
      <c r="U50" s="39"/>
      <c r="V50" s="39"/>
      <c r="W50" s="39"/>
      <c r="X50" s="39"/>
      <c r="Y50" s="39"/>
      <c r="Z50" s="39"/>
      <c r="AA50" s="39"/>
      <c r="AB50" s="39"/>
      <c r="AC50" s="39"/>
      <c r="AD50" s="39"/>
      <c r="AE50" s="39"/>
      <c r="AF50" s="39"/>
      <c r="AG50" s="39"/>
      <c r="AH50" s="39"/>
      <c r="AI50" s="32" t="s">
        <v>39</v>
      </c>
      <c r="AJ50" s="39"/>
      <c r="AK50" s="39"/>
      <c r="AL50" s="39"/>
      <c r="AM50" s="346" t="str">
        <f>IF(E20="","",E20)</f>
        <v xml:space="preserve"> </v>
      </c>
      <c r="AN50" s="347"/>
      <c r="AO50" s="347"/>
      <c r="AP50" s="347"/>
      <c r="AQ50" s="39"/>
      <c r="AR50" s="42"/>
      <c r="AS50" s="350"/>
      <c r="AT50" s="351"/>
      <c r="AU50" s="65"/>
      <c r="AV50" s="65"/>
      <c r="AW50" s="65"/>
      <c r="AX50" s="65"/>
      <c r="AY50" s="65"/>
      <c r="AZ50" s="65"/>
      <c r="BA50" s="65"/>
      <c r="BB50" s="65"/>
      <c r="BC50" s="65"/>
      <c r="BD50" s="66"/>
      <c r="BE50" s="37"/>
    </row>
    <row r="51" spans="1:91" s="2" customFormat="1" ht="10.9" customHeight="1">
      <c r="A51" s="37"/>
      <c r="B51" s="38"/>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42"/>
      <c r="AS51" s="352"/>
      <c r="AT51" s="353"/>
      <c r="AU51" s="67"/>
      <c r="AV51" s="67"/>
      <c r="AW51" s="67"/>
      <c r="AX51" s="67"/>
      <c r="AY51" s="67"/>
      <c r="AZ51" s="67"/>
      <c r="BA51" s="67"/>
      <c r="BB51" s="67"/>
      <c r="BC51" s="67"/>
      <c r="BD51" s="68"/>
      <c r="BE51" s="37"/>
    </row>
    <row r="52" spans="1:91" s="2" customFormat="1" ht="29.25" customHeight="1">
      <c r="A52" s="37"/>
      <c r="B52" s="38"/>
      <c r="C52" s="354" t="s">
        <v>58</v>
      </c>
      <c r="D52" s="355"/>
      <c r="E52" s="355"/>
      <c r="F52" s="355"/>
      <c r="G52" s="355"/>
      <c r="H52" s="69"/>
      <c r="I52" s="357" t="s">
        <v>59</v>
      </c>
      <c r="J52" s="355"/>
      <c r="K52" s="355"/>
      <c r="L52" s="355"/>
      <c r="M52" s="355"/>
      <c r="N52" s="355"/>
      <c r="O52" s="355"/>
      <c r="P52" s="355"/>
      <c r="Q52" s="355"/>
      <c r="R52" s="355"/>
      <c r="S52" s="355"/>
      <c r="T52" s="355"/>
      <c r="U52" s="355"/>
      <c r="V52" s="355"/>
      <c r="W52" s="355"/>
      <c r="X52" s="355"/>
      <c r="Y52" s="355"/>
      <c r="Z52" s="355"/>
      <c r="AA52" s="355"/>
      <c r="AB52" s="355"/>
      <c r="AC52" s="355"/>
      <c r="AD52" s="355"/>
      <c r="AE52" s="355"/>
      <c r="AF52" s="355"/>
      <c r="AG52" s="356" t="s">
        <v>60</v>
      </c>
      <c r="AH52" s="355"/>
      <c r="AI52" s="355"/>
      <c r="AJ52" s="355"/>
      <c r="AK52" s="355"/>
      <c r="AL52" s="355"/>
      <c r="AM52" s="355"/>
      <c r="AN52" s="357" t="s">
        <v>61</v>
      </c>
      <c r="AO52" s="355"/>
      <c r="AP52" s="355"/>
      <c r="AQ52" s="70" t="s">
        <v>62</v>
      </c>
      <c r="AR52" s="42"/>
      <c r="AS52" s="71" t="s">
        <v>63</v>
      </c>
      <c r="AT52" s="72" t="s">
        <v>64</v>
      </c>
      <c r="AU52" s="72" t="s">
        <v>65</v>
      </c>
      <c r="AV52" s="72" t="s">
        <v>66</v>
      </c>
      <c r="AW52" s="72" t="s">
        <v>67</v>
      </c>
      <c r="AX52" s="72" t="s">
        <v>68</v>
      </c>
      <c r="AY52" s="72" t="s">
        <v>69</v>
      </c>
      <c r="AZ52" s="72" t="s">
        <v>70</v>
      </c>
      <c r="BA52" s="72" t="s">
        <v>71</v>
      </c>
      <c r="BB52" s="72" t="s">
        <v>72</v>
      </c>
      <c r="BC52" s="72" t="s">
        <v>73</v>
      </c>
      <c r="BD52" s="73" t="s">
        <v>74</v>
      </c>
      <c r="BE52" s="37"/>
    </row>
    <row r="53" spans="1:91" s="2" customFormat="1" ht="10.9" customHeight="1">
      <c r="A53" s="37"/>
      <c r="B53" s="38"/>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42"/>
      <c r="AS53" s="74"/>
      <c r="AT53" s="75"/>
      <c r="AU53" s="75"/>
      <c r="AV53" s="75"/>
      <c r="AW53" s="75"/>
      <c r="AX53" s="75"/>
      <c r="AY53" s="75"/>
      <c r="AZ53" s="75"/>
      <c r="BA53" s="75"/>
      <c r="BB53" s="75"/>
      <c r="BC53" s="75"/>
      <c r="BD53" s="76"/>
      <c r="BE53" s="37"/>
    </row>
    <row r="54" spans="1:91" s="6" customFormat="1" ht="32.450000000000003" customHeight="1">
      <c r="B54" s="77"/>
      <c r="C54" s="78" t="s">
        <v>75</v>
      </c>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361">
        <f>ROUND(SUM(AG55:AG62),2)</f>
        <v>0</v>
      </c>
      <c r="AH54" s="361"/>
      <c r="AI54" s="361"/>
      <c r="AJ54" s="361"/>
      <c r="AK54" s="361"/>
      <c r="AL54" s="361"/>
      <c r="AM54" s="361"/>
      <c r="AN54" s="362">
        <f t="shared" ref="AN54:AN62" si="0">SUM(AG54,AT54)</f>
        <v>0</v>
      </c>
      <c r="AO54" s="362"/>
      <c r="AP54" s="362"/>
      <c r="AQ54" s="81" t="s">
        <v>21</v>
      </c>
      <c r="AR54" s="82"/>
      <c r="AS54" s="83">
        <f>ROUND(SUM(AS55:AS62),2)</f>
        <v>0</v>
      </c>
      <c r="AT54" s="84">
        <f t="shared" ref="AT54:AT62" si="1">ROUND(SUM(AV54:AW54),2)</f>
        <v>0</v>
      </c>
      <c r="AU54" s="85">
        <f>ROUND(SUM(AU55:AU62),5)</f>
        <v>0</v>
      </c>
      <c r="AV54" s="84">
        <f>ROUND(AZ54*L29,2)</f>
        <v>0</v>
      </c>
      <c r="AW54" s="84">
        <f>ROUND(BA54*L30,2)</f>
        <v>0</v>
      </c>
      <c r="AX54" s="84">
        <f>ROUND(BB54*L29,2)</f>
        <v>0</v>
      </c>
      <c r="AY54" s="84">
        <f>ROUND(BC54*L30,2)</f>
        <v>0</v>
      </c>
      <c r="AZ54" s="84">
        <f>ROUND(SUM(AZ55:AZ62),2)</f>
        <v>0</v>
      </c>
      <c r="BA54" s="84">
        <f>ROUND(SUM(BA55:BA62),2)</f>
        <v>0</v>
      </c>
      <c r="BB54" s="84">
        <f>ROUND(SUM(BB55:BB62),2)</f>
        <v>0</v>
      </c>
      <c r="BC54" s="84">
        <f>ROUND(SUM(BC55:BC62),2)</f>
        <v>0</v>
      </c>
      <c r="BD54" s="86">
        <f>ROUND(SUM(BD55:BD62),2)</f>
        <v>0</v>
      </c>
      <c r="BS54" s="87" t="s">
        <v>76</v>
      </c>
      <c r="BT54" s="87" t="s">
        <v>77</v>
      </c>
      <c r="BU54" s="88" t="s">
        <v>78</v>
      </c>
      <c r="BV54" s="87" t="s">
        <v>79</v>
      </c>
      <c r="BW54" s="87" t="s">
        <v>5</v>
      </c>
      <c r="BX54" s="87" t="s">
        <v>80</v>
      </c>
      <c r="CL54" s="87" t="s">
        <v>19</v>
      </c>
    </row>
    <row r="55" spans="1:91" s="7" customFormat="1" ht="16.5" customHeight="1">
      <c r="A55" s="89" t="s">
        <v>81</v>
      </c>
      <c r="B55" s="90"/>
      <c r="C55" s="91"/>
      <c r="D55" s="358" t="s">
        <v>82</v>
      </c>
      <c r="E55" s="358"/>
      <c r="F55" s="358"/>
      <c r="G55" s="358"/>
      <c r="H55" s="358"/>
      <c r="I55" s="92"/>
      <c r="J55" s="358" t="s">
        <v>83</v>
      </c>
      <c r="K55" s="358"/>
      <c r="L55" s="358"/>
      <c r="M55" s="358"/>
      <c r="N55" s="358"/>
      <c r="O55" s="358"/>
      <c r="P55" s="358"/>
      <c r="Q55" s="358"/>
      <c r="R55" s="358"/>
      <c r="S55" s="358"/>
      <c r="T55" s="358"/>
      <c r="U55" s="358"/>
      <c r="V55" s="358"/>
      <c r="W55" s="358"/>
      <c r="X55" s="358"/>
      <c r="Y55" s="358"/>
      <c r="Z55" s="358"/>
      <c r="AA55" s="358"/>
      <c r="AB55" s="358"/>
      <c r="AC55" s="358"/>
      <c r="AD55" s="358"/>
      <c r="AE55" s="358"/>
      <c r="AF55" s="358"/>
      <c r="AG55" s="359">
        <f>'D.1.2 - Stavebně-konstruk...'!J30</f>
        <v>0</v>
      </c>
      <c r="AH55" s="360"/>
      <c r="AI55" s="360"/>
      <c r="AJ55" s="360"/>
      <c r="AK55" s="360"/>
      <c r="AL55" s="360"/>
      <c r="AM55" s="360"/>
      <c r="AN55" s="359">
        <f t="shared" si="0"/>
        <v>0</v>
      </c>
      <c r="AO55" s="360"/>
      <c r="AP55" s="360"/>
      <c r="AQ55" s="93" t="s">
        <v>84</v>
      </c>
      <c r="AR55" s="94"/>
      <c r="AS55" s="95">
        <v>0</v>
      </c>
      <c r="AT55" s="96">
        <f t="shared" si="1"/>
        <v>0</v>
      </c>
      <c r="AU55" s="97">
        <f>'D.1.2 - Stavebně-konstruk...'!P113</f>
        <v>0</v>
      </c>
      <c r="AV55" s="96">
        <f>'D.1.2 - Stavebně-konstruk...'!J33</f>
        <v>0</v>
      </c>
      <c r="AW55" s="96">
        <f>'D.1.2 - Stavebně-konstruk...'!J34</f>
        <v>0</v>
      </c>
      <c r="AX55" s="96">
        <f>'D.1.2 - Stavebně-konstruk...'!J35</f>
        <v>0</v>
      </c>
      <c r="AY55" s="96">
        <f>'D.1.2 - Stavebně-konstruk...'!J36</f>
        <v>0</v>
      </c>
      <c r="AZ55" s="96">
        <f>'D.1.2 - Stavebně-konstruk...'!F33</f>
        <v>0</v>
      </c>
      <c r="BA55" s="96">
        <f>'D.1.2 - Stavebně-konstruk...'!F34</f>
        <v>0</v>
      </c>
      <c r="BB55" s="96">
        <f>'D.1.2 - Stavebně-konstruk...'!F35</f>
        <v>0</v>
      </c>
      <c r="BC55" s="96">
        <f>'D.1.2 - Stavebně-konstruk...'!F36</f>
        <v>0</v>
      </c>
      <c r="BD55" s="98">
        <f>'D.1.2 - Stavebně-konstruk...'!F37</f>
        <v>0</v>
      </c>
      <c r="BT55" s="99" t="s">
        <v>85</v>
      </c>
      <c r="BV55" s="99" t="s">
        <v>79</v>
      </c>
      <c r="BW55" s="99" t="s">
        <v>86</v>
      </c>
      <c r="BX55" s="99" t="s">
        <v>5</v>
      </c>
      <c r="CL55" s="99" t="s">
        <v>21</v>
      </c>
      <c r="CM55" s="99" t="s">
        <v>87</v>
      </c>
    </row>
    <row r="56" spans="1:91" s="7" customFormat="1" ht="16.5" customHeight="1">
      <c r="A56" s="89" t="s">
        <v>81</v>
      </c>
      <c r="B56" s="90"/>
      <c r="C56" s="91"/>
      <c r="D56" s="358" t="s">
        <v>88</v>
      </c>
      <c r="E56" s="358"/>
      <c r="F56" s="358"/>
      <c r="G56" s="358"/>
      <c r="H56" s="358"/>
      <c r="I56" s="92"/>
      <c r="J56" s="358" t="s">
        <v>89</v>
      </c>
      <c r="K56" s="358"/>
      <c r="L56" s="358"/>
      <c r="M56" s="358"/>
      <c r="N56" s="358"/>
      <c r="O56" s="358"/>
      <c r="P56" s="358"/>
      <c r="Q56" s="358"/>
      <c r="R56" s="358"/>
      <c r="S56" s="358"/>
      <c r="T56" s="358"/>
      <c r="U56" s="358"/>
      <c r="V56" s="358"/>
      <c r="W56" s="358"/>
      <c r="X56" s="358"/>
      <c r="Y56" s="358"/>
      <c r="Z56" s="358"/>
      <c r="AA56" s="358"/>
      <c r="AB56" s="358"/>
      <c r="AC56" s="358"/>
      <c r="AD56" s="358"/>
      <c r="AE56" s="358"/>
      <c r="AF56" s="358"/>
      <c r="AG56" s="359">
        <f>'D.1.4.1 - Zdravotně techn...'!J30</f>
        <v>0</v>
      </c>
      <c r="AH56" s="360"/>
      <c r="AI56" s="360"/>
      <c r="AJ56" s="360"/>
      <c r="AK56" s="360"/>
      <c r="AL56" s="360"/>
      <c r="AM56" s="360"/>
      <c r="AN56" s="359">
        <f t="shared" si="0"/>
        <v>0</v>
      </c>
      <c r="AO56" s="360"/>
      <c r="AP56" s="360"/>
      <c r="AQ56" s="93" t="s">
        <v>84</v>
      </c>
      <c r="AR56" s="94"/>
      <c r="AS56" s="95">
        <v>0</v>
      </c>
      <c r="AT56" s="96">
        <f t="shared" si="1"/>
        <v>0</v>
      </c>
      <c r="AU56" s="97">
        <f>'D.1.4.1 - Zdravotně techn...'!P90</f>
        <v>0</v>
      </c>
      <c r="AV56" s="96">
        <f>'D.1.4.1 - Zdravotně techn...'!J33</f>
        <v>0</v>
      </c>
      <c r="AW56" s="96">
        <f>'D.1.4.1 - Zdravotně techn...'!J34</f>
        <v>0</v>
      </c>
      <c r="AX56" s="96">
        <f>'D.1.4.1 - Zdravotně techn...'!J35</f>
        <v>0</v>
      </c>
      <c r="AY56" s="96">
        <f>'D.1.4.1 - Zdravotně techn...'!J36</f>
        <v>0</v>
      </c>
      <c r="AZ56" s="96">
        <f>'D.1.4.1 - Zdravotně techn...'!F33</f>
        <v>0</v>
      </c>
      <c r="BA56" s="96">
        <f>'D.1.4.1 - Zdravotně techn...'!F34</f>
        <v>0</v>
      </c>
      <c r="BB56" s="96">
        <f>'D.1.4.1 - Zdravotně techn...'!F35</f>
        <v>0</v>
      </c>
      <c r="BC56" s="96">
        <f>'D.1.4.1 - Zdravotně techn...'!F36</f>
        <v>0</v>
      </c>
      <c r="BD56" s="98">
        <f>'D.1.4.1 - Zdravotně techn...'!F37</f>
        <v>0</v>
      </c>
      <c r="BT56" s="99" t="s">
        <v>85</v>
      </c>
      <c r="BV56" s="99" t="s">
        <v>79</v>
      </c>
      <c r="BW56" s="99" t="s">
        <v>90</v>
      </c>
      <c r="BX56" s="99" t="s">
        <v>5</v>
      </c>
      <c r="CL56" s="99" t="s">
        <v>21</v>
      </c>
      <c r="CM56" s="99" t="s">
        <v>87</v>
      </c>
    </row>
    <row r="57" spans="1:91" s="7" customFormat="1" ht="16.5" customHeight="1">
      <c r="A57" s="89" t="s">
        <v>81</v>
      </c>
      <c r="B57" s="90"/>
      <c r="C57" s="91"/>
      <c r="D57" s="358" t="s">
        <v>91</v>
      </c>
      <c r="E57" s="358"/>
      <c r="F57" s="358"/>
      <c r="G57" s="358"/>
      <c r="H57" s="358"/>
      <c r="I57" s="92"/>
      <c r="J57" s="358" t="s">
        <v>92</v>
      </c>
      <c r="K57" s="358"/>
      <c r="L57" s="358"/>
      <c r="M57" s="358"/>
      <c r="N57" s="358"/>
      <c r="O57" s="358"/>
      <c r="P57" s="358"/>
      <c r="Q57" s="358"/>
      <c r="R57" s="358"/>
      <c r="S57" s="358"/>
      <c r="T57" s="358"/>
      <c r="U57" s="358"/>
      <c r="V57" s="358"/>
      <c r="W57" s="358"/>
      <c r="X57" s="358"/>
      <c r="Y57" s="358"/>
      <c r="Z57" s="358"/>
      <c r="AA57" s="358"/>
      <c r="AB57" s="358"/>
      <c r="AC57" s="358"/>
      <c r="AD57" s="358"/>
      <c r="AE57" s="358"/>
      <c r="AF57" s="358"/>
      <c r="AG57" s="359">
        <f>'D.1.4.2 - Vzduchotechnika'!J30</f>
        <v>0</v>
      </c>
      <c r="AH57" s="360"/>
      <c r="AI57" s="360"/>
      <c r="AJ57" s="360"/>
      <c r="AK57" s="360"/>
      <c r="AL57" s="360"/>
      <c r="AM57" s="360"/>
      <c r="AN57" s="359">
        <f t="shared" si="0"/>
        <v>0</v>
      </c>
      <c r="AO57" s="360"/>
      <c r="AP57" s="360"/>
      <c r="AQ57" s="93" t="s">
        <v>84</v>
      </c>
      <c r="AR57" s="94"/>
      <c r="AS57" s="95">
        <v>0</v>
      </c>
      <c r="AT57" s="96">
        <f t="shared" si="1"/>
        <v>0</v>
      </c>
      <c r="AU57" s="97">
        <f>'D.1.4.2 - Vzduchotechnika'!P81</f>
        <v>0</v>
      </c>
      <c r="AV57" s="96">
        <f>'D.1.4.2 - Vzduchotechnika'!J33</f>
        <v>0</v>
      </c>
      <c r="AW57" s="96">
        <f>'D.1.4.2 - Vzduchotechnika'!J34</f>
        <v>0</v>
      </c>
      <c r="AX57" s="96">
        <f>'D.1.4.2 - Vzduchotechnika'!J35</f>
        <v>0</v>
      </c>
      <c r="AY57" s="96">
        <f>'D.1.4.2 - Vzduchotechnika'!J36</f>
        <v>0</v>
      </c>
      <c r="AZ57" s="96">
        <f>'D.1.4.2 - Vzduchotechnika'!F33</f>
        <v>0</v>
      </c>
      <c r="BA57" s="96">
        <f>'D.1.4.2 - Vzduchotechnika'!F34</f>
        <v>0</v>
      </c>
      <c r="BB57" s="96">
        <f>'D.1.4.2 - Vzduchotechnika'!F35</f>
        <v>0</v>
      </c>
      <c r="BC57" s="96">
        <f>'D.1.4.2 - Vzduchotechnika'!F36</f>
        <v>0</v>
      </c>
      <c r="BD57" s="98">
        <f>'D.1.4.2 - Vzduchotechnika'!F37</f>
        <v>0</v>
      </c>
      <c r="BT57" s="99" t="s">
        <v>85</v>
      </c>
      <c r="BV57" s="99" t="s">
        <v>79</v>
      </c>
      <c r="BW57" s="99" t="s">
        <v>93</v>
      </c>
      <c r="BX57" s="99" t="s">
        <v>5</v>
      </c>
      <c r="CL57" s="99" t="s">
        <v>21</v>
      </c>
      <c r="CM57" s="99" t="s">
        <v>87</v>
      </c>
    </row>
    <row r="58" spans="1:91" s="7" customFormat="1" ht="16.5" customHeight="1">
      <c r="A58" s="89" t="s">
        <v>81</v>
      </c>
      <c r="B58" s="90"/>
      <c r="C58" s="91"/>
      <c r="D58" s="358" t="s">
        <v>94</v>
      </c>
      <c r="E58" s="358"/>
      <c r="F58" s="358"/>
      <c r="G58" s="358"/>
      <c r="H58" s="358"/>
      <c r="I58" s="92"/>
      <c r="J58" s="358" t="s">
        <v>95</v>
      </c>
      <c r="K58" s="358"/>
      <c r="L58" s="358"/>
      <c r="M58" s="358"/>
      <c r="N58" s="358"/>
      <c r="O58" s="358"/>
      <c r="P58" s="358"/>
      <c r="Q58" s="358"/>
      <c r="R58" s="358"/>
      <c r="S58" s="358"/>
      <c r="T58" s="358"/>
      <c r="U58" s="358"/>
      <c r="V58" s="358"/>
      <c r="W58" s="358"/>
      <c r="X58" s="358"/>
      <c r="Y58" s="358"/>
      <c r="Z58" s="358"/>
      <c r="AA58" s="358"/>
      <c r="AB58" s="358"/>
      <c r="AC58" s="358"/>
      <c r="AD58" s="358"/>
      <c r="AE58" s="358"/>
      <c r="AF58" s="358"/>
      <c r="AG58" s="359">
        <f>'D.1.4.3 - Vytápění a chla...'!J30</f>
        <v>0</v>
      </c>
      <c r="AH58" s="360"/>
      <c r="AI58" s="360"/>
      <c r="AJ58" s="360"/>
      <c r="AK58" s="360"/>
      <c r="AL58" s="360"/>
      <c r="AM58" s="360"/>
      <c r="AN58" s="359">
        <f t="shared" si="0"/>
        <v>0</v>
      </c>
      <c r="AO58" s="360"/>
      <c r="AP58" s="360"/>
      <c r="AQ58" s="93" t="s">
        <v>84</v>
      </c>
      <c r="AR58" s="94"/>
      <c r="AS58" s="95">
        <v>0</v>
      </c>
      <c r="AT58" s="96">
        <f t="shared" si="1"/>
        <v>0</v>
      </c>
      <c r="AU58" s="97">
        <f>'D.1.4.3 - Vytápění a chla...'!P81</f>
        <v>0</v>
      </c>
      <c r="AV58" s="96">
        <f>'D.1.4.3 - Vytápění a chla...'!J33</f>
        <v>0</v>
      </c>
      <c r="AW58" s="96">
        <f>'D.1.4.3 - Vytápění a chla...'!J34</f>
        <v>0</v>
      </c>
      <c r="AX58" s="96">
        <f>'D.1.4.3 - Vytápění a chla...'!J35</f>
        <v>0</v>
      </c>
      <c r="AY58" s="96">
        <f>'D.1.4.3 - Vytápění a chla...'!J36</f>
        <v>0</v>
      </c>
      <c r="AZ58" s="96">
        <f>'D.1.4.3 - Vytápění a chla...'!F33</f>
        <v>0</v>
      </c>
      <c r="BA58" s="96">
        <f>'D.1.4.3 - Vytápění a chla...'!F34</f>
        <v>0</v>
      </c>
      <c r="BB58" s="96">
        <f>'D.1.4.3 - Vytápění a chla...'!F35</f>
        <v>0</v>
      </c>
      <c r="BC58" s="96">
        <f>'D.1.4.3 - Vytápění a chla...'!F36</f>
        <v>0</v>
      </c>
      <c r="BD58" s="98">
        <f>'D.1.4.3 - Vytápění a chla...'!F37</f>
        <v>0</v>
      </c>
      <c r="BT58" s="99" t="s">
        <v>85</v>
      </c>
      <c r="BV58" s="99" t="s">
        <v>79</v>
      </c>
      <c r="BW58" s="99" t="s">
        <v>96</v>
      </c>
      <c r="BX58" s="99" t="s">
        <v>5</v>
      </c>
      <c r="CL58" s="99" t="s">
        <v>21</v>
      </c>
      <c r="CM58" s="99" t="s">
        <v>87</v>
      </c>
    </row>
    <row r="59" spans="1:91" s="7" customFormat="1" ht="16.5" customHeight="1">
      <c r="A59" s="89" t="s">
        <v>81</v>
      </c>
      <c r="B59" s="90"/>
      <c r="C59" s="91"/>
      <c r="D59" s="358" t="s">
        <v>97</v>
      </c>
      <c r="E59" s="358"/>
      <c r="F59" s="358"/>
      <c r="G59" s="358"/>
      <c r="H59" s="358"/>
      <c r="I59" s="92"/>
      <c r="J59" s="358" t="s">
        <v>98</v>
      </c>
      <c r="K59" s="358"/>
      <c r="L59" s="358"/>
      <c r="M59" s="358"/>
      <c r="N59" s="358"/>
      <c r="O59" s="358"/>
      <c r="P59" s="358"/>
      <c r="Q59" s="358"/>
      <c r="R59" s="358"/>
      <c r="S59" s="358"/>
      <c r="T59" s="358"/>
      <c r="U59" s="358"/>
      <c r="V59" s="358"/>
      <c r="W59" s="358"/>
      <c r="X59" s="358"/>
      <c r="Y59" s="358"/>
      <c r="Z59" s="358"/>
      <c r="AA59" s="358"/>
      <c r="AB59" s="358"/>
      <c r="AC59" s="358"/>
      <c r="AD59" s="358"/>
      <c r="AE59" s="358"/>
      <c r="AF59" s="358"/>
      <c r="AG59" s="359">
        <f>'D.1.4.4 - Silnoproudá ele...'!J30</f>
        <v>0</v>
      </c>
      <c r="AH59" s="360"/>
      <c r="AI59" s="360"/>
      <c r="AJ59" s="360"/>
      <c r="AK59" s="360"/>
      <c r="AL59" s="360"/>
      <c r="AM59" s="360"/>
      <c r="AN59" s="359">
        <f t="shared" si="0"/>
        <v>0</v>
      </c>
      <c r="AO59" s="360"/>
      <c r="AP59" s="360"/>
      <c r="AQ59" s="93" t="s">
        <v>84</v>
      </c>
      <c r="AR59" s="94"/>
      <c r="AS59" s="95">
        <v>0</v>
      </c>
      <c r="AT59" s="96">
        <f t="shared" si="1"/>
        <v>0</v>
      </c>
      <c r="AU59" s="97">
        <f>'D.1.4.4 - Silnoproudá ele...'!P81</f>
        <v>0</v>
      </c>
      <c r="AV59" s="96">
        <f>'D.1.4.4 - Silnoproudá ele...'!J33</f>
        <v>0</v>
      </c>
      <c r="AW59" s="96">
        <f>'D.1.4.4 - Silnoproudá ele...'!J34</f>
        <v>0</v>
      </c>
      <c r="AX59" s="96">
        <f>'D.1.4.4 - Silnoproudá ele...'!J35</f>
        <v>0</v>
      </c>
      <c r="AY59" s="96">
        <f>'D.1.4.4 - Silnoproudá ele...'!J36</f>
        <v>0</v>
      </c>
      <c r="AZ59" s="96">
        <f>'D.1.4.4 - Silnoproudá ele...'!F33</f>
        <v>0</v>
      </c>
      <c r="BA59" s="96">
        <f>'D.1.4.4 - Silnoproudá ele...'!F34</f>
        <v>0</v>
      </c>
      <c r="BB59" s="96">
        <f>'D.1.4.4 - Silnoproudá ele...'!F35</f>
        <v>0</v>
      </c>
      <c r="BC59" s="96">
        <f>'D.1.4.4 - Silnoproudá ele...'!F36</f>
        <v>0</v>
      </c>
      <c r="BD59" s="98">
        <f>'D.1.4.4 - Silnoproudá ele...'!F37</f>
        <v>0</v>
      </c>
      <c r="BT59" s="99" t="s">
        <v>85</v>
      </c>
      <c r="BV59" s="99" t="s">
        <v>79</v>
      </c>
      <c r="BW59" s="99" t="s">
        <v>99</v>
      </c>
      <c r="BX59" s="99" t="s">
        <v>5</v>
      </c>
      <c r="CL59" s="99" t="s">
        <v>21</v>
      </c>
      <c r="CM59" s="99" t="s">
        <v>87</v>
      </c>
    </row>
    <row r="60" spans="1:91" s="7" customFormat="1" ht="16.5" customHeight="1">
      <c r="A60" s="89" t="s">
        <v>81</v>
      </c>
      <c r="B60" s="90"/>
      <c r="C60" s="91"/>
      <c r="D60" s="358" t="s">
        <v>100</v>
      </c>
      <c r="E60" s="358"/>
      <c r="F60" s="358"/>
      <c r="G60" s="358"/>
      <c r="H60" s="358"/>
      <c r="I60" s="92"/>
      <c r="J60" s="358" t="s">
        <v>101</v>
      </c>
      <c r="K60" s="358"/>
      <c r="L60" s="358"/>
      <c r="M60" s="358"/>
      <c r="N60" s="358"/>
      <c r="O60" s="358"/>
      <c r="P60" s="358"/>
      <c r="Q60" s="358"/>
      <c r="R60" s="358"/>
      <c r="S60" s="358"/>
      <c r="T60" s="358"/>
      <c r="U60" s="358"/>
      <c r="V60" s="358"/>
      <c r="W60" s="358"/>
      <c r="X60" s="358"/>
      <c r="Y60" s="358"/>
      <c r="Z60" s="358"/>
      <c r="AA60" s="358"/>
      <c r="AB60" s="358"/>
      <c r="AC60" s="358"/>
      <c r="AD60" s="358"/>
      <c r="AE60" s="358"/>
      <c r="AF60" s="358"/>
      <c r="AG60" s="359">
        <f>'D.1.4.5 - Slaboproudá ele...'!J30</f>
        <v>0</v>
      </c>
      <c r="AH60" s="360"/>
      <c r="AI60" s="360"/>
      <c r="AJ60" s="360"/>
      <c r="AK60" s="360"/>
      <c r="AL60" s="360"/>
      <c r="AM60" s="360"/>
      <c r="AN60" s="359">
        <f t="shared" si="0"/>
        <v>0</v>
      </c>
      <c r="AO60" s="360"/>
      <c r="AP60" s="360"/>
      <c r="AQ60" s="93" t="s">
        <v>84</v>
      </c>
      <c r="AR60" s="94"/>
      <c r="AS60" s="95">
        <v>0</v>
      </c>
      <c r="AT60" s="96">
        <f t="shared" si="1"/>
        <v>0</v>
      </c>
      <c r="AU60" s="97">
        <f>'D.1.4.5 - Slaboproudá ele...'!P81</f>
        <v>0</v>
      </c>
      <c r="AV60" s="96">
        <f>'D.1.4.5 - Slaboproudá ele...'!J33</f>
        <v>0</v>
      </c>
      <c r="AW60" s="96">
        <f>'D.1.4.5 - Slaboproudá ele...'!J34</f>
        <v>0</v>
      </c>
      <c r="AX60" s="96">
        <f>'D.1.4.5 - Slaboproudá ele...'!J35</f>
        <v>0</v>
      </c>
      <c r="AY60" s="96">
        <f>'D.1.4.5 - Slaboproudá ele...'!J36</f>
        <v>0</v>
      </c>
      <c r="AZ60" s="96">
        <f>'D.1.4.5 - Slaboproudá ele...'!F33</f>
        <v>0</v>
      </c>
      <c r="BA60" s="96">
        <f>'D.1.4.5 - Slaboproudá ele...'!F34</f>
        <v>0</v>
      </c>
      <c r="BB60" s="96">
        <f>'D.1.4.5 - Slaboproudá ele...'!F35</f>
        <v>0</v>
      </c>
      <c r="BC60" s="96">
        <f>'D.1.4.5 - Slaboproudá ele...'!F36</f>
        <v>0</v>
      </c>
      <c r="BD60" s="98">
        <f>'D.1.4.5 - Slaboproudá ele...'!F37</f>
        <v>0</v>
      </c>
      <c r="BT60" s="99" t="s">
        <v>85</v>
      </c>
      <c r="BV60" s="99" t="s">
        <v>79</v>
      </c>
      <c r="BW60" s="99" t="s">
        <v>102</v>
      </c>
      <c r="BX60" s="99" t="s">
        <v>5</v>
      </c>
      <c r="CL60" s="99" t="s">
        <v>21</v>
      </c>
      <c r="CM60" s="99" t="s">
        <v>87</v>
      </c>
    </row>
    <row r="61" spans="1:91" s="7" customFormat="1" ht="16.5" customHeight="1">
      <c r="A61" s="89" t="s">
        <v>81</v>
      </c>
      <c r="B61" s="90"/>
      <c r="C61" s="91"/>
      <c r="D61" s="358" t="s">
        <v>103</v>
      </c>
      <c r="E61" s="358"/>
      <c r="F61" s="358"/>
      <c r="G61" s="358"/>
      <c r="H61" s="358"/>
      <c r="I61" s="92"/>
      <c r="J61" s="358" t="s">
        <v>104</v>
      </c>
      <c r="K61" s="358"/>
      <c r="L61" s="358"/>
      <c r="M61" s="358"/>
      <c r="N61" s="358"/>
      <c r="O61" s="358"/>
      <c r="P61" s="358"/>
      <c r="Q61" s="358"/>
      <c r="R61" s="358"/>
      <c r="S61" s="358"/>
      <c r="T61" s="358"/>
      <c r="U61" s="358"/>
      <c r="V61" s="358"/>
      <c r="W61" s="358"/>
      <c r="X61" s="358"/>
      <c r="Y61" s="358"/>
      <c r="Z61" s="358"/>
      <c r="AA61" s="358"/>
      <c r="AB61" s="358"/>
      <c r="AC61" s="358"/>
      <c r="AD61" s="358"/>
      <c r="AE61" s="358"/>
      <c r="AF61" s="358"/>
      <c r="AG61" s="359">
        <f>'D.1.4.6 - MaR'!J30</f>
        <v>0</v>
      </c>
      <c r="AH61" s="360"/>
      <c r="AI61" s="360"/>
      <c r="AJ61" s="360"/>
      <c r="AK61" s="360"/>
      <c r="AL61" s="360"/>
      <c r="AM61" s="360"/>
      <c r="AN61" s="359">
        <f t="shared" si="0"/>
        <v>0</v>
      </c>
      <c r="AO61" s="360"/>
      <c r="AP61" s="360"/>
      <c r="AQ61" s="93" t="s">
        <v>84</v>
      </c>
      <c r="AR61" s="94"/>
      <c r="AS61" s="95">
        <v>0</v>
      </c>
      <c r="AT61" s="96">
        <f t="shared" si="1"/>
        <v>0</v>
      </c>
      <c r="AU61" s="97">
        <f>'D.1.4.6 - MaR'!P81</f>
        <v>0</v>
      </c>
      <c r="AV61" s="96">
        <f>'D.1.4.6 - MaR'!J33</f>
        <v>0</v>
      </c>
      <c r="AW61" s="96">
        <f>'D.1.4.6 - MaR'!J34</f>
        <v>0</v>
      </c>
      <c r="AX61" s="96">
        <f>'D.1.4.6 - MaR'!J35</f>
        <v>0</v>
      </c>
      <c r="AY61" s="96">
        <f>'D.1.4.6 - MaR'!J36</f>
        <v>0</v>
      </c>
      <c r="AZ61" s="96">
        <f>'D.1.4.6 - MaR'!F33</f>
        <v>0</v>
      </c>
      <c r="BA61" s="96">
        <f>'D.1.4.6 - MaR'!F34</f>
        <v>0</v>
      </c>
      <c r="BB61" s="96">
        <f>'D.1.4.6 - MaR'!F35</f>
        <v>0</v>
      </c>
      <c r="BC61" s="96">
        <f>'D.1.4.6 - MaR'!F36</f>
        <v>0</v>
      </c>
      <c r="BD61" s="98">
        <f>'D.1.4.6 - MaR'!F37</f>
        <v>0</v>
      </c>
      <c r="BT61" s="99" t="s">
        <v>85</v>
      </c>
      <c r="BV61" s="99" t="s">
        <v>79</v>
      </c>
      <c r="BW61" s="99" t="s">
        <v>105</v>
      </c>
      <c r="BX61" s="99" t="s">
        <v>5</v>
      </c>
      <c r="CL61" s="99" t="s">
        <v>21</v>
      </c>
      <c r="CM61" s="99" t="s">
        <v>87</v>
      </c>
    </row>
    <row r="62" spans="1:91" s="7" customFormat="1" ht="24.75" customHeight="1">
      <c r="A62" s="89" t="s">
        <v>81</v>
      </c>
      <c r="B62" s="90"/>
      <c r="C62" s="91"/>
      <c r="D62" s="358" t="s">
        <v>106</v>
      </c>
      <c r="E62" s="358"/>
      <c r="F62" s="358"/>
      <c r="G62" s="358"/>
      <c r="H62" s="358"/>
      <c r="I62" s="92"/>
      <c r="J62" s="358" t="s">
        <v>107</v>
      </c>
      <c r="K62" s="358"/>
      <c r="L62" s="358"/>
      <c r="M62" s="358"/>
      <c r="N62" s="358"/>
      <c r="O62" s="358"/>
      <c r="P62" s="358"/>
      <c r="Q62" s="358"/>
      <c r="R62" s="358"/>
      <c r="S62" s="358"/>
      <c r="T62" s="358"/>
      <c r="U62" s="358"/>
      <c r="V62" s="358"/>
      <c r="W62" s="358"/>
      <c r="X62" s="358"/>
      <c r="Y62" s="358"/>
      <c r="Z62" s="358"/>
      <c r="AA62" s="358"/>
      <c r="AB62" s="358"/>
      <c r="AC62" s="358"/>
      <c r="AD62" s="358"/>
      <c r="AE62" s="358"/>
      <c r="AF62" s="358"/>
      <c r="AG62" s="359">
        <f>'VN a ON - Vedlejší náklad...'!J30</f>
        <v>0</v>
      </c>
      <c r="AH62" s="360"/>
      <c r="AI62" s="360"/>
      <c r="AJ62" s="360"/>
      <c r="AK62" s="360"/>
      <c r="AL62" s="360"/>
      <c r="AM62" s="360"/>
      <c r="AN62" s="359">
        <f t="shared" si="0"/>
        <v>0</v>
      </c>
      <c r="AO62" s="360"/>
      <c r="AP62" s="360"/>
      <c r="AQ62" s="93" t="s">
        <v>84</v>
      </c>
      <c r="AR62" s="94"/>
      <c r="AS62" s="100">
        <v>0</v>
      </c>
      <c r="AT62" s="101">
        <f t="shared" si="1"/>
        <v>0</v>
      </c>
      <c r="AU62" s="102">
        <f>'VN a ON - Vedlejší náklad...'!P86</f>
        <v>0</v>
      </c>
      <c r="AV62" s="101">
        <f>'VN a ON - Vedlejší náklad...'!J33</f>
        <v>0</v>
      </c>
      <c r="AW62" s="101">
        <f>'VN a ON - Vedlejší náklad...'!J34</f>
        <v>0</v>
      </c>
      <c r="AX62" s="101">
        <f>'VN a ON - Vedlejší náklad...'!J35</f>
        <v>0</v>
      </c>
      <c r="AY62" s="101">
        <f>'VN a ON - Vedlejší náklad...'!J36</f>
        <v>0</v>
      </c>
      <c r="AZ62" s="101">
        <f>'VN a ON - Vedlejší náklad...'!F33</f>
        <v>0</v>
      </c>
      <c r="BA62" s="101">
        <f>'VN a ON - Vedlejší náklad...'!F34</f>
        <v>0</v>
      </c>
      <c r="BB62" s="101">
        <f>'VN a ON - Vedlejší náklad...'!F35</f>
        <v>0</v>
      </c>
      <c r="BC62" s="101">
        <f>'VN a ON - Vedlejší náklad...'!F36</f>
        <v>0</v>
      </c>
      <c r="BD62" s="103">
        <f>'VN a ON - Vedlejší náklad...'!F37</f>
        <v>0</v>
      </c>
      <c r="BT62" s="99" t="s">
        <v>85</v>
      </c>
      <c r="BV62" s="99" t="s">
        <v>79</v>
      </c>
      <c r="BW62" s="99" t="s">
        <v>108</v>
      </c>
      <c r="BX62" s="99" t="s">
        <v>5</v>
      </c>
      <c r="CL62" s="99" t="s">
        <v>21</v>
      </c>
      <c r="CM62" s="99" t="s">
        <v>87</v>
      </c>
    </row>
    <row r="63" spans="1:91" s="2" customFormat="1" ht="30" customHeight="1">
      <c r="A63" s="37"/>
      <c r="B63" s="38"/>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42"/>
      <c r="AS63" s="37"/>
      <c r="AT63" s="37"/>
      <c r="AU63" s="37"/>
      <c r="AV63" s="37"/>
      <c r="AW63" s="37"/>
      <c r="AX63" s="37"/>
      <c r="AY63" s="37"/>
      <c r="AZ63" s="37"/>
      <c r="BA63" s="37"/>
      <c r="BB63" s="37"/>
      <c r="BC63" s="37"/>
      <c r="BD63" s="37"/>
      <c r="BE63" s="37"/>
    </row>
    <row r="64" spans="1:91" s="2" customFormat="1" ht="6.95" customHeight="1">
      <c r="A64" s="37"/>
      <c r="B64" s="50"/>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42"/>
      <c r="AS64" s="37"/>
      <c r="AT64" s="37"/>
      <c r="AU64" s="37"/>
      <c r="AV64" s="37"/>
      <c r="AW64" s="37"/>
      <c r="AX64" s="37"/>
      <c r="AY64" s="37"/>
      <c r="AZ64" s="37"/>
      <c r="BA64" s="37"/>
      <c r="BB64" s="37"/>
      <c r="BC64" s="37"/>
      <c r="BD64" s="37"/>
      <c r="BE64" s="37"/>
    </row>
  </sheetData>
  <sheetProtection algorithmName="SHA-512" hashValue="bI6XNgjNQf2GdElCMACt+WhrcN5PpgibvqK5YcZGCGapBJO/+wywK3VU/GgydcsVECBzIEXr1qNhS/3z6sKyTw==" saltValue="4i+/9oM2Vob8k094czPzyF3AzkrZ4IgssDRu2BZ2H/dykNtadx5HtxHcuvRR7OE0QYFpcdGw0+1OOwyIoDMMYQ==" spinCount="100000" sheet="1" objects="1" scenarios="1" formatColumns="0" formatRows="0"/>
  <mergeCells count="70">
    <mergeCell ref="AR2:BE2"/>
    <mergeCell ref="AK33:AO33"/>
    <mergeCell ref="L33:P33"/>
    <mergeCell ref="W33:AE33"/>
    <mergeCell ref="AK35:AO35"/>
    <mergeCell ref="X35:AB35"/>
    <mergeCell ref="W31:AE31"/>
    <mergeCell ref="AK31:AO31"/>
    <mergeCell ref="AK32:AO32"/>
    <mergeCell ref="L32:P32"/>
    <mergeCell ref="W32:AE32"/>
    <mergeCell ref="BE5:BE32"/>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AN62:AP62"/>
    <mergeCell ref="AG62:AM62"/>
    <mergeCell ref="D62:H62"/>
    <mergeCell ref="J62:AF62"/>
    <mergeCell ref="AG54:AM54"/>
    <mergeCell ref="AN54:AP54"/>
    <mergeCell ref="AN60:AP60"/>
    <mergeCell ref="AG60:AM60"/>
    <mergeCell ref="D60:H60"/>
    <mergeCell ref="J60:AF60"/>
    <mergeCell ref="AN61:AP61"/>
    <mergeCell ref="AG61:AM61"/>
    <mergeCell ref="D61:H61"/>
    <mergeCell ref="J61:AF61"/>
    <mergeCell ref="AN58:AP58"/>
    <mergeCell ref="AG58:AM58"/>
    <mergeCell ref="D58:H58"/>
    <mergeCell ref="J58:AF58"/>
    <mergeCell ref="AN59:AP59"/>
    <mergeCell ref="AG59:AM59"/>
    <mergeCell ref="D59:H59"/>
    <mergeCell ref="J59:AF59"/>
    <mergeCell ref="J56:AF56"/>
    <mergeCell ref="D56:H56"/>
    <mergeCell ref="AG56:AM56"/>
    <mergeCell ref="AN56:AP56"/>
    <mergeCell ref="AN57:AP57"/>
    <mergeCell ref="D57:H57"/>
    <mergeCell ref="J57:AF57"/>
    <mergeCell ref="AG57:AM57"/>
    <mergeCell ref="C52:G52"/>
    <mergeCell ref="AG52:AM52"/>
    <mergeCell ref="I52:AF52"/>
    <mergeCell ref="AN52:AP52"/>
    <mergeCell ref="D55:H55"/>
    <mergeCell ref="AG55:AM55"/>
    <mergeCell ref="J55:AF55"/>
    <mergeCell ref="AN55:AP55"/>
    <mergeCell ref="L45:AO45"/>
    <mergeCell ref="AM47:AN47"/>
    <mergeCell ref="AM49:AP49"/>
    <mergeCell ref="AS49:AT51"/>
    <mergeCell ref="AM50:AP50"/>
  </mergeCells>
  <hyperlinks>
    <hyperlink ref="A55" location="'D.1.2 - Stavebně-konstruk...'!C2" display="/"/>
    <hyperlink ref="A56" location="'D.1.4.1 - Zdravotně techn...'!C2" display="/"/>
    <hyperlink ref="A57" location="'D.1.4.2 - Vzduchotechnika'!C2" display="/"/>
    <hyperlink ref="A58" location="'D.1.4.3 - Vytápění a chla...'!C2" display="/"/>
    <hyperlink ref="A59" location="'D.1.4.4 - Silnoproudá ele...'!C2" display="/"/>
    <hyperlink ref="A60" location="'D.1.4.5 - Slaboproudá ele...'!C2" display="/"/>
    <hyperlink ref="A61" location="'D.1.4.6 - MaR'!C2" display="/"/>
    <hyperlink ref="A62" location="'VN a ON - Vedlejší náklad...'!C2" display="/"/>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9"/>
  <sheetViews>
    <sheetView showGridLines="0" topLeftCell="A43" zoomScale="110" zoomScaleNormal="110" workbookViewId="0"/>
  </sheetViews>
  <sheetFormatPr defaultRowHeight="15"/>
  <cols>
    <col min="1" max="1" width="8.33203125" style="256" customWidth="1"/>
    <col min="2" max="2" width="1.6640625" style="256" customWidth="1"/>
    <col min="3" max="4" width="5" style="256" customWidth="1"/>
    <col min="5" max="5" width="11.6640625" style="256" customWidth="1"/>
    <col min="6" max="6" width="9.1640625" style="256" customWidth="1"/>
    <col min="7" max="7" width="5" style="256" customWidth="1"/>
    <col min="8" max="8" width="77.83203125" style="256" customWidth="1"/>
    <col min="9" max="10" width="20" style="256" customWidth="1"/>
    <col min="11" max="11" width="1.6640625" style="256" customWidth="1"/>
  </cols>
  <sheetData>
    <row r="1" spans="2:11" s="1" customFormat="1" ht="37.5" customHeight="1"/>
    <row r="2" spans="2:11" s="1" customFormat="1" ht="7.5" customHeight="1">
      <c r="B2" s="257"/>
      <c r="C2" s="258"/>
      <c r="D2" s="258"/>
      <c r="E2" s="258"/>
      <c r="F2" s="258"/>
      <c r="G2" s="258"/>
      <c r="H2" s="258"/>
      <c r="I2" s="258"/>
      <c r="J2" s="258"/>
      <c r="K2" s="259"/>
    </row>
    <row r="3" spans="2:11" s="17" customFormat="1" ht="45" customHeight="1">
      <c r="B3" s="260"/>
      <c r="C3" s="395" t="s">
        <v>4555</v>
      </c>
      <c r="D3" s="395"/>
      <c r="E3" s="395"/>
      <c r="F3" s="395"/>
      <c r="G3" s="395"/>
      <c r="H3" s="395"/>
      <c r="I3" s="395"/>
      <c r="J3" s="395"/>
      <c r="K3" s="261"/>
    </row>
    <row r="4" spans="2:11" s="1" customFormat="1" ht="25.5" customHeight="1">
      <c r="B4" s="262"/>
      <c r="C4" s="394" t="s">
        <v>4556</v>
      </c>
      <c r="D4" s="394"/>
      <c r="E4" s="394"/>
      <c r="F4" s="394"/>
      <c r="G4" s="394"/>
      <c r="H4" s="394"/>
      <c r="I4" s="394"/>
      <c r="J4" s="394"/>
      <c r="K4" s="263"/>
    </row>
    <row r="5" spans="2:11" s="1" customFormat="1" ht="5.25" customHeight="1">
      <c r="B5" s="262"/>
      <c r="C5" s="264"/>
      <c r="D5" s="264"/>
      <c r="E5" s="264"/>
      <c r="F5" s="264"/>
      <c r="G5" s="264"/>
      <c r="H5" s="264"/>
      <c r="I5" s="264"/>
      <c r="J5" s="264"/>
      <c r="K5" s="263"/>
    </row>
    <row r="6" spans="2:11" s="1" customFormat="1" ht="15" customHeight="1">
      <c r="B6" s="262"/>
      <c r="C6" s="393" t="s">
        <v>4557</v>
      </c>
      <c r="D6" s="393"/>
      <c r="E6" s="393"/>
      <c r="F6" s="393"/>
      <c r="G6" s="393"/>
      <c r="H6" s="393"/>
      <c r="I6" s="393"/>
      <c r="J6" s="393"/>
      <c r="K6" s="263"/>
    </row>
    <row r="7" spans="2:11" s="1" customFormat="1" ht="15" customHeight="1">
      <c r="B7" s="266"/>
      <c r="C7" s="393" t="s">
        <v>4558</v>
      </c>
      <c r="D7" s="393"/>
      <c r="E7" s="393"/>
      <c r="F7" s="393"/>
      <c r="G7" s="393"/>
      <c r="H7" s="393"/>
      <c r="I7" s="393"/>
      <c r="J7" s="393"/>
      <c r="K7" s="263"/>
    </row>
    <row r="8" spans="2:11" s="1" customFormat="1" ht="12.75" customHeight="1">
      <c r="B8" s="266"/>
      <c r="C8" s="265"/>
      <c r="D8" s="265"/>
      <c r="E8" s="265"/>
      <c r="F8" s="265"/>
      <c r="G8" s="265"/>
      <c r="H8" s="265"/>
      <c r="I8" s="265"/>
      <c r="J8" s="265"/>
      <c r="K8" s="263"/>
    </row>
    <row r="9" spans="2:11" s="1" customFormat="1" ht="15" customHeight="1">
      <c r="B9" s="266"/>
      <c r="C9" s="393" t="s">
        <v>4559</v>
      </c>
      <c r="D9" s="393"/>
      <c r="E9" s="393"/>
      <c r="F9" s="393"/>
      <c r="G9" s="393"/>
      <c r="H9" s="393"/>
      <c r="I9" s="393"/>
      <c r="J9" s="393"/>
      <c r="K9" s="263"/>
    </row>
    <row r="10" spans="2:11" s="1" customFormat="1" ht="15" customHeight="1">
      <c r="B10" s="266"/>
      <c r="C10" s="265"/>
      <c r="D10" s="393" t="s">
        <v>4560</v>
      </c>
      <c r="E10" s="393"/>
      <c r="F10" s="393"/>
      <c r="G10" s="393"/>
      <c r="H10" s="393"/>
      <c r="I10" s="393"/>
      <c r="J10" s="393"/>
      <c r="K10" s="263"/>
    </row>
    <row r="11" spans="2:11" s="1" customFormat="1" ht="15" customHeight="1">
      <c r="B11" s="266"/>
      <c r="C11" s="267"/>
      <c r="D11" s="393" t="s">
        <v>4561</v>
      </c>
      <c r="E11" s="393"/>
      <c r="F11" s="393"/>
      <c r="G11" s="393"/>
      <c r="H11" s="393"/>
      <c r="I11" s="393"/>
      <c r="J11" s="393"/>
      <c r="K11" s="263"/>
    </row>
    <row r="12" spans="2:11" s="1" customFormat="1" ht="15" customHeight="1">
      <c r="B12" s="266"/>
      <c r="C12" s="267"/>
      <c r="D12" s="265"/>
      <c r="E12" s="265"/>
      <c r="F12" s="265"/>
      <c r="G12" s="265"/>
      <c r="H12" s="265"/>
      <c r="I12" s="265"/>
      <c r="J12" s="265"/>
      <c r="K12" s="263"/>
    </row>
    <row r="13" spans="2:11" s="1" customFormat="1" ht="15" customHeight="1">
      <c r="B13" s="266"/>
      <c r="C13" s="267"/>
      <c r="D13" s="268" t="s">
        <v>4562</v>
      </c>
      <c r="E13" s="265"/>
      <c r="F13" s="265"/>
      <c r="G13" s="265"/>
      <c r="H13" s="265"/>
      <c r="I13" s="265"/>
      <c r="J13" s="265"/>
      <c r="K13" s="263"/>
    </row>
    <row r="14" spans="2:11" s="1" customFormat="1" ht="12.75" customHeight="1">
      <c r="B14" s="266"/>
      <c r="C14" s="267"/>
      <c r="D14" s="267"/>
      <c r="E14" s="267"/>
      <c r="F14" s="267"/>
      <c r="G14" s="267"/>
      <c r="H14" s="267"/>
      <c r="I14" s="267"/>
      <c r="J14" s="267"/>
      <c r="K14" s="263"/>
    </row>
    <row r="15" spans="2:11" s="1" customFormat="1" ht="15" customHeight="1">
      <c r="B15" s="266"/>
      <c r="C15" s="267"/>
      <c r="D15" s="393" t="s">
        <v>4563</v>
      </c>
      <c r="E15" s="393"/>
      <c r="F15" s="393"/>
      <c r="G15" s="393"/>
      <c r="H15" s="393"/>
      <c r="I15" s="393"/>
      <c r="J15" s="393"/>
      <c r="K15" s="263"/>
    </row>
    <row r="16" spans="2:11" s="1" customFormat="1" ht="15" customHeight="1">
      <c r="B16" s="266"/>
      <c r="C16" s="267"/>
      <c r="D16" s="393" t="s">
        <v>4564</v>
      </c>
      <c r="E16" s="393"/>
      <c r="F16" s="393"/>
      <c r="G16" s="393"/>
      <c r="H16" s="393"/>
      <c r="I16" s="393"/>
      <c r="J16" s="393"/>
      <c r="K16" s="263"/>
    </row>
    <row r="17" spans="2:11" s="1" customFormat="1" ht="15" customHeight="1">
      <c r="B17" s="266"/>
      <c r="C17" s="267"/>
      <c r="D17" s="393" t="s">
        <v>4565</v>
      </c>
      <c r="E17" s="393"/>
      <c r="F17" s="393"/>
      <c r="G17" s="393"/>
      <c r="H17" s="393"/>
      <c r="I17" s="393"/>
      <c r="J17" s="393"/>
      <c r="K17" s="263"/>
    </row>
    <row r="18" spans="2:11" s="1" customFormat="1" ht="15" customHeight="1">
      <c r="B18" s="266"/>
      <c r="C18" s="267"/>
      <c r="D18" s="267"/>
      <c r="E18" s="269" t="s">
        <v>84</v>
      </c>
      <c r="F18" s="393" t="s">
        <v>4566</v>
      </c>
      <c r="G18" s="393"/>
      <c r="H18" s="393"/>
      <c r="I18" s="393"/>
      <c r="J18" s="393"/>
      <c r="K18" s="263"/>
    </row>
    <row r="19" spans="2:11" s="1" customFormat="1" ht="15" customHeight="1">
      <c r="B19" s="266"/>
      <c r="C19" s="267"/>
      <c r="D19" s="267"/>
      <c r="E19" s="269" t="s">
        <v>4567</v>
      </c>
      <c r="F19" s="393" t="s">
        <v>4568</v>
      </c>
      <c r="G19" s="393"/>
      <c r="H19" s="393"/>
      <c r="I19" s="393"/>
      <c r="J19" s="393"/>
      <c r="K19" s="263"/>
    </row>
    <row r="20" spans="2:11" s="1" customFormat="1" ht="15" customHeight="1">
      <c r="B20" s="266"/>
      <c r="C20" s="267"/>
      <c r="D20" s="267"/>
      <c r="E20" s="269" t="s">
        <v>4569</v>
      </c>
      <c r="F20" s="393" t="s">
        <v>4570</v>
      </c>
      <c r="G20" s="393"/>
      <c r="H20" s="393"/>
      <c r="I20" s="393"/>
      <c r="J20" s="393"/>
      <c r="K20" s="263"/>
    </row>
    <row r="21" spans="2:11" s="1" customFormat="1" ht="15" customHeight="1">
      <c r="B21" s="266"/>
      <c r="C21" s="267"/>
      <c r="D21" s="267"/>
      <c r="E21" s="269" t="s">
        <v>4571</v>
      </c>
      <c r="F21" s="393" t="s">
        <v>4572</v>
      </c>
      <c r="G21" s="393"/>
      <c r="H21" s="393"/>
      <c r="I21" s="393"/>
      <c r="J21" s="393"/>
      <c r="K21" s="263"/>
    </row>
    <row r="22" spans="2:11" s="1" customFormat="1" ht="15" customHeight="1">
      <c r="B22" s="266"/>
      <c r="C22" s="267"/>
      <c r="D22" s="267"/>
      <c r="E22" s="269" t="s">
        <v>4573</v>
      </c>
      <c r="F22" s="393" t="s">
        <v>4574</v>
      </c>
      <c r="G22" s="393"/>
      <c r="H22" s="393"/>
      <c r="I22" s="393"/>
      <c r="J22" s="393"/>
      <c r="K22" s="263"/>
    </row>
    <row r="23" spans="2:11" s="1" customFormat="1" ht="15" customHeight="1">
      <c r="B23" s="266"/>
      <c r="C23" s="267"/>
      <c r="D23" s="267"/>
      <c r="E23" s="269" t="s">
        <v>4575</v>
      </c>
      <c r="F23" s="393" t="s">
        <v>4576</v>
      </c>
      <c r="G23" s="393"/>
      <c r="H23" s="393"/>
      <c r="I23" s="393"/>
      <c r="J23" s="393"/>
      <c r="K23" s="263"/>
    </row>
    <row r="24" spans="2:11" s="1" customFormat="1" ht="12.75" customHeight="1">
      <c r="B24" s="266"/>
      <c r="C24" s="267"/>
      <c r="D24" s="267"/>
      <c r="E24" s="267"/>
      <c r="F24" s="267"/>
      <c r="G24" s="267"/>
      <c r="H24" s="267"/>
      <c r="I24" s="267"/>
      <c r="J24" s="267"/>
      <c r="K24" s="263"/>
    </row>
    <row r="25" spans="2:11" s="1" customFormat="1" ht="15" customHeight="1">
      <c r="B25" s="266"/>
      <c r="C25" s="393" t="s">
        <v>4577</v>
      </c>
      <c r="D25" s="393"/>
      <c r="E25" s="393"/>
      <c r="F25" s="393"/>
      <c r="G25" s="393"/>
      <c r="H25" s="393"/>
      <c r="I25" s="393"/>
      <c r="J25" s="393"/>
      <c r="K25" s="263"/>
    </row>
    <row r="26" spans="2:11" s="1" customFormat="1" ht="15" customHeight="1">
      <c r="B26" s="266"/>
      <c r="C26" s="393" t="s">
        <v>4578</v>
      </c>
      <c r="D26" s="393"/>
      <c r="E26" s="393"/>
      <c r="F26" s="393"/>
      <c r="G26" s="393"/>
      <c r="H26" s="393"/>
      <c r="I26" s="393"/>
      <c r="J26" s="393"/>
      <c r="K26" s="263"/>
    </row>
    <row r="27" spans="2:11" s="1" customFormat="1" ht="15" customHeight="1">
      <c r="B27" s="266"/>
      <c r="C27" s="265"/>
      <c r="D27" s="393" t="s">
        <v>4579</v>
      </c>
      <c r="E27" s="393"/>
      <c r="F27" s="393"/>
      <c r="G27" s="393"/>
      <c r="H27" s="393"/>
      <c r="I27" s="393"/>
      <c r="J27" s="393"/>
      <c r="K27" s="263"/>
    </row>
    <row r="28" spans="2:11" s="1" customFormat="1" ht="15" customHeight="1">
      <c r="B28" s="266"/>
      <c r="C28" s="267"/>
      <c r="D28" s="393" t="s">
        <v>4580</v>
      </c>
      <c r="E28" s="393"/>
      <c r="F28" s="393"/>
      <c r="G28" s="393"/>
      <c r="H28" s="393"/>
      <c r="I28" s="393"/>
      <c r="J28" s="393"/>
      <c r="K28" s="263"/>
    </row>
    <row r="29" spans="2:11" s="1" customFormat="1" ht="12.75" customHeight="1">
      <c r="B29" s="266"/>
      <c r="C29" s="267"/>
      <c r="D29" s="267"/>
      <c r="E29" s="267"/>
      <c r="F29" s="267"/>
      <c r="G29" s="267"/>
      <c r="H29" s="267"/>
      <c r="I29" s="267"/>
      <c r="J29" s="267"/>
      <c r="K29" s="263"/>
    </row>
    <row r="30" spans="2:11" s="1" customFormat="1" ht="15" customHeight="1">
      <c r="B30" s="266"/>
      <c r="C30" s="267"/>
      <c r="D30" s="393" t="s">
        <v>4581</v>
      </c>
      <c r="E30" s="393"/>
      <c r="F30" s="393"/>
      <c r="G30" s="393"/>
      <c r="H30" s="393"/>
      <c r="I30" s="393"/>
      <c r="J30" s="393"/>
      <c r="K30" s="263"/>
    </row>
    <row r="31" spans="2:11" s="1" customFormat="1" ht="15" customHeight="1">
      <c r="B31" s="266"/>
      <c r="C31" s="267"/>
      <c r="D31" s="393" t="s">
        <v>4582</v>
      </c>
      <c r="E31" s="393"/>
      <c r="F31" s="393"/>
      <c r="G31" s="393"/>
      <c r="H31" s="393"/>
      <c r="I31" s="393"/>
      <c r="J31" s="393"/>
      <c r="K31" s="263"/>
    </row>
    <row r="32" spans="2:11" s="1" customFormat="1" ht="12.75" customHeight="1">
      <c r="B32" s="266"/>
      <c r="C32" s="267"/>
      <c r="D32" s="267"/>
      <c r="E32" s="267"/>
      <c r="F32" s="267"/>
      <c r="G32" s="267"/>
      <c r="H32" s="267"/>
      <c r="I32" s="267"/>
      <c r="J32" s="267"/>
      <c r="K32" s="263"/>
    </row>
    <row r="33" spans="2:11" s="1" customFormat="1" ht="15" customHeight="1">
      <c r="B33" s="266"/>
      <c r="C33" s="267"/>
      <c r="D33" s="393" t="s">
        <v>4583</v>
      </c>
      <c r="E33" s="393"/>
      <c r="F33" s="393"/>
      <c r="G33" s="393"/>
      <c r="H33" s="393"/>
      <c r="I33" s="393"/>
      <c r="J33" s="393"/>
      <c r="K33" s="263"/>
    </row>
    <row r="34" spans="2:11" s="1" customFormat="1" ht="15" customHeight="1">
      <c r="B34" s="266"/>
      <c r="C34" s="267"/>
      <c r="D34" s="393" t="s">
        <v>4584</v>
      </c>
      <c r="E34" s="393"/>
      <c r="F34" s="393"/>
      <c r="G34" s="393"/>
      <c r="H34" s="393"/>
      <c r="I34" s="393"/>
      <c r="J34" s="393"/>
      <c r="K34" s="263"/>
    </row>
    <row r="35" spans="2:11" s="1" customFormat="1" ht="15" customHeight="1">
      <c r="B35" s="266"/>
      <c r="C35" s="267"/>
      <c r="D35" s="393" t="s">
        <v>4585</v>
      </c>
      <c r="E35" s="393"/>
      <c r="F35" s="393"/>
      <c r="G35" s="393"/>
      <c r="H35" s="393"/>
      <c r="I35" s="393"/>
      <c r="J35" s="393"/>
      <c r="K35" s="263"/>
    </row>
    <row r="36" spans="2:11" s="1" customFormat="1" ht="15" customHeight="1">
      <c r="B36" s="266"/>
      <c r="C36" s="267"/>
      <c r="D36" s="265"/>
      <c r="E36" s="268" t="s">
        <v>151</v>
      </c>
      <c r="F36" s="265"/>
      <c r="G36" s="393" t="s">
        <v>4586</v>
      </c>
      <c r="H36" s="393"/>
      <c r="I36" s="393"/>
      <c r="J36" s="393"/>
      <c r="K36" s="263"/>
    </row>
    <row r="37" spans="2:11" s="1" customFormat="1" ht="30.75" customHeight="1">
      <c r="B37" s="266"/>
      <c r="C37" s="267"/>
      <c r="D37" s="265"/>
      <c r="E37" s="268" t="s">
        <v>4587</v>
      </c>
      <c r="F37" s="265"/>
      <c r="G37" s="393" t="s">
        <v>4588</v>
      </c>
      <c r="H37" s="393"/>
      <c r="I37" s="393"/>
      <c r="J37" s="393"/>
      <c r="K37" s="263"/>
    </row>
    <row r="38" spans="2:11" s="1" customFormat="1" ht="15" customHeight="1">
      <c r="B38" s="266"/>
      <c r="C38" s="267"/>
      <c r="D38" s="265"/>
      <c r="E38" s="268" t="s">
        <v>58</v>
      </c>
      <c r="F38" s="265"/>
      <c r="G38" s="393" t="s">
        <v>4589</v>
      </c>
      <c r="H38" s="393"/>
      <c r="I38" s="393"/>
      <c r="J38" s="393"/>
      <c r="K38" s="263"/>
    </row>
    <row r="39" spans="2:11" s="1" customFormat="1" ht="15" customHeight="1">
      <c r="B39" s="266"/>
      <c r="C39" s="267"/>
      <c r="D39" s="265"/>
      <c r="E39" s="268" t="s">
        <v>59</v>
      </c>
      <c r="F39" s="265"/>
      <c r="G39" s="393" t="s">
        <v>4590</v>
      </c>
      <c r="H39" s="393"/>
      <c r="I39" s="393"/>
      <c r="J39" s="393"/>
      <c r="K39" s="263"/>
    </row>
    <row r="40" spans="2:11" s="1" customFormat="1" ht="15" customHeight="1">
      <c r="B40" s="266"/>
      <c r="C40" s="267"/>
      <c r="D40" s="265"/>
      <c r="E40" s="268" t="s">
        <v>152</v>
      </c>
      <c r="F40" s="265"/>
      <c r="G40" s="393" t="s">
        <v>4591</v>
      </c>
      <c r="H40" s="393"/>
      <c r="I40" s="393"/>
      <c r="J40" s="393"/>
      <c r="K40" s="263"/>
    </row>
    <row r="41" spans="2:11" s="1" customFormat="1" ht="15" customHeight="1">
      <c r="B41" s="266"/>
      <c r="C41" s="267"/>
      <c r="D41" s="265"/>
      <c r="E41" s="268" t="s">
        <v>153</v>
      </c>
      <c r="F41" s="265"/>
      <c r="G41" s="393" t="s">
        <v>4592</v>
      </c>
      <c r="H41" s="393"/>
      <c r="I41" s="393"/>
      <c r="J41" s="393"/>
      <c r="K41" s="263"/>
    </row>
    <row r="42" spans="2:11" s="1" customFormat="1" ht="15" customHeight="1">
      <c r="B42" s="266"/>
      <c r="C42" s="267"/>
      <c r="D42" s="265"/>
      <c r="E42" s="268" t="s">
        <v>4593</v>
      </c>
      <c r="F42" s="265"/>
      <c r="G42" s="393" t="s">
        <v>4594</v>
      </c>
      <c r="H42" s="393"/>
      <c r="I42" s="393"/>
      <c r="J42" s="393"/>
      <c r="K42" s="263"/>
    </row>
    <row r="43" spans="2:11" s="1" customFormat="1" ht="15" customHeight="1">
      <c r="B43" s="266"/>
      <c r="C43" s="267"/>
      <c r="D43" s="265"/>
      <c r="E43" s="268"/>
      <c r="F43" s="265"/>
      <c r="G43" s="393" t="s">
        <v>4595</v>
      </c>
      <c r="H43" s="393"/>
      <c r="I43" s="393"/>
      <c r="J43" s="393"/>
      <c r="K43" s="263"/>
    </row>
    <row r="44" spans="2:11" s="1" customFormat="1" ht="15" customHeight="1">
      <c r="B44" s="266"/>
      <c r="C44" s="267"/>
      <c r="D44" s="265"/>
      <c r="E44" s="268" t="s">
        <v>4596</v>
      </c>
      <c r="F44" s="265"/>
      <c r="G44" s="393" t="s">
        <v>4597</v>
      </c>
      <c r="H44" s="393"/>
      <c r="I44" s="393"/>
      <c r="J44" s="393"/>
      <c r="K44" s="263"/>
    </row>
    <row r="45" spans="2:11" s="1" customFormat="1" ht="15" customHeight="1">
      <c r="B45" s="266"/>
      <c r="C45" s="267"/>
      <c r="D45" s="265"/>
      <c r="E45" s="268" t="s">
        <v>155</v>
      </c>
      <c r="F45" s="265"/>
      <c r="G45" s="393" t="s">
        <v>4598</v>
      </c>
      <c r="H45" s="393"/>
      <c r="I45" s="393"/>
      <c r="J45" s="393"/>
      <c r="K45" s="263"/>
    </row>
    <row r="46" spans="2:11" s="1" customFormat="1" ht="12.75" customHeight="1">
      <c r="B46" s="266"/>
      <c r="C46" s="267"/>
      <c r="D46" s="265"/>
      <c r="E46" s="265"/>
      <c r="F46" s="265"/>
      <c r="G46" s="265"/>
      <c r="H46" s="265"/>
      <c r="I46" s="265"/>
      <c r="J46" s="265"/>
      <c r="K46" s="263"/>
    </row>
    <row r="47" spans="2:11" s="1" customFormat="1" ht="15" customHeight="1">
      <c r="B47" s="266"/>
      <c r="C47" s="267"/>
      <c r="D47" s="393" t="s">
        <v>4599</v>
      </c>
      <c r="E47" s="393"/>
      <c r="F47" s="393"/>
      <c r="G47" s="393"/>
      <c r="H47" s="393"/>
      <c r="I47" s="393"/>
      <c r="J47" s="393"/>
      <c r="K47" s="263"/>
    </row>
    <row r="48" spans="2:11" s="1" customFormat="1" ht="15" customHeight="1">
      <c r="B48" s="266"/>
      <c r="C48" s="267"/>
      <c r="D48" s="267"/>
      <c r="E48" s="393" t="s">
        <v>4600</v>
      </c>
      <c r="F48" s="393"/>
      <c r="G48" s="393"/>
      <c r="H48" s="393"/>
      <c r="I48" s="393"/>
      <c r="J48" s="393"/>
      <c r="K48" s="263"/>
    </row>
    <row r="49" spans="2:11" s="1" customFormat="1" ht="15" customHeight="1">
      <c r="B49" s="266"/>
      <c r="C49" s="267"/>
      <c r="D49" s="267"/>
      <c r="E49" s="393" t="s">
        <v>4601</v>
      </c>
      <c r="F49" s="393"/>
      <c r="G49" s="393"/>
      <c r="H49" s="393"/>
      <c r="I49" s="393"/>
      <c r="J49" s="393"/>
      <c r="K49" s="263"/>
    </row>
    <row r="50" spans="2:11" s="1" customFormat="1" ht="15" customHeight="1">
      <c r="B50" s="266"/>
      <c r="C50" s="267"/>
      <c r="D50" s="267"/>
      <c r="E50" s="393" t="s">
        <v>4602</v>
      </c>
      <c r="F50" s="393"/>
      <c r="G50" s="393"/>
      <c r="H50" s="393"/>
      <c r="I50" s="393"/>
      <c r="J50" s="393"/>
      <c r="K50" s="263"/>
    </row>
    <row r="51" spans="2:11" s="1" customFormat="1" ht="15" customHeight="1">
      <c r="B51" s="266"/>
      <c r="C51" s="267"/>
      <c r="D51" s="393" t="s">
        <v>4603</v>
      </c>
      <c r="E51" s="393"/>
      <c r="F51" s="393"/>
      <c r="G51" s="393"/>
      <c r="H51" s="393"/>
      <c r="I51" s="393"/>
      <c r="J51" s="393"/>
      <c r="K51" s="263"/>
    </row>
    <row r="52" spans="2:11" s="1" customFormat="1" ht="25.5" customHeight="1">
      <c r="B52" s="262"/>
      <c r="C52" s="394" t="s">
        <v>4604</v>
      </c>
      <c r="D52" s="394"/>
      <c r="E52" s="394"/>
      <c r="F52" s="394"/>
      <c r="G52" s="394"/>
      <c r="H52" s="394"/>
      <c r="I52" s="394"/>
      <c r="J52" s="394"/>
      <c r="K52" s="263"/>
    </row>
    <row r="53" spans="2:11" s="1" customFormat="1" ht="5.25" customHeight="1">
      <c r="B53" s="262"/>
      <c r="C53" s="264"/>
      <c r="D53" s="264"/>
      <c r="E53" s="264"/>
      <c r="F53" s="264"/>
      <c r="G53" s="264"/>
      <c r="H53" s="264"/>
      <c r="I53" s="264"/>
      <c r="J53" s="264"/>
      <c r="K53" s="263"/>
    </row>
    <row r="54" spans="2:11" s="1" customFormat="1" ht="15" customHeight="1">
      <c r="B54" s="262"/>
      <c r="C54" s="393" t="s">
        <v>4605</v>
      </c>
      <c r="D54" s="393"/>
      <c r="E54" s="393"/>
      <c r="F54" s="393"/>
      <c r="G54" s="393"/>
      <c r="H54" s="393"/>
      <c r="I54" s="393"/>
      <c r="J54" s="393"/>
      <c r="K54" s="263"/>
    </row>
    <row r="55" spans="2:11" s="1" customFormat="1" ht="15" customHeight="1">
      <c r="B55" s="262"/>
      <c r="C55" s="393" t="s">
        <v>4606</v>
      </c>
      <c r="D55" s="393"/>
      <c r="E55" s="393"/>
      <c r="F55" s="393"/>
      <c r="G55" s="393"/>
      <c r="H55" s="393"/>
      <c r="I55" s="393"/>
      <c r="J55" s="393"/>
      <c r="K55" s="263"/>
    </row>
    <row r="56" spans="2:11" s="1" customFormat="1" ht="12.75" customHeight="1">
      <c r="B56" s="262"/>
      <c r="C56" s="265"/>
      <c r="D56" s="265"/>
      <c r="E56" s="265"/>
      <c r="F56" s="265"/>
      <c r="G56" s="265"/>
      <c r="H56" s="265"/>
      <c r="I56" s="265"/>
      <c r="J56" s="265"/>
      <c r="K56" s="263"/>
    </row>
    <row r="57" spans="2:11" s="1" customFormat="1" ht="15" customHeight="1">
      <c r="B57" s="262"/>
      <c r="C57" s="393" t="s">
        <v>4607</v>
      </c>
      <c r="D57" s="393"/>
      <c r="E57" s="393"/>
      <c r="F57" s="393"/>
      <c r="G57" s="393"/>
      <c r="H57" s="393"/>
      <c r="I57" s="393"/>
      <c r="J57" s="393"/>
      <c r="K57" s="263"/>
    </row>
    <row r="58" spans="2:11" s="1" customFormat="1" ht="15" customHeight="1">
      <c r="B58" s="262"/>
      <c r="C58" s="267"/>
      <c r="D58" s="393" t="s">
        <v>4608</v>
      </c>
      <c r="E58" s="393"/>
      <c r="F58" s="393"/>
      <c r="G58" s="393"/>
      <c r="H58" s="393"/>
      <c r="I58" s="393"/>
      <c r="J58" s="393"/>
      <c r="K58" s="263"/>
    </row>
    <row r="59" spans="2:11" s="1" customFormat="1" ht="15" customHeight="1">
      <c r="B59" s="262"/>
      <c r="C59" s="267"/>
      <c r="D59" s="393" t="s">
        <v>4609</v>
      </c>
      <c r="E59" s="393"/>
      <c r="F59" s="393"/>
      <c r="G59" s="393"/>
      <c r="H59" s="393"/>
      <c r="I59" s="393"/>
      <c r="J59" s="393"/>
      <c r="K59" s="263"/>
    </row>
    <row r="60" spans="2:11" s="1" customFormat="1" ht="15" customHeight="1">
      <c r="B60" s="262"/>
      <c r="C60" s="267"/>
      <c r="D60" s="393" t="s">
        <v>4610</v>
      </c>
      <c r="E60" s="393"/>
      <c r="F60" s="393"/>
      <c r="G60" s="393"/>
      <c r="H60" s="393"/>
      <c r="I60" s="393"/>
      <c r="J60" s="393"/>
      <c r="K60" s="263"/>
    </row>
    <row r="61" spans="2:11" s="1" customFormat="1" ht="15" customHeight="1">
      <c r="B61" s="262"/>
      <c r="C61" s="267"/>
      <c r="D61" s="393" t="s">
        <v>4611</v>
      </c>
      <c r="E61" s="393"/>
      <c r="F61" s="393"/>
      <c r="G61" s="393"/>
      <c r="H61" s="393"/>
      <c r="I61" s="393"/>
      <c r="J61" s="393"/>
      <c r="K61" s="263"/>
    </row>
    <row r="62" spans="2:11" s="1" customFormat="1" ht="15" customHeight="1">
      <c r="B62" s="262"/>
      <c r="C62" s="267"/>
      <c r="D62" s="396" t="s">
        <v>4612</v>
      </c>
      <c r="E62" s="396"/>
      <c r="F62" s="396"/>
      <c r="G62" s="396"/>
      <c r="H62" s="396"/>
      <c r="I62" s="396"/>
      <c r="J62" s="396"/>
      <c r="K62" s="263"/>
    </row>
    <row r="63" spans="2:11" s="1" customFormat="1" ht="15" customHeight="1">
      <c r="B63" s="262"/>
      <c r="C63" s="267"/>
      <c r="D63" s="393" t="s">
        <v>4613</v>
      </c>
      <c r="E63" s="393"/>
      <c r="F63" s="393"/>
      <c r="G63" s="393"/>
      <c r="H63" s="393"/>
      <c r="I63" s="393"/>
      <c r="J63" s="393"/>
      <c r="K63" s="263"/>
    </row>
    <row r="64" spans="2:11" s="1" customFormat="1" ht="12.75" customHeight="1">
      <c r="B64" s="262"/>
      <c r="C64" s="267"/>
      <c r="D64" s="267"/>
      <c r="E64" s="270"/>
      <c r="F64" s="267"/>
      <c r="G64" s="267"/>
      <c r="H64" s="267"/>
      <c r="I64" s="267"/>
      <c r="J64" s="267"/>
      <c r="K64" s="263"/>
    </row>
    <row r="65" spans="2:11" s="1" customFormat="1" ht="15" customHeight="1">
      <c r="B65" s="262"/>
      <c r="C65" s="267"/>
      <c r="D65" s="393" t="s">
        <v>4614</v>
      </c>
      <c r="E65" s="393"/>
      <c r="F65" s="393"/>
      <c r="G65" s="393"/>
      <c r="H65" s="393"/>
      <c r="I65" s="393"/>
      <c r="J65" s="393"/>
      <c r="K65" s="263"/>
    </row>
    <row r="66" spans="2:11" s="1" customFormat="1" ht="15" customHeight="1">
      <c r="B66" s="262"/>
      <c r="C66" s="267"/>
      <c r="D66" s="396" t="s">
        <v>4615</v>
      </c>
      <c r="E66" s="396"/>
      <c r="F66" s="396"/>
      <c r="G66" s="396"/>
      <c r="H66" s="396"/>
      <c r="I66" s="396"/>
      <c r="J66" s="396"/>
      <c r="K66" s="263"/>
    </row>
    <row r="67" spans="2:11" s="1" customFormat="1" ht="15" customHeight="1">
      <c r="B67" s="262"/>
      <c r="C67" s="267"/>
      <c r="D67" s="393" t="s">
        <v>4616</v>
      </c>
      <c r="E67" s="393"/>
      <c r="F67" s="393"/>
      <c r="G67" s="393"/>
      <c r="H67" s="393"/>
      <c r="I67" s="393"/>
      <c r="J67" s="393"/>
      <c r="K67" s="263"/>
    </row>
    <row r="68" spans="2:11" s="1" customFormat="1" ht="15" customHeight="1">
      <c r="B68" s="262"/>
      <c r="C68" s="267"/>
      <c r="D68" s="393" t="s">
        <v>4617</v>
      </c>
      <c r="E68" s="393"/>
      <c r="F68" s="393"/>
      <c r="G68" s="393"/>
      <c r="H68" s="393"/>
      <c r="I68" s="393"/>
      <c r="J68" s="393"/>
      <c r="K68" s="263"/>
    </row>
    <row r="69" spans="2:11" s="1" customFormat="1" ht="15" customHeight="1">
      <c r="B69" s="262"/>
      <c r="C69" s="267"/>
      <c r="D69" s="393" t="s">
        <v>4618</v>
      </c>
      <c r="E69" s="393"/>
      <c r="F69" s="393"/>
      <c r="G69" s="393"/>
      <c r="H69" s="393"/>
      <c r="I69" s="393"/>
      <c r="J69" s="393"/>
      <c r="K69" s="263"/>
    </row>
    <row r="70" spans="2:11" s="1" customFormat="1" ht="15" customHeight="1">
      <c r="B70" s="262"/>
      <c r="C70" s="267"/>
      <c r="D70" s="393" t="s">
        <v>4619</v>
      </c>
      <c r="E70" s="393"/>
      <c r="F70" s="393"/>
      <c r="G70" s="393"/>
      <c r="H70" s="393"/>
      <c r="I70" s="393"/>
      <c r="J70" s="393"/>
      <c r="K70" s="263"/>
    </row>
    <row r="71" spans="2:11" s="1" customFormat="1" ht="12.75" customHeight="1">
      <c r="B71" s="271"/>
      <c r="C71" s="272"/>
      <c r="D71" s="272"/>
      <c r="E71" s="272"/>
      <c r="F71" s="272"/>
      <c r="G71" s="272"/>
      <c r="H71" s="272"/>
      <c r="I71" s="272"/>
      <c r="J71" s="272"/>
      <c r="K71" s="273"/>
    </row>
    <row r="72" spans="2:11" s="1" customFormat="1" ht="18.75" customHeight="1">
      <c r="B72" s="274"/>
      <c r="C72" s="274"/>
      <c r="D72" s="274"/>
      <c r="E72" s="274"/>
      <c r="F72" s="274"/>
      <c r="G72" s="274"/>
      <c r="H72" s="274"/>
      <c r="I72" s="274"/>
      <c r="J72" s="274"/>
      <c r="K72" s="275"/>
    </row>
    <row r="73" spans="2:11" s="1" customFormat="1" ht="18.75" customHeight="1">
      <c r="B73" s="275"/>
      <c r="C73" s="275"/>
      <c r="D73" s="275"/>
      <c r="E73" s="275"/>
      <c r="F73" s="275"/>
      <c r="G73" s="275"/>
      <c r="H73" s="275"/>
      <c r="I73" s="275"/>
      <c r="J73" s="275"/>
      <c r="K73" s="275"/>
    </row>
    <row r="74" spans="2:11" s="1" customFormat="1" ht="7.5" customHeight="1">
      <c r="B74" s="276"/>
      <c r="C74" s="277"/>
      <c r="D74" s="277"/>
      <c r="E74" s="277"/>
      <c r="F74" s="277"/>
      <c r="G74" s="277"/>
      <c r="H74" s="277"/>
      <c r="I74" s="277"/>
      <c r="J74" s="277"/>
      <c r="K74" s="278"/>
    </row>
    <row r="75" spans="2:11" s="1" customFormat="1" ht="45" customHeight="1">
      <c r="B75" s="279"/>
      <c r="C75" s="397" t="s">
        <v>4620</v>
      </c>
      <c r="D75" s="397"/>
      <c r="E75" s="397"/>
      <c r="F75" s="397"/>
      <c r="G75" s="397"/>
      <c r="H75" s="397"/>
      <c r="I75" s="397"/>
      <c r="J75" s="397"/>
      <c r="K75" s="280"/>
    </row>
    <row r="76" spans="2:11" s="1" customFormat="1" ht="17.25" customHeight="1">
      <c r="B76" s="279"/>
      <c r="C76" s="281" t="s">
        <v>4621</v>
      </c>
      <c r="D76" s="281"/>
      <c r="E76" s="281"/>
      <c r="F76" s="281" t="s">
        <v>4622</v>
      </c>
      <c r="G76" s="282"/>
      <c r="H76" s="281" t="s">
        <v>59</v>
      </c>
      <c r="I76" s="281" t="s">
        <v>62</v>
      </c>
      <c r="J76" s="281" t="s">
        <v>4623</v>
      </c>
      <c r="K76" s="280"/>
    </row>
    <row r="77" spans="2:11" s="1" customFormat="1" ht="17.25" customHeight="1">
      <c r="B77" s="279"/>
      <c r="C77" s="283" t="s">
        <v>4624</v>
      </c>
      <c r="D77" s="283"/>
      <c r="E77" s="283"/>
      <c r="F77" s="284" t="s">
        <v>4625</v>
      </c>
      <c r="G77" s="285"/>
      <c r="H77" s="283"/>
      <c r="I77" s="283"/>
      <c r="J77" s="283" t="s">
        <v>4626</v>
      </c>
      <c r="K77" s="280"/>
    </row>
    <row r="78" spans="2:11" s="1" customFormat="1" ht="5.25" customHeight="1">
      <c r="B78" s="279"/>
      <c r="C78" s="286"/>
      <c r="D78" s="286"/>
      <c r="E78" s="286"/>
      <c r="F78" s="286"/>
      <c r="G78" s="287"/>
      <c r="H78" s="286"/>
      <c r="I78" s="286"/>
      <c r="J78" s="286"/>
      <c r="K78" s="280"/>
    </row>
    <row r="79" spans="2:11" s="1" customFormat="1" ht="15" customHeight="1">
      <c r="B79" s="279"/>
      <c r="C79" s="268" t="s">
        <v>58</v>
      </c>
      <c r="D79" s="288"/>
      <c r="E79" s="288"/>
      <c r="F79" s="289" t="s">
        <v>4627</v>
      </c>
      <c r="G79" s="290"/>
      <c r="H79" s="268" t="s">
        <v>4628</v>
      </c>
      <c r="I79" s="268" t="s">
        <v>4629</v>
      </c>
      <c r="J79" s="268">
        <v>20</v>
      </c>
      <c r="K79" s="280"/>
    </row>
    <row r="80" spans="2:11" s="1" customFormat="1" ht="15" customHeight="1">
      <c r="B80" s="279"/>
      <c r="C80" s="268" t="s">
        <v>4630</v>
      </c>
      <c r="D80" s="268"/>
      <c r="E80" s="268"/>
      <c r="F80" s="289" t="s">
        <v>4627</v>
      </c>
      <c r="G80" s="290"/>
      <c r="H80" s="268" t="s">
        <v>4631</v>
      </c>
      <c r="I80" s="268" t="s">
        <v>4629</v>
      </c>
      <c r="J80" s="268">
        <v>120</v>
      </c>
      <c r="K80" s="280"/>
    </row>
    <row r="81" spans="2:11" s="1" customFormat="1" ht="15" customHeight="1">
      <c r="B81" s="291"/>
      <c r="C81" s="268" t="s">
        <v>4632</v>
      </c>
      <c r="D81" s="268"/>
      <c r="E81" s="268"/>
      <c r="F81" s="289" t="s">
        <v>4633</v>
      </c>
      <c r="G81" s="290"/>
      <c r="H81" s="268" t="s">
        <v>4634</v>
      </c>
      <c r="I81" s="268" t="s">
        <v>4629</v>
      </c>
      <c r="J81" s="268">
        <v>50</v>
      </c>
      <c r="K81" s="280"/>
    </row>
    <row r="82" spans="2:11" s="1" customFormat="1" ht="15" customHeight="1">
      <c r="B82" s="291"/>
      <c r="C82" s="268" t="s">
        <v>4635</v>
      </c>
      <c r="D82" s="268"/>
      <c r="E82" s="268"/>
      <c r="F82" s="289" t="s">
        <v>4627</v>
      </c>
      <c r="G82" s="290"/>
      <c r="H82" s="268" t="s">
        <v>4636</v>
      </c>
      <c r="I82" s="268" t="s">
        <v>4637</v>
      </c>
      <c r="J82" s="268"/>
      <c r="K82" s="280"/>
    </row>
    <row r="83" spans="2:11" s="1" customFormat="1" ht="15" customHeight="1">
      <c r="B83" s="291"/>
      <c r="C83" s="292" t="s">
        <v>4638</v>
      </c>
      <c r="D83" s="292"/>
      <c r="E83" s="292"/>
      <c r="F83" s="293" t="s">
        <v>4633</v>
      </c>
      <c r="G83" s="292"/>
      <c r="H83" s="292" t="s">
        <v>4639</v>
      </c>
      <c r="I83" s="292" t="s">
        <v>4629</v>
      </c>
      <c r="J83" s="292">
        <v>15</v>
      </c>
      <c r="K83" s="280"/>
    </row>
    <row r="84" spans="2:11" s="1" customFormat="1" ht="15" customHeight="1">
      <c r="B84" s="291"/>
      <c r="C84" s="292" t="s">
        <v>4640</v>
      </c>
      <c r="D84" s="292"/>
      <c r="E84" s="292"/>
      <c r="F84" s="293" t="s">
        <v>4633</v>
      </c>
      <c r="G84" s="292"/>
      <c r="H84" s="292" t="s">
        <v>4641</v>
      </c>
      <c r="I84" s="292" t="s">
        <v>4629</v>
      </c>
      <c r="J84" s="292">
        <v>15</v>
      </c>
      <c r="K84" s="280"/>
    </row>
    <row r="85" spans="2:11" s="1" customFormat="1" ht="15" customHeight="1">
      <c r="B85" s="291"/>
      <c r="C85" s="292" t="s">
        <v>4642</v>
      </c>
      <c r="D85" s="292"/>
      <c r="E85" s="292"/>
      <c r="F85" s="293" t="s">
        <v>4633</v>
      </c>
      <c r="G85" s="292"/>
      <c r="H85" s="292" t="s">
        <v>4643</v>
      </c>
      <c r="I85" s="292" t="s">
        <v>4629</v>
      </c>
      <c r="J85" s="292">
        <v>20</v>
      </c>
      <c r="K85" s="280"/>
    </row>
    <row r="86" spans="2:11" s="1" customFormat="1" ht="15" customHeight="1">
      <c r="B86" s="291"/>
      <c r="C86" s="292" t="s">
        <v>4644</v>
      </c>
      <c r="D86" s="292"/>
      <c r="E86" s="292"/>
      <c r="F86" s="293" t="s">
        <v>4633</v>
      </c>
      <c r="G86" s="292"/>
      <c r="H86" s="292" t="s">
        <v>4645</v>
      </c>
      <c r="I86" s="292" t="s">
        <v>4629</v>
      </c>
      <c r="J86" s="292">
        <v>20</v>
      </c>
      <c r="K86" s="280"/>
    </row>
    <row r="87" spans="2:11" s="1" customFormat="1" ht="15" customHeight="1">
      <c r="B87" s="291"/>
      <c r="C87" s="268" t="s">
        <v>4646</v>
      </c>
      <c r="D87" s="268"/>
      <c r="E87" s="268"/>
      <c r="F87" s="289" t="s">
        <v>4633</v>
      </c>
      <c r="G87" s="290"/>
      <c r="H87" s="268" t="s">
        <v>4647</v>
      </c>
      <c r="I87" s="268" t="s">
        <v>4629</v>
      </c>
      <c r="J87" s="268">
        <v>50</v>
      </c>
      <c r="K87" s="280"/>
    </row>
    <row r="88" spans="2:11" s="1" customFormat="1" ht="15" customHeight="1">
      <c r="B88" s="291"/>
      <c r="C88" s="268" t="s">
        <v>4648</v>
      </c>
      <c r="D88" s="268"/>
      <c r="E88" s="268"/>
      <c r="F88" s="289" t="s">
        <v>4633</v>
      </c>
      <c r="G88" s="290"/>
      <c r="H88" s="268" t="s">
        <v>4649</v>
      </c>
      <c r="I88" s="268" t="s">
        <v>4629</v>
      </c>
      <c r="J88" s="268">
        <v>20</v>
      </c>
      <c r="K88" s="280"/>
    </row>
    <row r="89" spans="2:11" s="1" customFormat="1" ht="15" customHeight="1">
      <c r="B89" s="291"/>
      <c r="C89" s="268" t="s">
        <v>4650</v>
      </c>
      <c r="D89" s="268"/>
      <c r="E89" s="268"/>
      <c r="F89" s="289" t="s">
        <v>4633</v>
      </c>
      <c r="G89" s="290"/>
      <c r="H89" s="268" t="s">
        <v>4651</v>
      </c>
      <c r="I89" s="268" t="s">
        <v>4629</v>
      </c>
      <c r="J89" s="268">
        <v>20</v>
      </c>
      <c r="K89" s="280"/>
    </row>
    <row r="90" spans="2:11" s="1" customFormat="1" ht="15" customHeight="1">
      <c r="B90" s="291"/>
      <c r="C90" s="268" t="s">
        <v>4652</v>
      </c>
      <c r="D90" s="268"/>
      <c r="E90" s="268"/>
      <c r="F90" s="289" t="s">
        <v>4633</v>
      </c>
      <c r="G90" s="290"/>
      <c r="H90" s="268" t="s">
        <v>4653</v>
      </c>
      <c r="I90" s="268" t="s">
        <v>4629</v>
      </c>
      <c r="J90" s="268">
        <v>50</v>
      </c>
      <c r="K90" s="280"/>
    </row>
    <row r="91" spans="2:11" s="1" customFormat="1" ht="15" customHeight="1">
      <c r="B91" s="291"/>
      <c r="C91" s="268" t="s">
        <v>4654</v>
      </c>
      <c r="D91" s="268"/>
      <c r="E91" s="268"/>
      <c r="F91" s="289" t="s">
        <v>4633</v>
      </c>
      <c r="G91" s="290"/>
      <c r="H91" s="268" t="s">
        <v>4654</v>
      </c>
      <c r="I91" s="268" t="s">
        <v>4629</v>
      </c>
      <c r="J91" s="268">
        <v>50</v>
      </c>
      <c r="K91" s="280"/>
    </row>
    <row r="92" spans="2:11" s="1" customFormat="1" ht="15" customHeight="1">
      <c r="B92" s="291"/>
      <c r="C92" s="268" t="s">
        <v>4655</v>
      </c>
      <c r="D92" s="268"/>
      <c r="E92" s="268"/>
      <c r="F92" s="289" t="s">
        <v>4633</v>
      </c>
      <c r="G92" s="290"/>
      <c r="H92" s="268" t="s">
        <v>4656</v>
      </c>
      <c r="I92" s="268" t="s">
        <v>4629</v>
      </c>
      <c r="J92" s="268">
        <v>255</v>
      </c>
      <c r="K92" s="280"/>
    </row>
    <row r="93" spans="2:11" s="1" customFormat="1" ht="15" customHeight="1">
      <c r="B93" s="291"/>
      <c r="C93" s="268" t="s">
        <v>4657</v>
      </c>
      <c r="D93" s="268"/>
      <c r="E93" s="268"/>
      <c r="F93" s="289" t="s">
        <v>4627</v>
      </c>
      <c r="G93" s="290"/>
      <c r="H93" s="268" t="s">
        <v>4658</v>
      </c>
      <c r="I93" s="268" t="s">
        <v>4659</v>
      </c>
      <c r="J93" s="268"/>
      <c r="K93" s="280"/>
    </row>
    <row r="94" spans="2:11" s="1" customFormat="1" ht="15" customHeight="1">
      <c r="B94" s="291"/>
      <c r="C94" s="268" t="s">
        <v>4660</v>
      </c>
      <c r="D94" s="268"/>
      <c r="E94" s="268"/>
      <c r="F94" s="289" t="s">
        <v>4627</v>
      </c>
      <c r="G94" s="290"/>
      <c r="H94" s="268" t="s">
        <v>4661</v>
      </c>
      <c r="I94" s="268" t="s">
        <v>4662</v>
      </c>
      <c r="J94" s="268"/>
      <c r="K94" s="280"/>
    </row>
    <row r="95" spans="2:11" s="1" customFormat="1" ht="15" customHeight="1">
      <c r="B95" s="291"/>
      <c r="C95" s="268" t="s">
        <v>4663</v>
      </c>
      <c r="D95" s="268"/>
      <c r="E95" s="268"/>
      <c r="F95" s="289" t="s">
        <v>4627</v>
      </c>
      <c r="G95" s="290"/>
      <c r="H95" s="268" t="s">
        <v>4663</v>
      </c>
      <c r="I95" s="268" t="s">
        <v>4662</v>
      </c>
      <c r="J95" s="268"/>
      <c r="K95" s="280"/>
    </row>
    <row r="96" spans="2:11" s="1" customFormat="1" ht="15" customHeight="1">
      <c r="B96" s="291"/>
      <c r="C96" s="268" t="s">
        <v>43</v>
      </c>
      <c r="D96" s="268"/>
      <c r="E96" s="268"/>
      <c r="F96" s="289" t="s">
        <v>4627</v>
      </c>
      <c r="G96" s="290"/>
      <c r="H96" s="268" t="s">
        <v>4664</v>
      </c>
      <c r="I96" s="268" t="s">
        <v>4662</v>
      </c>
      <c r="J96" s="268"/>
      <c r="K96" s="280"/>
    </row>
    <row r="97" spans="2:11" s="1" customFormat="1" ht="15" customHeight="1">
      <c r="B97" s="291"/>
      <c r="C97" s="268" t="s">
        <v>53</v>
      </c>
      <c r="D97" s="268"/>
      <c r="E97" s="268"/>
      <c r="F97" s="289" t="s">
        <v>4627</v>
      </c>
      <c r="G97" s="290"/>
      <c r="H97" s="268" t="s">
        <v>4665</v>
      </c>
      <c r="I97" s="268" t="s">
        <v>4662</v>
      </c>
      <c r="J97" s="268"/>
      <c r="K97" s="280"/>
    </row>
    <row r="98" spans="2:11" s="1" customFormat="1" ht="15" customHeight="1">
      <c r="B98" s="294"/>
      <c r="C98" s="295"/>
      <c r="D98" s="295"/>
      <c r="E98" s="295"/>
      <c r="F98" s="295"/>
      <c r="G98" s="295"/>
      <c r="H98" s="295"/>
      <c r="I98" s="295"/>
      <c r="J98" s="295"/>
      <c r="K98" s="296"/>
    </row>
    <row r="99" spans="2:11" s="1" customFormat="1" ht="18.75" customHeight="1">
      <c r="B99" s="297"/>
      <c r="C99" s="298"/>
      <c r="D99" s="298"/>
      <c r="E99" s="298"/>
      <c r="F99" s="298"/>
      <c r="G99" s="298"/>
      <c r="H99" s="298"/>
      <c r="I99" s="298"/>
      <c r="J99" s="298"/>
      <c r="K99" s="297"/>
    </row>
    <row r="100" spans="2:11" s="1" customFormat="1" ht="18.75" customHeight="1">
      <c r="B100" s="275"/>
      <c r="C100" s="275"/>
      <c r="D100" s="275"/>
      <c r="E100" s="275"/>
      <c r="F100" s="275"/>
      <c r="G100" s="275"/>
      <c r="H100" s="275"/>
      <c r="I100" s="275"/>
      <c r="J100" s="275"/>
      <c r="K100" s="275"/>
    </row>
    <row r="101" spans="2:11" s="1" customFormat="1" ht="7.5" customHeight="1">
      <c r="B101" s="276"/>
      <c r="C101" s="277"/>
      <c r="D101" s="277"/>
      <c r="E101" s="277"/>
      <c r="F101" s="277"/>
      <c r="G101" s="277"/>
      <c r="H101" s="277"/>
      <c r="I101" s="277"/>
      <c r="J101" s="277"/>
      <c r="K101" s="278"/>
    </row>
    <row r="102" spans="2:11" s="1" customFormat="1" ht="45" customHeight="1">
      <c r="B102" s="279"/>
      <c r="C102" s="397" t="s">
        <v>4666</v>
      </c>
      <c r="D102" s="397"/>
      <c r="E102" s="397"/>
      <c r="F102" s="397"/>
      <c r="G102" s="397"/>
      <c r="H102" s="397"/>
      <c r="I102" s="397"/>
      <c r="J102" s="397"/>
      <c r="K102" s="280"/>
    </row>
    <row r="103" spans="2:11" s="1" customFormat="1" ht="17.25" customHeight="1">
      <c r="B103" s="279"/>
      <c r="C103" s="281" t="s">
        <v>4621</v>
      </c>
      <c r="D103" s="281"/>
      <c r="E103" s="281"/>
      <c r="F103" s="281" t="s">
        <v>4622</v>
      </c>
      <c r="G103" s="282"/>
      <c r="H103" s="281" t="s">
        <v>59</v>
      </c>
      <c r="I103" s="281" t="s">
        <v>62</v>
      </c>
      <c r="J103" s="281" t="s">
        <v>4623</v>
      </c>
      <c r="K103" s="280"/>
    </row>
    <row r="104" spans="2:11" s="1" customFormat="1" ht="17.25" customHeight="1">
      <c r="B104" s="279"/>
      <c r="C104" s="283" t="s">
        <v>4624</v>
      </c>
      <c r="D104" s="283"/>
      <c r="E104" s="283"/>
      <c r="F104" s="284" t="s">
        <v>4625</v>
      </c>
      <c r="G104" s="285"/>
      <c r="H104" s="283"/>
      <c r="I104" s="283"/>
      <c r="J104" s="283" t="s">
        <v>4626</v>
      </c>
      <c r="K104" s="280"/>
    </row>
    <row r="105" spans="2:11" s="1" customFormat="1" ht="5.25" customHeight="1">
      <c r="B105" s="279"/>
      <c r="C105" s="281"/>
      <c r="D105" s="281"/>
      <c r="E105" s="281"/>
      <c r="F105" s="281"/>
      <c r="G105" s="299"/>
      <c r="H105" s="281"/>
      <c r="I105" s="281"/>
      <c r="J105" s="281"/>
      <c r="K105" s="280"/>
    </row>
    <row r="106" spans="2:11" s="1" customFormat="1" ht="15" customHeight="1">
      <c r="B106" s="279"/>
      <c r="C106" s="268" t="s">
        <v>58</v>
      </c>
      <c r="D106" s="288"/>
      <c r="E106" s="288"/>
      <c r="F106" s="289" t="s">
        <v>4627</v>
      </c>
      <c r="G106" s="268"/>
      <c r="H106" s="268" t="s">
        <v>4667</v>
      </c>
      <c r="I106" s="268" t="s">
        <v>4629</v>
      </c>
      <c r="J106" s="268">
        <v>20</v>
      </c>
      <c r="K106" s="280"/>
    </row>
    <row r="107" spans="2:11" s="1" customFormat="1" ht="15" customHeight="1">
      <c r="B107" s="279"/>
      <c r="C107" s="268" t="s">
        <v>4630</v>
      </c>
      <c r="D107" s="268"/>
      <c r="E107" s="268"/>
      <c r="F107" s="289" t="s">
        <v>4627</v>
      </c>
      <c r="G107" s="268"/>
      <c r="H107" s="268" t="s">
        <v>4667</v>
      </c>
      <c r="I107" s="268" t="s">
        <v>4629</v>
      </c>
      <c r="J107" s="268">
        <v>120</v>
      </c>
      <c r="K107" s="280"/>
    </row>
    <row r="108" spans="2:11" s="1" customFormat="1" ht="15" customHeight="1">
      <c r="B108" s="291"/>
      <c r="C108" s="268" t="s">
        <v>4632</v>
      </c>
      <c r="D108" s="268"/>
      <c r="E108" s="268"/>
      <c r="F108" s="289" t="s">
        <v>4633</v>
      </c>
      <c r="G108" s="268"/>
      <c r="H108" s="268" t="s">
        <v>4667</v>
      </c>
      <c r="I108" s="268" t="s">
        <v>4629</v>
      </c>
      <c r="J108" s="268">
        <v>50</v>
      </c>
      <c r="K108" s="280"/>
    </row>
    <row r="109" spans="2:11" s="1" customFormat="1" ht="15" customHeight="1">
      <c r="B109" s="291"/>
      <c r="C109" s="268" t="s">
        <v>4635</v>
      </c>
      <c r="D109" s="268"/>
      <c r="E109" s="268"/>
      <c r="F109" s="289" t="s">
        <v>4627</v>
      </c>
      <c r="G109" s="268"/>
      <c r="H109" s="268" t="s">
        <v>4667</v>
      </c>
      <c r="I109" s="268" t="s">
        <v>4637</v>
      </c>
      <c r="J109" s="268"/>
      <c r="K109" s="280"/>
    </row>
    <row r="110" spans="2:11" s="1" customFormat="1" ht="15" customHeight="1">
      <c r="B110" s="291"/>
      <c r="C110" s="268" t="s">
        <v>4646</v>
      </c>
      <c r="D110" s="268"/>
      <c r="E110" s="268"/>
      <c r="F110" s="289" t="s">
        <v>4633</v>
      </c>
      <c r="G110" s="268"/>
      <c r="H110" s="268" t="s">
        <v>4667</v>
      </c>
      <c r="I110" s="268" t="s">
        <v>4629</v>
      </c>
      <c r="J110" s="268">
        <v>50</v>
      </c>
      <c r="K110" s="280"/>
    </row>
    <row r="111" spans="2:11" s="1" customFormat="1" ht="15" customHeight="1">
      <c r="B111" s="291"/>
      <c r="C111" s="268" t="s">
        <v>4654</v>
      </c>
      <c r="D111" s="268"/>
      <c r="E111" s="268"/>
      <c r="F111" s="289" t="s">
        <v>4633</v>
      </c>
      <c r="G111" s="268"/>
      <c r="H111" s="268" t="s">
        <v>4667</v>
      </c>
      <c r="I111" s="268" t="s">
        <v>4629</v>
      </c>
      <c r="J111" s="268">
        <v>50</v>
      </c>
      <c r="K111" s="280"/>
    </row>
    <row r="112" spans="2:11" s="1" customFormat="1" ht="15" customHeight="1">
      <c r="B112" s="291"/>
      <c r="C112" s="268" t="s">
        <v>4652</v>
      </c>
      <c r="D112" s="268"/>
      <c r="E112" s="268"/>
      <c r="F112" s="289" t="s">
        <v>4633</v>
      </c>
      <c r="G112" s="268"/>
      <c r="H112" s="268" t="s">
        <v>4667</v>
      </c>
      <c r="I112" s="268" t="s">
        <v>4629</v>
      </c>
      <c r="J112" s="268">
        <v>50</v>
      </c>
      <c r="K112" s="280"/>
    </row>
    <row r="113" spans="2:11" s="1" customFormat="1" ht="15" customHeight="1">
      <c r="B113" s="291"/>
      <c r="C113" s="268" t="s">
        <v>58</v>
      </c>
      <c r="D113" s="268"/>
      <c r="E113" s="268"/>
      <c r="F113" s="289" t="s">
        <v>4627</v>
      </c>
      <c r="G113" s="268"/>
      <c r="H113" s="268" t="s">
        <v>4668</v>
      </c>
      <c r="I113" s="268" t="s">
        <v>4629</v>
      </c>
      <c r="J113" s="268">
        <v>20</v>
      </c>
      <c r="K113" s="280"/>
    </row>
    <row r="114" spans="2:11" s="1" customFormat="1" ht="15" customHeight="1">
      <c r="B114" s="291"/>
      <c r="C114" s="268" t="s">
        <v>4669</v>
      </c>
      <c r="D114" s="268"/>
      <c r="E114" s="268"/>
      <c r="F114" s="289" t="s">
        <v>4627</v>
      </c>
      <c r="G114" s="268"/>
      <c r="H114" s="268" t="s">
        <v>4670</v>
      </c>
      <c r="I114" s="268" t="s">
        <v>4629</v>
      </c>
      <c r="J114" s="268">
        <v>120</v>
      </c>
      <c r="K114" s="280"/>
    </row>
    <row r="115" spans="2:11" s="1" customFormat="1" ht="15" customHeight="1">
      <c r="B115" s="291"/>
      <c r="C115" s="268" t="s">
        <v>43</v>
      </c>
      <c r="D115" s="268"/>
      <c r="E115" s="268"/>
      <c r="F115" s="289" t="s">
        <v>4627</v>
      </c>
      <c r="G115" s="268"/>
      <c r="H115" s="268" t="s">
        <v>4671</v>
      </c>
      <c r="I115" s="268" t="s">
        <v>4662</v>
      </c>
      <c r="J115" s="268"/>
      <c r="K115" s="280"/>
    </row>
    <row r="116" spans="2:11" s="1" customFormat="1" ht="15" customHeight="1">
      <c r="B116" s="291"/>
      <c r="C116" s="268" t="s">
        <v>53</v>
      </c>
      <c r="D116" s="268"/>
      <c r="E116" s="268"/>
      <c r="F116" s="289" t="s">
        <v>4627</v>
      </c>
      <c r="G116" s="268"/>
      <c r="H116" s="268" t="s">
        <v>4672</v>
      </c>
      <c r="I116" s="268" t="s">
        <v>4662</v>
      </c>
      <c r="J116" s="268"/>
      <c r="K116" s="280"/>
    </row>
    <row r="117" spans="2:11" s="1" customFormat="1" ht="15" customHeight="1">
      <c r="B117" s="291"/>
      <c r="C117" s="268" t="s">
        <v>62</v>
      </c>
      <c r="D117" s="268"/>
      <c r="E117" s="268"/>
      <c r="F117" s="289" t="s">
        <v>4627</v>
      </c>
      <c r="G117" s="268"/>
      <c r="H117" s="268" t="s">
        <v>4673</v>
      </c>
      <c r="I117" s="268" t="s">
        <v>4674</v>
      </c>
      <c r="J117" s="268"/>
      <c r="K117" s="280"/>
    </row>
    <row r="118" spans="2:11" s="1" customFormat="1" ht="15" customHeight="1">
      <c r="B118" s="294"/>
      <c r="C118" s="300"/>
      <c r="D118" s="300"/>
      <c r="E118" s="300"/>
      <c r="F118" s="300"/>
      <c r="G118" s="300"/>
      <c r="H118" s="300"/>
      <c r="I118" s="300"/>
      <c r="J118" s="300"/>
      <c r="K118" s="296"/>
    </row>
    <row r="119" spans="2:11" s="1" customFormat="1" ht="18.75" customHeight="1">
      <c r="B119" s="301"/>
      <c r="C119" s="302"/>
      <c r="D119" s="302"/>
      <c r="E119" s="302"/>
      <c r="F119" s="303"/>
      <c r="G119" s="302"/>
      <c r="H119" s="302"/>
      <c r="I119" s="302"/>
      <c r="J119" s="302"/>
      <c r="K119" s="301"/>
    </row>
    <row r="120" spans="2:11" s="1" customFormat="1" ht="18.75" customHeight="1">
      <c r="B120" s="275"/>
      <c r="C120" s="275"/>
      <c r="D120" s="275"/>
      <c r="E120" s="275"/>
      <c r="F120" s="275"/>
      <c r="G120" s="275"/>
      <c r="H120" s="275"/>
      <c r="I120" s="275"/>
      <c r="J120" s="275"/>
      <c r="K120" s="275"/>
    </row>
    <row r="121" spans="2:11" s="1" customFormat="1" ht="7.5" customHeight="1">
      <c r="B121" s="304"/>
      <c r="C121" s="305"/>
      <c r="D121" s="305"/>
      <c r="E121" s="305"/>
      <c r="F121" s="305"/>
      <c r="G121" s="305"/>
      <c r="H121" s="305"/>
      <c r="I121" s="305"/>
      <c r="J121" s="305"/>
      <c r="K121" s="306"/>
    </row>
    <row r="122" spans="2:11" s="1" customFormat="1" ht="45" customHeight="1">
      <c r="B122" s="307"/>
      <c r="C122" s="395" t="s">
        <v>4675</v>
      </c>
      <c r="D122" s="395"/>
      <c r="E122" s="395"/>
      <c r="F122" s="395"/>
      <c r="G122" s="395"/>
      <c r="H122" s="395"/>
      <c r="I122" s="395"/>
      <c r="J122" s="395"/>
      <c r="K122" s="308"/>
    </row>
    <row r="123" spans="2:11" s="1" customFormat="1" ht="17.25" customHeight="1">
      <c r="B123" s="309"/>
      <c r="C123" s="281" t="s">
        <v>4621</v>
      </c>
      <c r="D123" s="281"/>
      <c r="E123" s="281"/>
      <c r="F123" s="281" t="s">
        <v>4622</v>
      </c>
      <c r="G123" s="282"/>
      <c r="H123" s="281" t="s">
        <v>59</v>
      </c>
      <c r="I123" s="281" t="s">
        <v>62</v>
      </c>
      <c r="J123" s="281" t="s">
        <v>4623</v>
      </c>
      <c r="K123" s="310"/>
    </row>
    <row r="124" spans="2:11" s="1" customFormat="1" ht="17.25" customHeight="1">
      <c r="B124" s="309"/>
      <c r="C124" s="283" t="s">
        <v>4624</v>
      </c>
      <c r="D124" s="283"/>
      <c r="E124" s="283"/>
      <c r="F124" s="284" t="s">
        <v>4625</v>
      </c>
      <c r="G124" s="285"/>
      <c r="H124" s="283"/>
      <c r="I124" s="283"/>
      <c r="J124" s="283" t="s">
        <v>4626</v>
      </c>
      <c r="K124" s="310"/>
    </row>
    <row r="125" spans="2:11" s="1" customFormat="1" ht="5.25" customHeight="1">
      <c r="B125" s="311"/>
      <c r="C125" s="286"/>
      <c r="D125" s="286"/>
      <c r="E125" s="286"/>
      <c r="F125" s="286"/>
      <c r="G125" s="312"/>
      <c r="H125" s="286"/>
      <c r="I125" s="286"/>
      <c r="J125" s="286"/>
      <c r="K125" s="313"/>
    </row>
    <row r="126" spans="2:11" s="1" customFormat="1" ht="15" customHeight="1">
      <c r="B126" s="311"/>
      <c r="C126" s="268" t="s">
        <v>4630</v>
      </c>
      <c r="D126" s="288"/>
      <c r="E126" s="288"/>
      <c r="F126" s="289" t="s">
        <v>4627</v>
      </c>
      <c r="G126" s="268"/>
      <c r="H126" s="268" t="s">
        <v>4667</v>
      </c>
      <c r="I126" s="268" t="s">
        <v>4629</v>
      </c>
      <c r="J126" s="268">
        <v>120</v>
      </c>
      <c r="K126" s="314"/>
    </row>
    <row r="127" spans="2:11" s="1" customFormat="1" ht="15" customHeight="1">
      <c r="B127" s="311"/>
      <c r="C127" s="268" t="s">
        <v>4676</v>
      </c>
      <c r="D127" s="268"/>
      <c r="E127" s="268"/>
      <c r="F127" s="289" t="s">
        <v>4627</v>
      </c>
      <c r="G127" s="268"/>
      <c r="H127" s="268" t="s">
        <v>4677</v>
      </c>
      <c r="I127" s="268" t="s">
        <v>4629</v>
      </c>
      <c r="J127" s="268" t="s">
        <v>4678</v>
      </c>
      <c r="K127" s="314"/>
    </row>
    <row r="128" spans="2:11" s="1" customFormat="1" ht="15" customHeight="1">
      <c r="B128" s="311"/>
      <c r="C128" s="268" t="s">
        <v>4575</v>
      </c>
      <c r="D128" s="268"/>
      <c r="E128" s="268"/>
      <c r="F128" s="289" t="s">
        <v>4627</v>
      </c>
      <c r="G128" s="268"/>
      <c r="H128" s="268" t="s">
        <v>4679</v>
      </c>
      <c r="I128" s="268" t="s">
        <v>4629</v>
      </c>
      <c r="J128" s="268" t="s">
        <v>4678</v>
      </c>
      <c r="K128" s="314"/>
    </row>
    <row r="129" spans="2:11" s="1" customFormat="1" ht="15" customHeight="1">
      <c r="B129" s="311"/>
      <c r="C129" s="268" t="s">
        <v>4638</v>
      </c>
      <c r="D129" s="268"/>
      <c r="E129" s="268"/>
      <c r="F129" s="289" t="s">
        <v>4633</v>
      </c>
      <c r="G129" s="268"/>
      <c r="H129" s="268" t="s">
        <v>4639</v>
      </c>
      <c r="I129" s="268" t="s">
        <v>4629</v>
      </c>
      <c r="J129" s="268">
        <v>15</v>
      </c>
      <c r="K129" s="314"/>
    </row>
    <row r="130" spans="2:11" s="1" customFormat="1" ht="15" customHeight="1">
      <c r="B130" s="311"/>
      <c r="C130" s="292" t="s">
        <v>4640</v>
      </c>
      <c r="D130" s="292"/>
      <c r="E130" s="292"/>
      <c r="F130" s="293" t="s">
        <v>4633</v>
      </c>
      <c r="G130" s="292"/>
      <c r="H130" s="292" t="s">
        <v>4641</v>
      </c>
      <c r="I130" s="292" t="s">
        <v>4629</v>
      </c>
      <c r="J130" s="292">
        <v>15</v>
      </c>
      <c r="K130" s="314"/>
    </row>
    <row r="131" spans="2:11" s="1" customFormat="1" ht="15" customHeight="1">
      <c r="B131" s="311"/>
      <c r="C131" s="292" t="s">
        <v>4642</v>
      </c>
      <c r="D131" s="292"/>
      <c r="E131" s="292"/>
      <c r="F131" s="293" t="s">
        <v>4633</v>
      </c>
      <c r="G131" s="292"/>
      <c r="H131" s="292" t="s">
        <v>4643</v>
      </c>
      <c r="I131" s="292" t="s">
        <v>4629</v>
      </c>
      <c r="J131" s="292">
        <v>20</v>
      </c>
      <c r="K131" s="314"/>
    </row>
    <row r="132" spans="2:11" s="1" customFormat="1" ht="15" customHeight="1">
      <c r="B132" s="311"/>
      <c r="C132" s="292" t="s">
        <v>4644</v>
      </c>
      <c r="D132" s="292"/>
      <c r="E132" s="292"/>
      <c r="F132" s="293" t="s">
        <v>4633</v>
      </c>
      <c r="G132" s="292"/>
      <c r="H132" s="292" t="s">
        <v>4645</v>
      </c>
      <c r="I132" s="292" t="s">
        <v>4629</v>
      </c>
      <c r="J132" s="292">
        <v>20</v>
      </c>
      <c r="K132" s="314"/>
    </row>
    <row r="133" spans="2:11" s="1" customFormat="1" ht="15" customHeight="1">
      <c r="B133" s="311"/>
      <c r="C133" s="268" t="s">
        <v>4632</v>
      </c>
      <c r="D133" s="268"/>
      <c r="E133" s="268"/>
      <c r="F133" s="289" t="s">
        <v>4633</v>
      </c>
      <c r="G133" s="268"/>
      <c r="H133" s="268" t="s">
        <v>4667</v>
      </c>
      <c r="I133" s="268" t="s">
        <v>4629</v>
      </c>
      <c r="J133" s="268">
        <v>50</v>
      </c>
      <c r="K133" s="314"/>
    </row>
    <row r="134" spans="2:11" s="1" customFormat="1" ht="15" customHeight="1">
      <c r="B134" s="311"/>
      <c r="C134" s="268" t="s">
        <v>4646</v>
      </c>
      <c r="D134" s="268"/>
      <c r="E134" s="268"/>
      <c r="F134" s="289" t="s">
        <v>4633</v>
      </c>
      <c r="G134" s="268"/>
      <c r="H134" s="268" t="s">
        <v>4667</v>
      </c>
      <c r="I134" s="268" t="s">
        <v>4629</v>
      </c>
      <c r="J134" s="268">
        <v>50</v>
      </c>
      <c r="K134" s="314"/>
    </row>
    <row r="135" spans="2:11" s="1" customFormat="1" ht="15" customHeight="1">
      <c r="B135" s="311"/>
      <c r="C135" s="268" t="s">
        <v>4652</v>
      </c>
      <c r="D135" s="268"/>
      <c r="E135" s="268"/>
      <c r="F135" s="289" t="s">
        <v>4633</v>
      </c>
      <c r="G135" s="268"/>
      <c r="H135" s="268" t="s">
        <v>4667</v>
      </c>
      <c r="I135" s="268" t="s">
        <v>4629</v>
      </c>
      <c r="J135" s="268">
        <v>50</v>
      </c>
      <c r="K135" s="314"/>
    </row>
    <row r="136" spans="2:11" s="1" customFormat="1" ht="15" customHeight="1">
      <c r="B136" s="311"/>
      <c r="C136" s="268" t="s">
        <v>4654</v>
      </c>
      <c r="D136" s="268"/>
      <c r="E136" s="268"/>
      <c r="F136" s="289" t="s">
        <v>4633</v>
      </c>
      <c r="G136" s="268"/>
      <c r="H136" s="268" t="s">
        <v>4667</v>
      </c>
      <c r="I136" s="268" t="s">
        <v>4629</v>
      </c>
      <c r="J136" s="268">
        <v>50</v>
      </c>
      <c r="K136" s="314"/>
    </row>
    <row r="137" spans="2:11" s="1" customFormat="1" ht="15" customHeight="1">
      <c r="B137" s="311"/>
      <c r="C137" s="268" t="s">
        <v>4655</v>
      </c>
      <c r="D137" s="268"/>
      <c r="E137" s="268"/>
      <c r="F137" s="289" t="s">
        <v>4633</v>
      </c>
      <c r="G137" s="268"/>
      <c r="H137" s="268" t="s">
        <v>4680</v>
      </c>
      <c r="I137" s="268" t="s">
        <v>4629</v>
      </c>
      <c r="J137" s="268">
        <v>255</v>
      </c>
      <c r="K137" s="314"/>
    </row>
    <row r="138" spans="2:11" s="1" customFormat="1" ht="15" customHeight="1">
      <c r="B138" s="311"/>
      <c r="C138" s="268" t="s">
        <v>4657</v>
      </c>
      <c r="D138" s="268"/>
      <c r="E138" s="268"/>
      <c r="F138" s="289" t="s">
        <v>4627</v>
      </c>
      <c r="G138" s="268"/>
      <c r="H138" s="268" t="s">
        <v>4681</v>
      </c>
      <c r="I138" s="268" t="s">
        <v>4659</v>
      </c>
      <c r="J138" s="268"/>
      <c r="K138" s="314"/>
    </row>
    <row r="139" spans="2:11" s="1" customFormat="1" ht="15" customHeight="1">
      <c r="B139" s="311"/>
      <c r="C139" s="268" t="s">
        <v>4660</v>
      </c>
      <c r="D139" s="268"/>
      <c r="E139" s="268"/>
      <c r="F139" s="289" t="s">
        <v>4627</v>
      </c>
      <c r="G139" s="268"/>
      <c r="H139" s="268" t="s">
        <v>4682</v>
      </c>
      <c r="I139" s="268" t="s">
        <v>4662</v>
      </c>
      <c r="J139" s="268"/>
      <c r="K139" s="314"/>
    </row>
    <row r="140" spans="2:11" s="1" customFormat="1" ht="15" customHeight="1">
      <c r="B140" s="311"/>
      <c r="C140" s="268" t="s">
        <v>4663</v>
      </c>
      <c r="D140" s="268"/>
      <c r="E140" s="268"/>
      <c r="F140" s="289" t="s">
        <v>4627</v>
      </c>
      <c r="G140" s="268"/>
      <c r="H140" s="268" t="s">
        <v>4663</v>
      </c>
      <c r="I140" s="268" t="s">
        <v>4662</v>
      </c>
      <c r="J140" s="268"/>
      <c r="K140" s="314"/>
    </row>
    <row r="141" spans="2:11" s="1" customFormat="1" ht="15" customHeight="1">
      <c r="B141" s="311"/>
      <c r="C141" s="268" t="s">
        <v>43</v>
      </c>
      <c r="D141" s="268"/>
      <c r="E141" s="268"/>
      <c r="F141" s="289" t="s">
        <v>4627</v>
      </c>
      <c r="G141" s="268"/>
      <c r="H141" s="268" t="s">
        <v>4683</v>
      </c>
      <c r="I141" s="268" t="s">
        <v>4662</v>
      </c>
      <c r="J141" s="268"/>
      <c r="K141" s="314"/>
    </row>
    <row r="142" spans="2:11" s="1" customFormat="1" ht="15" customHeight="1">
      <c r="B142" s="311"/>
      <c r="C142" s="268" t="s">
        <v>4684</v>
      </c>
      <c r="D142" s="268"/>
      <c r="E142" s="268"/>
      <c r="F142" s="289" t="s">
        <v>4627</v>
      </c>
      <c r="G142" s="268"/>
      <c r="H142" s="268" t="s">
        <v>4685</v>
      </c>
      <c r="I142" s="268" t="s">
        <v>4662</v>
      </c>
      <c r="J142" s="268"/>
      <c r="K142" s="314"/>
    </row>
    <row r="143" spans="2:11" s="1" customFormat="1" ht="15" customHeight="1">
      <c r="B143" s="315"/>
      <c r="C143" s="316"/>
      <c r="D143" s="316"/>
      <c r="E143" s="316"/>
      <c r="F143" s="316"/>
      <c r="G143" s="316"/>
      <c r="H143" s="316"/>
      <c r="I143" s="316"/>
      <c r="J143" s="316"/>
      <c r="K143" s="317"/>
    </row>
    <row r="144" spans="2:11" s="1" customFormat="1" ht="18.75" customHeight="1">
      <c r="B144" s="302"/>
      <c r="C144" s="302"/>
      <c r="D144" s="302"/>
      <c r="E144" s="302"/>
      <c r="F144" s="303"/>
      <c r="G144" s="302"/>
      <c r="H144" s="302"/>
      <c r="I144" s="302"/>
      <c r="J144" s="302"/>
      <c r="K144" s="302"/>
    </row>
    <row r="145" spans="2:11" s="1" customFormat="1" ht="18.75" customHeight="1">
      <c r="B145" s="275"/>
      <c r="C145" s="275"/>
      <c r="D145" s="275"/>
      <c r="E145" s="275"/>
      <c r="F145" s="275"/>
      <c r="G145" s="275"/>
      <c r="H145" s="275"/>
      <c r="I145" s="275"/>
      <c r="J145" s="275"/>
      <c r="K145" s="275"/>
    </row>
    <row r="146" spans="2:11" s="1" customFormat="1" ht="7.5" customHeight="1">
      <c r="B146" s="276"/>
      <c r="C146" s="277"/>
      <c r="D146" s="277"/>
      <c r="E146" s="277"/>
      <c r="F146" s="277"/>
      <c r="G146" s="277"/>
      <c r="H146" s="277"/>
      <c r="I146" s="277"/>
      <c r="J146" s="277"/>
      <c r="K146" s="278"/>
    </row>
    <row r="147" spans="2:11" s="1" customFormat="1" ht="45" customHeight="1">
      <c r="B147" s="279"/>
      <c r="C147" s="397" t="s">
        <v>4686</v>
      </c>
      <c r="D147" s="397"/>
      <c r="E147" s="397"/>
      <c r="F147" s="397"/>
      <c r="G147" s="397"/>
      <c r="H147" s="397"/>
      <c r="I147" s="397"/>
      <c r="J147" s="397"/>
      <c r="K147" s="280"/>
    </row>
    <row r="148" spans="2:11" s="1" customFormat="1" ht="17.25" customHeight="1">
      <c r="B148" s="279"/>
      <c r="C148" s="281" t="s">
        <v>4621</v>
      </c>
      <c r="D148" s="281"/>
      <c r="E148" s="281"/>
      <c r="F148" s="281" t="s">
        <v>4622</v>
      </c>
      <c r="G148" s="282"/>
      <c r="H148" s="281" t="s">
        <v>59</v>
      </c>
      <c r="I148" s="281" t="s">
        <v>62</v>
      </c>
      <c r="J148" s="281" t="s">
        <v>4623</v>
      </c>
      <c r="K148" s="280"/>
    </row>
    <row r="149" spans="2:11" s="1" customFormat="1" ht="17.25" customHeight="1">
      <c r="B149" s="279"/>
      <c r="C149" s="283" t="s">
        <v>4624</v>
      </c>
      <c r="D149" s="283"/>
      <c r="E149" s="283"/>
      <c r="F149" s="284" t="s">
        <v>4625</v>
      </c>
      <c r="G149" s="285"/>
      <c r="H149" s="283"/>
      <c r="I149" s="283"/>
      <c r="J149" s="283" t="s">
        <v>4626</v>
      </c>
      <c r="K149" s="280"/>
    </row>
    <row r="150" spans="2:11" s="1" customFormat="1" ht="5.25" customHeight="1">
      <c r="B150" s="291"/>
      <c r="C150" s="286"/>
      <c r="D150" s="286"/>
      <c r="E150" s="286"/>
      <c r="F150" s="286"/>
      <c r="G150" s="287"/>
      <c r="H150" s="286"/>
      <c r="I150" s="286"/>
      <c r="J150" s="286"/>
      <c r="K150" s="314"/>
    </row>
    <row r="151" spans="2:11" s="1" customFormat="1" ht="15" customHeight="1">
      <c r="B151" s="291"/>
      <c r="C151" s="318" t="s">
        <v>4630</v>
      </c>
      <c r="D151" s="268"/>
      <c r="E151" s="268"/>
      <c r="F151" s="319" t="s">
        <v>4627</v>
      </c>
      <c r="G151" s="268"/>
      <c r="H151" s="318" t="s">
        <v>4667</v>
      </c>
      <c r="I151" s="318" t="s">
        <v>4629</v>
      </c>
      <c r="J151" s="318">
        <v>120</v>
      </c>
      <c r="K151" s="314"/>
    </row>
    <row r="152" spans="2:11" s="1" customFormat="1" ht="15" customHeight="1">
      <c r="B152" s="291"/>
      <c r="C152" s="318" t="s">
        <v>4676</v>
      </c>
      <c r="D152" s="268"/>
      <c r="E152" s="268"/>
      <c r="F152" s="319" t="s">
        <v>4627</v>
      </c>
      <c r="G152" s="268"/>
      <c r="H152" s="318" t="s">
        <v>4687</v>
      </c>
      <c r="I152" s="318" t="s">
        <v>4629</v>
      </c>
      <c r="J152" s="318" t="s">
        <v>4678</v>
      </c>
      <c r="K152" s="314"/>
    </row>
    <row r="153" spans="2:11" s="1" customFormat="1" ht="15" customHeight="1">
      <c r="B153" s="291"/>
      <c r="C153" s="318" t="s">
        <v>4575</v>
      </c>
      <c r="D153" s="268"/>
      <c r="E153" s="268"/>
      <c r="F153" s="319" t="s">
        <v>4627</v>
      </c>
      <c r="G153" s="268"/>
      <c r="H153" s="318" t="s">
        <v>4688</v>
      </c>
      <c r="I153" s="318" t="s">
        <v>4629</v>
      </c>
      <c r="J153" s="318" t="s">
        <v>4678</v>
      </c>
      <c r="K153" s="314"/>
    </row>
    <row r="154" spans="2:11" s="1" customFormat="1" ht="15" customHeight="1">
      <c r="B154" s="291"/>
      <c r="C154" s="318" t="s">
        <v>4632</v>
      </c>
      <c r="D154" s="268"/>
      <c r="E154" s="268"/>
      <c r="F154" s="319" t="s">
        <v>4633</v>
      </c>
      <c r="G154" s="268"/>
      <c r="H154" s="318" t="s">
        <v>4667</v>
      </c>
      <c r="I154" s="318" t="s">
        <v>4629</v>
      </c>
      <c r="J154" s="318">
        <v>50</v>
      </c>
      <c r="K154" s="314"/>
    </row>
    <row r="155" spans="2:11" s="1" customFormat="1" ht="15" customHeight="1">
      <c r="B155" s="291"/>
      <c r="C155" s="318" t="s">
        <v>4635</v>
      </c>
      <c r="D155" s="268"/>
      <c r="E155" s="268"/>
      <c r="F155" s="319" t="s">
        <v>4627</v>
      </c>
      <c r="G155" s="268"/>
      <c r="H155" s="318" t="s">
        <v>4667</v>
      </c>
      <c r="I155" s="318" t="s">
        <v>4637</v>
      </c>
      <c r="J155" s="318"/>
      <c r="K155" s="314"/>
    </row>
    <row r="156" spans="2:11" s="1" customFormat="1" ht="15" customHeight="1">
      <c r="B156" s="291"/>
      <c r="C156" s="318" t="s">
        <v>4646</v>
      </c>
      <c r="D156" s="268"/>
      <c r="E156" s="268"/>
      <c r="F156" s="319" t="s">
        <v>4633</v>
      </c>
      <c r="G156" s="268"/>
      <c r="H156" s="318" t="s">
        <v>4667</v>
      </c>
      <c r="I156" s="318" t="s">
        <v>4629</v>
      </c>
      <c r="J156" s="318">
        <v>50</v>
      </c>
      <c r="K156" s="314"/>
    </row>
    <row r="157" spans="2:11" s="1" customFormat="1" ht="15" customHeight="1">
      <c r="B157" s="291"/>
      <c r="C157" s="318" t="s">
        <v>4654</v>
      </c>
      <c r="D157" s="268"/>
      <c r="E157" s="268"/>
      <c r="F157" s="319" t="s">
        <v>4633</v>
      </c>
      <c r="G157" s="268"/>
      <c r="H157" s="318" t="s">
        <v>4667</v>
      </c>
      <c r="I157" s="318" t="s">
        <v>4629</v>
      </c>
      <c r="J157" s="318">
        <v>50</v>
      </c>
      <c r="K157" s="314"/>
    </row>
    <row r="158" spans="2:11" s="1" customFormat="1" ht="15" customHeight="1">
      <c r="B158" s="291"/>
      <c r="C158" s="318" t="s">
        <v>4652</v>
      </c>
      <c r="D158" s="268"/>
      <c r="E158" s="268"/>
      <c r="F158" s="319" t="s">
        <v>4633</v>
      </c>
      <c r="G158" s="268"/>
      <c r="H158" s="318" t="s">
        <v>4667</v>
      </c>
      <c r="I158" s="318" t="s">
        <v>4629</v>
      </c>
      <c r="J158" s="318">
        <v>50</v>
      </c>
      <c r="K158" s="314"/>
    </row>
    <row r="159" spans="2:11" s="1" customFormat="1" ht="15" customHeight="1">
      <c r="B159" s="291"/>
      <c r="C159" s="318" t="s">
        <v>113</v>
      </c>
      <c r="D159" s="268"/>
      <c r="E159" s="268"/>
      <c r="F159" s="319" t="s">
        <v>4627</v>
      </c>
      <c r="G159" s="268"/>
      <c r="H159" s="318" t="s">
        <v>4689</v>
      </c>
      <c r="I159" s="318" t="s">
        <v>4629</v>
      </c>
      <c r="J159" s="318" t="s">
        <v>4690</v>
      </c>
      <c r="K159" s="314"/>
    </row>
    <row r="160" spans="2:11" s="1" customFormat="1" ht="15" customHeight="1">
      <c r="B160" s="291"/>
      <c r="C160" s="318" t="s">
        <v>4691</v>
      </c>
      <c r="D160" s="268"/>
      <c r="E160" s="268"/>
      <c r="F160" s="319" t="s">
        <v>4627</v>
      </c>
      <c r="G160" s="268"/>
      <c r="H160" s="318" t="s">
        <v>4692</v>
      </c>
      <c r="I160" s="318" t="s">
        <v>4662</v>
      </c>
      <c r="J160" s="318"/>
      <c r="K160" s="314"/>
    </row>
    <row r="161" spans="2:11" s="1" customFormat="1" ht="15" customHeight="1">
      <c r="B161" s="320"/>
      <c r="C161" s="300"/>
      <c r="D161" s="300"/>
      <c r="E161" s="300"/>
      <c r="F161" s="300"/>
      <c r="G161" s="300"/>
      <c r="H161" s="300"/>
      <c r="I161" s="300"/>
      <c r="J161" s="300"/>
      <c r="K161" s="321"/>
    </row>
    <row r="162" spans="2:11" s="1" customFormat="1" ht="18.75" customHeight="1">
      <c r="B162" s="302"/>
      <c r="C162" s="312"/>
      <c r="D162" s="312"/>
      <c r="E162" s="312"/>
      <c r="F162" s="322"/>
      <c r="G162" s="312"/>
      <c r="H162" s="312"/>
      <c r="I162" s="312"/>
      <c r="J162" s="312"/>
      <c r="K162" s="302"/>
    </row>
    <row r="163" spans="2:11" s="1" customFormat="1" ht="18.75" customHeight="1">
      <c r="B163" s="275"/>
      <c r="C163" s="275"/>
      <c r="D163" s="275"/>
      <c r="E163" s="275"/>
      <c r="F163" s="275"/>
      <c r="G163" s="275"/>
      <c r="H163" s="275"/>
      <c r="I163" s="275"/>
      <c r="J163" s="275"/>
      <c r="K163" s="275"/>
    </row>
    <row r="164" spans="2:11" s="1" customFormat="1" ht="7.5" customHeight="1">
      <c r="B164" s="257"/>
      <c r="C164" s="258"/>
      <c r="D164" s="258"/>
      <c r="E164" s="258"/>
      <c r="F164" s="258"/>
      <c r="G164" s="258"/>
      <c r="H164" s="258"/>
      <c r="I164" s="258"/>
      <c r="J164" s="258"/>
      <c r="K164" s="259"/>
    </row>
    <row r="165" spans="2:11" s="1" customFormat="1" ht="45" customHeight="1">
      <c r="B165" s="260"/>
      <c r="C165" s="395" t="s">
        <v>4693</v>
      </c>
      <c r="D165" s="395"/>
      <c r="E165" s="395"/>
      <c r="F165" s="395"/>
      <c r="G165" s="395"/>
      <c r="H165" s="395"/>
      <c r="I165" s="395"/>
      <c r="J165" s="395"/>
      <c r="K165" s="261"/>
    </row>
    <row r="166" spans="2:11" s="1" customFormat="1" ht="17.25" customHeight="1">
      <c r="B166" s="260"/>
      <c r="C166" s="281" t="s">
        <v>4621</v>
      </c>
      <c r="D166" s="281"/>
      <c r="E166" s="281"/>
      <c r="F166" s="281" t="s">
        <v>4622</v>
      </c>
      <c r="G166" s="323"/>
      <c r="H166" s="324" t="s">
        <v>59</v>
      </c>
      <c r="I166" s="324" t="s">
        <v>62</v>
      </c>
      <c r="J166" s="281" t="s">
        <v>4623</v>
      </c>
      <c r="K166" s="261"/>
    </row>
    <row r="167" spans="2:11" s="1" customFormat="1" ht="17.25" customHeight="1">
      <c r="B167" s="262"/>
      <c r="C167" s="283" t="s">
        <v>4624</v>
      </c>
      <c r="D167" s="283"/>
      <c r="E167" s="283"/>
      <c r="F167" s="284" t="s">
        <v>4625</v>
      </c>
      <c r="G167" s="325"/>
      <c r="H167" s="326"/>
      <c r="I167" s="326"/>
      <c r="J167" s="283" t="s">
        <v>4626</v>
      </c>
      <c r="K167" s="263"/>
    </row>
    <row r="168" spans="2:11" s="1" customFormat="1" ht="5.25" customHeight="1">
      <c r="B168" s="291"/>
      <c r="C168" s="286"/>
      <c r="D168" s="286"/>
      <c r="E168" s="286"/>
      <c r="F168" s="286"/>
      <c r="G168" s="287"/>
      <c r="H168" s="286"/>
      <c r="I168" s="286"/>
      <c r="J168" s="286"/>
      <c r="K168" s="314"/>
    </row>
    <row r="169" spans="2:11" s="1" customFormat="1" ht="15" customHeight="1">
      <c r="B169" s="291"/>
      <c r="C169" s="268" t="s">
        <v>4630</v>
      </c>
      <c r="D169" s="268"/>
      <c r="E169" s="268"/>
      <c r="F169" s="289" t="s">
        <v>4627</v>
      </c>
      <c r="G169" s="268"/>
      <c r="H169" s="268" t="s">
        <v>4667</v>
      </c>
      <c r="I169" s="268" t="s">
        <v>4629</v>
      </c>
      <c r="J169" s="268">
        <v>120</v>
      </c>
      <c r="K169" s="314"/>
    </row>
    <row r="170" spans="2:11" s="1" customFormat="1" ht="15" customHeight="1">
      <c r="B170" s="291"/>
      <c r="C170" s="268" t="s">
        <v>4676</v>
      </c>
      <c r="D170" s="268"/>
      <c r="E170" s="268"/>
      <c r="F170" s="289" t="s">
        <v>4627</v>
      </c>
      <c r="G170" s="268"/>
      <c r="H170" s="268" t="s">
        <v>4677</v>
      </c>
      <c r="I170" s="268" t="s">
        <v>4629</v>
      </c>
      <c r="J170" s="268" t="s">
        <v>4678</v>
      </c>
      <c r="K170" s="314"/>
    </row>
    <row r="171" spans="2:11" s="1" customFormat="1" ht="15" customHeight="1">
      <c r="B171" s="291"/>
      <c r="C171" s="268" t="s">
        <v>4575</v>
      </c>
      <c r="D171" s="268"/>
      <c r="E171" s="268"/>
      <c r="F171" s="289" t="s">
        <v>4627</v>
      </c>
      <c r="G171" s="268"/>
      <c r="H171" s="268" t="s">
        <v>4694</v>
      </c>
      <c r="I171" s="268" t="s">
        <v>4629</v>
      </c>
      <c r="J171" s="268" t="s">
        <v>4678</v>
      </c>
      <c r="K171" s="314"/>
    </row>
    <row r="172" spans="2:11" s="1" customFormat="1" ht="15" customHeight="1">
      <c r="B172" s="291"/>
      <c r="C172" s="268" t="s">
        <v>4632</v>
      </c>
      <c r="D172" s="268"/>
      <c r="E172" s="268"/>
      <c r="F172" s="289" t="s">
        <v>4633</v>
      </c>
      <c r="G172" s="268"/>
      <c r="H172" s="268" t="s">
        <v>4694</v>
      </c>
      <c r="I172" s="268" t="s">
        <v>4629</v>
      </c>
      <c r="J172" s="268">
        <v>50</v>
      </c>
      <c r="K172" s="314"/>
    </row>
    <row r="173" spans="2:11" s="1" customFormat="1" ht="15" customHeight="1">
      <c r="B173" s="291"/>
      <c r="C173" s="268" t="s">
        <v>4635</v>
      </c>
      <c r="D173" s="268"/>
      <c r="E173" s="268"/>
      <c r="F173" s="289" t="s">
        <v>4627</v>
      </c>
      <c r="G173" s="268"/>
      <c r="H173" s="268" t="s">
        <v>4694</v>
      </c>
      <c r="I173" s="268" t="s">
        <v>4637</v>
      </c>
      <c r="J173" s="268"/>
      <c r="K173" s="314"/>
    </row>
    <row r="174" spans="2:11" s="1" customFormat="1" ht="15" customHeight="1">
      <c r="B174" s="291"/>
      <c r="C174" s="268" t="s">
        <v>4646</v>
      </c>
      <c r="D174" s="268"/>
      <c r="E174" s="268"/>
      <c r="F174" s="289" t="s">
        <v>4633</v>
      </c>
      <c r="G174" s="268"/>
      <c r="H174" s="268" t="s">
        <v>4694</v>
      </c>
      <c r="I174" s="268" t="s">
        <v>4629</v>
      </c>
      <c r="J174" s="268">
        <v>50</v>
      </c>
      <c r="K174" s="314"/>
    </row>
    <row r="175" spans="2:11" s="1" customFormat="1" ht="15" customHeight="1">
      <c r="B175" s="291"/>
      <c r="C175" s="268" t="s">
        <v>4654</v>
      </c>
      <c r="D175" s="268"/>
      <c r="E175" s="268"/>
      <c r="F175" s="289" t="s">
        <v>4633</v>
      </c>
      <c r="G175" s="268"/>
      <c r="H175" s="268" t="s">
        <v>4694</v>
      </c>
      <c r="I175" s="268" t="s">
        <v>4629</v>
      </c>
      <c r="J175" s="268">
        <v>50</v>
      </c>
      <c r="K175" s="314"/>
    </row>
    <row r="176" spans="2:11" s="1" customFormat="1" ht="15" customHeight="1">
      <c r="B176" s="291"/>
      <c r="C176" s="268" t="s">
        <v>4652</v>
      </c>
      <c r="D176" s="268"/>
      <c r="E176" s="268"/>
      <c r="F176" s="289" t="s">
        <v>4633</v>
      </c>
      <c r="G176" s="268"/>
      <c r="H176" s="268" t="s">
        <v>4694</v>
      </c>
      <c r="I176" s="268" t="s">
        <v>4629</v>
      </c>
      <c r="J176" s="268">
        <v>50</v>
      </c>
      <c r="K176" s="314"/>
    </row>
    <row r="177" spans="2:11" s="1" customFormat="1" ht="15" customHeight="1">
      <c r="B177" s="291"/>
      <c r="C177" s="268" t="s">
        <v>151</v>
      </c>
      <c r="D177" s="268"/>
      <c r="E177" s="268"/>
      <c r="F177" s="289" t="s">
        <v>4627</v>
      </c>
      <c r="G177" s="268"/>
      <c r="H177" s="268" t="s">
        <v>4695</v>
      </c>
      <c r="I177" s="268" t="s">
        <v>4696</v>
      </c>
      <c r="J177" s="268"/>
      <c r="K177" s="314"/>
    </row>
    <row r="178" spans="2:11" s="1" customFormat="1" ht="15" customHeight="1">
      <c r="B178" s="291"/>
      <c r="C178" s="268" t="s">
        <v>62</v>
      </c>
      <c r="D178" s="268"/>
      <c r="E178" s="268"/>
      <c r="F178" s="289" t="s">
        <v>4627</v>
      </c>
      <c r="G178" s="268"/>
      <c r="H178" s="268" t="s">
        <v>4697</v>
      </c>
      <c r="I178" s="268" t="s">
        <v>4698</v>
      </c>
      <c r="J178" s="268">
        <v>1</v>
      </c>
      <c r="K178" s="314"/>
    </row>
    <row r="179" spans="2:11" s="1" customFormat="1" ht="15" customHeight="1">
      <c r="B179" s="291"/>
      <c r="C179" s="268" t="s">
        <v>58</v>
      </c>
      <c r="D179" s="268"/>
      <c r="E179" s="268"/>
      <c r="F179" s="289" t="s">
        <v>4627</v>
      </c>
      <c r="G179" s="268"/>
      <c r="H179" s="268" t="s">
        <v>4699</v>
      </c>
      <c r="I179" s="268" t="s">
        <v>4629</v>
      </c>
      <c r="J179" s="268">
        <v>20</v>
      </c>
      <c r="K179" s="314"/>
    </row>
    <row r="180" spans="2:11" s="1" customFormat="1" ht="15" customHeight="1">
      <c r="B180" s="291"/>
      <c r="C180" s="268" t="s">
        <v>59</v>
      </c>
      <c r="D180" s="268"/>
      <c r="E180" s="268"/>
      <c r="F180" s="289" t="s">
        <v>4627</v>
      </c>
      <c r="G180" s="268"/>
      <c r="H180" s="268" t="s">
        <v>4700</v>
      </c>
      <c r="I180" s="268" t="s">
        <v>4629</v>
      </c>
      <c r="J180" s="268">
        <v>255</v>
      </c>
      <c r="K180" s="314"/>
    </row>
    <row r="181" spans="2:11" s="1" customFormat="1" ht="15" customHeight="1">
      <c r="B181" s="291"/>
      <c r="C181" s="268" t="s">
        <v>152</v>
      </c>
      <c r="D181" s="268"/>
      <c r="E181" s="268"/>
      <c r="F181" s="289" t="s">
        <v>4627</v>
      </c>
      <c r="G181" s="268"/>
      <c r="H181" s="268" t="s">
        <v>4591</v>
      </c>
      <c r="I181" s="268" t="s">
        <v>4629</v>
      </c>
      <c r="J181" s="268">
        <v>10</v>
      </c>
      <c r="K181" s="314"/>
    </row>
    <row r="182" spans="2:11" s="1" customFormat="1" ht="15" customHeight="1">
      <c r="B182" s="291"/>
      <c r="C182" s="268" t="s">
        <v>153</v>
      </c>
      <c r="D182" s="268"/>
      <c r="E182" s="268"/>
      <c r="F182" s="289" t="s">
        <v>4627</v>
      </c>
      <c r="G182" s="268"/>
      <c r="H182" s="268" t="s">
        <v>4701</v>
      </c>
      <c r="I182" s="268" t="s">
        <v>4662</v>
      </c>
      <c r="J182" s="268"/>
      <c r="K182" s="314"/>
    </row>
    <row r="183" spans="2:11" s="1" customFormat="1" ht="15" customHeight="1">
      <c r="B183" s="291"/>
      <c r="C183" s="268" t="s">
        <v>4702</v>
      </c>
      <c r="D183" s="268"/>
      <c r="E183" s="268"/>
      <c r="F183" s="289" t="s">
        <v>4627</v>
      </c>
      <c r="G183" s="268"/>
      <c r="H183" s="268" t="s">
        <v>4703</v>
      </c>
      <c r="I183" s="268" t="s">
        <v>4662</v>
      </c>
      <c r="J183" s="268"/>
      <c r="K183" s="314"/>
    </row>
    <row r="184" spans="2:11" s="1" customFormat="1" ht="15" customHeight="1">
      <c r="B184" s="291"/>
      <c r="C184" s="268" t="s">
        <v>4691</v>
      </c>
      <c r="D184" s="268"/>
      <c r="E184" s="268"/>
      <c r="F184" s="289" t="s">
        <v>4627</v>
      </c>
      <c r="G184" s="268"/>
      <c r="H184" s="268" t="s">
        <v>4704</v>
      </c>
      <c r="I184" s="268" t="s">
        <v>4662</v>
      </c>
      <c r="J184" s="268"/>
      <c r="K184" s="314"/>
    </row>
    <row r="185" spans="2:11" s="1" customFormat="1" ht="15" customHeight="1">
      <c r="B185" s="291"/>
      <c r="C185" s="268" t="s">
        <v>155</v>
      </c>
      <c r="D185" s="268"/>
      <c r="E185" s="268"/>
      <c r="F185" s="289" t="s">
        <v>4633</v>
      </c>
      <c r="G185" s="268"/>
      <c r="H185" s="268" t="s">
        <v>4705</v>
      </c>
      <c r="I185" s="268" t="s">
        <v>4629</v>
      </c>
      <c r="J185" s="268">
        <v>50</v>
      </c>
      <c r="K185" s="314"/>
    </row>
    <row r="186" spans="2:11" s="1" customFormat="1" ht="15" customHeight="1">
      <c r="B186" s="291"/>
      <c r="C186" s="268" t="s">
        <v>4706</v>
      </c>
      <c r="D186" s="268"/>
      <c r="E186" s="268"/>
      <c r="F186" s="289" t="s">
        <v>4633</v>
      </c>
      <c r="G186" s="268"/>
      <c r="H186" s="268" t="s">
        <v>4707</v>
      </c>
      <c r="I186" s="268" t="s">
        <v>4708</v>
      </c>
      <c r="J186" s="268"/>
      <c r="K186" s="314"/>
    </row>
    <row r="187" spans="2:11" s="1" customFormat="1" ht="15" customHeight="1">
      <c r="B187" s="291"/>
      <c r="C187" s="268" t="s">
        <v>4709</v>
      </c>
      <c r="D187" s="268"/>
      <c r="E187" s="268"/>
      <c r="F187" s="289" t="s">
        <v>4633</v>
      </c>
      <c r="G187" s="268"/>
      <c r="H187" s="268" t="s">
        <v>4710</v>
      </c>
      <c r="I187" s="268" t="s">
        <v>4708</v>
      </c>
      <c r="J187" s="268"/>
      <c r="K187" s="314"/>
    </row>
    <row r="188" spans="2:11" s="1" customFormat="1" ht="15" customHeight="1">
      <c r="B188" s="291"/>
      <c r="C188" s="268" t="s">
        <v>4711</v>
      </c>
      <c r="D188" s="268"/>
      <c r="E188" s="268"/>
      <c r="F188" s="289" t="s">
        <v>4633</v>
      </c>
      <c r="G188" s="268"/>
      <c r="H188" s="268" t="s">
        <v>4712</v>
      </c>
      <c r="I188" s="268" t="s">
        <v>4708</v>
      </c>
      <c r="J188" s="268"/>
      <c r="K188" s="314"/>
    </row>
    <row r="189" spans="2:11" s="1" customFormat="1" ht="15" customHeight="1">
      <c r="B189" s="291"/>
      <c r="C189" s="327" t="s">
        <v>4713</v>
      </c>
      <c r="D189" s="268"/>
      <c r="E189" s="268"/>
      <c r="F189" s="289" t="s">
        <v>4633</v>
      </c>
      <c r="G189" s="268"/>
      <c r="H189" s="268" t="s">
        <v>4714</v>
      </c>
      <c r="I189" s="268" t="s">
        <v>4715</v>
      </c>
      <c r="J189" s="328" t="s">
        <v>4716</v>
      </c>
      <c r="K189" s="314"/>
    </row>
    <row r="190" spans="2:11" s="18" customFormat="1" ht="15" customHeight="1">
      <c r="B190" s="329"/>
      <c r="C190" s="330" t="s">
        <v>4717</v>
      </c>
      <c r="D190" s="331"/>
      <c r="E190" s="331"/>
      <c r="F190" s="332" t="s">
        <v>4633</v>
      </c>
      <c r="G190" s="331"/>
      <c r="H190" s="331" t="s">
        <v>4718</v>
      </c>
      <c r="I190" s="331" t="s">
        <v>4715</v>
      </c>
      <c r="J190" s="333" t="s">
        <v>4716</v>
      </c>
      <c r="K190" s="334"/>
    </row>
    <row r="191" spans="2:11" s="1" customFormat="1" ht="15" customHeight="1">
      <c r="B191" s="291"/>
      <c r="C191" s="327" t="s">
        <v>47</v>
      </c>
      <c r="D191" s="268"/>
      <c r="E191" s="268"/>
      <c r="F191" s="289" t="s">
        <v>4627</v>
      </c>
      <c r="G191" s="268"/>
      <c r="H191" s="265" t="s">
        <v>4719</v>
      </c>
      <c r="I191" s="268" t="s">
        <v>4720</v>
      </c>
      <c r="J191" s="268"/>
      <c r="K191" s="314"/>
    </row>
    <row r="192" spans="2:11" s="1" customFormat="1" ht="15" customHeight="1">
      <c r="B192" s="291"/>
      <c r="C192" s="327" t="s">
        <v>4721</v>
      </c>
      <c r="D192" s="268"/>
      <c r="E192" s="268"/>
      <c r="F192" s="289" t="s">
        <v>4627</v>
      </c>
      <c r="G192" s="268"/>
      <c r="H192" s="268" t="s">
        <v>4722</v>
      </c>
      <c r="I192" s="268" t="s">
        <v>4662</v>
      </c>
      <c r="J192" s="268"/>
      <c r="K192" s="314"/>
    </row>
    <row r="193" spans="2:11" s="1" customFormat="1" ht="15" customHeight="1">
      <c r="B193" s="291"/>
      <c r="C193" s="327" t="s">
        <v>4723</v>
      </c>
      <c r="D193" s="268"/>
      <c r="E193" s="268"/>
      <c r="F193" s="289" t="s">
        <v>4627</v>
      </c>
      <c r="G193" s="268"/>
      <c r="H193" s="268" t="s">
        <v>4724</v>
      </c>
      <c r="I193" s="268" t="s">
        <v>4662</v>
      </c>
      <c r="J193" s="268"/>
      <c r="K193" s="314"/>
    </row>
    <row r="194" spans="2:11" s="1" customFormat="1" ht="15" customHeight="1">
      <c r="B194" s="291"/>
      <c r="C194" s="327" t="s">
        <v>4725</v>
      </c>
      <c r="D194" s="268"/>
      <c r="E194" s="268"/>
      <c r="F194" s="289" t="s">
        <v>4633</v>
      </c>
      <c r="G194" s="268"/>
      <c r="H194" s="268" t="s">
        <v>4726</v>
      </c>
      <c r="I194" s="268" t="s">
        <v>4662</v>
      </c>
      <c r="J194" s="268"/>
      <c r="K194" s="314"/>
    </row>
    <row r="195" spans="2:11" s="1" customFormat="1" ht="15" customHeight="1">
      <c r="B195" s="320"/>
      <c r="C195" s="335"/>
      <c r="D195" s="300"/>
      <c r="E195" s="300"/>
      <c r="F195" s="300"/>
      <c r="G195" s="300"/>
      <c r="H195" s="300"/>
      <c r="I195" s="300"/>
      <c r="J195" s="300"/>
      <c r="K195" s="321"/>
    </row>
    <row r="196" spans="2:11" s="1" customFormat="1" ht="18.75" customHeight="1">
      <c r="B196" s="302"/>
      <c r="C196" s="312"/>
      <c r="D196" s="312"/>
      <c r="E196" s="312"/>
      <c r="F196" s="322"/>
      <c r="G196" s="312"/>
      <c r="H196" s="312"/>
      <c r="I196" s="312"/>
      <c r="J196" s="312"/>
      <c r="K196" s="302"/>
    </row>
    <row r="197" spans="2:11" s="1" customFormat="1" ht="18.75" customHeight="1">
      <c r="B197" s="302"/>
      <c r="C197" s="312"/>
      <c r="D197" s="312"/>
      <c r="E197" s="312"/>
      <c r="F197" s="322"/>
      <c r="G197" s="312"/>
      <c r="H197" s="312"/>
      <c r="I197" s="312"/>
      <c r="J197" s="312"/>
      <c r="K197" s="302"/>
    </row>
    <row r="198" spans="2:11" s="1" customFormat="1" ht="18.75" customHeight="1">
      <c r="B198" s="275"/>
      <c r="C198" s="275"/>
      <c r="D198" s="275"/>
      <c r="E198" s="275"/>
      <c r="F198" s="275"/>
      <c r="G198" s="275"/>
      <c r="H198" s="275"/>
      <c r="I198" s="275"/>
      <c r="J198" s="275"/>
      <c r="K198" s="275"/>
    </row>
    <row r="199" spans="2:11" s="1" customFormat="1" ht="13.5">
      <c r="B199" s="257"/>
      <c r="C199" s="258"/>
      <c r="D199" s="258"/>
      <c r="E199" s="258"/>
      <c r="F199" s="258"/>
      <c r="G199" s="258"/>
      <c r="H199" s="258"/>
      <c r="I199" s="258"/>
      <c r="J199" s="258"/>
      <c r="K199" s="259"/>
    </row>
    <row r="200" spans="2:11" s="1" customFormat="1" ht="21">
      <c r="B200" s="260"/>
      <c r="C200" s="395" t="s">
        <v>4727</v>
      </c>
      <c r="D200" s="395"/>
      <c r="E200" s="395"/>
      <c r="F200" s="395"/>
      <c r="G200" s="395"/>
      <c r="H200" s="395"/>
      <c r="I200" s="395"/>
      <c r="J200" s="395"/>
      <c r="K200" s="261"/>
    </row>
    <row r="201" spans="2:11" s="1" customFormat="1" ht="25.5" customHeight="1">
      <c r="B201" s="260"/>
      <c r="C201" s="336" t="s">
        <v>4728</v>
      </c>
      <c r="D201" s="336"/>
      <c r="E201" s="336"/>
      <c r="F201" s="336" t="s">
        <v>4729</v>
      </c>
      <c r="G201" s="337"/>
      <c r="H201" s="398" t="s">
        <v>4730</v>
      </c>
      <c r="I201" s="398"/>
      <c r="J201" s="398"/>
      <c r="K201" s="261"/>
    </row>
    <row r="202" spans="2:11" s="1" customFormat="1" ht="5.25" customHeight="1">
      <c r="B202" s="291"/>
      <c r="C202" s="286"/>
      <c r="D202" s="286"/>
      <c r="E202" s="286"/>
      <c r="F202" s="286"/>
      <c r="G202" s="312"/>
      <c r="H202" s="286"/>
      <c r="I202" s="286"/>
      <c r="J202" s="286"/>
      <c r="K202" s="314"/>
    </row>
    <row r="203" spans="2:11" s="1" customFormat="1" ht="15" customHeight="1">
      <c r="B203" s="291"/>
      <c r="C203" s="268" t="s">
        <v>4720</v>
      </c>
      <c r="D203" s="268"/>
      <c r="E203" s="268"/>
      <c r="F203" s="289" t="s">
        <v>48</v>
      </c>
      <c r="G203" s="268"/>
      <c r="H203" s="399" t="s">
        <v>4731</v>
      </c>
      <c r="I203" s="399"/>
      <c r="J203" s="399"/>
      <c r="K203" s="314"/>
    </row>
    <row r="204" spans="2:11" s="1" customFormat="1" ht="15" customHeight="1">
      <c r="B204" s="291"/>
      <c r="C204" s="268"/>
      <c r="D204" s="268"/>
      <c r="E204" s="268"/>
      <c r="F204" s="289" t="s">
        <v>49</v>
      </c>
      <c r="G204" s="268"/>
      <c r="H204" s="399" t="s">
        <v>4732</v>
      </c>
      <c r="I204" s="399"/>
      <c r="J204" s="399"/>
      <c r="K204" s="314"/>
    </row>
    <row r="205" spans="2:11" s="1" customFormat="1" ht="15" customHeight="1">
      <c r="B205" s="291"/>
      <c r="C205" s="268"/>
      <c r="D205" s="268"/>
      <c r="E205" s="268"/>
      <c r="F205" s="289" t="s">
        <v>52</v>
      </c>
      <c r="G205" s="268"/>
      <c r="H205" s="399" t="s">
        <v>4733</v>
      </c>
      <c r="I205" s="399"/>
      <c r="J205" s="399"/>
      <c r="K205" s="314"/>
    </row>
    <row r="206" spans="2:11" s="1" customFormat="1" ht="15" customHeight="1">
      <c r="B206" s="291"/>
      <c r="C206" s="268"/>
      <c r="D206" s="268"/>
      <c r="E206" s="268"/>
      <c r="F206" s="289" t="s">
        <v>50</v>
      </c>
      <c r="G206" s="268"/>
      <c r="H206" s="399" t="s">
        <v>4734</v>
      </c>
      <c r="I206" s="399"/>
      <c r="J206" s="399"/>
      <c r="K206" s="314"/>
    </row>
    <row r="207" spans="2:11" s="1" customFormat="1" ht="15" customHeight="1">
      <c r="B207" s="291"/>
      <c r="C207" s="268"/>
      <c r="D207" s="268"/>
      <c r="E207" s="268"/>
      <c r="F207" s="289" t="s">
        <v>51</v>
      </c>
      <c r="G207" s="268"/>
      <c r="H207" s="399" t="s">
        <v>4735</v>
      </c>
      <c r="I207" s="399"/>
      <c r="J207" s="399"/>
      <c r="K207" s="314"/>
    </row>
    <row r="208" spans="2:11" s="1" customFormat="1" ht="15" customHeight="1">
      <c r="B208" s="291"/>
      <c r="C208" s="268"/>
      <c r="D208" s="268"/>
      <c r="E208" s="268"/>
      <c r="F208" s="289"/>
      <c r="G208" s="268"/>
      <c r="H208" s="268"/>
      <c r="I208" s="268"/>
      <c r="J208" s="268"/>
      <c r="K208" s="314"/>
    </row>
    <row r="209" spans="2:11" s="1" customFormat="1" ht="15" customHeight="1">
      <c r="B209" s="291"/>
      <c r="C209" s="268" t="s">
        <v>4674</v>
      </c>
      <c r="D209" s="268"/>
      <c r="E209" s="268"/>
      <c r="F209" s="289" t="s">
        <v>84</v>
      </c>
      <c r="G209" s="268"/>
      <c r="H209" s="399" t="s">
        <v>4736</v>
      </c>
      <c r="I209" s="399"/>
      <c r="J209" s="399"/>
      <c r="K209" s="314"/>
    </row>
    <row r="210" spans="2:11" s="1" customFormat="1" ht="15" customHeight="1">
      <c r="B210" s="291"/>
      <c r="C210" s="268"/>
      <c r="D210" s="268"/>
      <c r="E210" s="268"/>
      <c r="F210" s="289" t="s">
        <v>4569</v>
      </c>
      <c r="G210" s="268"/>
      <c r="H210" s="399" t="s">
        <v>4570</v>
      </c>
      <c r="I210" s="399"/>
      <c r="J210" s="399"/>
      <c r="K210" s="314"/>
    </row>
    <row r="211" spans="2:11" s="1" customFormat="1" ht="15" customHeight="1">
      <c r="B211" s="291"/>
      <c r="C211" s="268"/>
      <c r="D211" s="268"/>
      <c r="E211" s="268"/>
      <c r="F211" s="289" t="s">
        <v>4567</v>
      </c>
      <c r="G211" s="268"/>
      <c r="H211" s="399" t="s">
        <v>4737</v>
      </c>
      <c r="I211" s="399"/>
      <c r="J211" s="399"/>
      <c r="K211" s="314"/>
    </row>
    <row r="212" spans="2:11" s="1" customFormat="1" ht="15" customHeight="1">
      <c r="B212" s="338"/>
      <c r="C212" s="268"/>
      <c r="D212" s="268"/>
      <c r="E212" s="268"/>
      <c r="F212" s="289" t="s">
        <v>4571</v>
      </c>
      <c r="G212" s="327"/>
      <c r="H212" s="400" t="s">
        <v>4572</v>
      </c>
      <c r="I212" s="400"/>
      <c r="J212" s="400"/>
      <c r="K212" s="339"/>
    </row>
    <row r="213" spans="2:11" s="1" customFormat="1" ht="15" customHeight="1">
      <c r="B213" s="338"/>
      <c r="C213" s="268"/>
      <c r="D213" s="268"/>
      <c r="E213" s="268"/>
      <c r="F213" s="289" t="s">
        <v>4573</v>
      </c>
      <c r="G213" s="327"/>
      <c r="H213" s="400" t="s">
        <v>4547</v>
      </c>
      <c r="I213" s="400"/>
      <c r="J213" s="400"/>
      <c r="K213" s="339"/>
    </row>
    <row r="214" spans="2:11" s="1" customFormat="1" ht="15" customHeight="1">
      <c r="B214" s="338"/>
      <c r="C214" s="268"/>
      <c r="D214" s="268"/>
      <c r="E214" s="268"/>
      <c r="F214" s="289"/>
      <c r="G214" s="327"/>
      <c r="H214" s="318"/>
      <c r="I214" s="318"/>
      <c r="J214" s="318"/>
      <c r="K214" s="339"/>
    </row>
    <row r="215" spans="2:11" s="1" customFormat="1" ht="15" customHeight="1">
      <c r="B215" s="338"/>
      <c r="C215" s="268" t="s">
        <v>4698</v>
      </c>
      <c r="D215" s="268"/>
      <c r="E215" s="268"/>
      <c r="F215" s="289">
        <v>1</v>
      </c>
      <c r="G215" s="327"/>
      <c r="H215" s="400" t="s">
        <v>4738</v>
      </c>
      <c r="I215" s="400"/>
      <c r="J215" s="400"/>
      <c r="K215" s="339"/>
    </row>
    <row r="216" spans="2:11" s="1" customFormat="1" ht="15" customHeight="1">
      <c r="B216" s="338"/>
      <c r="C216" s="268"/>
      <c r="D216" s="268"/>
      <c r="E216" s="268"/>
      <c r="F216" s="289">
        <v>2</v>
      </c>
      <c r="G216" s="327"/>
      <c r="H216" s="400" t="s">
        <v>4739</v>
      </c>
      <c r="I216" s="400"/>
      <c r="J216" s="400"/>
      <c r="K216" s="339"/>
    </row>
    <row r="217" spans="2:11" s="1" customFormat="1" ht="15" customHeight="1">
      <c r="B217" s="338"/>
      <c r="C217" s="268"/>
      <c r="D217" s="268"/>
      <c r="E217" s="268"/>
      <c r="F217" s="289">
        <v>3</v>
      </c>
      <c r="G217" s="327"/>
      <c r="H217" s="400" t="s">
        <v>4740</v>
      </c>
      <c r="I217" s="400"/>
      <c r="J217" s="400"/>
      <c r="K217" s="339"/>
    </row>
    <row r="218" spans="2:11" s="1" customFormat="1" ht="15" customHeight="1">
      <c r="B218" s="338"/>
      <c r="C218" s="268"/>
      <c r="D218" s="268"/>
      <c r="E218" s="268"/>
      <c r="F218" s="289">
        <v>4</v>
      </c>
      <c r="G218" s="327"/>
      <c r="H218" s="400" t="s">
        <v>4741</v>
      </c>
      <c r="I218" s="400"/>
      <c r="J218" s="400"/>
      <c r="K218" s="339"/>
    </row>
    <row r="219" spans="2:11" s="1" customFormat="1" ht="12.75" customHeight="1">
      <c r="B219" s="340"/>
      <c r="C219" s="341"/>
      <c r="D219" s="341"/>
      <c r="E219" s="341"/>
      <c r="F219" s="341"/>
      <c r="G219" s="341"/>
      <c r="H219" s="341"/>
      <c r="I219" s="341"/>
      <c r="J219" s="341"/>
      <c r="K219" s="342"/>
    </row>
  </sheetData>
  <sheetProtection formatCells="0" formatColumns="0" formatRows="0" insertColumns="0" insertRows="0" insertHyperlinks="0" deleteColumns="0" deleteRows="0" sort="0" autoFilter="0" pivotTables="0"/>
  <mergeCells count="77">
    <mergeCell ref="H217:J217"/>
    <mergeCell ref="H218:J218"/>
    <mergeCell ref="H216:J216"/>
    <mergeCell ref="H213:J213"/>
    <mergeCell ref="H212:J212"/>
    <mergeCell ref="H206:J206"/>
    <mergeCell ref="H207:J207"/>
    <mergeCell ref="H209:J209"/>
    <mergeCell ref="H211:J211"/>
    <mergeCell ref="H215:J215"/>
    <mergeCell ref="H210:J210"/>
    <mergeCell ref="C200:J200"/>
    <mergeCell ref="H201:J201"/>
    <mergeCell ref="H203:J203"/>
    <mergeCell ref="H204:J204"/>
    <mergeCell ref="H205:J205"/>
    <mergeCell ref="C75:J75"/>
    <mergeCell ref="C102:J102"/>
    <mergeCell ref="C122:J122"/>
    <mergeCell ref="C147:J147"/>
    <mergeCell ref="C165:J165"/>
    <mergeCell ref="D66:J66"/>
    <mergeCell ref="D67:J67"/>
    <mergeCell ref="D68:J68"/>
    <mergeCell ref="D69:J69"/>
    <mergeCell ref="D70:J70"/>
    <mergeCell ref="D60:J60"/>
    <mergeCell ref="D61:J61"/>
    <mergeCell ref="D62:J62"/>
    <mergeCell ref="D63:J63"/>
    <mergeCell ref="D65:J65"/>
    <mergeCell ref="C54:J54"/>
    <mergeCell ref="C55:J55"/>
    <mergeCell ref="C57:J57"/>
    <mergeCell ref="D58:J58"/>
    <mergeCell ref="D59:J59"/>
    <mergeCell ref="F23:J23"/>
    <mergeCell ref="C25:J25"/>
    <mergeCell ref="C26:J26"/>
    <mergeCell ref="D27:J27"/>
    <mergeCell ref="D28:J28"/>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D47:J47"/>
    <mergeCell ref="E48:J48"/>
    <mergeCell ref="E49:J49"/>
    <mergeCell ref="E50:J50"/>
    <mergeCell ref="D51:J51"/>
    <mergeCell ref="G41:J41"/>
    <mergeCell ref="G42:J42"/>
    <mergeCell ref="G43:J43"/>
    <mergeCell ref="G44:J44"/>
    <mergeCell ref="G45:J45"/>
    <mergeCell ref="G36:J36"/>
    <mergeCell ref="G37:J37"/>
    <mergeCell ref="G38:J38"/>
    <mergeCell ref="G39:J39"/>
    <mergeCell ref="G40:J40"/>
    <mergeCell ref="D30:J30"/>
    <mergeCell ref="D31:J31"/>
    <mergeCell ref="D33:J33"/>
    <mergeCell ref="D34:J34"/>
    <mergeCell ref="D35:J35"/>
  </mergeCells>
  <pageMargins left="0.59027779999999996" right="0.59027779999999996" top="0.59027779999999996" bottom="0.59027779999999996" header="0" footer="0"/>
  <pageSetup paperSize="9" scale="7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3584"/>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82"/>
      <c r="M2" s="382"/>
      <c r="N2" s="382"/>
      <c r="O2" s="382"/>
      <c r="P2" s="382"/>
      <c r="Q2" s="382"/>
      <c r="R2" s="382"/>
      <c r="S2" s="382"/>
      <c r="T2" s="382"/>
      <c r="U2" s="382"/>
      <c r="V2" s="382"/>
      <c r="AT2" s="20" t="s">
        <v>86</v>
      </c>
    </row>
    <row r="3" spans="1:46" s="1" customFormat="1" ht="6.95" customHeight="1">
      <c r="B3" s="104"/>
      <c r="C3" s="105"/>
      <c r="D3" s="105"/>
      <c r="E3" s="105"/>
      <c r="F3" s="105"/>
      <c r="G3" s="105"/>
      <c r="H3" s="105"/>
      <c r="I3" s="105"/>
      <c r="J3" s="105"/>
      <c r="K3" s="105"/>
      <c r="L3" s="23"/>
      <c r="AT3" s="20" t="s">
        <v>87</v>
      </c>
    </row>
    <row r="4" spans="1:46" s="1" customFormat="1" ht="24.95" customHeight="1">
      <c r="B4" s="23"/>
      <c r="D4" s="106" t="s">
        <v>109</v>
      </c>
      <c r="L4" s="23"/>
      <c r="M4" s="107" t="s">
        <v>10</v>
      </c>
      <c r="AT4" s="20" t="s">
        <v>4</v>
      </c>
    </row>
    <row r="5" spans="1:46" s="1" customFormat="1" ht="6.95" customHeight="1">
      <c r="B5" s="23"/>
      <c r="L5" s="23"/>
    </row>
    <row r="6" spans="1:46" s="1" customFormat="1" ht="12" customHeight="1">
      <c r="B6" s="23"/>
      <c r="D6" s="108" t="s">
        <v>16</v>
      </c>
      <c r="L6" s="23"/>
    </row>
    <row r="7" spans="1:46" s="1" customFormat="1" ht="16.5" customHeight="1">
      <c r="B7" s="23"/>
      <c r="E7" s="383" t="str">
        <f>'Rekapitulace stavby'!K6</f>
        <v>Gymnázium Jihlava - vestavba učeben v půdním prostoru</v>
      </c>
      <c r="F7" s="384"/>
      <c r="G7" s="384"/>
      <c r="H7" s="384"/>
      <c r="L7" s="23"/>
    </row>
    <row r="8" spans="1:46" s="2" customFormat="1" ht="12" customHeight="1">
      <c r="A8" s="37"/>
      <c r="B8" s="42"/>
      <c r="C8" s="37"/>
      <c r="D8" s="108" t="s">
        <v>110</v>
      </c>
      <c r="E8" s="37"/>
      <c r="F8" s="37"/>
      <c r="G8" s="37"/>
      <c r="H8" s="37"/>
      <c r="I8" s="37"/>
      <c r="J8" s="37"/>
      <c r="K8" s="37"/>
      <c r="L8" s="109"/>
      <c r="S8" s="37"/>
      <c r="T8" s="37"/>
      <c r="U8" s="37"/>
      <c r="V8" s="37"/>
      <c r="W8" s="37"/>
      <c r="X8" s="37"/>
      <c r="Y8" s="37"/>
      <c r="Z8" s="37"/>
      <c r="AA8" s="37"/>
      <c r="AB8" s="37"/>
      <c r="AC8" s="37"/>
      <c r="AD8" s="37"/>
      <c r="AE8" s="37"/>
    </row>
    <row r="9" spans="1:46" s="2" customFormat="1" ht="16.5" customHeight="1">
      <c r="A9" s="37"/>
      <c r="B9" s="42"/>
      <c r="C9" s="37"/>
      <c r="D9" s="37"/>
      <c r="E9" s="385" t="s">
        <v>111</v>
      </c>
      <c r="F9" s="386"/>
      <c r="G9" s="386"/>
      <c r="H9" s="386"/>
      <c r="I9" s="37"/>
      <c r="J9" s="37"/>
      <c r="K9" s="37"/>
      <c r="L9" s="109"/>
      <c r="S9" s="37"/>
      <c r="T9" s="37"/>
      <c r="U9" s="37"/>
      <c r="V9" s="37"/>
      <c r="W9" s="37"/>
      <c r="X9" s="37"/>
      <c r="Y9" s="37"/>
      <c r="Z9" s="37"/>
      <c r="AA9" s="37"/>
      <c r="AB9" s="37"/>
      <c r="AC9" s="37"/>
      <c r="AD9" s="37"/>
      <c r="AE9" s="37"/>
    </row>
    <row r="10" spans="1:46" s="2" customFormat="1" ht="11.25">
      <c r="A10" s="37"/>
      <c r="B10" s="42"/>
      <c r="C10" s="37"/>
      <c r="D10" s="37"/>
      <c r="E10" s="37"/>
      <c r="F10" s="37"/>
      <c r="G10" s="37"/>
      <c r="H10" s="37"/>
      <c r="I10" s="37"/>
      <c r="J10" s="37"/>
      <c r="K10" s="37"/>
      <c r="L10" s="109"/>
      <c r="S10" s="37"/>
      <c r="T10" s="37"/>
      <c r="U10" s="37"/>
      <c r="V10" s="37"/>
      <c r="W10" s="37"/>
      <c r="X10" s="37"/>
      <c r="Y10" s="37"/>
      <c r="Z10" s="37"/>
      <c r="AA10" s="37"/>
      <c r="AB10" s="37"/>
      <c r="AC10" s="37"/>
      <c r="AD10" s="37"/>
      <c r="AE10" s="37"/>
    </row>
    <row r="11" spans="1:46" s="2" customFormat="1" ht="12" customHeight="1">
      <c r="A11" s="37"/>
      <c r="B11" s="42"/>
      <c r="C11" s="37"/>
      <c r="D11" s="108" t="s">
        <v>18</v>
      </c>
      <c r="E11" s="37"/>
      <c r="F11" s="110" t="s">
        <v>21</v>
      </c>
      <c r="G11" s="37"/>
      <c r="H11" s="37"/>
      <c r="I11" s="108" t="s">
        <v>20</v>
      </c>
      <c r="J11" s="110" t="s">
        <v>21</v>
      </c>
      <c r="K11" s="37"/>
      <c r="L11" s="109"/>
      <c r="S11" s="37"/>
      <c r="T11" s="37"/>
      <c r="U11" s="37"/>
      <c r="V11" s="37"/>
      <c r="W11" s="37"/>
      <c r="X11" s="37"/>
      <c r="Y11" s="37"/>
      <c r="Z11" s="37"/>
      <c r="AA11" s="37"/>
      <c r="AB11" s="37"/>
      <c r="AC11" s="37"/>
      <c r="AD11" s="37"/>
      <c r="AE11" s="37"/>
    </row>
    <row r="12" spans="1:46" s="2" customFormat="1" ht="12" customHeight="1">
      <c r="A12" s="37"/>
      <c r="B12" s="42"/>
      <c r="C12" s="37"/>
      <c r="D12" s="108" t="s">
        <v>22</v>
      </c>
      <c r="E12" s="37"/>
      <c r="F12" s="110" t="s">
        <v>23</v>
      </c>
      <c r="G12" s="37"/>
      <c r="H12" s="37"/>
      <c r="I12" s="108" t="s">
        <v>24</v>
      </c>
      <c r="J12" s="111" t="str">
        <f>'Rekapitulace stavby'!AN8</f>
        <v>26. 1. 2025</v>
      </c>
      <c r="K12" s="37"/>
      <c r="L12" s="109"/>
      <c r="S12" s="37"/>
      <c r="T12" s="37"/>
      <c r="U12" s="37"/>
      <c r="V12" s="37"/>
      <c r="W12" s="37"/>
      <c r="X12" s="37"/>
      <c r="Y12" s="37"/>
      <c r="Z12" s="37"/>
      <c r="AA12" s="37"/>
      <c r="AB12" s="37"/>
      <c r="AC12" s="37"/>
      <c r="AD12" s="37"/>
      <c r="AE12" s="37"/>
    </row>
    <row r="13" spans="1:46" s="2" customFormat="1" ht="10.9" customHeight="1">
      <c r="A13" s="37"/>
      <c r="B13" s="42"/>
      <c r="C13" s="37"/>
      <c r="D13" s="37"/>
      <c r="E13" s="37"/>
      <c r="F13" s="37"/>
      <c r="G13" s="37"/>
      <c r="H13" s="37"/>
      <c r="I13" s="37"/>
      <c r="J13" s="37"/>
      <c r="K13" s="37"/>
      <c r="L13" s="109"/>
      <c r="S13" s="37"/>
      <c r="T13" s="37"/>
      <c r="U13" s="37"/>
      <c r="V13" s="37"/>
      <c r="W13" s="37"/>
      <c r="X13" s="37"/>
      <c r="Y13" s="37"/>
      <c r="Z13" s="37"/>
      <c r="AA13" s="37"/>
      <c r="AB13" s="37"/>
      <c r="AC13" s="37"/>
      <c r="AD13" s="37"/>
      <c r="AE13" s="37"/>
    </row>
    <row r="14" spans="1:46" s="2" customFormat="1" ht="12" customHeight="1">
      <c r="A14" s="37"/>
      <c r="B14" s="42"/>
      <c r="C14" s="37"/>
      <c r="D14" s="108" t="s">
        <v>26</v>
      </c>
      <c r="E14" s="37"/>
      <c r="F14" s="37"/>
      <c r="G14" s="37"/>
      <c r="H14" s="37"/>
      <c r="I14" s="108" t="s">
        <v>27</v>
      </c>
      <c r="J14" s="110" t="s">
        <v>28</v>
      </c>
      <c r="K14" s="37"/>
      <c r="L14" s="109"/>
      <c r="S14" s="37"/>
      <c r="T14" s="37"/>
      <c r="U14" s="37"/>
      <c r="V14" s="37"/>
      <c r="W14" s="37"/>
      <c r="X14" s="37"/>
      <c r="Y14" s="37"/>
      <c r="Z14" s="37"/>
      <c r="AA14" s="37"/>
      <c r="AB14" s="37"/>
      <c r="AC14" s="37"/>
      <c r="AD14" s="37"/>
      <c r="AE14" s="37"/>
    </row>
    <row r="15" spans="1:46" s="2" customFormat="1" ht="18" customHeight="1">
      <c r="A15" s="37"/>
      <c r="B15" s="42"/>
      <c r="C15" s="37"/>
      <c r="D15" s="37"/>
      <c r="E15" s="110" t="s">
        <v>29</v>
      </c>
      <c r="F15" s="37"/>
      <c r="G15" s="37"/>
      <c r="H15" s="37"/>
      <c r="I15" s="108" t="s">
        <v>30</v>
      </c>
      <c r="J15" s="110" t="s">
        <v>31</v>
      </c>
      <c r="K15" s="37"/>
      <c r="L15" s="109"/>
      <c r="S15" s="37"/>
      <c r="T15" s="37"/>
      <c r="U15" s="37"/>
      <c r="V15" s="37"/>
      <c r="W15" s="37"/>
      <c r="X15" s="37"/>
      <c r="Y15" s="37"/>
      <c r="Z15" s="37"/>
      <c r="AA15" s="37"/>
      <c r="AB15" s="37"/>
      <c r="AC15" s="37"/>
      <c r="AD15" s="37"/>
      <c r="AE15" s="37"/>
    </row>
    <row r="16" spans="1:46" s="2" customFormat="1" ht="6.95" customHeight="1">
      <c r="A16" s="37"/>
      <c r="B16" s="42"/>
      <c r="C16" s="37"/>
      <c r="D16" s="37"/>
      <c r="E16" s="37"/>
      <c r="F16" s="37"/>
      <c r="G16" s="37"/>
      <c r="H16" s="37"/>
      <c r="I16" s="37"/>
      <c r="J16" s="37"/>
      <c r="K16" s="37"/>
      <c r="L16" s="109"/>
      <c r="S16" s="37"/>
      <c r="T16" s="37"/>
      <c r="U16" s="37"/>
      <c r="V16" s="37"/>
      <c r="W16" s="37"/>
      <c r="X16" s="37"/>
      <c r="Y16" s="37"/>
      <c r="Z16" s="37"/>
      <c r="AA16" s="37"/>
      <c r="AB16" s="37"/>
      <c r="AC16" s="37"/>
      <c r="AD16" s="37"/>
      <c r="AE16" s="37"/>
    </row>
    <row r="17" spans="1:31" s="2" customFormat="1" ht="12" customHeight="1">
      <c r="A17" s="37"/>
      <c r="B17" s="42"/>
      <c r="C17" s="37"/>
      <c r="D17" s="108" t="s">
        <v>32</v>
      </c>
      <c r="E17" s="37"/>
      <c r="F17" s="37"/>
      <c r="G17" s="37"/>
      <c r="H17" s="37"/>
      <c r="I17" s="108" t="s">
        <v>27</v>
      </c>
      <c r="J17" s="33" t="str">
        <f>'Rekapitulace stavby'!AN13</f>
        <v>Vyplň údaj</v>
      </c>
      <c r="K17" s="37"/>
      <c r="L17" s="109"/>
      <c r="S17" s="37"/>
      <c r="T17" s="37"/>
      <c r="U17" s="37"/>
      <c r="V17" s="37"/>
      <c r="W17" s="37"/>
      <c r="X17" s="37"/>
      <c r="Y17" s="37"/>
      <c r="Z17" s="37"/>
      <c r="AA17" s="37"/>
      <c r="AB17" s="37"/>
      <c r="AC17" s="37"/>
      <c r="AD17" s="37"/>
      <c r="AE17" s="37"/>
    </row>
    <row r="18" spans="1:31" s="2" customFormat="1" ht="18" customHeight="1">
      <c r="A18" s="37"/>
      <c r="B18" s="42"/>
      <c r="C18" s="37"/>
      <c r="D18" s="37"/>
      <c r="E18" s="387" t="str">
        <f>'Rekapitulace stavby'!E14</f>
        <v>Vyplň údaj</v>
      </c>
      <c r="F18" s="388"/>
      <c r="G18" s="388"/>
      <c r="H18" s="388"/>
      <c r="I18" s="108" t="s">
        <v>30</v>
      </c>
      <c r="J18" s="33" t="str">
        <f>'Rekapitulace stavby'!AN14</f>
        <v>Vyplň údaj</v>
      </c>
      <c r="K18" s="37"/>
      <c r="L18" s="109"/>
      <c r="S18" s="37"/>
      <c r="T18" s="37"/>
      <c r="U18" s="37"/>
      <c r="V18" s="37"/>
      <c r="W18" s="37"/>
      <c r="X18" s="37"/>
      <c r="Y18" s="37"/>
      <c r="Z18" s="37"/>
      <c r="AA18" s="37"/>
      <c r="AB18" s="37"/>
      <c r="AC18" s="37"/>
      <c r="AD18" s="37"/>
      <c r="AE18" s="37"/>
    </row>
    <row r="19" spans="1:31" s="2" customFormat="1" ht="6.95" customHeight="1">
      <c r="A19" s="37"/>
      <c r="B19" s="42"/>
      <c r="C19" s="37"/>
      <c r="D19" s="37"/>
      <c r="E19" s="37"/>
      <c r="F19" s="37"/>
      <c r="G19" s="37"/>
      <c r="H19" s="37"/>
      <c r="I19" s="37"/>
      <c r="J19" s="37"/>
      <c r="K19" s="37"/>
      <c r="L19" s="109"/>
      <c r="S19" s="37"/>
      <c r="T19" s="37"/>
      <c r="U19" s="37"/>
      <c r="V19" s="37"/>
      <c r="W19" s="37"/>
      <c r="X19" s="37"/>
      <c r="Y19" s="37"/>
      <c r="Z19" s="37"/>
      <c r="AA19" s="37"/>
      <c r="AB19" s="37"/>
      <c r="AC19" s="37"/>
      <c r="AD19" s="37"/>
      <c r="AE19" s="37"/>
    </row>
    <row r="20" spans="1:31" s="2" customFormat="1" ht="12" customHeight="1">
      <c r="A20" s="37"/>
      <c r="B20" s="42"/>
      <c r="C20" s="37"/>
      <c r="D20" s="108" t="s">
        <v>34</v>
      </c>
      <c r="E20" s="37"/>
      <c r="F20" s="37"/>
      <c r="G20" s="37"/>
      <c r="H20" s="37"/>
      <c r="I20" s="108" t="s">
        <v>27</v>
      </c>
      <c r="J20" s="110" t="s">
        <v>35</v>
      </c>
      <c r="K20" s="37"/>
      <c r="L20" s="109"/>
      <c r="S20" s="37"/>
      <c r="T20" s="37"/>
      <c r="U20" s="37"/>
      <c r="V20" s="37"/>
      <c r="W20" s="37"/>
      <c r="X20" s="37"/>
      <c r="Y20" s="37"/>
      <c r="Z20" s="37"/>
      <c r="AA20" s="37"/>
      <c r="AB20" s="37"/>
      <c r="AC20" s="37"/>
      <c r="AD20" s="37"/>
      <c r="AE20" s="37"/>
    </row>
    <row r="21" spans="1:31" s="2" customFormat="1" ht="18" customHeight="1">
      <c r="A21" s="37"/>
      <c r="B21" s="42"/>
      <c r="C21" s="37"/>
      <c r="D21" s="37"/>
      <c r="E21" s="110" t="s">
        <v>36</v>
      </c>
      <c r="F21" s="37"/>
      <c r="G21" s="37"/>
      <c r="H21" s="37"/>
      <c r="I21" s="108" t="s">
        <v>30</v>
      </c>
      <c r="J21" s="110" t="s">
        <v>37</v>
      </c>
      <c r="K21" s="37"/>
      <c r="L21" s="109"/>
      <c r="S21" s="37"/>
      <c r="T21" s="37"/>
      <c r="U21" s="37"/>
      <c r="V21" s="37"/>
      <c r="W21" s="37"/>
      <c r="X21" s="37"/>
      <c r="Y21" s="37"/>
      <c r="Z21" s="37"/>
      <c r="AA21" s="37"/>
      <c r="AB21" s="37"/>
      <c r="AC21" s="37"/>
      <c r="AD21" s="37"/>
      <c r="AE21" s="37"/>
    </row>
    <row r="22" spans="1:31" s="2" customFormat="1" ht="6.95" customHeight="1">
      <c r="A22" s="37"/>
      <c r="B22" s="42"/>
      <c r="C22" s="37"/>
      <c r="D22" s="37"/>
      <c r="E22" s="37"/>
      <c r="F22" s="37"/>
      <c r="G22" s="37"/>
      <c r="H22" s="37"/>
      <c r="I22" s="37"/>
      <c r="J22" s="37"/>
      <c r="K22" s="37"/>
      <c r="L22" s="109"/>
      <c r="S22" s="37"/>
      <c r="T22" s="37"/>
      <c r="U22" s="37"/>
      <c r="V22" s="37"/>
      <c r="W22" s="37"/>
      <c r="X22" s="37"/>
      <c r="Y22" s="37"/>
      <c r="Z22" s="37"/>
      <c r="AA22" s="37"/>
      <c r="AB22" s="37"/>
      <c r="AC22" s="37"/>
      <c r="AD22" s="37"/>
      <c r="AE22" s="37"/>
    </row>
    <row r="23" spans="1:31" s="2" customFormat="1" ht="12" customHeight="1">
      <c r="A23" s="37"/>
      <c r="B23" s="42"/>
      <c r="C23" s="37"/>
      <c r="D23" s="108" t="s">
        <v>39</v>
      </c>
      <c r="E23" s="37"/>
      <c r="F23" s="37"/>
      <c r="G23" s="37"/>
      <c r="H23" s="37"/>
      <c r="I23" s="108" t="s">
        <v>27</v>
      </c>
      <c r="J23" s="110" t="str">
        <f>IF('Rekapitulace stavby'!AN19="","",'Rekapitulace stavby'!AN19)</f>
        <v/>
      </c>
      <c r="K23" s="37"/>
      <c r="L23" s="109"/>
      <c r="S23" s="37"/>
      <c r="T23" s="37"/>
      <c r="U23" s="37"/>
      <c r="V23" s="37"/>
      <c r="W23" s="37"/>
      <c r="X23" s="37"/>
      <c r="Y23" s="37"/>
      <c r="Z23" s="37"/>
      <c r="AA23" s="37"/>
      <c r="AB23" s="37"/>
      <c r="AC23" s="37"/>
      <c r="AD23" s="37"/>
      <c r="AE23" s="37"/>
    </row>
    <row r="24" spans="1:31" s="2" customFormat="1" ht="18" customHeight="1">
      <c r="A24" s="37"/>
      <c r="B24" s="42"/>
      <c r="C24" s="37"/>
      <c r="D24" s="37"/>
      <c r="E24" s="110" t="str">
        <f>IF('Rekapitulace stavby'!E20="","",'Rekapitulace stavby'!E20)</f>
        <v xml:space="preserve"> </v>
      </c>
      <c r="F24" s="37"/>
      <c r="G24" s="37"/>
      <c r="H24" s="37"/>
      <c r="I24" s="108" t="s">
        <v>30</v>
      </c>
      <c r="J24" s="110" t="str">
        <f>IF('Rekapitulace stavby'!AN20="","",'Rekapitulace stavby'!AN20)</f>
        <v/>
      </c>
      <c r="K24" s="37"/>
      <c r="L24" s="109"/>
      <c r="S24" s="37"/>
      <c r="T24" s="37"/>
      <c r="U24" s="37"/>
      <c r="V24" s="37"/>
      <c r="W24" s="37"/>
      <c r="X24" s="37"/>
      <c r="Y24" s="37"/>
      <c r="Z24" s="37"/>
      <c r="AA24" s="37"/>
      <c r="AB24" s="37"/>
      <c r="AC24" s="37"/>
      <c r="AD24" s="37"/>
      <c r="AE24" s="37"/>
    </row>
    <row r="25" spans="1:31" s="2" customFormat="1" ht="6.95" customHeight="1">
      <c r="A25" s="37"/>
      <c r="B25" s="42"/>
      <c r="C25" s="37"/>
      <c r="D25" s="37"/>
      <c r="E25" s="37"/>
      <c r="F25" s="37"/>
      <c r="G25" s="37"/>
      <c r="H25" s="37"/>
      <c r="I25" s="37"/>
      <c r="J25" s="37"/>
      <c r="K25" s="37"/>
      <c r="L25" s="109"/>
      <c r="S25" s="37"/>
      <c r="T25" s="37"/>
      <c r="U25" s="37"/>
      <c r="V25" s="37"/>
      <c r="W25" s="37"/>
      <c r="X25" s="37"/>
      <c r="Y25" s="37"/>
      <c r="Z25" s="37"/>
      <c r="AA25" s="37"/>
      <c r="AB25" s="37"/>
      <c r="AC25" s="37"/>
      <c r="AD25" s="37"/>
      <c r="AE25" s="37"/>
    </row>
    <row r="26" spans="1:31" s="2" customFormat="1" ht="12" customHeight="1">
      <c r="A26" s="37"/>
      <c r="B26" s="42"/>
      <c r="C26" s="37"/>
      <c r="D26" s="108" t="s">
        <v>41</v>
      </c>
      <c r="E26" s="37"/>
      <c r="F26" s="37"/>
      <c r="G26" s="37"/>
      <c r="H26" s="37"/>
      <c r="I26" s="37"/>
      <c r="J26" s="37"/>
      <c r="K26" s="37"/>
      <c r="L26" s="109"/>
      <c r="S26" s="37"/>
      <c r="T26" s="37"/>
      <c r="U26" s="37"/>
      <c r="V26" s="37"/>
      <c r="W26" s="37"/>
      <c r="X26" s="37"/>
      <c r="Y26" s="37"/>
      <c r="Z26" s="37"/>
      <c r="AA26" s="37"/>
      <c r="AB26" s="37"/>
      <c r="AC26" s="37"/>
      <c r="AD26" s="37"/>
      <c r="AE26" s="37"/>
    </row>
    <row r="27" spans="1:31" s="8" customFormat="1" ht="71.25" customHeight="1">
      <c r="A27" s="112"/>
      <c r="B27" s="113"/>
      <c r="C27" s="112"/>
      <c r="D27" s="112"/>
      <c r="E27" s="389" t="s">
        <v>42</v>
      </c>
      <c r="F27" s="389"/>
      <c r="G27" s="389"/>
      <c r="H27" s="389"/>
      <c r="I27" s="112"/>
      <c r="J27" s="112"/>
      <c r="K27" s="112"/>
      <c r="L27" s="114"/>
      <c r="S27" s="112"/>
      <c r="T27" s="112"/>
      <c r="U27" s="112"/>
      <c r="V27" s="112"/>
      <c r="W27" s="112"/>
      <c r="X27" s="112"/>
      <c r="Y27" s="112"/>
      <c r="Z27" s="112"/>
      <c r="AA27" s="112"/>
      <c r="AB27" s="112"/>
      <c r="AC27" s="112"/>
      <c r="AD27" s="112"/>
      <c r="AE27" s="112"/>
    </row>
    <row r="28" spans="1:31" s="2" customFormat="1" ht="6.95" customHeight="1">
      <c r="A28" s="37"/>
      <c r="B28" s="42"/>
      <c r="C28" s="37"/>
      <c r="D28" s="37"/>
      <c r="E28" s="37"/>
      <c r="F28" s="37"/>
      <c r="G28" s="37"/>
      <c r="H28" s="37"/>
      <c r="I28" s="37"/>
      <c r="J28" s="37"/>
      <c r="K28" s="37"/>
      <c r="L28" s="109"/>
      <c r="S28" s="37"/>
      <c r="T28" s="37"/>
      <c r="U28" s="37"/>
      <c r="V28" s="37"/>
      <c r="W28" s="37"/>
      <c r="X28" s="37"/>
      <c r="Y28" s="37"/>
      <c r="Z28" s="37"/>
      <c r="AA28" s="37"/>
      <c r="AB28" s="37"/>
      <c r="AC28" s="37"/>
      <c r="AD28" s="37"/>
      <c r="AE28" s="37"/>
    </row>
    <row r="29" spans="1:31" s="2" customFormat="1" ht="6.95" customHeight="1">
      <c r="A29" s="37"/>
      <c r="B29" s="42"/>
      <c r="C29" s="37"/>
      <c r="D29" s="115"/>
      <c r="E29" s="115"/>
      <c r="F29" s="115"/>
      <c r="G29" s="115"/>
      <c r="H29" s="115"/>
      <c r="I29" s="115"/>
      <c r="J29" s="115"/>
      <c r="K29" s="115"/>
      <c r="L29" s="109"/>
      <c r="S29" s="37"/>
      <c r="T29" s="37"/>
      <c r="U29" s="37"/>
      <c r="V29" s="37"/>
      <c r="W29" s="37"/>
      <c r="X29" s="37"/>
      <c r="Y29" s="37"/>
      <c r="Z29" s="37"/>
      <c r="AA29" s="37"/>
      <c r="AB29" s="37"/>
      <c r="AC29" s="37"/>
      <c r="AD29" s="37"/>
      <c r="AE29" s="37"/>
    </row>
    <row r="30" spans="1:31" s="2" customFormat="1" ht="25.35" customHeight="1">
      <c r="A30" s="37"/>
      <c r="B30" s="42"/>
      <c r="C30" s="37"/>
      <c r="D30" s="116" t="s">
        <v>43</v>
      </c>
      <c r="E30" s="37"/>
      <c r="F30" s="37"/>
      <c r="G30" s="37"/>
      <c r="H30" s="37"/>
      <c r="I30" s="37"/>
      <c r="J30" s="117">
        <f>ROUND(J113, 2)</f>
        <v>0</v>
      </c>
      <c r="K30" s="37"/>
      <c r="L30" s="109"/>
      <c r="S30" s="37"/>
      <c r="T30" s="37"/>
      <c r="U30" s="37"/>
      <c r="V30" s="37"/>
      <c r="W30" s="37"/>
      <c r="X30" s="37"/>
      <c r="Y30" s="37"/>
      <c r="Z30" s="37"/>
      <c r="AA30" s="37"/>
      <c r="AB30" s="37"/>
      <c r="AC30" s="37"/>
      <c r="AD30" s="37"/>
      <c r="AE30" s="37"/>
    </row>
    <row r="31" spans="1:31" s="2" customFormat="1" ht="6.95" customHeight="1">
      <c r="A31" s="37"/>
      <c r="B31" s="42"/>
      <c r="C31" s="37"/>
      <c r="D31" s="115"/>
      <c r="E31" s="115"/>
      <c r="F31" s="115"/>
      <c r="G31" s="115"/>
      <c r="H31" s="115"/>
      <c r="I31" s="115"/>
      <c r="J31" s="115"/>
      <c r="K31" s="115"/>
      <c r="L31" s="109"/>
      <c r="S31" s="37"/>
      <c r="T31" s="37"/>
      <c r="U31" s="37"/>
      <c r="V31" s="37"/>
      <c r="W31" s="37"/>
      <c r="X31" s="37"/>
      <c r="Y31" s="37"/>
      <c r="Z31" s="37"/>
      <c r="AA31" s="37"/>
      <c r="AB31" s="37"/>
      <c r="AC31" s="37"/>
      <c r="AD31" s="37"/>
      <c r="AE31" s="37"/>
    </row>
    <row r="32" spans="1:31" s="2" customFormat="1" ht="14.45" customHeight="1">
      <c r="A32" s="37"/>
      <c r="B32" s="42"/>
      <c r="C32" s="37"/>
      <c r="D32" s="37"/>
      <c r="E32" s="37"/>
      <c r="F32" s="118" t="s">
        <v>45</v>
      </c>
      <c r="G32" s="37"/>
      <c r="H32" s="37"/>
      <c r="I32" s="118" t="s">
        <v>44</v>
      </c>
      <c r="J32" s="118" t="s">
        <v>46</v>
      </c>
      <c r="K32" s="37"/>
      <c r="L32" s="109"/>
      <c r="S32" s="37"/>
      <c r="T32" s="37"/>
      <c r="U32" s="37"/>
      <c r="V32" s="37"/>
      <c r="W32" s="37"/>
      <c r="X32" s="37"/>
      <c r="Y32" s="37"/>
      <c r="Z32" s="37"/>
      <c r="AA32" s="37"/>
      <c r="AB32" s="37"/>
      <c r="AC32" s="37"/>
      <c r="AD32" s="37"/>
      <c r="AE32" s="37"/>
    </row>
    <row r="33" spans="1:31" s="2" customFormat="1" ht="14.45" customHeight="1">
      <c r="A33" s="37"/>
      <c r="B33" s="42"/>
      <c r="C33" s="37"/>
      <c r="D33" s="119" t="s">
        <v>47</v>
      </c>
      <c r="E33" s="108" t="s">
        <v>48</v>
      </c>
      <c r="F33" s="120">
        <f>ROUND((SUM(BE113:BE3583)),  2)</f>
        <v>0</v>
      </c>
      <c r="G33" s="37"/>
      <c r="H33" s="37"/>
      <c r="I33" s="121">
        <v>0.21</v>
      </c>
      <c r="J33" s="120">
        <f>ROUND(((SUM(BE113:BE3583))*I33),  2)</f>
        <v>0</v>
      </c>
      <c r="K33" s="37"/>
      <c r="L33" s="109"/>
      <c r="S33" s="37"/>
      <c r="T33" s="37"/>
      <c r="U33" s="37"/>
      <c r="V33" s="37"/>
      <c r="W33" s="37"/>
      <c r="X33" s="37"/>
      <c r="Y33" s="37"/>
      <c r="Z33" s="37"/>
      <c r="AA33" s="37"/>
      <c r="AB33" s="37"/>
      <c r="AC33" s="37"/>
      <c r="AD33" s="37"/>
      <c r="AE33" s="37"/>
    </row>
    <row r="34" spans="1:31" s="2" customFormat="1" ht="14.45" customHeight="1">
      <c r="A34" s="37"/>
      <c r="B34" s="42"/>
      <c r="C34" s="37"/>
      <c r="D34" s="37"/>
      <c r="E34" s="108" t="s">
        <v>49</v>
      </c>
      <c r="F34" s="120">
        <f>ROUND((SUM(BF113:BF3583)),  2)</f>
        <v>0</v>
      </c>
      <c r="G34" s="37"/>
      <c r="H34" s="37"/>
      <c r="I34" s="121">
        <v>0.12</v>
      </c>
      <c r="J34" s="120">
        <f>ROUND(((SUM(BF113:BF3583))*I34),  2)</f>
        <v>0</v>
      </c>
      <c r="K34" s="37"/>
      <c r="L34" s="109"/>
      <c r="S34" s="37"/>
      <c r="T34" s="37"/>
      <c r="U34" s="37"/>
      <c r="V34" s="37"/>
      <c r="W34" s="37"/>
      <c r="X34" s="37"/>
      <c r="Y34" s="37"/>
      <c r="Z34" s="37"/>
      <c r="AA34" s="37"/>
      <c r="AB34" s="37"/>
      <c r="AC34" s="37"/>
      <c r="AD34" s="37"/>
      <c r="AE34" s="37"/>
    </row>
    <row r="35" spans="1:31" s="2" customFormat="1" ht="14.45" hidden="1" customHeight="1">
      <c r="A35" s="37"/>
      <c r="B35" s="42"/>
      <c r="C35" s="37"/>
      <c r="D35" s="37"/>
      <c r="E35" s="108" t="s">
        <v>50</v>
      </c>
      <c r="F35" s="120">
        <f>ROUND((SUM(BG113:BG3583)),  2)</f>
        <v>0</v>
      </c>
      <c r="G35" s="37"/>
      <c r="H35" s="37"/>
      <c r="I35" s="121">
        <v>0.21</v>
      </c>
      <c r="J35" s="120">
        <f>0</f>
        <v>0</v>
      </c>
      <c r="K35" s="37"/>
      <c r="L35" s="109"/>
      <c r="S35" s="37"/>
      <c r="T35" s="37"/>
      <c r="U35" s="37"/>
      <c r="V35" s="37"/>
      <c r="W35" s="37"/>
      <c r="X35" s="37"/>
      <c r="Y35" s="37"/>
      <c r="Z35" s="37"/>
      <c r="AA35" s="37"/>
      <c r="AB35" s="37"/>
      <c r="AC35" s="37"/>
      <c r="AD35" s="37"/>
      <c r="AE35" s="37"/>
    </row>
    <row r="36" spans="1:31" s="2" customFormat="1" ht="14.45" hidden="1" customHeight="1">
      <c r="A36" s="37"/>
      <c r="B36" s="42"/>
      <c r="C36" s="37"/>
      <c r="D36" s="37"/>
      <c r="E36" s="108" t="s">
        <v>51</v>
      </c>
      <c r="F36" s="120">
        <f>ROUND((SUM(BH113:BH3583)),  2)</f>
        <v>0</v>
      </c>
      <c r="G36" s="37"/>
      <c r="H36" s="37"/>
      <c r="I36" s="121">
        <v>0.12</v>
      </c>
      <c r="J36" s="120">
        <f>0</f>
        <v>0</v>
      </c>
      <c r="K36" s="37"/>
      <c r="L36" s="109"/>
      <c r="S36" s="37"/>
      <c r="T36" s="37"/>
      <c r="U36" s="37"/>
      <c r="V36" s="37"/>
      <c r="W36" s="37"/>
      <c r="X36" s="37"/>
      <c r="Y36" s="37"/>
      <c r="Z36" s="37"/>
      <c r="AA36" s="37"/>
      <c r="AB36" s="37"/>
      <c r="AC36" s="37"/>
      <c r="AD36" s="37"/>
      <c r="AE36" s="37"/>
    </row>
    <row r="37" spans="1:31" s="2" customFormat="1" ht="14.45" hidden="1" customHeight="1">
      <c r="A37" s="37"/>
      <c r="B37" s="42"/>
      <c r="C37" s="37"/>
      <c r="D37" s="37"/>
      <c r="E37" s="108" t="s">
        <v>52</v>
      </c>
      <c r="F37" s="120">
        <f>ROUND((SUM(BI113:BI3583)),  2)</f>
        <v>0</v>
      </c>
      <c r="G37" s="37"/>
      <c r="H37" s="37"/>
      <c r="I37" s="121">
        <v>0</v>
      </c>
      <c r="J37" s="120">
        <f>0</f>
        <v>0</v>
      </c>
      <c r="K37" s="37"/>
      <c r="L37" s="109"/>
      <c r="S37" s="37"/>
      <c r="T37" s="37"/>
      <c r="U37" s="37"/>
      <c r="V37" s="37"/>
      <c r="W37" s="37"/>
      <c r="X37" s="37"/>
      <c r="Y37" s="37"/>
      <c r="Z37" s="37"/>
      <c r="AA37" s="37"/>
      <c r="AB37" s="37"/>
      <c r="AC37" s="37"/>
      <c r="AD37" s="37"/>
      <c r="AE37" s="37"/>
    </row>
    <row r="38" spans="1:31" s="2" customFormat="1" ht="6.95" customHeight="1">
      <c r="A38" s="37"/>
      <c r="B38" s="42"/>
      <c r="C38" s="37"/>
      <c r="D38" s="37"/>
      <c r="E38" s="37"/>
      <c r="F38" s="37"/>
      <c r="G38" s="37"/>
      <c r="H38" s="37"/>
      <c r="I38" s="37"/>
      <c r="J38" s="37"/>
      <c r="K38" s="37"/>
      <c r="L38" s="109"/>
      <c r="S38" s="37"/>
      <c r="T38" s="37"/>
      <c r="U38" s="37"/>
      <c r="V38" s="37"/>
      <c r="W38" s="37"/>
      <c r="X38" s="37"/>
      <c r="Y38" s="37"/>
      <c r="Z38" s="37"/>
      <c r="AA38" s="37"/>
      <c r="AB38" s="37"/>
      <c r="AC38" s="37"/>
      <c r="AD38" s="37"/>
      <c r="AE38" s="37"/>
    </row>
    <row r="39" spans="1:31" s="2" customFormat="1" ht="25.35" customHeight="1">
      <c r="A39" s="37"/>
      <c r="B39" s="42"/>
      <c r="C39" s="122"/>
      <c r="D39" s="123" t="s">
        <v>53</v>
      </c>
      <c r="E39" s="124"/>
      <c r="F39" s="124"/>
      <c r="G39" s="125" t="s">
        <v>54</v>
      </c>
      <c r="H39" s="126" t="s">
        <v>55</v>
      </c>
      <c r="I39" s="124"/>
      <c r="J39" s="127">
        <f>SUM(J30:J37)</f>
        <v>0</v>
      </c>
      <c r="K39" s="128"/>
      <c r="L39" s="109"/>
      <c r="S39" s="37"/>
      <c r="T39" s="37"/>
      <c r="U39" s="37"/>
      <c r="V39" s="37"/>
      <c r="W39" s="37"/>
      <c r="X39" s="37"/>
      <c r="Y39" s="37"/>
      <c r="Z39" s="37"/>
      <c r="AA39" s="37"/>
      <c r="AB39" s="37"/>
      <c r="AC39" s="37"/>
      <c r="AD39" s="37"/>
      <c r="AE39" s="37"/>
    </row>
    <row r="40" spans="1:31" s="2" customFormat="1" ht="14.45" customHeight="1">
      <c r="A40" s="37"/>
      <c r="B40" s="129"/>
      <c r="C40" s="130"/>
      <c r="D40" s="130"/>
      <c r="E40" s="130"/>
      <c r="F40" s="130"/>
      <c r="G40" s="130"/>
      <c r="H40" s="130"/>
      <c r="I40" s="130"/>
      <c r="J40" s="130"/>
      <c r="K40" s="130"/>
      <c r="L40" s="109"/>
      <c r="S40" s="37"/>
      <c r="T40" s="37"/>
      <c r="U40" s="37"/>
      <c r="V40" s="37"/>
      <c r="W40" s="37"/>
      <c r="X40" s="37"/>
      <c r="Y40" s="37"/>
      <c r="Z40" s="37"/>
      <c r="AA40" s="37"/>
      <c r="AB40" s="37"/>
      <c r="AC40" s="37"/>
      <c r="AD40" s="37"/>
      <c r="AE40" s="37"/>
    </row>
    <row r="44" spans="1:31" s="2" customFormat="1" ht="6.95" customHeight="1">
      <c r="A44" s="37"/>
      <c r="B44" s="131"/>
      <c r="C44" s="132"/>
      <c r="D44" s="132"/>
      <c r="E44" s="132"/>
      <c r="F44" s="132"/>
      <c r="G44" s="132"/>
      <c r="H44" s="132"/>
      <c r="I44" s="132"/>
      <c r="J44" s="132"/>
      <c r="K44" s="132"/>
      <c r="L44" s="109"/>
      <c r="S44" s="37"/>
      <c r="T44" s="37"/>
      <c r="U44" s="37"/>
      <c r="V44" s="37"/>
      <c r="W44" s="37"/>
      <c r="X44" s="37"/>
      <c r="Y44" s="37"/>
      <c r="Z44" s="37"/>
      <c r="AA44" s="37"/>
      <c r="AB44" s="37"/>
      <c r="AC44" s="37"/>
      <c r="AD44" s="37"/>
      <c r="AE44" s="37"/>
    </row>
    <row r="45" spans="1:31" s="2" customFormat="1" ht="24.95" customHeight="1">
      <c r="A45" s="37"/>
      <c r="B45" s="38"/>
      <c r="C45" s="26" t="s">
        <v>112</v>
      </c>
      <c r="D45" s="39"/>
      <c r="E45" s="39"/>
      <c r="F45" s="39"/>
      <c r="G45" s="39"/>
      <c r="H45" s="39"/>
      <c r="I45" s="39"/>
      <c r="J45" s="39"/>
      <c r="K45" s="39"/>
      <c r="L45" s="109"/>
      <c r="S45" s="37"/>
      <c r="T45" s="37"/>
      <c r="U45" s="37"/>
      <c r="V45" s="37"/>
      <c r="W45" s="37"/>
      <c r="X45" s="37"/>
      <c r="Y45" s="37"/>
      <c r="Z45" s="37"/>
      <c r="AA45" s="37"/>
      <c r="AB45" s="37"/>
      <c r="AC45" s="37"/>
      <c r="AD45" s="37"/>
      <c r="AE45" s="37"/>
    </row>
    <row r="46" spans="1:31" s="2" customFormat="1" ht="6.95" customHeight="1">
      <c r="A46" s="37"/>
      <c r="B46" s="38"/>
      <c r="C46" s="39"/>
      <c r="D46" s="39"/>
      <c r="E46" s="39"/>
      <c r="F46" s="39"/>
      <c r="G46" s="39"/>
      <c r="H46" s="39"/>
      <c r="I46" s="39"/>
      <c r="J46" s="39"/>
      <c r="K46" s="39"/>
      <c r="L46" s="109"/>
      <c r="S46" s="37"/>
      <c r="T46" s="37"/>
      <c r="U46" s="37"/>
      <c r="V46" s="37"/>
      <c r="W46" s="37"/>
      <c r="X46" s="37"/>
      <c r="Y46" s="37"/>
      <c r="Z46" s="37"/>
      <c r="AA46" s="37"/>
      <c r="AB46" s="37"/>
      <c r="AC46" s="37"/>
      <c r="AD46" s="37"/>
      <c r="AE46" s="37"/>
    </row>
    <row r="47" spans="1:31" s="2" customFormat="1" ht="12" customHeight="1">
      <c r="A47" s="37"/>
      <c r="B47" s="38"/>
      <c r="C47" s="32" t="s">
        <v>16</v>
      </c>
      <c r="D47" s="39"/>
      <c r="E47" s="39"/>
      <c r="F47" s="39"/>
      <c r="G47" s="39"/>
      <c r="H47" s="39"/>
      <c r="I47" s="39"/>
      <c r="J47" s="39"/>
      <c r="K47" s="39"/>
      <c r="L47" s="109"/>
      <c r="S47" s="37"/>
      <c r="T47" s="37"/>
      <c r="U47" s="37"/>
      <c r="V47" s="37"/>
      <c r="W47" s="37"/>
      <c r="X47" s="37"/>
      <c r="Y47" s="37"/>
      <c r="Z47" s="37"/>
      <c r="AA47" s="37"/>
      <c r="AB47" s="37"/>
      <c r="AC47" s="37"/>
      <c r="AD47" s="37"/>
      <c r="AE47" s="37"/>
    </row>
    <row r="48" spans="1:31" s="2" customFormat="1" ht="16.5" customHeight="1">
      <c r="A48" s="37"/>
      <c r="B48" s="38"/>
      <c r="C48" s="39"/>
      <c r="D48" s="39"/>
      <c r="E48" s="390" t="str">
        <f>E7</f>
        <v>Gymnázium Jihlava - vestavba učeben v půdním prostoru</v>
      </c>
      <c r="F48" s="391"/>
      <c r="G48" s="391"/>
      <c r="H48" s="391"/>
      <c r="I48" s="39"/>
      <c r="J48" s="39"/>
      <c r="K48" s="39"/>
      <c r="L48" s="109"/>
      <c r="S48" s="37"/>
      <c r="T48" s="37"/>
      <c r="U48" s="37"/>
      <c r="V48" s="37"/>
      <c r="W48" s="37"/>
      <c r="X48" s="37"/>
      <c r="Y48" s="37"/>
      <c r="Z48" s="37"/>
      <c r="AA48" s="37"/>
      <c r="AB48" s="37"/>
      <c r="AC48" s="37"/>
      <c r="AD48" s="37"/>
      <c r="AE48" s="37"/>
    </row>
    <row r="49" spans="1:47" s="2" customFormat="1" ht="12" customHeight="1">
      <c r="A49" s="37"/>
      <c r="B49" s="38"/>
      <c r="C49" s="32" t="s">
        <v>110</v>
      </c>
      <c r="D49" s="39"/>
      <c r="E49" s="39"/>
      <c r="F49" s="39"/>
      <c r="G49" s="39"/>
      <c r="H49" s="39"/>
      <c r="I49" s="39"/>
      <c r="J49" s="39"/>
      <c r="K49" s="39"/>
      <c r="L49" s="109"/>
      <c r="S49" s="37"/>
      <c r="T49" s="37"/>
      <c r="U49" s="37"/>
      <c r="V49" s="37"/>
      <c r="W49" s="37"/>
      <c r="X49" s="37"/>
      <c r="Y49" s="37"/>
      <c r="Z49" s="37"/>
      <c r="AA49" s="37"/>
      <c r="AB49" s="37"/>
      <c r="AC49" s="37"/>
      <c r="AD49" s="37"/>
      <c r="AE49" s="37"/>
    </row>
    <row r="50" spans="1:47" s="2" customFormat="1" ht="16.5" customHeight="1">
      <c r="A50" s="37"/>
      <c r="B50" s="38"/>
      <c r="C50" s="39"/>
      <c r="D50" s="39"/>
      <c r="E50" s="343" t="str">
        <f>E9</f>
        <v>D.1.2 - Stavebně-konstrukční řešení</v>
      </c>
      <c r="F50" s="392"/>
      <c r="G50" s="392"/>
      <c r="H50" s="392"/>
      <c r="I50" s="39"/>
      <c r="J50" s="39"/>
      <c r="K50" s="39"/>
      <c r="L50" s="109"/>
      <c r="S50" s="37"/>
      <c r="T50" s="37"/>
      <c r="U50" s="37"/>
      <c r="V50" s="37"/>
      <c r="W50" s="37"/>
      <c r="X50" s="37"/>
      <c r="Y50" s="37"/>
      <c r="Z50" s="37"/>
      <c r="AA50" s="37"/>
      <c r="AB50" s="37"/>
      <c r="AC50" s="37"/>
      <c r="AD50" s="37"/>
      <c r="AE50" s="37"/>
    </row>
    <row r="51" spans="1:47" s="2" customFormat="1" ht="6.95" customHeight="1">
      <c r="A51" s="37"/>
      <c r="B51" s="38"/>
      <c r="C51" s="39"/>
      <c r="D51" s="39"/>
      <c r="E51" s="39"/>
      <c r="F51" s="39"/>
      <c r="G51" s="39"/>
      <c r="H51" s="39"/>
      <c r="I51" s="39"/>
      <c r="J51" s="39"/>
      <c r="K51" s="39"/>
      <c r="L51" s="109"/>
      <c r="S51" s="37"/>
      <c r="T51" s="37"/>
      <c r="U51" s="37"/>
      <c r="V51" s="37"/>
      <c r="W51" s="37"/>
      <c r="X51" s="37"/>
      <c r="Y51" s="37"/>
      <c r="Z51" s="37"/>
      <c r="AA51" s="37"/>
      <c r="AB51" s="37"/>
      <c r="AC51" s="37"/>
      <c r="AD51" s="37"/>
      <c r="AE51" s="37"/>
    </row>
    <row r="52" spans="1:47" s="2" customFormat="1" ht="12" customHeight="1">
      <c r="A52" s="37"/>
      <c r="B52" s="38"/>
      <c r="C52" s="32" t="s">
        <v>22</v>
      </c>
      <c r="D52" s="39"/>
      <c r="E52" s="39"/>
      <c r="F52" s="30" t="str">
        <f>F12</f>
        <v>Jihlava</v>
      </c>
      <c r="G52" s="39"/>
      <c r="H52" s="39"/>
      <c r="I52" s="32" t="s">
        <v>24</v>
      </c>
      <c r="J52" s="62" t="str">
        <f>IF(J12="","",J12)</f>
        <v>26. 1. 2025</v>
      </c>
      <c r="K52" s="39"/>
      <c r="L52" s="109"/>
      <c r="S52" s="37"/>
      <c r="T52" s="37"/>
      <c r="U52" s="37"/>
      <c r="V52" s="37"/>
      <c r="W52" s="37"/>
      <c r="X52" s="37"/>
      <c r="Y52" s="37"/>
      <c r="Z52" s="37"/>
      <c r="AA52" s="37"/>
      <c r="AB52" s="37"/>
      <c r="AC52" s="37"/>
      <c r="AD52" s="37"/>
      <c r="AE52" s="37"/>
    </row>
    <row r="53" spans="1:47" s="2" customFormat="1" ht="6.95" customHeight="1">
      <c r="A53" s="37"/>
      <c r="B53" s="38"/>
      <c r="C53" s="39"/>
      <c r="D53" s="39"/>
      <c r="E53" s="39"/>
      <c r="F53" s="39"/>
      <c r="G53" s="39"/>
      <c r="H53" s="39"/>
      <c r="I53" s="39"/>
      <c r="J53" s="39"/>
      <c r="K53" s="39"/>
      <c r="L53" s="109"/>
      <c r="S53" s="37"/>
      <c r="T53" s="37"/>
      <c r="U53" s="37"/>
      <c r="V53" s="37"/>
      <c r="W53" s="37"/>
      <c r="X53" s="37"/>
      <c r="Y53" s="37"/>
      <c r="Z53" s="37"/>
      <c r="AA53" s="37"/>
      <c r="AB53" s="37"/>
      <c r="AC53" s="37"/>
      <c r="AD53" s="37"/>
      <c r="AE53" s="37"/>
    </row>
    <row r="54" spans="1:47" s="2" customFormat="1" ht="40.15" customHeight="1">
      <c r="A54" s="37"/>
      <c r="B54" s="38"/>
      <c r="C54" s="32" t="s">
        <v>26</v>
      </c>
      <c r="D54" s="39"/>
      <c r="E54" s="39"/>
      <c r="F54" s="30" t="str">
        <f>E15</f>
        <v>Kraj Vysočina, Žižkova 57/1882, 586 01 Jihlava</v>
      </c>
      <c r="G54" s="39"/>
      <c r="H54" s="39"/>
      <c r="I54" s="32" t="s">
        <v>34</v>
      </c>
      <c r="J54" s="35" t="str">
        <f>E21</f>
        <v>ARTPROJEKT JIHLAVA, spol. s r.o., 586 01 Jihlava</v>
      </c>
      <c r="K54" s="39"/>
      <c r="L54" s="109"/>
      <c r="S54" s="37"/>
      <c r="T54" s="37"/>
      <c r="U54" s="37"/>
      <c r="V54" s="37"/>
      <c r="W54" s="37"/>
      <c r="X54" s="37"/>
      <c r="Y54" s="37"/>
      <c r="Z54" s="37"/>
      <c r="AA54" s="37"/>
      <c r="AB54" s="37"/>
      <c r="AC54" s="37"/>
      <c r="AD54" s="37"/>
      <c r="AE54" s="37"/>
    </row>
    <row r="55" spans="1:47" s="2" customFormat="1" ht="15.2" customHeight="1">
      <c r="A55" s="37"/>
      <c r="B55" s="38"/>
      <c r="C55" s="32" t="s">
        <v>32</v>
      </c>
      <c r="D55" s="39"/>
      <c r="E55" s="39"/>
      <c r="F55" s="30" t="str">
        <f>IF(E18="","",E18)</f>
        <v>Vyplň údaj</v>
      </c>
      <c r="G55" s="39"/>
      <c r="H55" s="39"/>
      <c r="I55" s="32" t="s">
        <v>39</v>
      </c>
      <c r="J55" s="35" t="str">
        <f>E24</f>
        <v xml:space="preserve"> </v>
      </c>
      <c r="K55" s="39"/>
      <c r="L55" s="109"/>
      <c r="S55" s="37"/>
      <c r="T55" s="37"/>
      <c r="U55" s="37"/>
      <c r="V55" s="37"/>
      <c r="W55" s="37"/>
      <c r="X55" s="37"/>
      <c r="Y55" s="37"/>
      <c r="Z55" s="37"/>
      <c r="AA55" s="37"/>
      <c r="AB55" s="37"/>
      <c r="AC55" s="37"/>
      <c r="AD55" s="37"/>
      <c r="AE55" s="37"/>
    </row>
    <row r="56" spans="1:47" s="2" customFormat="1" ht="10.35" customHeight="1">
      <c r="A56" s="37"/>
      <c r="B56" s="38"/>
      <c r="C56" s="39"/>
      <c r="D56" s="39"/>
      <c r="E56" s="39"/>
      <c r="F56" s="39"/>
      <c r="G56" s="39"/>
      <c r="H56" s="39"/>
      <c r="I56" s="39"/>
      <c r="J56" s="39"/>
      <c r="K56" s="39"/>
      <c r="L56" s="109"/>
      <c r="S56" s="37"/>
      <c r="T56" s="37"/>
      <c r="U56" s="37"/>
      <c r="V56" s="37"/>
      <c r="W56" s="37"/>
      <c r="X56" s="37"/>
      <c r="Y56" s="37"/>
      <c r="Z56" s="37"/>
      <c r="AA56" s="37"/>
      <c r="AB56" s="37"/>
      <c r="AC56" s="37"/>
      <c r="AD56" s="37"/>
      <c r="AE56" s="37"/>
    </row>
    <row r="57" spans="1:47" s="2" customFormat="1" ht="29.25" customHeight="1">
      <c r="A57" s="37"/>
      <c r="B57" s="38"/>
      <c r="C57" s="133" t="s">
        <v>113</v>
      </c>
      <c r="D57" s="134"/>
      <c r="E57" s="134"/>
      <c r="F57" s="134"/>
      <c r="G57" s="134"/>
      <c r="H57" s="134"/>
      <c r="I57" s="134"/>
      <c r="J57" s="135" t="s">
        <v>114</v>
      </c>
      <c r="K57" s="134"/>
      <c r="L57" s="109"/>
      <c r="S57" s="37"/>
      <c r="T57" s="37"/>
      <c r="U57" s="37"/>
      <c r="V57" s="37"/>
      <c r="W57" s="37"/>
      <c r="X57" s="37"/>
      <c r="Y57" s="37"/>
      <c r="Z57" s="37"/>
      <c r="AA57" s="37"/>
      <c r="AB57" s="37"/>
      <c r="AC57" s="37"/>
      <c r="AD57" s="37"/>
      <c r="AE57" s="37"/>
    </row>
    <row r="58" spans="1:47" s="2" customFormat="1" ht="10.35" customHeight="1">
      <c r="A58" s="37"/>
      <c r="B58" s="38"/>
      <c r="C58" s="39"/>
      <c r="D58" s="39"/>
      <c r="E58" s="39"/>
      <c r="F58" s="39"/>
      <c r="G58" s="39"/>
      <c r="H58" s="39"/>
      <c r="I58" s="39"/>
      <c r="J58" s="39"/>
      <c r="K58" s="39"/>
      <c r="L58" s="109"/>
      <c r="S58" s="37"/>
      <c r="T58" s="37"/>
      <c r="U58" s="37"/>
      <c r="V58" s="37"/>
      <c r="W58" s="37"/>
      <c r="X58" s="37"/>
      <c r="Y58" s="37"/>
      <c r="Z58" s="37"/>
      <c r="AA58" s="37"/>
      <c r="AB58" s="37"/>
      <c r="AC58" s="37"/>
      <c r="AD58" s="37"/>
      <c r="AE58" s="37"/>
    </row>
    <row r="59" spans="1:47" s="2" customFormat="1" ht="22.9" customHeight="1">
      <c r="A59" s="37"/>
      <c r="B59" s="38"/>
      <c r="C59" s="136" t="s">
        <v>75</v>
      </c>
      <c r="D59" s="39"/>
      <c r="E59" s="39"/>
      <c r="F59" s="39"/>
      <c r="G59" s="39"/>
      <c r="H59" s="39"/>
      <c r="I59" s="39"/>
      <c r="J59" s="80">
        <f>J113</f>
        <v>0</v>
      </c>
      <c r="K59" s="39"/>
      <c r="L59" s="109"/>
      <c r="S59" s="37"/>
      <c r="T59" s="37"/>
      <c r="U59" s="37"/>
      <c r="V59" s="37"/>
      <c r="W59" s="37"/>
      <c r="X59" s="37"/>
      <c r="Y59" s="37"/>
      <c r="Z59" s="37"/>
      <c r="AA59" s="37"/>
      <c r="AB59" s="37"/>
      <c r="AC59" s="37"/>
      <c r="AD59" s="37"/>
      <c r="AE59" s="37"/>
      <c r="AU59" s="20" t="s">
        <v>115</v>
      </c>
    </row>
    <row r="60" spans="1:47" s="9" customFormat="1" ht="24.95" customHeight="1">
      <c r="B60" s="137"/>
      <c r="C60" s="138"/>
      <c r="D60" s="139" t="s">
        <v>116</v>
      </c>
      <c r="E60" s="140"/>
      <c r="F60" s="140"/>
      <c r="G60" s="140"/>
      <c r="H60" s="140"/>
      <c r="I60" s="140"/>
      <c r="J60" s="141">
        <f>J114</f>
        <v>0</v>
      </c>
      <c r="K60" s="138"/>
      <c r="L60" s="142"/>
    </row>
    <row r="61" spans="1:47" s="10" customFormat="1" ht="19.899999999999999" customHeight="1">
      <c r="B61" s="143"/>
      <c r="C61" s="144"/>
      <c r="D61" s="145" t="s">
        <v>117</v>
      </c>
      <c r="E61" s="146"/>
      <c r="F61" s="146"/>
      <c r="G61" s="146"/>
      <c r="H61" s="146"/>
      <c r="I61" s="146"/>
      <c r="J61" s="147">
        <f>J115</f>
        <v>0</v>
      </c>
      <c r="K61" s="144"/>
      <c r="L61" s="148"/>
    </row>
    <row r="62" spans="1:47" s="10" customFormat="1" ht="19.899999999999999" customHeight="1">
      <c r="B62" s="143"/>
      <c r="C62" s="144"/>
      <c r="D62" s="145" t="s">
        <v>118</v>
      </c>
      <c r="E62" s="146"/>
      <c r="F62" s="146"/>
      <c r="G62" s="146"/>
      <c r="H62" s="146"/>
      <c r="I62" s="146"/>
      <c r="J62" s="147">
        <f>J215</f>
        <v>0</v>
      </c>
      <c r="K62" s="144"/>
      <c r="L62" s="148"/>
    </row>
    <row r="63" spans="1:47" s="10" customFormat="1" ht="19.899999999999999" customHeight="1">
      <c r="B63" s="143"/>
      <c r="C63" s="144"/>
      <c r="D63" s="145" t="s">
        <v>119</v>
      </c>
      <c r="E63" s="146"/>
      <c r="F63" s="146"/>
      <c r="G63" s="146"/>
      <c r="H63" s="146"/>
      <c r="I63" s="146"/>
      <c r="J63" s="147">
        <f>J270</f>
        <v>0</v>
      </c>
      <c r="K63" s="144"/>
      <c r="L63" s="148"/>
    </row>
    <row r="64" spans="1:47" s="10" customFormat="1" ht="14.85" customHeight="1">
      <c r="B64" s="143"/>
      <c r="C64" s="144"/>
      <c r="D64" s="145" t="s">
        <v>120</v>
      </c>
      <c r="E64" s="146"/>
      <c r="F64" s="146"/>
      <c r="G64" s="146"/>
      <c r="H64" s="146"/>
      <c r="I64" s="146"/>
      <c r="J64" s="147">
        <f>J408</f>
        <v>0</v>
      </c>
      <c r="K64" s="144"/>
      <c r="L64" s="148"/>
    </row>
    <row r="65" spans="2:12" s="10" customFormat="1" ht="19.899999999999999" customHeight="1">
      <c r="B65" s="143"/>
      <c r="C65" s="144"/>
      <c r="D65" s="145" t="s">
        <v>121</v>
      </c>
      <c r="E65" s="146"/>
      <c r="F65" s="146"/>
      <c r="G65" s="146"/>
      <c r="H65" s="146"/>
      <c r="I65" s="146"/>
      <c r="J65" s="147">
        <f>J417</f>
        <v>0</v>
      </c>
      <c r="K65" s="144"/>
      <c r="L65" s="148"/>
    </row>
    <row r="66" spans="2:12" s="10" customFormat="1" ht="19.899999999999999" customHeight="1">
      <c r="B66" s="143"/>
      <c r="C66" s="144"/>
      <c r="D66" s="145" t="s">
        <v>122</v>
      </c>
      <c r="E66" s="146"/>
      <c r="F66" s="146"/>
      <c r="G66" s="146"/>
      <c r="H66" s="146"/>
      <c r="I66" s="146"/>
      <c r="J66" s="147">
        <f>J603</f>
        <v>0</v>
      </c>
      <c r="K66" s="144"/>
      <c r="L66" s="148"/>
    </row>
    <row r="67" spans="2:12" s="10" customFormat="1" ht="19.899999999999999" customHeight="1">
      <c r="B67" s="143"/>
      <c r="C67" s="144"/>
      <c r="D67" s="145" t="s">
        <v>123</v>
      </c>
      <c r="E67" s="146"/>
      <c r="F67" s="146"/>
      <c r="G67" s="146"/>
      <c r="H67" s="146"/>
      <c r="I67" s="146"/>
      <c r="J67" s="147">
        <f>J618</f>
        <v>0</v>
      </c>
      <c r="K67" s="144"/>
      <c r="L67" s="148"/>
    </row>
    <row r="68" spans="2:12" s="10" customFormat="1" ht="19.899999999999999" customHeight="1">
      <c r="B68" s="143"/>
      <c r="C68" s="144"/>
      <c r="D68" s="145" t="s">
        <v>124</v>
      </c>
      <c r="E68" s="146"/>
      <c r="F68" s="146"/>
      <c r="G68" s="146"/>
      <c r="H68" s="146"/>
      <c r="I68" s="146"/>
      <c r="J68" s="147">
        <f>J1015</f>
        <v>0</v>
      </c>
      <c r="K68" s="144"/>
      <c r="L68" s="148"/>
    </row>
    <row r="69" spans="2:12" s="10" customFormat="1" ht="19.899999999999999" customHeight="1">
      <c r="B69" s="143"/>
      <c r="C69" s="144"/>
      <c r="D69" s="145" t="s">
        <v>125</v>
      </c>
      <c r="E69" s="146"/>
      <c r="F69" s="146"/>
      <c r="G69" s="146"/>
      <c r="H69" s="146"/>
      <c r="I69" s="146"/>
      <c r="J69" s="147">
        <f>J1356</f>
        <v>0</v>
      </c>
      <c r="K69" s="144"/>
      <c r="L69" s="148"/>
    </row>
    <row r="70" spans="2:12" s="10" customFormat="1" ht="19.899999999999999" customHeight="1">
      <c r="B70" s="143"/>
      <c r="C70" s="144"/>
      <c r="D70" s="145" t="s">
        <v>126</v>
      </c>
      <c r="E70" s="146"/>
      <c r="F70" s="146"/>
      <c r="G70" s="146"/>
      <c r="H70" s="146"/>
      <c r="I70" s="146"/>
      <c r="J70" s="147">
        <f>J1433</f>
        <v>0</v>
      </c>
      <c r="K70" s="144"/>
      <c r="L70" s="148"/>
    </row>
    <row r="71" spans="2:12" s="9" customFormat="1" ht="24.95" customHeight="1">
      <c r="B71" s="137"/>
      <c r="C71" s="138"/>
      <c r="D71" s="139" t="s">
        <v>127</v>
      </c>
      <c r="E71" s="140"/>
      <c r="F71" s="140"/>
      <c r="G71" s="140"/>
      <c r="H71" s="140"/>
      <c r="I71" s="140"/>
      <c r="J71" s="141">
        <f>J1437</f>
        <v>0</v>
      </c>
      <c r="K71" s="138"/>
      <c r="L71" s="142"/>
    </row>
    <row r="72" spans="2:12" s="10" customFormat="1" ht="19.899999999999999" customHeight="1">
      <c r="B72" s="143"/>
      <c r="C72" s="144"/>
      <c r="D72" s="145" t="s">
        <v>128</v>
      </c>
      <c r="E72" s="146"/>
      <c r="F72" s="146"/>
      <c r="G72" s="146"/>
      <c r="H72" s="146"/>
      <c r="I72" s="146"/>
      <c r="J72" s="147">
        <f>J1438</f>
        <v>0</v>
      </c>
      <c r="K72" s="144"/>
      <c r="L72" s="148"/>
    </row>
    <row r="73" spans="2:12" s="10" customFormat="1" ht="19.899999999999999" customHeight="1">
      <c r="B73" s="143"/>
      <c r="C73" s="144"/>
      <c r="D73" s="145" t="s">
        <v>129</v>
      </c>
      <c r="E73" s="146"/>
      <c r="F73" s="146"/>
      <c r="G73" s="146"/>
      <c r="H73" s="146"/>
      <c r="I73" s="146"/>
      <c r="J73" s="147">
        <f>J1492</f>
        <v>0</v>
      </c>
      <c r="K73" s="144"/>
      <c r="L73" s="148"/>
    </row>
    <row r="74" spans="2:12" s="10" customFormat="1" ht="19.899999999999999" customHeight="1">
      <c r="B74" s="143"/>
      <c r="C74" s="144"/>
      <c r="D74" s="145" t="s">
        <v>130</v>
      </c>
      <c r="E74" s="146"/>
      <c r="F74" s="146"/>
      <c r="G74" s="146"/>
      <c r="H74" s="146"/>
      <c r="I74" s="146"/>
      <c r="J74" s="147">
        <f>J1565</f>
        <v>0</v>
      </c>
      <c r="K74" s="144"/>
      <c r="L74" s="148"/>
    </row>
    <row r="75" spans="2:12" s="10" customFormat="1" ht="19.899999999999999" customHeight="1">
      <c r="B75" s="143"/>
      <c r="C75" s="144"/>
      <c r="D75" s="145" t="s">
        <v>131</v>
      </c>
      <c r="E75" s="146"/>
      <c r="F75" s="146"/>
      <c r="G75" s="146"/>
      <c r="H75" s="146"/>
      <c r="I75" s="146"/>
      <c r="J75" s="147">
        <f>J1650</f>
        <v>0</v>
      </c>
      <c r="K75" s="144"/>
      <c r="L75" s="148"/>
    </row>
    <row r="76" spans="2:12" s="10" customFormat="1" ht="19.899999999999999" customHeight="1">
      <c r="B76" s="143"/>
      <c r="C76" s="144"/>
      <c r="D76" s="145" t="s">
        <v>132</v>
      </c>
      <c r="E76" s="146"/>
      <c r="F76" s="146"/>
      <c r="G76" s="146"/>
      <c r="H76" s="146"/>
      <c r="I76" s="146"/>
      <c r="J76" s="147">
        <f>J1664</f>
        <v>0</v>
      </c>
      <c r="K76" s="144"/>
      <c r="L76" s="148"/>
    </row>
    <row r="77" spans="2:12" s="10" customFormat="1" ht="19.899999999999999" customHeight="1">
      <c r="B77" s="143"/>
      <c r="C77" s="144"/>
      <c r="D77" s="145" t="s">
        <v>133</v>
      </c>
      <c r="E77" s="146"/>
      <c r="F77" s="146"/>
      <c r="G77" s="146"/>
      <c r="H77" s="146"/>
      <c r="I77" s="146"/>
      <c r="J77" s="147">
        <f>J1673</f>
        <v>0</v>
      </c>
      <c r="K77" s="144"/>
      <c r="L77" s="148"/>
    </row>
    <row r="78" spans="2:12" s="10" customFormat="1" ht="19.899999999999999" customHeight="1">
      <c r="B78" s="143"/>
      <c r="C78" s="144"/>
      <c r="D78" s="145" t="s">
        <v>134</v>
      </c>
      <c r="E78" s="146"/>
      <c r="F78" s="146"/>
      <c r="G78" s="146"/>
      <c r="H78" s="146"/>
      <c r="I78" s="146"/>
      <c r="J78" s="147">
        <f>J1899</f>
        <v>0</v>
      </c>
      <c r="K78" s="144"/>
      <c r="L78" s="148"/>
    </row>
    <row r="79" spans="2:12" s="10" customFormat="1" ht="19.899999999999999" customHeight="1">
      <c r="B79" s="143"/>
      <c r="C79" s="144"/>
      <c r="D79" s="145" t="s">
        <v>135</v>
      </c>
      <c r="E79" s="146"/>
      <c r="F79" s="146"/>
      <c r="G79" s="146"/>
      <c r="H79" s="146"/>
      <c r="I79" s="146"/>
      <c r="J79" s="147">
        <f>J2031</f>
        <v>0</v>
      </c>
      <c r="K79" s="144"/>
      <c r="L79" s="148"/>
    </row>
    <row r="80" spans="2:12" s="10" customFormat="1" ht="19.899999999999999" customHeight="1">
      <c r="B80" s="143"/>
      <c r="C80" s="144"/>
      <c r="D80" s="145" t="s">
        <v>136</v>
      </c>
      <c r="E80" s="146"/>
      <c r="F80" s="146"/>
      <c r="G80" s="146"/>
      <c r="H80" s="146"/>
      <c r="I80" s="146"/>
      <c r="J80" s="147">
        <f>J2242</f>
        <v>0</v>
      </c>
      <c r="K80" s="144"/>
      <c r="L80" s="148"/>
    </row>
    <row r="81" spans="1:31" s="10" customFormat="1" ht="19.899999999999999" customHeight="1">
      <c r="B81" s="143"/>
      <c r="C81" s="144"/>
      <c r="D81" s="145" t="s">
        <v>137</v>
      </c>
      <c r="E81" s="146"/>
      <c r="F81" s="146"/>
      <c r="G81" s="146"/>
      <c r="H81" s="146"/>
      <c r="I81" s="146"/>
      <c r="J81" s="147">
        <f>J2394</f>
        <v>0</v>
      </c>
      <c r="K81" s="144"/>
      <c r="L81" s="148"/>
    </row>
    <row r="82" spans="1:31" s="10" customFormat="1" ht="19.899999999999999" customHeight="1">
      <c r="B82" s="143"/>
      <c r="C82" s="144"/>
      <c r="D82" s="145" t="s">
        <v>138</v>
      </c>
      <c r="E82" s="146"/>
      <c r="F82" s="146"/>
      <c r="G82" s="146"/>
      <c r="H82" s="146"/>
      <c r="I82" s="146"/>
      <c r="J82" s="147">
        <f>J2621</f>
        <v>0</v>
      </c>
      <c r="K82" s="144"/>
      <c r="L82" s="148"/>
    </row>
    <row r="83" spans="1:31" s="10" customFormat="1" ht="19.899999999999999" customHeight="1">
      <c r="B83" s="143"/>
      <c r="C83" s="144"/>
      <c r="D83" s="145" t="s">
        <v>139</v>
      </c>
      <c r="E83" s="146"/>
      <c r="F83" s="146"/>
      <c r="G83" s="146"/>
      <c r="H83" s="146"/>
      <c r="I83" s="146"/>
      <c r="J83" s="147">
        <f>J2848</f>
        <v>0</v>
      </c>
      <c r="K83" s="144"/>
      <c r="L83" s="148"/>
    </row>
    <row r="84" spans="1:31" s="10" customFormat="1" ht="19.899999999999999" customHeight="1">
      <c r="B84" s="143"/>
      <c r="C84" s="144"/>
      <c r="D84" s="145" t="s">
        <v>140</v>
      </c>
      <c r="E84" s="146"/>
      <c r="F84" s="146"/>
      <c r="G84" s="146"/>
      <c r="H84" s="146"/>
      <c r="I84" s="146"/>
      <c r="J84" s="147">
        <f>J3014</f>
        <v>0</v>
      </c>
      <c r="K84" s="144"/>
      <c r="L84" s="148"/>
    </row>
    <row r="85" spans="1:31" s="10" customFormat="1" ht="19.899999999999999" customHeight="1">
      <c r="B85" s="143"/>
      <c r="C85" s="144"/>
      <c r="D85" s="145" t="s">
        <v>141</v>
      </c>
      <c r="E85" s="146"/>
      <c r="F85" s="146"/>
      <c r="G85" s="146"/>
      <c r="H85" s="146"/>
      <c r="I85" s="146"/>
      <c r="J85" s="147">
        <f>J3033</f>
        <v>0</v>
      </c>
      <c r="K85" s="144"/>
      <c r="L85" s="148"/>
    </row>
    <row r="86" spans="1:31" s="10" customFormat="1" ht="19.899999999999999" customHeight="1">
      <c r="B86" s="143"/>
      <c r="C86" s="144"/>
      <c r="D86" s="145" t="s">
        <v>142</v>
      </c>
      <c r="E86" s="146"/>
      <c r="F86" s="146"/>
      <c r="G86" s="146"/>
      <c r="H86" s="146"/>
      <c r="I86" s="146"/>
      <c r="J86" s="147">
        <f>J3061</f>
        <v>0</v>
      </c>
      <c r="K86" s="144"/>
      <c r="L86" s="148"/>
    </row>
    <row r="87" spans="1:31" s="10" customFormat="1" ht="19.899999999999999" customHeight="1">
      <c r="B87" s="143"/>
      <c r="C87" s="144"/>
      <c r="D87" s="145" t="s">
        <v>143</v>
      </c>
      <c r="E87" s="146"/>
      <c r="F87" s="146"/>
      <c r="G87" s="146"/>
      <c r="H87" s="146"/>
      <c r="I87" s="146"/>
      <c r="J87" s="147">
        <f>J3077</f>
        <v>0</v>
      </c>
      <c r="K87" s="144"/>
      <c r="L87" s="148"/>
    </row>
    <row r="88" spans="1:31" s="10" customFormat="1" ht="19.899999999999999" customHeight="1">
      <c r="B88" s="143"/>
      <c r="C88" s="144"/>
      <c r="D88" s="145" t="s">
        <v>144</v>
      </c>
      <c r="E88" s="146"/>
      <c r="F88" s="146"/>
      <c r="G88" s="146"/>
      <c r="H88" s="146"/>
      <c r="I88" s="146"/>
      <c r="J88" s="147">
        <f>J3209</f>
        <v>0</v>
      </c>
      <c r="K88" s="144"/>
      <c r="L88" s="148"/>
    </row>
    <row r="89" spans="1:31" s="10" customFormat="1" ht="19.899999999999999" customHeight="1">
      <c r="B89" s="143"/>
      <c r="C89" s="144"/>
      <c r="D89" s="145" t="s">
        <v>145</v>
      </c>
      <c r="E89" s="146"/>
      <c r="F89" s="146"/>
      <c r="G89" s="146"/>
      <c r="H89" s="146"/>
      <c r="I89" s="146"/>
      <c r="J89" s="147">
        <f>J3388</f>
        <v>0</v>
      </c>
      <c r="K89" s="144"/>
      <c r="L89" s="148"/>
    </row>
    <row r="90" spans="1:31" s="10" customFormat="1" ht="19.899999999999999" customHeight="1">
      <c r="B90" s="143"/>
      <c r="C90" s="144"/>
      <c r="D90" s="145" t="s">
        <v>146</v>
      </c>
      <c r="E90" s="146"/>
      <c r="F90" s="146"/>
      <c r="G90" s="146"/>
      <c r="H90" s="146"/>
      <c r="I90" s="146"/>
      <c r="J90" s="147">
        <f>J3448</f>
        <v>0</v>
      </c>
      <c r="K90" s="144"/>
      <c r="L90" s="148"/>
    </row>
    <row r="91" spans="1:31" s="9" customFormat="1" ht="24.95" customHeight="1">
      <c r="B91" s="137"/>
      <c r="C91" s="138"/>
      <c r="D91" s="139" t="s">
        <v>147</v>
      </c>
      <c r="E91" s="140"/>
      <c r="F91" s="140"/>
      <c r="G91" s="140"/>
      <c r="H91" s="140"/>
      <c r="I91" s="140"/>
      <c r="J91" s="141">
        <f>J3476</f>
        <v>0</v>
      </c>
      <c r="K91" s="138"/>
      <c r="L91" s="142"/>
    </row>
    <row r="92" spans="1:31" s="9" customFormat="1" ht="24.95" customHeight="1">
      <c r="B92" s="137"/>
      <c r="C92" s="138"/>
      <c r="D92" s="139" t="s">
        <v>148</v>
      </c>
      <c r="E92" s="140"/>
      <c r="F92" s="140"/>
      <c r="G92" s="140"/>
      <c r="H92" s="140"/>
      <c r="I92" s="140"/>
      <c r="J92" s="141">
        <f>J3477</f>
        <v>0</v>
      </c>
      <c r="K92" s="138"/>
      <c r="L92" s="142"/>
    </row>
    <row r="93" spans="1:31" s="9" customFormat="1" ht="24.95" customHeight="1">
      <c r="B93" s="137"/>
      <c r="C93" s="138"/>
      <c r="D93" s="139" t="s">
        <v>149</v>
      </c>
      <c r="E93" s="140"/>
      <c r="F93" s="140"/>
      <c r="G93" s="140"/>
      <c r="H93" s="140"/>
      <c r="I93" s="140"/>
      <c r="J93" s="141">
        <f>J3508</f>
        <v>0</v>
      </c>
      <c r="K93" s="138"/>
      <c r="L93" s="142"/>
    </row>
    <row r="94" spans="1:31" s="2" customFormat="1" ht="21.75" customHeight="1">
      <c r="A94" s="37"/>
      <c r="B94" s="38"/>
      <c r="C94" s="39"/>
      <c r="D94" s="39"/>
      <c r="E94" s="39"/>
      <c r="F94" s="39"/>
      <c r="G94" s="39"/>
      <c r="H94" s="39"/>
      <c r="I94" s="39"/>
      <c r="J94" s="39"/>
      <c r="K94" s="39"/>
      <c r="L94" s="109"/>
      <c r="S94" s="37"/>
      <c r="T94" s="37"/>
      <c r="U94" s="37"/>
      <c r="V94" s="37"/>
      <c r="W94" s="37"/>
      <c r="X94" s="37"/>
      <c r="Y94" s="37"/>
      <c r="Z94" s="37"/>
      <c r="AA94" s="37"/>
      <c r="AB94" s="37"/>
      <c r="AC94" s="37"/>
      <c r="AD94" s="37"/>
      <c r="AE94" s="37"/>
    </row>
    <row r="95" spans="1:31" s="2" customFormat="1" ht="6.95" customHeight="1">
      <c r="A95" s="37"/>
      <c r="B95" s="50"/>
      <c r="C95" s="51"/>
      <c r="D95" s="51"/>
      <c r="E95" s="51"/>
      <c r="F95" s="51"/>
      <c r="G95" s="51"/>
      <c r="H95" s="51"/>
      <c r="I95" s="51"/>
      <c r="J95" s="51"/>
      <c r="K95" s="51"/>
      <c r="L95" s="109"/>
      <c r="S95" s="37"/>
      <c r="T95" s="37"/>
      <c r="U95" s="37"/>
      <c r="V95" s="37"/>
      <c r="W95" s="37"/>
      <c r="X95" s="37"/>
      <c r="Y95" s="37"/>
      <c r="Z95" s="37"/>
      <c r="AA95" s="37"/>
      <c r="AB95" s="37"/>
      <c r="AC95" s="37"/>
      <c r="AD95" s="37"/>
      <c r="AE95" s="37"/>
    </row>
    <row r="99" spans="1:31" s="2" customFormat="1" ht="6.95" customHeight="1">
      <c r="A99" s="37"/>
      <c r="B99" s="52"/>
      <c r="C99" s="53"/>
      <c r="D99" s="53"/>
      <c r="E99" s="53"/>
      <c r="F99" s="53"/>
      <c r="G99" s="53"/>
      <c r="H99" s="53"/>
      <c r="I99" s="53"/>
      <c r="J99" s="53"/>
      <c r="K99" s="53"/>
      <c r="L99" s="109"/>
      <c r="S99" s="37"/>
      <c r="T99" s="37"/>
      <c r="U99" s="37"/>
      <c r="V99" s="37"/>
      <c r="W99" s="37"/>
      <c r="X99" s="37"/>
      <c r="Y99" s="37"/>
      <c r="Z99" s="37"/>
      <c r="AA99" s="37"/>
      <c r="AB99" s="37"/>
      <c r="AC99" s="37"/>
      <c r="AD99" s="37"/>
      <c r="AE99" s="37"/>
    </row>
    <row r="100" spans="1:31" s="2" customFormat="1" ht="24.95" customHeight="1">
      <c r="A100" s="37"/>
      <c r="B100" s="38"/>
      <c r="C100" s="26" t="s">
        <v>150</v>
      </c>
      <c r="D100" s="39"/>
      <c r="E100" s="39"/>
      <c r="F100" s="39"/>
      <c r="G100" s="39"/>
      <c r="H100" s="39"/>
      <c r="I100" s="39"/>
      <c r="J100" s="39"/>
      <c r="K100" s="39"/>
      <c r="L100" s="109"/>
      <c r="S100" s="37"/>
      <c r="T100" s="37"/>
      <c r="U100" s="37"/>
      <c r="V100" s="37"/>
      <c r="W100" s="37"/>
      <c r="X100" s="37"/>
      <c r="Y100" s="37"/>
      <c r="Z100" s="37"/>
      <c r="AA100" s="37"/>
      <c r="AB100" s="37"/>
      <c r="AC100" s="37"/>
      <c r="AD100" s="37"/>
      <c r="AE100" s="37"/>
    </row>
    <row r="101" spans="1:31" s="2" customFormat="1" ht="6.95" customHeight="1">
      <c r="A101" s="37"/>
      <c r="B101" s="38"/>
      <c r="C101" s="39"/>
      <c r="D101" s="39"/>
      <c r="E101" s="39"/>
      <c r="F101" s="39"/>
      <c r="G101" s="39"/>
      <c r="H101" s="39"/>
      <c r="I101" s="39"/>
      <c r="J101" s="39"/>
      <c r="K101" s="39"/>
      <c r="L101" s="109"/>
      <c r="S101" s="37"/>
      <c r="T101" s="37"/>
      <c r="U101" s="37"/>
      <c r="V101" s="37"/>
      <c r="W101" s="37"/>
      <c r="X101" s="37"/>
      <c r="Y101" s="37"/>
      <c r="Z101" s="37"/>
      <c r="AA101" s="37"/>
      <c r="AB101" s="37"/>
      <c r="AC101" s="37"/>
      <c r="AD101" s="37"/>
      <c r="AE101" s="37"/>
    </row>
    <row r="102" spans="1:31" s="2" customFormat="1" ht="12" customHeight="1">
      <c r="A102" s="37"/>
      <c r="B102" s="38"/>
      <c r="C102" s="32" t="s">
        <v>16</v>
      </c>
      <c r="D102" s="39"/>
      <c r="E102" s="39"/>
      <c r="F102" s="39"/>
      <c r="G102" s="39"/>
      <c r="H102" s="39"/>
      <c r="I102" s="39"/>
      <c r="J102" s="39"/>
      <c r="K102" s="39"/>
      <c r="L102" s="109"/>
      <c r="S102" s="37"/>
      <c r="T102" s="37"/>
      <c r="U102" s="37"/>
      <c r="V102" s="37"/>
      <c r="W102" s="37"/>
      <c r="X102" s="37"/>
      <c r="Y102" s="37"/>
      <c r="Z102" s="37"/>
      <c r="AA102" s="37"/>
      <c r="AB102" s="37"/>
      <c r="AC102" s="37"/>
      <c r="AD102" s="37"/>
      <c r="AE102" s="37"/>
    </row>
    <row r="103" spans="1:31" s="2" customFormat="1" ht="16.5" customHeight="1">
      <c r="A103" s="37"/>
      <c r="B103" s="38"/>
      <c r="C103" s="39"/>
      <c r="D103" s="39"/>
      <c r="E103" s="390" t="str">
        <f>E7</f>
        <v>Gymnázium Jihlava - vestavba učeben v půdním prostoru</v>
      </c>
      <c r="F103" s="391"/>
      <c r="G103" s="391"/>
      <c r="H103" s="391"/>
      <c r="I103" s="39"/>
      <c r="J103" s="39"/>
      <c r="K103" s="39"/>
      <c r="L103" s="109"/>
      <c r="S103" s="37"/>
      <c r="T103" s="37"/>
      <c r="U103" s="37"/>
      <c r="V103" s="37"/>
      <c r="W103" s="37"/>
      <c r="X103" s="37"/>
      <c r="Y103" s="37"/>
      <c r="Z103" s="37"/>
      <c r="AA103" s="37"/>
      <c r="AB103" s="37"/>
      <c r="AC103" s="37"/>
      <c r="AD103" s="37"/>
      <c r="AE103" s="37"/>
    </row>
    <row r="104" spans="1:31" s="2" customFormat="1" ht="12" customHeight="1">
      <c r="A104" s="37"/>
      <c r="B104" s="38"/>
      <c r="C104" s="32" t="s">
        <v>110</v>
      </c>
      <c r="D104" s="39"/>
      <c r="E104" s="39"/>
      <c r="F104" s="39"/>
      <c r="G104" s="39"/>
      <c r="H104" s="39"/>
      <c r="I104" s="39"/>
      <c r="J104" s="39"/>
      <c r="K104" s="39"/>
      <c r="L104" s="109"/>
      <c r="S104" s="37"/>
      <c r="T104" s="37"/>
      <c r="U104" s="37"/>
      <c r="V104" s="37"/>
      <c r="W104" s="37"/>
      <c r="X104" s="37"/>
      <c r="Y104" s="37"/>
      <c r="Z104" s="37"/>
      <c r="AA104" s="37"/>
      <c r="AB104" s="37"/>
      <c r="AC104" s="37"/>
      <c r="AD104" s="37"/>
      <c r="AE104" s="37"/>
    </row>
    <row r="105" spans="1:31" s="2" customFormat="1" ht="16.5" customHeight="1">
      <c r="A105" s="37"/>
      <c r="B105" s="38"/>
      <c r="C105" s="39"/>
      <c r="D105" s="39"/>
      <c r="E105" s="343" t="str">
        <f>E9</f>
        <v>D.1.2 - Stavebně-konstrukční řešení</v>
      </c>
      <c r="F105" s="392"/>
      <c r="G105" s="392"/>
      <c r="H105" s="392"/>
      <c r="I105" s="39"/>
      <c r="J105" s="39"/>
      <c r="K105" s="39"/>
      <c r="L105" s="109"/>
      <c r="S105" s="37"/>
      <c r="T105" s="37"/>
      <c r="U105" s="37"/>
      <c r="V105" s="37"/>
      <c r="W105" s="37"/>
      <c r="X105" s="37"/>
      <c r="Y105" s="37"/>
      <c r="Z105" s="37"/>
      <c r="AA105" s="37"/>
      <c r="AB105" s="37"/>
      <c r="AC105" s="37"/>
      <c r="AD105" s="37"/>
      <c r="AE105" s="37"/>
    </row>
    <row r="106" spans="1:31" s="2" customFormat="1" ht="6.95" customHeight="1">
      <c r="A106" s="37"/>
      <c r="B106" s="38"/>
      <c r="C106" s="39"/>
      <c r="D106" s="39"/>
      <c r="E106" s="39"/>
      <c r="F106" s="39"/>
      <c r="G106" s="39"/>
      <c r="H106" s="39"/>
      <c r="I106" s="39"/>
      <c r="J106" s="39"/>
      <c r="K106" s="39"/>
      <c r="L106" s="109"/>
      <c r="S106" s="37"/>
      <c r="T106" s="37"/>
      <c r="U106" s="37"/>
      <c r="V106" s="37"/>
      <c r="W106" s="37"/>
      <c r="X106" s="37"/>
      <c r="Y106" s="37"/>
      <c r="Z106" s="37"/>
      <c r="AA106" s="37"/>
      <c r="AB106" s="37"/>
      <c r="AC106" s="37"/>
      <c r="AD106" s="37"/>
      <c r="AE106" s="37"/>
    </row>
    <row r="107" spans="1:31" s="2" customFormat="1" ht="12" customHeight="1">
      <c r="A107" s="37"/>
      <c r="B107" s="38"/>
      <c r="C107" s="32" t="s">
        <v>22</v>
      </c>
      <c r="D107" s="39"/>
      <c r="E107" s="39"/>
      <c r="F107" s="30" t="str">
        <f>F12</f>
        <v>Jihlava</v>
      </c>
      <c r="G107" s="39"/>
      <c r="H107" s="39"/>
      <c r="I107" s="32" t="s">
        <v>24</v>
      </c>
      <c r="J107" s="62" t="str">
        <f>IF(J12="","",J12)</f>
        <v>26. 1. 2025</v>
      </c>
      <c r="K107" s="39"/>
      <c r="L107" s="109"/>
      <c r="S107" s="37"/>
      <c r="T107" s="37"/>
      <c r="U107" s="37"/>
      <c r="V107" s="37"/>
      <c r="W107" s="37"/>
      <c r="X107" s="37"/>
      <c r="Y107" s="37"/>
      <c r="Z107" s="37"/>
      <c r="AA107" s="37"/>
      <c r="AB107" s="37"/>
      <c r="AC107" s="37"/>
      <c r="AD107" s="37"/>
      <c r="AE107" s="37"/>
    </row>
    <row r="108" spans="1:31" s="2" customFormat="1" ht="6.95" customHeight="1">
      <c r="A108" s="37"/>
      <c r="B108" s="38"/>
      <c r="C108" s="39"/>
      <c r="D108" s="39"/>
      <c r="E108" s="39"/>
      <c r="F108" s="39"/>
      <c r="G108" s="39"/>
      <c r="H108" s="39"/>
      <c r="I108" s="39"/>
      <c r="J108" s="39"/>
      <c r="K108" s="39"/>
      <c r="L108" s="109"/>
      <c r="S108" s="37"/>
      <c r="T108" s="37"/>
      <c r="U108" s="37"/>
      <c r="V108" s="37"/>
      <c r="W108" s="37"/>
      <c r="X108" s="37"/>
      <c r="Y108" s="37"/>
      <c r="Z108" s="37"/>
      <c r="AA108" s="37"/>
      <c r="AB108" s="37"/>
      <c r="AC108" s="37"/>
      <c r="AD108" s="37"/>
      <c r="AE108" s="37"/>
    </row>
    <row r="109" spans="1:31" s="2" customFormat="1" ht="40.15" customHeight="1">
      <c r="A109" s="37"/>
      <c r="B109" s="38"/>
      <c r="C109" s="32" t="s">
        <v>26</v>
      </c>
      <c r="D109" s="39"/>
      <c r="E109" s="39"/>
      <c r="F109" s="30" t="str">
        <f>E15</f>
        <v>Kraj Vysočina, Žižkova 57/1882, 586 01 Jihlava</v>
      </c>
      <c r="G109" s="39"/>
      <c r="H109" s="39"/>
      <c r="I109" s="32" t="s">
        <v>34</v>
      </c>
      <c r="J109" s="35" t="str">
        <f>E21</f>
        <v>ARTPROJEKT JIHLAVA, spol. s r.o., 586 01 Jihlava</v>
      </c>
      <c r="K109" s="39"/>
      <c r="L109" s="109"/>
      <c r="S109" s="37"/>
      <c r="T109" s="37"/>
      <c r="U109" s="37"/>
      <c r="V109" s="37"/>
      <c r="W109" s="37"/>
      <c r="X109" s="37"/>
      <c r="Y109" s="37"/>
      <c r="Z109" s="37"/>
      <c r="AA109" s="37"/>
      <c r="AB109" s="37"/>
      <c r="AC109" s="37"/>
      <c r="AD109" s="37"/>
      <c r="AE109" s="37"/>
    </row>
    <row r="110" spans="1:31" s="2" customFormat="1" ht="15.2" customHeight="1">
      <c r="A110" s="37"/>
      <c r="B110" s="38"/>
      <c r="C110" s="32" t="s">
        <v>32</v>
      </c>
      <c r="D110" s="39"/>
      <c r="E110" s="39"/>
      <c r="F110" s="30" t="str">
        <f>IF(E18="","",E18)</f>
        <v>Vyplň údaj</v>
      </c>
      <c r="G110" s="39"/>
      <c r="H110" s="39"/>
      <c r="I110" s="32" t="s">
        <v>39</v>
      </c>
      <c r="J110" s="35" t="str">
        <f>E24</f>
        <v xml:space="preserve"> </v>
      </c>
      <c r="K110" s="39"/>
      <c r="L110" s="109"/>
      <c r="S110" s="37"/>
      <c r="T110" s="37"/>
      <c r="U110" s="37"/>
      <c r="V110" s="37"/>
      <c r="W110" s="37"/>
      <c r="X110" s="37"/>
      <c r="Y110" s="37"/>
      <c r="Z110" s="37"/>
      <c r="AA110" s="37"/>
      <c r="AB110" s="37"/>
      <c r="AC110" s="37"/>
      <c r="AD110" s="37"/>
      <c r="AE110" s="37"/>
    </row>
    <row r="111" spans="1:31" s="2" customFormat="1" ht="10.35" customHeight="1">
      <c r="A111" s="37"/>
      <c r="B111" s="38"/>
      <c r="C111" s="39"/>
      <c r="D111" s="39"/>
      <c r="E111" s="39"/>
      <c r="F111" s="39"/>
      <c r="G111" s="39"/>
      <c r="H111" s="39"/>
      <c r="I111" s="39"/>
      <c r="J111" s="39"/>
      <c r="K111" s="39"/>
      <c r="L111" s="109"/>
      <c r="S111" s="37"/>
      <c r="T111" s="37"/>
      <c r="U111" s="37"/>
      <c r="V111" s="37"/>
      <c r="W111" s="37"/>
      <c r="X111" s="37"/>
      <c r="Y111" s="37"/>
      <c r="Z111" s="37"/>
      <c r="AA111" s="37"/>
      <c r="AB111" s="37"/>
      <c r="AC111" s="37"/>
      <c r="AD111" s="37"/>
      <c r="AE111" s="37"/>
    </row>
    <row r="112" spans="1:31" s="11" customFormat="1" ht="29.25" customHeight="1">
      <c r="A112" s="149"/>
      <c r="B112" s="150"/>
      <c r="C112" s="151" t="s">
        <v>151</v>
      </c>
      <c r="D112" s="152" t="s">
        <v>62</v>
      </c>
      <c r="E112" s="152" t="s">
        <v>58</v>
      </c>
      <c r="F112" s="152" t="s">
        <v>59</v>
      </c>
      <c r="G112" s="152" t="s">
        <v>152</v>
      </c>
      <c r="H112" s="152" t="s">
        <v>153</v>
      </c>
      <c r="I112" s="152" t="s">
        <v>154</v>
      </c>
      <c r="J112" s="152" t="s">
        <v>114</v>
      </c>
      <c r="K112" s="153" t="s">
        <v>155</v>
      </c>
      <c r="L112" s="154"/>
      <c r="M112" s="71" t="s">
        <v>21</v>
      </c>
      <c r="N112" s="72" t="s">
        <v>47</v>
      </c>
      <c r="O112" s="72" t="s">
        <v>156</v>
      </c>
      <c r="P112" s="72" t="s">
        <v>157</v>
      </c>
      <c r="Q112" s="72" t="s">
        <v>158</v>
      </c>
      <c r="R112" s="72" t="s">
        <v>159</v>
      </c>
      <c r="S112" s="72" t="s">
        <v>160</v>
      </c>
      <c r="T112" s="73" t="s">
        <v>161</v>
      </c>
      <c r="U112" s="149"/>
      <c r="V112" s="149"/>
      <c r="W112" s="149"/>
      <c r="X112" s="149"/>
      <c r="Y112" s="149"/>
      <c r="Z112" s="149"/>
      <c r="AA112" s="149"/>
      <c r="AB112" s="149"/>
      <c r="AC112" s="149"/>
      <c r="AD112" s="149"/>
      <c r="AE112" s="149"/>
    </row>
    <row r="113" spans="1:65" s="2" customFormat="1" ht="22.9" customHeight="1">
      <c r="A113" s="37"/>
      <c r="B113" s="38"/>
      <c r="C113" s="78" t="s">
        <v>162</v>
      </c>
      <c r="D113" s="39"/>
      <c r="E113" s="39"/>
      <c r="F113" s="39"/>
      <c r="G113" s="39"/>
      <c r="H113" s="39"/>
      <c r="I113" s="39"/>
      <c r="J113" s="155">
        <f>BK113</f>
        <v>0</v>
      </c>
      <c r="K113" s="39"/>
      <c r="L113" s="42"/>
      <c r="M113" s="74"/>
      <c r="N113" s="156"/>
      <c r="O113" s="75"/>
      <c r="P113" s="157">
        <f>P114+P1437+P3476+P3477+P3508</f>
        <v>0</v>
      </c>
      <c r="Q113" s="75"/>
      <c r="R113" s="157">
        <f>R114+R1437+R3476+R3477+R3508</f>
        <v>558.22823209000012</v>
      </c>
      <c r="S113" s="75"/>
      <c r="T113" s="158">
        <f>T114+T1437+T3476+T3477+T3508</f>
        <v>400.40406672000006</v>
      </c>
      <c r="U113" s="37"/>
      <c r="V113" s="37"/>
      <c r="W113" s="37"/>
      <c r="X113" s="37"/>
      <c r="Y113" s="37"/>
      <c r="Z113" s="37"/>
      <c r="AA113" s="37"/>
      <c r="AB113" s="37"/>
      <c r="AC113" s="37"/>
      <c r="AD113" s="37"/>
      <c r="AE113" s="37"/>
      <c r="AT113" s="20" t="s">
        <v>76</v>
      </c>
      <c r="AU113" s="20" t="s">
        <v>115</v>
      </c>
      <c r="BK113" s="159">
        <f>BK114+BK1437+BK3476+BK3477+BK3508</f>
        <v>0</v>
      </c>
    </row>
    <row r="114" spans="1:65" s="12" customFormat="1" ht="25.9" customHeight="1">
      <c r="B114" s="160"/>
      <c r="C114" s="161"/>
      <c r="D114" s="162" t="s">
        <v>76</v>
      </c>
      <c r="E114" s="163" t="s">
        <v>163</v>
      </c>
      <c r="F114" s="163" t="s">
        <v>164</v>
      </c>
      <c r="G114" s="161"/>
      <c r="H114" s="161"/>
      <c r="I114" s="164"/>
      <c r="J114" s="165">
        <f>BK114</f>
        <v>0</v>
      </c>
      <c r="K114" s="161"/>
      <c r="L114" s="166"/>
      <c r="M114" s="167"/>
      <c r="N114" s="168"/>
      <c r="O114" s="168"/>
      <c r="P114" s="169">
        <f>P115+P215+P270+P417+P603+P618+P1015+P1356+P1433</f>
        <v>0</v>
      </c>
      <c r="Q114" s="168"/>
      <c r="R114" s="169">
        <f>R115+R215+R270+R417+R603+R618+R1015+R1356+R1433</f>
        <v>307.5469655500001</v>
      </c>
      <c r="S114" s="168"/>
      <c r="T114" s="170">
        <f>T115+T215+T270+T417+T603+T618+T1015+T1356+T1433</f>
        <v>357.74973071000005</v>
      </c>
      <c r="AR114" s="171" t="s">
        <v>85</v>
      </c>
      <c r="AT114" s="172" t="s">
        <v>76</v>
      </c>
      <c r="AU114" s="172" t="s">
        <v>77</v>
      </c>
      <c r="AY114" s="171" t="s">
        <v>165</v>
      </c>
      <c r="BK114" s="173">
        <f>BK115+BK215+BK270+BK417+BK603+BK618+BK1015+BK1356+BK1433</f>
        <v>0</v>
      </c>
    </row>
    <row r="115" spans="1:65" s="12" customFormat="1" ht="22.9" customHeight="1">
      <c r="B115" s="160"/>
      <c r="C115" s="161"/>
      <c r="D115" s="162" t="s">
        <v>76</v>
      </c>
      <c r="E115" s="174" t="s">
        <v>85</v>
      </c>
      <c r="F115" s="174" t="s">
        <v>166</v>
      </c>
      <c r="G115" s="161"/>
      <c r="H115" s="161"/>
      <c r="I115" s="164"/>
      <c r="J115" s="175">
        <f>BK115</f>
        <v>0</v>
      </c>
      <c r="K115" s="161"/>
      <c r="L115" s="166"/>
      <c r="M115" s="167"/>
      <c r="N115" s="168"/>
      <c r="O115" s="168"/>
      <c r="P115" s="169">
        <f>SUM(P116:P214)</f>
        <v>0</v>
      </c>
      <c r="Q115" s="168"/>
      <c r="R115" s="169">
        <f>SUM(R116:R214)</f>
        <v>18.996000000000002</v>
      </c>
      <c r="S115" s="168"/>
      <c r="T115" s="170">
        <f>SUM(T116:T214)</f>
        <v>18.48</v>
      </c>
      <c r="AR115" s="171" t="s">
        <v>85</v>
      </c>
      <c r="AT115" s="172" t="s">
        <v>76</v>
      </c>
      <c r="AU115" s="172" t="s">
        <v>85</v>
      </c>
      <c r="AY115" s="171" t="s">
        <v>165</v>
      </c>
      <c r="BK115" s="173">
        <f>SUM(BK116:BK214)</f>
        <v>0</v>
      </c>
    </row>
    <row r="116" spans="1:65" s="2" customFormat="1" ht="33" customHeight="1">
      <c r="A116" s="37"/>
      <c r="B116" s="38"/>
      <c r="C116" s="176" t="s">
        <v>85</v>
      </c>
      <c r="D116" s="176" t="s">
        <v>167</v>
      </c>
      <c r="E116" s="177" t="s">
        <v>168</v>
      </c>
      <c r="F116" s="178" t="s">
        <v>169</v>
      </c>
      <c r="G116" s="179" t="s">
        <v>170</v>
      </c>
      <c r="H116" s="180">
        <v>42</v>
      </c>
      <c r="I116" s="181"/>
      <c r="J116" s="182">
        <f>ROUND(I116*H116,2)</f>
        <v>0</v>
      </c>
      <c r="K116" s="178" t="s">
        <v>171</v>
      </c>
      <c r="L116" s="42"/>
      <c r="M116" s="183" t="s">
        <v>21</v>
      </c>
      <c r="N116" s="184" t="s">
        <v>48</v>
      </c>
      <c r="O116" s="67"/>
      <c r="P116" s="185">
        <f>O116*H116</f>
        <v>0</v>
      </c>
      <c r="Q116" s="185">
        <v>0.255</v>
      </c>
      <c r="R116" s="185">
        <f>Q116*H116</f>
        <v>10.71</v>
      </c>
      <c r="S116" s="185">
        <v>0</v>
      </c>
      <c r="T116" s="186">
        <f>S116*H116</f>
        <v>0</v>
      </c>
      <c r="U116" s="37"/>
      <c r="V116" s="37"/>
      <c r="W116" s="37"/>
      <c r="X116" s="37"/>
      <c r="Y116" s="37"/>
      <c r="Z116" s="37"/>
      <c r="AA116" s="37"/>
      <c r="AB116" s="37"/>
      <c r="AC116" s="37"/>
      <c r="AD116" s="37"/>
      <c r="AE116" s="37"/>
      <c r="AR116" s="187" t="s">
        <v>172</v>
      </c>
      <c r="AT116" s="187" t="s">
        <v>167</v>
      </c>
      <c r="AU116" s="187" t="s">
        <v>87</v>
      </c>
      <c r="AY116" s="20" t="s">
        <v>165</v>
      </c>
      <c r="BE116" s="188">
        <f>IF(N116="základní",J116,0)</f>
        <v>0</v>
      </c>
      <c r="BF116" s="188">
        <f>IF(N116="snížená",J116,0)</f>
        <v>0</v>
      </c>
      <c r="BG116" s="188">
        <f>IF(N116="zákl. přenesená",J116,0)</f>
        <v>0</v>
      </c>
      <c r="BH116" s="188">
        <f>IF(N116="sníž. přenesená",J116,0)</f>
        <v>0</v>
      </c>
      <c r="BI116" s="188">
        <f>IF(N116="nulová",J116,0)</f>
        <v>0</v>
      </c>
      <c r="BJ116" s="20" t="s">
        <v>85</v>
      </c>
      <c r="BK116" s="188">
        <f>ROUND(I116*H116,2)</f>
        <v>0</v>
      </c>
      <c r="BL116" s="20" t="s">
        <v>172</v>
      </c>
      <c r="BM116" s="187" t="s">
        <v>173</v>
      </c>
    </row>
    <row r="117" spans="1:65" s="2" customFormat="1" ht="48.75">
      <c r="A117" s="37"/>
      <c r="B117" s="38"/>
      <c r="C117" s="39"/>
      <c r="D117" s="189" t="s">
        <v>174</v>
      </c>
      <c r="E117" s="39"/>
      <c r="F117" s="190" t="s">
        <v>175</v>
      </c>
      <c r="G117" s="39"/>
      <c r="H117" s="39"/>
      <c r="I117" s="191"/>
      <c r="J117" s="39"/>
      <c r="K117" s="39"/>
      <c r="L117" s="42"/>
      <c r="M117" s="192"/>
      <c r="N117" s="193"/>
      <c r="O117" s="67"/>
      <c r="P117" s="67"/>
      <c r="Q117" s="67"/>
      <c r="R117" s="67"/>
      <c r="S117" s="67"/>
      <c r="T117" s="68"/>
      <c r="U117" s="37"/>
      <c r="V117" s="37"/>
      <c r="W117" s="37"/>
      <c r="X117" s="37"/>
      <c r="Y117" s="37"/>
      <c r="Z117" s="37"/>
      <c r="AA117" s="37"/>
      <c r="AB117" s="37"/>
      <c r="AC117" s="37"/>
      <c r="AD117" s="37"/>
      <c r="AE117" s="37"/>
      <c r="AT117" s="20" t="s">
        <v>174</v>
      </c>
      <c r="AU117" s="20" t="s">
        <v>87</v>
      </c>
    </row>
    <row r="118" spans="1:65" s="2" customFormat="1" ht="11.25">
      <c r="A118" s="37"/>
      <c r="B118" s="38"/>
      <c r="C118" s="39"/>
      <c r="D118" s="194" t="s">
        <v>176</v>
      </c>
      <c r="E118" s="39"/>
      <c r="F118" s="195" t="s">
        <v>177</v>
      </c>
      <c r="G118" s="39"/>
      <c r="H118" s="39"/>
      <c r="I118" s="191"/>
      <c r="J118" s="39"/>
      <c r="K118" s="39"/>
      <c r="L118" s="42"/>
      <c r="M118" s="192"/>
      <c r="N118" s="193"/>
      <c r="O118" s="67"/>
      <c r="P118" s="67"/>
      <c r="Q118" s="67"/>
      <c r="R118" s="67"/>
      <c r="S118" s="67"/>
      <c r="T118" s="68"/>
      <c r="U118" s="37"/>
      <c r="V118" s="37"/>
      <c r="W118" s="37"/>
      <c r="X118" s="37"/>
      <c r="Y118" s="37"/>
      <c r="Z118" s="37"/>
      <c r="AA118" s="37"/>
      <c r="AB118" s="37"/>
      <c r="AC118" s="37"/>
      <c r="AD118" s="37"/>
      <c r="AE118" s="37"/>
      <c r="AT118" s="20" t="s">
        <v>176</v>
      </c>
      <c r="AU118" s="20" t="s">
        <v>87</v>
      </c>
    </row>
    <row r="119" spans="1:65" s="13" customFormat="1" ht="11.25">
      <c r="B119" s="196"/>
      <c r="C119" s="197"/>
      <c r="D119" s="189" t="s">
        <v>178</v>
      </c>
      <c r="E119" s="198" t="s">
        <v>21</v>
      </c>
      <c r="F119" s="199" t="s">
        <v>179</v>
      </c>
      <c r="G119" s="197"/>
      <c r="H119" s="200">
        <v>42</v>
      </c>
      <c r="I119" s="201"/>
      <c r="J119" s="197"/>
      <c r="K119" s="197"/>
      <c r="L119" s="202"/>
      <c r="M119" s="203"/>
      <c r="N119" s="204"/>
      <c r="O119" s="204"/>
      <c r="P119" s="204"/>
      <c r="Q119" s="204"/>
      <c r="R119" s="204"/>
      <c r="S119" s="204"/>
      <c r="T119" s="205"/>
      <c r="AT119" s="206" t="s">
        <v>178</v>
      </c>
      <c r="AU119" s="206" t="s">
        <v>87</v>
      </c>
      <c r="AV119" s="13" t="s">
        <v>87</v>
      </c>
      <c r="AW119" s="13" t="s">
        <v>38</v>
      </c>
      <c r="AX119" s="13" t="s">
        <v>77</v>
      </c>
      <c r="AY119" s="206" t="s">
        <v>165</v>
      </c>
    </row>
    <row r="120" spans="1:65" s="14" customFormat="1" ht="11.25">
      <c r="B120" s="207"/>
      <c r="C120" s="208"/>
      <c r="D120" s="189" t="s">
        <v>178</v>
      </c>
      <c r="E120" s="209" t="s">
        <v>21</v>
      </c>
      <c r="F120" s="210" t="s">
        <v>180</v>
      </c>
      <c r="G120" s="208"/>
      <c r="H120" s="211">
        <v>42</v>
      </c>
      <c r="I120" s="212"/>
      <c r="J120" s="208"/>
      <c r="K120" s="208"/>
      <c r="L120" s="213"/>
      <c r="M120" s="214"/>
      <c r="N120" s="215"/>
      <c r="O120" s="215"/>
      <c r="P120" s="215"/>
      <c r="Q120" s="215"/>
      <c r="R120" s="215"/>
      <c r="S120" s="215"/>
      <c r="T120" s="216"/>
      <c r="AT120" s="217" t="s">
        <v>178</v>
      </c>
      <c r="AU120" s="217" t="s">
        <v>87</v>
      </c>
      <c r="AV120" s="14" t="s">
        <v>172</v>
      </c>
      <c r="AW120" s="14" t="s">
        <v>38</v>
      </c>
      <c r="AX120" s="14" t="s">
        <v>85</v>
      </c>
      <c r="AY120" s="217" t="s">
        <v>165</v>
      </c>
    </row>
    <row r="121" spans="1:65" s="2" customFormat="1" ht="24.2" customHeight="1">
      <c r="A121" s="37"/>
      <c r="B121" s="38"/>
      <c r="C121" s="176" t="s">
        <v>87</v>
      </c>
      <c r="D121" s="176" t="s">
        <v>167</v>
      </c>
      <c r="E121" s="177" t="s">
        <v>181</v>
      </c>
      <c r="F121" s="178" t="s">
        <v>182</v>
      </c>
      <c r="G121" s="179" t="s">
        <v>170</v>
      </c>
      <c r="H121" s="180">
        <v>42</v>
      </c>
      <c r="I121" s="181"/>
      <c r="J121" s="182">
        <f>ROUND(I121*H121,2)</f>
        <v>0</v>
      </c>
      <c r="K121" s="178" t="s">
        <v>171</v>
      </c>
      <c r="L121" s="42"/>
      <c r="M121" s="183" t="s">
        <v>21</v>
      </c>
      <c r="N121" s="184" t="s">
        <v>48</v>
      </c>
      <c r="O121" s="67"/>
      <c r="P121" s="185">
        <f>O121*H121</f>
        <v>0</v>
      </c>
      <c r="Q121" s="185">
        <v>0</v>
      </c>
      <c r="R121" s="185">
        <f>Q121*H121</f>
        <v>0</v>
      </c>
      <c r="S121" s="185">
        <v>0.44</v>
      </c>
      <c r="T121" s="186">
        <f>S121*H121</f>
        <v>18.48</v>
      </c>
      <c r="U121" s="37"/>
      <c r="V121" s="37"/>
      <c r="W121" s="37"/>
      <c r="X121" s="37"/>
      <c r="Y121" s="37"/>
      <c r="Z121" s="37"/>
      <c r="AA121" s="37"/>
      <c r="AB121" s="37"/>
      <c r="AC121" s="37"/>
      <c r="AD121" s="37"/>
      <c r="AE121" s="37"/>
      <c r="AR121" s="187" t="s">
        <v>172</v>
      </c>
      <c r="AT121" s="187" t="s">
        <v>167</v>
      </c>
      <c r="AU121" s="187" t="s">
        <v>87</v>
      </c>
      <c r="AY121" s="20" t="s">
        <v>165</v>
      </c>
      <c r="BE121" s="188">
        <f>IF(N121="základní",J121,0)</f>
        <v>0</v>
      </c>
      <c r="BF121" s="188">
        <f>IF(N121="snížená",J121,0)</f>
        <v>0</v>
      </c>
      <c r="BG121" s="188">
        <f>IF(N121="zákl. přenesená",J121,0)</f>
        <v>0</v>
      </c>
      <c r="BH121" s="188">
        <f>IF(N121="sníž. přenesená",J121,0)</f>
        <v>0</v>
      </c>
      <c r="BI121" s="188">
        <f>IF(N121="nulová",J121,0)</f>
        <v>0</v>
      </c>
      <c r="BJ121" s="20" t="s">
        <v>85</v>
      </c>
      <c r="BK121" s="188">
        <f>ROUND(I121*H121,2)</f>
        <v>0</v>
      </c>
      <c r="BL121" s="20" t="s">
        <v>172</v>
      </c>
      <c r="BM121" s="187" t="s">
        <v>183</v>
      </c>
    </row>
    <row r="122" spans="1:65" s="2" customFormat="1" ht="39">
      <c r="A122" s="37"/>
      <c r="B122" s="38"/>
      <c r="C122" s="39"/>
      <c r="D122" s="189" t="s">
        <v>174</v>
      </c>
      <c r="E122" s="39"/>
      <c r="F122" s="190" t="s">
        <v>184</v>
      </c>
      <c r="G122" s="39"/>
      <c r="H122" s="39"/>
      <c r="I122" s="191"/>
      <c r="J122" s="39"/>
      <c r="K122" s="39"/>
      <c r="L122" s="42"/>
      <c r="M122" s="192"/>
      <c r="N122" s="193"/>
      <c r="O122" s="67"/>
      <c r="P122" s="67"/>
      <c r="Q122" s="67"/>
      <c r="R122" s="67"/>
      <c r="S122" s="67"/>
      <c r="T122" s="68"/>
      <c r="U122" s="37"/>
      <c r="V122" s="37"/>
      <c r="W122" s="37"/>
      <c r="X122" s="37"/>
      <c r="Y122" s="37"/>
      <c r="Z122" s="37"/>
      <c r="AA122" s="37"/>
      <c r="AB122" s="37"/>
      <c r="AC122" s="37"/>
      <c r="AD122" s="37"/>
      <c r="AE122" s="37"/>
      <c r="AT122" s="20" t="s">
        <v>174</v>
      </c>
      <c r="AU122" s="20" t="s">
        <v>87</v>
      </c>
    </row>
    <row r="123" spans="1:65" s="2" customFormat="1" ht="11.25">
      <c r="A123" s="37"/>
      <c r="B123" s="38"/>
      <c r="C123" s="39"/>
      <c r="D123" s="194" t="s">
        <v>176</v>
      </c>
      <c r="E123" s="39"/>
      <c r="F123" s="195" t="s">
        <v>185</v>
      </c>
      <c r="G123" s="39"/>
      <c r="H123" s="39"/>
      <c r="I123" s="191"/>
      <c r="J123" s="39"/>
      <c r="K123" s="39"/>
      <c r="L123" s="42"/>
      <c r="M123" s="192"/>
      <c r="N123" s="193"/>
      <c r="O123" s="67"/>
      <c r="P123" s="67"/>
      <c r="Q123" s="67"/>
      <c r="R123" s="67"/>
      <c r="S123" s="67"/>
      <c r="T123" s="68"/>
      <c r="U123" s="37"/>
      <c r="V123" s="37"/>
      <c r="W123" s="37"/>
      <c r="X123" s="37"/>
      <c r="Y123" s="37"/>
      <c r="Z123" s="37"/>
      <c r="AA123" s="37"/>
      <c r="AB123" s="37"/>
      <c r="AC123" s="37"/>
      <c r="AD123" s="37"/>
      <c r="AE123" s="37"/>
      <c r="AT123" s="20" t="s">
        <v>176</v>
      </c>
      <c r="AU123" s="20" t="s">
        <v>87</v>
      </c>
    </row>
    <row r="124" spans="1:65" s="13" customFormat="1" ht="11.25">
      <c r="B124" s="196"/>
      <c r="C124" s="197"/>
      <c r="D124" s="189" t="s">
        <v>178</v>
      </c>
      <c r="E124" s="198" t="s">
        <v>21</v>
      </c>
      <c r="F124" s="199" t="s">
        <v>179</v>
      </c>
      <c r="G124" s="197"/>
      <c r="H124" s="200">
        <v>42</v>
      </c>
      <c r="I124" s="201"/>
      <c r="J124" s="197"/>
      <c r="K124" s="197"/>
      <c r="L124" s="202"/>
      <c r="M124" s="203"/>
      <c r="N124" s="204"/>
      <c r="O124" s="204"/>
      <c r="P124" s="204"/>
      <c r="Q124" s="204"/>
      <c r="R124" s="204"/>
      <c r="S124" s="204"/>
      <c r="T124" s="205"/>
      <c r="AT124" s="206" t="s">
        <v>178</v>
      </c>
      <c r="AU124" s="206" t="s">
        <v>87</v>
      </c>
      <c r="AV124" s="13" t="s">
        <v>87</v>
      </c>
      <c r="AW124" s="13" t="s">
        <v>38</v>
      </c>
      <c r="AX124" s="13" t="s">
        <v>77</v>
      </c>
      <c r="AY124" s="206" t="s">
        <v>165</v>
      </c>
    </row>
    <row r="125" spans="1:65" s="14" customFormat="1" ht="11.25">
      <c r="B125" s="207"/>
      <c r="C125" s="208"/>
      <c r="D125" s="189" t="s">
        <v>178</v>
      </c>
      <c r="E125" s="209" t="s">
        <v>21</v>
      </c>
      <c r="F125" s="210" t="s">
        <v>180</v>
      </c>
      <c r="G125" s="208"/>
      <c r="H125" s="211">
        <v>42</v>
      </c>
      <c r="I125" s="212"/>
      <c r="J125" s="208"/>
      <c r="K125" s="208"/>
      <c r="L125" s="213"/>
      <c r="M125" s="214"/>
      <c r="N125" s="215"/>
      <c r="O125" s="215"/>
      <c r="P125" s="215"/>
      <c r="Q125" s="215"/>
      <c r="R125" s="215"/>
      <c r="S125" s="215"/>
      <c r="T125" s="216"/>
      <c r="AT125" s="217" t="s">
        <v>178</v>
      </c>
      <c r="AU125" s="217" t="s">
        <v>87</v>
      </c>
      <c r="AV125" s="14" t="s">
        <v>172</v>
      </c>
      <c r="AW125" s="14" t="s">
        <v>38</v>
      </c>
      <c r="AX125" s="14" t="s">
        <v>85</v>
      </c>
      <c r="AY125" s="217" t="s">
        <v>165</v>
      </c>
    </row>
    <row r="126" spans="1:65" s="2" customFormat="1" ht="16.5" customHeight="1">
      <c r="A126" s="37"/>
      <c r="B126" s="38"/>
      <c r="C126" s="176" t="s">
        <v>186</v>
      </c>
      <c r="D126" s="176" t="s">
        <v>167</v>
      </c>
      <c r="E126" s="177" t="s">
        <v>187</v>
      </c>
      <c r="F126" s="178" t="s">
        <v>188</v>
      </c>
      <c r="G126" s="179" t="s">
        <v>189</v>
      </c>
      <c r="H126" s="180">
        <v>13</v>
      </c>
      <c r="I126" s="181"/>
      <c r="J126" s="182">
        <f>ROUND(I126*H126,2)</f>
        <v>0</v>
      </c>
      <c r="K126" s="178" t="s">
        <v>171</v>
      </c>
      <c r="L126" s="42"/>
      <c r="M126" s="183" t="s">
        <v>21</v>
      </c>
      <c r="N126" s="184" t="s">
        <v>48</v>
      </c>
      <c r="O126" s="67"/>
      <c r="P126" s="185">
        <f>O126*H126</f>
        <v>0</v>
      </c>
      <c r="Q126" s="185">
        <v>0.20499999999999999</v>
      </c>
      <c r="R126" s="185">
        <f>Q126*H126</f>
        <v>2.665</v>
      </c>
      <c r="S126" s="185">
        <v>0</v>
      </c>
      <c r="T126" s="186">
        <f>S126*H126</f>
        <v>0</v>
      </c>
      <c r="U126" s="37"/>
      <c r="V126" s="37"/>
      <c r="W126" s="37"/>
      <c r="X126" s="37"/>
      <c r="Y126" s="37"/>
      <c r="Z126" s="37"/>
      <c r="AA126" s="37"/>
      <c r="AB126" s="37"/>
      <c r="AC126" s="37"/>
      <c r="AD126" s="37"/>
      <c r="AE126" s="37"/>
      <c r="AR126" s="187" t="s">
        <v>172</v>
      </c>
      <c r="AT126" s="187" t="s">
        <v>167</v>
      </c>
      <c r="AU126" s="187" t="s">
        <v>87</v>
      </c>
      <c r="AY126" s="20" t="s">
        <v>165</v>
      </c>
      <c r="BE126" s="188">
        <f>IF(N126="základní",J126,0)</f>
        <v>0</v>
      </c>
      <c r="BF126" s="188">
        <f>IF(N126="snížená",J126,0)</f>
        <v>0</v>
      </c>
      <c r="BG126" s="188">
        <f>IF(N126="zákl. přenesená",J126,0)</f>
        <v>0</v>
      </c>
      <c r="BH126" s="188">
        <f>IF(N126="sníž. přenesená",J126,0)</f>
        <v>0</v>
      </c>
      <c r="BI126" s="188">
        <f>IF(N126="nulová",J126,0)</f>
        <v>0</v>
      </c>
      <c r="BJ126" s="20" t="s">
        <v>85</v>
      </c>
      <c r="BK126" s="188">
        <f>ROUND(I126*H126,2)</f>
        <v>0</v>
      </c>
      <c r="BL126" s="20" t="s">
        <v>172</v>
      </c>
      <c r="BM126" s="187" t="s">
        <v>190</v>
      </c>
    </row>
    <row r="127" spans="1:65" s="2" customFormat="1" ht="29.25">
      <c r="A127" s="37"/>
      <c r="B127" s="38"/>
      <c r="C127" s="39"/>
      <c r="D127" s="189" t="s">
        <v>174</v>
      </c>
      <c r="E127" s="39"/>
      <c r="F127" s="190" t="s">
        <v>191</v>
      </c>
      <c r="G127" s="39"/>
      <c r="H127" s="39"/>
      <c r="I127" s="191"/>
      <c r="J127" s="39"/>
      <c r="K127" s="39"/>
      <c r="L127" s="42"/>
      <c r="M127" s="192"/>
      <c r="N127" s="193"/>
      <c r="O127" s="67"/>
      <c r="P127" s="67"/>
      <c r="Q127" s="67"/>
      <c r="R127" s="67"/>
      <c r="S127" s="67"/>
      <c r="T127" s="68"/>
      <c r="U127" s="37"/>
      <c r="V127" s="37"/>
      <c r="W127" s="37"/>
      <c r="X127" s="37"/>
      <c r="Y127" s="37"/>
      <c r="Z127" s="37"/>
      <c r="AA127" s="37"/>
      <c r="AB127" s="37"/>
      <c r="AC127" s="37"/>
      <c r="AD127" s="37"/>
      <c r="AE127" s="37"/>
      <c r="AT127" s="20" t="s">
        <v>174</v>
      </c>
      <c r="AU127" s="20" t="s">
        <v>87</v>
      </c>
    </row>
    <row r="128" spans="1:65" s="2" customFormat="1" ht="11.25">
      <c r="A128" s="37"/>
      <c r="B128" s="38"/>
      <c r="C128" s="39"/>
      <c r="D128" s="194" t="s">
        <v>176</v>
      </c>
      <c r="E128" s="39"/>
      <c r="F128" s="195" t="s">
        <v>192</v>
      </c>
      <c r="G128" s="39"/>
      <c r="H128" s="39"/>
      <c r="I128" s="191"/>
      <c r="J128" s="39"/>
      <c r="K128" s="39"/>
      <c r="L128" s="42"/>
      <c r="M128" s="192"/>
      <c r="N128" s="193"/>
      <c r="O128" s="67"/>
      <c r="P128" s="67"/>
      <c r="Q128" s="67"/>
      <c r="R128" s="67"/>
      <c r="S128" s="67"/>
      <c r="T128" s="68"/>
      <c r="U128" s="37"/>
      <c r="V128" s="37"/>
      <c r="W128" s="37"/>
      <c r="X128" s="37"/>
      <c r="Y128" s="37"/>
      <c r="Z128" s="37"/>
      <c r="AA128" s="37"/>
      <c r="AB128" s="37"/>
      <c r="AC128" s="37"/>
      <c r="AD128" s="37"/>
      <c r="AE128" s="37"/>
      <c r="AT128" s="20" t="s">
        <v>176</v>
      </c>
      <c r="AU128" s="20" t="s">
        <v>87</v>
      </c>
    </row>
    <row r="129" spans="1:65" s="13" customFormat="1" ht="11.25">
      <c r="B129" s="196"/>
      <c r="C129" s="197"/>
      <c r="D129" s="189" t="s">
        <v>178</v>
      </c>
      <c r="E129" s="198" t="s">
        <v>21</v>
      </c>
      <c r="F129" s="199" t="s">
        <v>193</v>
      </c>
      <c r="G129" s="197"/>
      <c r="H129" s="200">
        <v>13</v>
      </c>
      <c r="I129" s="201"/>
      <c r="J129" s="197"/>
      <c r="K129" s="197"/>
      <c r="L129" s="202"/>
      <c r="M129" s="203"/>
      <c r="N129" s="204"/>
      <c r="O129" s="204"/>
      <c r="P129" s="204"/>
      <c r="Q129" s="204"/>
      <c r="R129" s="204"/>
      <c r="S129" s="204"/>
      <c r="T129" s="205"/>
      <c r="AT129" s="206" t="s">
        <v>178</v>
      </c>
      <c r="AU129" s="206" t="s">
        <v>87</v>
      </c>
      <c r="AV129" s="13" t="s">
        <v>87</v>
      </c>
      <c r="AW129" s="13" t="s">
        <v>38</v>
      </c>
      <c r="AX129" s="13" t="s">
        <v>77</v>
      </c>
      <c r="AY129" s="206" t="s">
        <v>165</v>
      </c>
    </row>
    <row r="130" spans="1:65" s="14" customFormat="1" ht="11.25">
      <c r="B130" s="207"/>
      <c r="C130" s="208"/>
      <c r="D130" s="189" t="s">
        <v>178</v>
      </c>
      <c r="E130" s="209" t="s">
        <v>21</v>
      </c>
      <c r="F130" s="210" t="s">
        <v>180</v>
      </c>
      <c r="G130" s="208"/>
      <c r="H130" s="211">
        <v>13</v>
      </c>
      <c r="I130" s="212"/>
      <c r="J130" s="208"/>
      <c r="K130" s="208"/>
      <c r="L130" s="213"/>
      <c r="M130" s="214"/>
      <c r="N130" s="215"/>
      <c r="O130" s="215"/>
      <c r="P130" s="215"/>
      <c r="Q130" s="215"/>
      <c r="R130" s="215"/>
      <c r="S130" s="215"/>
      <c r="T130" s="216"/>
      <c r="AT130" s="217" t="s">
        <v>178</v>
      </c>
      <c r="AU130" s="217" t="s">
        <v>87</v>
      </c>
      <c r="AV130" s="14" t="s">
        <v>172</v>
      </c>
      <c r="AW130" s="14" t="s">
        <v>38</v>
      </c>
      <c r="AX130" s="14" t="s">
        <v>85</v>
      </c>
      <c r="AY130" s="217" t="s">
        <v>165</v>
      </c>
    </row>
    <row r="131" spans="1:65" s="2" customFormat="1" ht="24.2" customHeight="1">
      <c r="A131" s="37"/>
      <c r="B131" s="38"/>
      <c r="C131" s="176" t="s">
        <v>172</v>
      </c>
      <c r="D131" s="176" t="s">
        <v>167</v>
      </c>
      <c r="E131" s="177" t="s">
        <v>194</v>
      </c>
      <c r="F131" s="178" t="s">
        <v>195</v>
      </c>
      <c r="G131" s="179" t="s">
        <v>196</v>
      </c>
      <c r="H131" s="180">
        <v>11.209</v>
      </c>
      <c r="I131" s="181"/>
      <c r="J131" s="182">
        <f>ROUND(I131*H131,2)</f>
        <v>0</v>
      </c>
      <c r="K131" s="178" t="s">
        <v>171</v>
      </c>
      <c r="L131" s="42"/>
      <c r="M131" s="183" t="s">
        <v>21</v>
      </c>
      <c r="N131" s="184" t="s">
        <v>48</v>
      </c>
      <c r="O131" s="67"/>
      <c r="P131" s="185">
        <f>O131*H131</f>
        <v>0</v>
      </c>
      <c r="Q131" s="185">
        <v>0</v>
      </c>
      <c r="R131" s="185">
        <f>Q131*H131</f>
        <v>0</v>
      </c>
      <c r="S131" s="185">
        <v>0</v>
      </c>
      <c r="T131" s="186">
        <f>S131*H131</f>
        <v>0</v>
      </c>
      <c r="U131" s="37"/>
      <c r="V131" s="37"/>
      <c r="W131" s="37"/>
      <c r="X131" s="37"/>
      <c r="Y131" s="37"/>
      <c r="Z131" s="37"/>
      <c r="AA131" s="37"/>
      <c r="AB131" s="37"/>
      <c r="AC131" s="37"/>
      <c r="AD131" s="37"/>
      <c r="AE131" s="37"/>
      <c r="AR131" s="187" t="s">
        <v>172</v>
      </c>
      <c r="AT131" s="187" t="s">
        <v>167</v>
      </c>
      <c r="AU131" s="187" t="s">
        <v>87</v>
      </c>
      <c r="AY131" s="20" t="s">
        <v>165</v>
      </c>
      <c r="BE131" s="188">
        <f>IF(N131="základní",J131,0)</f>
        <v>0</v>
      </c>
      <c r="BF131" s="188">
        <f>IF(N131="snížená",J131,0)</f>
        <v>0</v>
      </c>
      <c r="BG131" s="188">
        <f>IF(N131="zákl. přenesená",J131,0)</f>
        <v>0</v>
      </c>
      <c r="BH131" s="188">
        <f>IF(N131="sníž. přenesená",J131,0)</f>
        <v>0</v>
      </c>
      <c r="BI131" s="188">
        <f>IF(N131="nulová",J131,0)</f>
        <v>0</v>
      </c>
      <c r="BJ131" s="20" t="s">
        <v>85</v>
      </c>
      <c r="BK131" s="188">
        <f>ROUND(I131*H131,2)</f>
        <v>0</v>
      </c>
      <c r="BL131" s="20" t="s">
        <v>172</v>
      </c>
      <c r="BM131" s="187" t="s">
        <v>197</v>
      </c>
    </row>
    <row r="132" spans="1:65" s="2" customFormat="1" ht="29.25">
      <c r="A132" s="37"/>
      <c r="B132" s="38"/>
      <c r="C132" s="39"/>
      <c r="D132" s="189" t="s">
        <v>174</v>
      </c>
      <c r="E132" s="39"/>
      <c r="F132" s="190" t="s">
        <v>198</v>
      </c>
      <c r="G132" s="39"/>
      <c r="H132" s="39"/>
      <c r="I132" s="191"/>
      <c r="J132" s="39"/>
      <c r="K132" s="39"/>
      <c r="L132" s="42"/>
      <c r="M132" s="192"/>
      <c r="N132" s="193"/>
      <c r="O132" s="67"/>
      <c r="P132" s="67"/>
      <c r="Q132" s="67"/>
      <c r="R132" s="67"/>
      <c r="S132" s="67"/>
      <c r="T132" s="68"/>
      <c r="U132" s="37"/>
      <c r="V132" s="37"/>
      <c r="W132" s="37"/>
      <c r="X132" s="37"/>
      <c r="Y132" s="37"/>
      <c r="Z132" s="37"/>
      <c r="AA132" s="37"/>
      <c r="AB132" s="37"/>
      <c r="AC132" s="37"/>
      <c r="AD132" s="37"/>
      <c r="AE132" s="37"/>
      <c r="AT132" s="20" t="s">
        <v>174</v>
      </c>
      <c r="AU132" s="20" t="s">
        <v>87</v>
      </c>
    </row>
    <row r="133" spans="1:65" s="2" customFormat="1" ht="11.25">
      <c r="A133" s="37"/>
      <c r="B133" s="38"/>
      <c r="C133" s="39"/>
      <c r="D133" s="194" t="s">
        <v>176</v>
      </c>
      <c r="E133" s="39"/>
      <c r="F133" s="195" t="s">
        <v>199</v>
      </c>
      <c r="G133" s="39"/>
      <c r="H133" s="39"/>
      <c r="I133" s="191"/>
      <c r="J133" s="39"/>
      <c r="K133" s="39"/>
      <c r="L133" s="42"/>
      <c r="M133" s="192"/>
      <c r="N133" s="193"/>
      <c r="O133" s="67"/>
      <c r="P133" s="67"/>
      <c r="Q133" s="67"/>
      <c r="R133" s="67"/>
      <c r="S133" s="67"/>
      <c r="T133" s="68"/>
      <c r="U133" s="37"/>
      <c r="V133" s="37"/>
      <c r="W133" s="37"/>
      <c r="X133" s="37"/>
      <c r="Y133" s="37"/>
      <c r="Z133" s="37"/>
      <c r="AA133" s="37"/>
      <c r="AB133" s="37"/>
      <c r="AC133" s="37"/>
      <c r="AD133" s="37"/>
      <c r="AE133" s="37"/>
      <c r="AT133" s="20" t="s">
        <v>176</v>
      </c>
      <c r="AU133" s="20" t="s">
        <v>87</v>
      </c>
    </row>
    <row r="134" spans="1:65" s="13" customFormat="1" ht="22.5">
      <c r="B134" s="196"/>
      <c r="C134" s="197"/>
      <c r="D134" s="189" t="s">
        <v>178</v>
      </c>
      <c r="E134" s="198" t="s">
        <v>21</v>
      </c>
      <c r="F134" s="199" t="s">
        <v>200</v>
      </c>
      <c r="G134" s="197"/>
      <c r="H134" s="200">
        <v>11.209</v>
      </c>
      <c r="I134" s="201"/>
      <c r="J134" s="197"/>
      <c r="K134" s="197"/>
      <c r="L134" s="202"/>
      <c r="M134" s="203"/>
      <c r="N134" s="204"/>
      <c r="O134" s="204"/>
      <c r="P134" s="204"/>
      <c r="Q134" s="204"/>
      <c r="R134" s="204"/>
      <c r="S134" s="204"/>
      <c r="T134" s="205"/>
      <c r="AT134" s="206" t="s">
        <v>178</v>
      </c>
      <c r="AU134" s="206" t="s">
        <v>87</v>
      </c>
      <c r="AV134" s="13" t="s">
        <v>87</v>
      </c>
      <c r="AW134" s="13" t="s">
        <v>38</v>
      </c>
      <c r="AX134" s="13" t="s">
        <v>77</v>
      </c>
      <c r="AY134" s="206" t="s">
        <v>165</v>
      </c>
    </row>
    <row r="135" spans="1:65" s="14" customFormat="1" ht="11.25">
      <c r="B135" s="207"/>
      <c r="C135" s="208"/>
      <c r="D135" s="189" t="s">
        <v>178</v>
      </c>
      <c r="E135" s="209" t="s">
        <v>21</v>
      </c>
      <c r="F135" s="210" t="s">
        <v>180</v>
      </c>
      <c r="G135" s="208"/>
      <c r="H135" s="211">
        <v>11.209</v>
      </c>
      <c r="I135" s="212"/>
      <c r="J135" s="208"/>
      <c r="K135" s="208"/>
      <c r="L135" s="213"/>
      <c r="M135" s="214"/>
      <c r="N135" s="215"/>
      <c r="O135" s="215"/>
      <c r="P135" s="215"/>
      <c r="Q135" s="215"/>
      <c r="R135" s="215"/>
      <c r="S135" s="215"/>
      <c r="T135" s="216"/>
      <c r="AT135" s="217" t="s">
        <v>178</v>
      </c>
      <c r="AU135" s="217" t="s">
        <v>87</v>
      </c>
      <c r="AV135" s="14" t="s">
        <v>172</v>
      </c>
      <c r="AW135" s="14" t="s">
        <v>38</v>
      </c>
      <c r="AX135" s="14" t="s">
        <v>85</v>
      </c>
      <c r="AY135" s="217" t="s">
        <v>165</v>
      </c>
    </row>
    <row r="136" spans="1:65" s="2" customFormat="1" ht="24.2" customHeight="1">
      <c r="A136" s="37"/>
      <c r="B136" s="38"/>
      <c r="C136" s="176" t="s">
        <v>201</v>
      </c>
      <c r="D136" s="176" t="s">
        <v>167</v>
      </c>
      <c r="E136" s="177" t="s">
        <v>202</v>
      </c>
      <c r="F136" s="178" t="s">
        <v>203</v>
      </c>
      <c r="G136" s="179" t="s">
        <v>196</v>
      </c>
      <c r="H136" s="180">
        <v>19.059999999999999</v>
      </c>
      <c r="I136" s="181"/>
      <c r="J136" s="182">
        <f>ROUND(I136*H136,2)</f>
        <v>0</v>
      </c>
      <c r="K136" s="178" t="s">
        <v>171</v>
      </c>
      <c r="L136" s="42"/>
      <c r="M136" s="183" t="s">
        <v>21</v>
      </c>
      <c r="N136" s="184" t="s">
        <v>48</v>
      </c>
      <c r="O136" s="67"/>
      <c r="P136" s="185">
        <f>O136*H136</f>
        <v>0</v>
      </c>
      <c r="Q136" s="185">
        <v>0</v>
      </c>
      <c r="R136" s="185">
        <f>Q136*H136</f>
        <v>0</v>
      </c>
      <c r="S136" s="185">
        <v>0</v>
      </c>
      <c r="T136" s="186">
        <f>S136*H136</f>
        <v>0</v>
      </c>
      <c r="U136" s="37"/>
      <c r="V136" s="37"/>
      <c r="W136" s="37"/>
      <c r="X136" s="37"/>
      <c r="Y136" s="37"/>
      <c r="Z136" s="37"/>
      <c r="AA136" s="37"/>
      <c r="AB136" s="37"/>
      <c r="AC136" s="37"/>
      <c r="AD136" s="37"/>
      <c r="AE136" s="37"/>
      <c r="AR136" s="187" t="s">
        <v>172</v>
      </c>
      <c r="AT136" s="187" t="s">
        <v>167</v>
      </c>
      <c r="AU136" s="187" t="s">
        <v>87</v>
      </c>
      <c r="AY136" s="20" t="s">
        <v>165</v>
      </c>
      <c r="BE136" s="188">
        <f>IF(N136="základní",J136,0)</f>
        <v>0</v>
      </c>
      <c r="BF136" s="188">
        <f>IF(N136="snížená",J136,0)</f>
        <v>0</v>
      </c>
      <c r="BG136" s="188">
        <f>IF(N136="zákl. přenesená",J136,0)</f>
        <v>0</v>
      </c>
      <c r="BH136" s="188">
        <f>IF(N136="sníž. přenesená",J136,0)</f>
        <v>0</v>
      </c>
      <c r="BI136" s="188">
        <f>IF(N136="nulová",J136,0)</f>
        <v>0</v>
      </c>
      <c r="BJ136" s="20" t="s">
        <v>85</v>
      </c>
      <c r="BK136" s="188">
        <f>ROUND(I136*H136,2)</f>
        <v>0</v>
      </c>
      <c r="BL136" s="20" t="s">
        <v>172</v>
      </c>
      <c r="BM136" s="187" t="s">
        <v>204</v>
      </c>
    </row>
    <row r="137" spans="1:65" s="2" customFormat="1" ht="29.25">
      <c r="A137" s="37"/>
      <c r="B137" s="38"/>
      <c r="C137" s="39"/>
      <c r="D137" s="189" t="s">
        <v>174</v>
      </c>
      <c r="E137" s="39"/>
      <c r="F137" s="190" t="s">
        <v>205</v>
      </c>
      <c r="G137" s="39"/>
      <c r="H137" s="39"/>
      <c r="I137" s="191"/>
      <c r="J137" s="39"/>
      <c r="K137" s="39"/>
      <c r="L137" s="42"/>
      <c r="M137" s="192"/>
      <c r="N137" s="193"/>
      <c r="O137" s="67"/>
      <c r="P137" s="67"/>
      <c r="Q137" s="67"/>
      <c r="R137" s="67"/>
      <c r="S137" s="67"/>
      <c r="T137" s="68"/>
      <c r="U137" s="37"/>
      <c r="V137" s="37"/>
      <c r="W137" s="37"/>
      <c r="X137" s="37"/>
      <c r="Y137" s="37"/>
      <c r="Z137" s="37"/>
      <c r="AA137" s="37"/>
      <c r="AB137" s="37"/>
      <c r="AC137" s="37"/>
      <c r="AD137" s="37"/>
      <c r="AE137" s="37"/>
      <c r="AT137" s="20" t="s">
        <v>174</v>
      </c>
      <c r="AU137" s="20" t="s">
        <v>87</v>
      </c>
    </row>
    <row r="138" spans="1:65" s="2" customFormat="1" ht="11.25">
      <c r="A138" s="37"/>
      <c r="B138" s="38"/>
      <c r="C138" s="39"/>
      <c r="D138" s="194" t="s">
        <v>176</v>
      </c>
      <c r="E138" s="39"/>
      <c r="F138" s="195" t="s">
        <v>206</v>
      </c>
      <c r="G138" s="39"/>
      <c r="H138" s="39"/>
      <c r="I138" s="191"/>
      <c r="J138" s="39"/>
      <c r="K138" s="39"/>
      <c r="L138" s="42"/>
      <c r="M138" s="192"/>
      <c r="N138" s="193"/>
      <c r="O138" s="67"/>
      <c r="P138" s="67"/>
      <c r="Q138" s="67"/>
      <c r="R138" s="67"/>
      <c r="S138" s="67"/>
      <c r="T138" s="68"/>
      <c r="U138" s="37"/>
      <c r="V138" s="37"/>
      <c r="W138" s="37"/>
      <c r="X138" s="37"/>
      <c r="Y138" s="37"/>
      <c r="Z138" s="37"/>
      <c r="AA138" s="37"/>
      <c r="AB138" s="37"/>
      <c r="AC138" s="37"/>
      <c r="AD138" s="37"/>
      <c r="AE138" s="37"/>
      <c r="AT138" s="20" t="s">
        <v>176</v>
      </c>
      <c r="AU138" s="20" t="s">
        <v>87</v>
      </c>
    </row>
    <row r="139" spans="1:65" s="13" customFormat="1" ht="22.5">
      <c r="B139" s="196"/>
      <c r="C139" s="197"/>
      <c r="D139" s="189" t="s">
        <v>178</v>
      </c>
      <c r="E139" s="198" t="s">
        <v>21</v>
      </c>
      <c r="F139" s="199" t="s">
        <v>207</v>
      </c>
      <c r="G139" s="197"/>
      <c r="H139" s="200">
        <v>19.059999999999999</v>
      </c>
      <c r="I139" s="201"/>
      <c r="J139" s="197"/>
      <c r="K139" s="197"/>
      <c r="L139" s="202"/>
      <c r="M139" s="203"/>
      <c r="N139" s="204"/>
      <c r="O139" s="204"/>
      <c r="P139" s="204"/>
      <c r="Q139" s="204"/>
      <c r="R139" s="204"/>
      <c r="S139" s="204"/>
      <c r="T139" s="205"/>
      <c r="AT139" s="206" t="s">
        <v>178</v>
      </c>
      <c r="AU139" s="206" t="s">
        <v>87</v>
      </c>
      <c r="AV139" s="13" t="s">
        <v>87</v>
      </c>
      <c r="AW139" s="13" t="s">
        <v>38</v>
      </c>
      <c r="AX139" s="13" t="s">
        <v>77</v>
      </c>
      <c r="AY139" s="206" t="s">
        <v>165</v>
      </c>
    </row>
    <row r="140" spans="1:65" s="14" customFormat="1" ht="11.25">
      <c r="B140" s="207"/>
      <c r="C140" s="208"/>
      <c r="D140" s="189" t="s">
        <v>178</v>
      </c>
      <c r="E140" s="209" t="s">
        <v>21</v>
      </c>
      <c r="F140" s="210" t="s">
        <v>180</v>
      </c>
      <c r="G140" s="208"/>
      <c r="H140" s="211">
        <v>19.059999999999999</v>
      </c>
      <c r="I140" s="212"/>
      <c r="J140" s="208"/>
      <c r="K140" s="208"/>
      <c r="L140" s="213"/>
      <c r="M140" s="214"/>
      <c r="N140" s="215"/>
      <c r="O140" s="215"/>
      <c r="P140" s="215"/>
      <c r="Q140" s="215"/>
      <c r="R140" s="215"/>
      <c r="S140" s="215"/>
      <c r="T140" s="216"/>
      <c r="AT140" s="217" t="s">
        <v>178</v>
      </c>
      <c r="AU140" s="217" t="s">
        <v>87</v>
      </c>
      <c r="AV140" s="14" t="s">
        <v>172</v>
      </c>
      <c r="AW140" s="14" t="s">
        <v>38</v>
      </c>
      <c r="AX140" s="14" t="s">
        <v>85</v>
      </c>
      <c r="AY140" s="217" t="s">
        <v>165</v>
      </c>
    </row>
    <row r="141" spans="1:65" s="2" customFormat="1" ht="33" customHeight="1">
      <c r="A141" s="37"/>
      <c r="B141" s="38"/>
      <c r="C141" s="176" t="s">
        <v>208</v>
      </c>
      <c r="D141" s="176" t="s">
        <v>167</v>
      </c>
      <c r="E141" s="177" t="s">
        <v>209</v>
      </c>
      <c r="F141" s="178" t="s">
        <v>210</v>
      </c>
      <c r="G141" s="179" t="s">
        <v>196</v>
      </c>
      <c r="H141" s="180">
        <v>3.2549999999999999</v>
      </c>
      <c r="I141" s="181"/>
      <c r="J141" s="182">
        <f>ROUND(I141*H141,2)</f>
        <v>0</v>
      </c>
      <c r="K141" s="178" t="s">
        <v>171</v>
      </c>
      <c r="L141" s="42"/>
      <c r="M141" s="183" t="s">
        <v>21</v>
      </c>
      <c r="N141" s="184" t="s">
        <v>48</v>
      </c>
      <c r="O141" s="67"/>
      <c r="P141" s="185">
        <f>O141*H141</f>
        <v>0</v>
      </c>
      <c r="Q141" s="185">
        <v>0</v>
      </c>
      <c r="R141" s="185">
        <f>Q141*H141</f>
        <v>0</v>
      </c>
      <c r="S141" s="185">
        <v>0</v>
      </c>
      <c r="T141" s="186">
        <f>S141*H141</f>
        <v>0</v>
      </c>
      <c r="U141" s="37"/>
      <c r="V141" s="37"/>
      <c r="W141" s="37"/>
      <c r="X141" s="37"/>
      <c r="Y141" s="37"/>
      <c r="Z141" s="37"/>
      <c r="AA141" s="37"/>
      <c r="AB141" s="37"/>
      <c r="AC141" s="37"/>
      <c r="AD141" s="37"/>
      <c r="AE141" s="37"/>
      <c r="AR141" s="187" t="s">
        <v>172</v>
      </c>
      <c r="AT141" s="187" t="s">
        <v>167</v>
      </c>
      <c r="AU141" s="187" t="s">
        <v>87</v>
      </c>
      <c r="AY141" s="20" t="s">
        <v>165</v>
      </c>
      <c r="BE141" s="188">
        <f>IF(N141="základní",J141,0)</f>
        <v>0</v>
      </c>
      <c r="BF141" s="188">
        <f>IF(N141="snížená",J141,0)</f>
        <v>0</v>
      </c>
      <c r="BG141" s="188">
        <f>IF(N141="zákl. přenesená",J141,0)</f>
        <v>0</v>
      </c>
      <c r="BH141" s="188">
        <f>IF(N141="sníž. přenesená",J141,0)</f>
        <v>0</v>
      </c>
      <c r="BI141" s="188">
        <f>IF(N141="nulová",J141,0)</f>
        <v>0</v>
      </c>
      <c r="BJ141" s="20" t="s">
        <v>85</v>
      </c>
      <c r="BK141" s="188">
        <f>ROUND(I141*H141,2)</f>
        <v>0</v>
      </c>
      <c r="BL141" s="20" t="s">
        <v>172</v>
      </c>
      <c r="BM141" s="187" t="s">
        <v>211</v>
      </c>
    </row>
    <row r="142" spans="1:65" s="2" customFormat="1" ht="29.25">
      <c r="A142" s="37"/>
      <c r="B142" s="38"/>
      <c r="C142" s="39"/>
      <c r="D142" s="189" t="s">
        <v>174</v>
      </c>
      <c r="E142" s="39"/>
      <c r="F142" s="190" t="s">
        <v>212</v>
      </c>
      <c r="G142" s="39"/>
      <c r="H142" s="39"/>
      <c r="I142" s="191"/>
      <c r="J142" s="39"/>
      <c r="K142" s="39"/>
      <c r="L142" s="42"/>
      <c r="M142" s="192"/>
      <c r="N142" s="193"/>
      <c r="O142" s="67"/>
      <c r="P142" s="67"/>
      <c r="Q142" s="67"/>
      <c r="R142" s="67"/>
      <c r="S142" s="67"/>
      <c r="T142" s="68"/>
      <c r="U142" s="37"/>
      <c r="V142" s="37"/>
      <c r="W142" s="37"/>
      <c r="X142" s="37"/>
      <c r="Y142" s="37"/>
      <c r="Z142" s="37"/>
      <c r="AA142" s="37"/>
      <c r="AB142" s="37"/>
      <c r="AC142" s="37"/>
      <c r="AD142" s="37"/>
      <c r="AE142" s="37"/>
      <c r="AT142" s="20" t="s">
        <v>174</v>
      </c>
      <c r="AU142" s="20" t="s">
        <v>87</v>
      </c>
    </row>
    <row r="143" spans="1:65" s="2" customFormat="1" ht="11.25">
      <c r="A143" s="37"/>
      <c r="B143" s="38"/>
      <c r="C143" s="39"/>
      <c r="D143" s="194" t="s">
        <v>176</v>
      </c>
      <c r="E143" s="39"/>
      <c r="F143" s="195" t="s">
        <v>213</v>
      </c>
      <c r="G143" s="39"/>
      <c r="H143" s="39"/>
      <c r="I143" s="191"/>
      <c r="J143" s="39"/>
      <c r="K143" s="39"/>
      <c r="L143" s="42"/>
      <c r="M143" s="192"/>
      <c r="N143" s="193"/>
      <c r="O143" s="67"/>
      <c r="P143" s="67"/>
      <c r="Q143" s="67"/>
      <c r="R143" s="67"/>
      <c r="S143" s="67"/>
      <c r="T143" s="68"/>
      <c r="U143" s="37"/>
      <c r="V143" s="37"/>
      <c r="W143" s="37"/>
      <c r="X143" s="37"/>
      <c r="Y143" s="37"/>
      <c r="Z143" s="37"/>
      <c r="AA143" s="37"/>
      <c r="AB143" s="37"/>
      <c r="AC143" s="37"/>
      <c r="AD143" s="37"/>
      <c r="AE143" s="37"/>
      <c r="AT143" s="20" t="s">
        <v>176</v>
      </c>
      <c r="AU143" s="20" t="s">
        <v>87</v>
      </c>
    </row>
    <row r="144" spans="1:65" s="13" customFormat="1" ht="11.25">
      <c r="B144" s="196"/>
      <c r="C144" s="197"/>
      <c r="D144" s="189" t="s">
        <v>178</v>
      </c>
      <c r="E144" s="198" t="s">
        <v>21</v>
      </c>
      <c r="F144" s="199" t="s">
        <v>214</v>
      </c>
      <c r="G144" s="197"/>
      <c r="H144" s="200">
        <v>3.2549999999999999</v>
      </c>
      <c r="I144" s="201"/>
      <c r="J144" s="197"/>
      <c r="K144" s="197"/>
      <c r="L144" s="202"/>
      <c r="M144" s="203"/>
      <c r="N144" s="204"/>
      <c r="O144" s="204"/>
      <c r="P144" s="204"/>
      <c r="Q144" s="204"/>
      <c r="R144" s="204"/>
      <c r="S144" s="204"/>
      <c r="T144" s="205"/>
      <c r="AT144" s="206" t="s">
        <v>178</v>
      </c>
      <c r="AU144" s="206" t="s">
        <v>87</v>
      </c>
      <c r="AV144" s="13" t="s">
        <v>87</v>
      </c>
      <c r="AW144" s="13" t="s">
        <v>38</v>
      </c>
      <c r="AX144" s="13" t="s">
        <v>77</v>
      </c>
      <c r="AY144" s="206" t="s">
        <v>165</v>
      </c>
    </row>
    <row r="145" spans="1:65" s="14" customFormat="1" ht="11.25">
      <c r="B145" s="207"/>
      <c r="C145" s="208"/>
      <c r="D145" s="189" t="s">
        <v>178</v>
      </c>
      <c r="E145" s="209" t="s">
        <v>21</v>
      </c>
      <c r="F145" s="210" t="s">
        <v>180</v>
      </c>
      <c r="G145" s="208"/>
      <c r="H145" s="211">
        <v>3.2549999999999999</v>
      </c>
      <c r="I145" s="212"/>
      <c r="J145" s="208"/>
      <c r="K145" s="208"/>
      <c r="L145" s="213"/>
      <c r="M145" s="214"/>
      <c r="N145" s="215"/>
      <c r="O145" s="215"/>
      <c r="P145" s="215"/>
      <c r="Q145" s="215"/>
      <c r="R145" s="215"/>
      <c r="S145" s="215"/>
      <c r="T145" s="216"/>
      <c r="AT145" s="217" t="s">
        <v>178</v>
      </c>
      <c r="AU145" s="217" t="s">
        <v>87</v>
      </c>
      <c r="AV145" s="14" t="s">
        <v>172</v>
      </c>
      <c r="AW145" s="14" t="s">
        <v>38</v>
      </c>
      <c r="AX145" s="14" t="s">
        <v>85</v>
      </c>
      <c r="AY145" s="217" t="s">
        <v>165</v>
      </c>
    </row>
    <row r="146" spans="1:65" s="2" customFormat="1" ht="24.2" customHeight="1">
      <c r="A146" s="37"/>
      <c r="B146" s="38"/>
      <c r="C146" s="176" t="s">
        <v>215</v>
      </c>
      <c r="D146" s="176" t="s">
        <v>167</v>
      </c>
      <c r="E146" s="177" t="s">
        <v>216</v>
      </c>
      <c r="F146" s="178" t="s">
        <v>217</v>
      </c>
      <c r="G146" s="179" t="s">
        <v>196</v>
      </c>
      <c r="H146" s="180">
        <v>2</v>
      </c>
      <c r="I146" s="181"/>
      <c r="J146" s="182">
        <f>ROUND(I146*H146,2)</f>
        <v>0</v>
      </c>
      <c r="K146" s="178" t="s">
        <v>171</v>
      </c>
      <c r="L146" s="42"/>
      <c r="M146" s="183" t="s">
        <v>21</v>
      </c>
      <c r="N146" s="184" t="s">
        <v>48</v>
      </c>
      <c r="O146" s="67"/>
      <c r="P146" s="185">
        <f>O146*H146</f>
        <v>0</v>
      </c>
      <c r="Q146" s="185">
        <v>0</v>
      </c>
      <c r="R146" s="185">
        <f>Q146*H146</f>
        <v>0</v>
      </c>
      <c r="S146" s="185">
        <v>0</v>
      </c>
      <c r="T146" s="186">
        <f>S146*H146</f>
        <v>0</v>
      </c>
      <c r="U146" s="37"/>
      <c r="V146" s="37"/>
      <c r="W146" s="37"/>
      <c r="X146" s="37"/>
      <c r="Y146" s="37"/>
      <c r="Z146" s="37"/>
      <c r="AA146" s="37"/>
      <c r="AB146" s="37"/>
      <c r="AC146" s="37"/>
      <c r="AD146" s="37"/>
      <c r="AE146" s="37"/>
      <c r="AR146" s="187" t="s">
        <v>172</v>
      </c>
      <c r="AT146" s="187" t="s">
        <v>167</v>
      </c>
      <c r="AU146" s="187" t="s">
        <v>87</v>
      </c>
      <c r="AY146" s="20" t="s">
        <v>165</v>
      </c>
      <c r="BE146" s="188">
        <f>IF(N146="základní",J146,0)</f>
        <v>0</v>
      </c>
      <c r="BF146" s="188">
        <f>IF(N146="snížená",J146,0)</f>
        <v>0</v>
      </c>
      <c r="BG146" s="188">
        <f>IF(N146="zákl. přenesená",J146,0)</f>
        <v>0</v>
      </c>
      <c r="BH146" s="188">
        <f>IF(N146="sníž. přenesená",J146,0)</f>
        <v>0</v>
      </c>
      <c r="BI146" s="188">
        <f>IF(N146="nulová",J146,0)</f>
        <v>0</v>
      </c>
      <c r="BJ146" s="20" t="s">
        <v>85</v>
      </c>
      <c r="BK146" s="188">
        <f>ROUND(I146*H146,2)</f>
        <v>0</v>
      </c>
      <c r="BL146" s="20" t="s">
        <v>172</v>
      </c>
      <c r="BM146" s="187" t="s">
        <v>218</v>
      </c>
    </row>
    <row r="147" spans="1:65" s="2" customFormat="1" ht="19.5">
      <c r="A147" s="37"/>
      <c r="B147" s="38"/>
      <c r="C147" s="39"/>
      <c r="D147" s="189" t="s">
        <v>174</v>
      </c>
      <c r="E147" s="39"/>
      <c r="F147" s="190" t="s">
        <v>219</v>
      </c>
      <c r="G147" s="39"/>
      <c r="H147" s="39"/>
      <c r="I147" s="191"/>
      <c r="J147" s="39"/>
      <c r="K147" s="39"/>
      <c r="L147" s="42"/>
      <c r="M147" s="192"/>
      <c r="N147" s="193"/>
      <c r="O147" s="67"/>
      <c r="P147" s="67"/>
      <c r="Q147" s="67"/>
      <c r="R147" s="67"/>
      <c r="S147" s="67"/>
      <c r="T147" s="68"/>
      <c r="U147" s="37"/>
      <c r="V147" s="37"/>
      <c r="W147" s="37"/>
      <c r="X147" s="37"/>
      <c r="Y147" s="37"/>
      <c r="Z147" s="37"/>
      <c r="AA147" s="37"/>
      <c r="AB147" s="37"/>
      <c r="AC147" s="37"/>
      <c r="AD147" s="37"/>
      <c r="AE147" s="37"/>
      <c r="AT147" s="20" t="s">
        <v>174</v>
      </c>
      <c r="AU147" s="20" t="s">
        <v>87</v>
      </c>
    </row>
    <row r="148" spans="1:65" s="2" customFormat="1" ht="11.25">
      <c r="A148" s="37"/>
      <c r="B148" s="38"/>
      <c r="C148" s="39"/>
      <c r="D148" s="194" t="s">
        <v>176</v>
      </c>
      <c r="E148" s="39"/>
      <c r="F148" s="195" t="s">
        <v>220</v>
      </c>
      <c r="G148" s="39"/>
      <c r="H148" s="39"/>
      <c r="I148" s="191"/>
      <c r="J148" s="39"/>
      <c r="K148" s="39"/>
      <c r="L148" s="42"/>
      <c r="M148" s="192"/>
      <c r="N148" s="193"/>
      <c r="O148" s="67"/>
      <c r="P148" s="67"/>
      <c r="Q148" s="67"/>
      <c r="R148" s="67"/>
      <c r="S148" s="67"/>
      <c r="T148" s="68"/>
      <c r="U148" s="37"/>
      <c r="V148" s="37"/>
      <c r="W148" s="37"/>
      <c r="X148" s="37"/>
      <c r="Y148" s="37"/>
      <c r="Z148" s="37"/>
      <c r="AA148" s="37"/>
      <c r="AB148" s="37"/>
      <c r="AC148" s="37"/>
      <c r="AD148" s="37"/>
      <c r="AE148" s="37"/>
      <c r="AT148" s="20" t="s">
        <v>176</v>
      </c>
      <c r="AU148" s="20" t="s">
        <v>87</v>
      </c>
    </row>
    <row r="149" spans="1:65" s="13" customFormat="1" ht="22.5">
      <c r="B149" s="196"/>
      <c r="C149" s="197"/>
      <c r="D149" s="189" t="s">
        <v>178</v>
      </c>
      <c r="E149" s="198" t="s">
        <v>21</v>
      </c>
      <c r="F149" s="199" t="s">
        <v>221</v>
      </c>
      <c r="G149" s="197"/>
      <c r="H149" s="200">
        <v>2</v>
      </c>
      <c r="I149" s="201"/>
      <c r="J149" s="197"/>
      <c r="K149" s="197"/>
      <c r="L149" s="202"/>
      <c r="M149" s="203"/>
      <c r="N149" s="204"/>
      <c r="O149" s="204"/>
      <c r="P149" s="204"/>
      <c r="Q149" s="204"/>
      <c r="R149" s="204"/>
      <c r="S149" s="204"/>
      <c r="T149" s="205"/>
      <c r="AT149" s="206" t="s">
        <v>178</v>
      </c>
      <c r="AU149" s="206" t="s">
        <v>87</v>
      </c>
      <c r="AV149" s="13" t="s">
        <v>87</v>
      </c>
      <c r="AW149" s="13" t="s">
        <v>38</v>
      </c>
      <c r="AX149" s="13" t="s">
        <v>77</v>
      </c>
      <c r="AY149" s="206" t="s">
        <v>165</v>
      </c>
    </row>
    <row r="150" spans="1:65" s="14" customFormat="1" ht="11.25">
      <c r="B150" s="207"/>
      <c r="C150" s="208"/>
      <c r="D150" s="189" t="s">
        <v>178</v>
      </c>
      <c r="E150" s="209" t="s">
        <v>21</v>
      </c>
      <c r="F150" s="210" t="s">
        <v>180</v>
      </c>
      <c r="G150" s="208"/>
      <c r="H150" s="211">
        <v>2</v>
      </c>
      <c r="I150" s="212"/>
      <c r="J150" s="208"/>
      <c r="K150" s="208"/>
      <c r="L150" s="213"/>
      <c r="M150" s="214"/>
      <c r="N150" s="215"/>
      <c r="O150" s="215"/>
      <c r="P150" s="215"/>
      <c r="Q150" s="215"/>
      <c r="R150" s="215"/>
      <c r="S150" s="215"/>
      <c r="T150" s="216"/>
      <c r="AT150" s="217" t="s">
        <v>178</v>
      </c>
      <c r="AU150" s="217" t="s">
        <v>87</v>
      </c>
      <c r="AV150" s="14" t="s">
        <v>172</v>
      </c>
      <c r="AW150" s="14" t="s">
        <v>38</v>
      </c>
      <c r="AX150" s="14" t="s">
        <v>85</v>
      </c>
      <c r="AY150" s="217" t="s">
        <v>165</v>
      </c>
    </row>
    <row r="151" spans="1:65" s="2" customFormat="1" ht="37.9" customHeight="1">
      <c r="A151" s="37"/>
      <c r="B151" s="38"/>
      <c r="C151" s="176" t="s">
        <v>222</v>
      </c>
      <c r="D151" s="176" t="s">
        <v>167</v>
      </c>
      <c r="E151" s="177" t="s">
        <v>223</v>
      </c>
      <c r="F151" s="178" t="s">
        <v>224</v>
      </c>
      <c r="G151" s="179" t="s">
        <v>196</v>
      </c>
      <c r="H151" s="180">
        <v>13.209</v>
      </c>
      <c r="I151" s="181"/>
      <c r="J151" s="182">
        <f>ROUND(I151*H151,2)</f>
        <v>0</v>
      </c>
      <c r="K151" s="178" t="s">
        <v>171</v>
      </c>
      <c r="L151" s="42"/>
      <c r="M151" s="183" t="s">
        <v>21</v>
      </c>
      <c r="N151" s="184" t="s">
        <v>48</v>
      </c>
      <c r="O151" s="67"/>
      <c r="P151" s="185">
        <f>O151*H151</f>
        <v>0</v>
      </c>
      <c r="Q151" s="185">
        <v>0</v>
      </c>
      <c r="R151" s="185">
        <f>Q151*H151</f>
        <v>0</v>
      </c>
      <c r="S151" s="185">
        <v>0</v>
      </c>
      <c r="T151" s="186">
        <f>S151*H151</f>
        <v>0</v>
      </c>
      <c r="U151" s="37"/>
      <c r="V151" s="37"/>
      <c r="W151" s="37"/>
      <c r="X151" s="37"/>
      <c r="Y151" s="37"/>
      <c r="Z151" s="37"/>
      <c r="AA151" s="37"/>
      <c r="AB151" s="37"/>
      <c r="AC151" s="37"/>
      <c r="AD151" s="37"/>
      <c r="AE151" s="37"/>
      <c r="AR151" s="187" t="s">
        <v>172</v>
      </c>
      <c r="AT151" s="187" t="s">
        <v>167</v>
      </c>
      <c r="AU151" s="187" t="s">
        <v>87</v>
      </c>
      <c r="AY151" s="20" t="s">
        <v>165</v>
      </c>
      <c r="BE151" s="188">
        <f>IF(N151="základní",J151,0)</f>
        <v>0</v>
      </c>
      <c r="BF151" s="188">
        <f>IF(N151="snížená",J151,0)</f>
        <v>0</v>
      </c>
      <c r="BG151" s="188">
        <f>IF(N151="zákl. přenesená",J151,0)</f>
        <v>0</v>
      </c>
      <c r="BH151" s="188">
        <f>IF(N151="sníž. přenesená",J151,0)</f>
        <v>0</v>
      </c>
      <c r="BI151" s="188">
        <f>IF(N151="nulová",J151,0)</f>
        <v>0</v>
      </c>
      <c r="BJ151" s="20" t="s">
        <v>85</v>
      </c>
      <c r="BK151" s="188">
        <f>ROUND(I151*H151,2)</f>
        <v>0</v>
      </c>
      <c r="BL151" s="20" t="s">
        <v>172</v>
      </c>
      <c r="BM151" s="187" t="s">
        <v>225</v>
      </c>
    </row>
    <row r="152" spans="1:65" s="2" customFormat="1" ht="39">
      <c r="A152" s="37"/>
      <c r="B152" s="38"/>
      <c r="C152" s="39"/>
      <c r="D152" s="189" t="s">
        <v>174</v>
      </c>
      <c r="E152" s="39"/>
      <c r="F152" s="190" t="s">
        <v>226</v>
      </c>
      <c r="G152" s="39"/>
      <c r="H152" s="39"/>
      <c r="I152" s="191"/>
      <c r="J152" s="39"/>
      <c r="K152" s="39"/>
      <c r="L152" s="42"/>
      <c r="M152" s="192"/>
      <c r="N152" s="193"/>
      <c r="O152" s="67"/>
      <c r="P152" s="67"/>
      <c r="Q152" s="67"/>
      <c r="R152" s="67"/>
      <c r="S152" s="67"/>
      <c r="T152" s="68"/>
      <c r="U152" s="37"/>
      <c r="V152" s="37"/>
      <c r="W152" s="37"/>
      <c r="X152" s="37"/>
      <c r="Y152" s="37"/>
      <c r="Z152" s="37"/>
      <c r="AA152" s="37"/>
      <c r="AB152" s="37"/>
      <c r="AC152" s="37"/>
      <c r="AD152" s="37"/>
      <c r="AE152" s="37"/>
      <c r="AT152" s="20" t="s">
        <v>174</v>
      </c>
      <c r="AU152" s="20" t="s">
        <v>87</v>
      </c>
    </row>
    <row r="153" spans="1:65" s="2" customFormat="1" ht="11.25">
      <c r="A153" s="37"/>
      <c r="B153" s="38"/>
      <c r="C153" s="39"/>
      <c r="D153" s="194" t="s">
        <v>176</v>
      </c>
      <c r="E153" s="39"/>
      <c r="F153" s="195" t="s">
        <v>227</v>
      </c>
      <c r="G153" s="39"/>
      <c r="H153" s="39"/>
      <c r="I153" s="191"/>
      <c r="J153" s="39"/>
      <c r="K153" s="39"/>
      <c r="L153" s="42"/>
      <c r="M153" s="192"/>
      <c r="N153" s="193"/>
      <c r="O153" s="67"/>
      <c r="P153" s="67"/>
      <c r="Q153" s="67"/>
      <c r="R153" s="67"/>
      <c r="S153" s="67"/>
      <c r="T153" s="68"/>
      <c r="U153" s="37"/>
      <c r="V153" s="37"/>
      <c r="W153" s="37"/>
      <c r="X153" s="37"/>
      <c r="Y153" s="37"/>
      <c r="Z153" s="37"/>
      <c r="AA153" s="37"/>
      <c r="AB153" s="37"/>
      <c r="AC153" s="37"/>
      <c r="AD153" s="37"/>
      <c r="AE153" s="37"/>
      <c r="AT153" s="20" t="s">
        <v>176</v>
      </c>
      <c r="AU153" s="20" t="s">
        <v>87</v>
      </c>
    </row>
    <row r="154" spans="1:65" s="13" customFormat="1" ht="33.75">
      <c r="B154" s="196"/>
      <c r="C154" s="197"/>
      <c r="D154" s="189" t="s">
        <v>178</v>
      </c>
      <c r="E154" s="198" t="s">
        <v>21</v>
      </c>
      <c r="F154" s="199" t="s">
        <v>228</v>
      </c>
      <c r="G154" s="197"/>
      <c r="H154" s="200">
        <v>11.209</v>
      </c>
      <c r="I154" s="201"/>
      <c r="J154" s="197"/>
      <c r="K154" s="197"/>
      <c r="L154" s="202"/>
      <c r="M154" s="203"/>
      <c r="N154" s="204"/>
      <c r="O154" s="204"/>
      <c r="P154" s="204"/>
      <c r="Q154" s="204"/>
      <c r="R154" s="204"/>
      <c r="S154" s="204"/>
      <c r="T154" s="205"/>
      <c r="AT154" s="206" t="s">
        <v>178</v>
      </c>
      <c r="AU154" s="206" t="s">
        <v>87</v>
      </c>
      <c r="AV154" s="13" t="s">
        <v>87</v>
      </c>
      <c r="AW154" s="13" t="s">
        <v>38</v>
      </c>
      <c r="AX154" s="13" t="s">
        <v>77</v>
      </c>
      <c r="AY154" s="206" t="s">
        <v>165</v>
      </c>
    </row>
    <row r="155" spans="1:65" s="13" customFormat="1" ht="22.5">
      <c r="B155" s="196"/>
      <c r="C155" s="197"/>
      <c r="D155" s="189" t="s">
        <v>178</v>
      </c>
      <c r="E155" s="198" t="s">
        <v>21</v>
      </c>
      <c r="F155" s="199" t="s">
        <v>229</v>
      </c>
      <c r="G155" s="197"/>
      <c r="H155" s="200">
        <v>2</v>
      </c>
      <c r="I155" s="201"/>
      <c r="J155" s="197"/>
      <c r="K155" s="197"/>
      <c r="L155" s="202"/>
      <c r="M155" s="203"/>
      <c r="N155" s="204"/>
      <c r="O155" s="204"/>
      <c r="P155" s="204"/>
      <c r="Q155" s="204"/>
      <c r="R155" s="204"/>
      <c r="S155" s="204"/>
      <c r="T155" s="205"/>
      <c r="AT155" s="206" t="s">
        <v>178</v>
      </c>
      <c r="AU155" s="206" t="s">
        <v>87</v>
      </c>
      <c r="AV155" s="13" t="s">
        <v>87</v>
      </c>
      <c r="AW155" s="13" t="s">
        <v>38</v>
      </c>
      <c r="AX155" s="13" t="s">
        <v>77</v>
      </c>
      <c r="AY155" s="206" t="s">
        <v>165</v>
      </c>
    </row>
    <row r="156" spans="1:65" s="14" customFormat="1" ht="11.25">
      <c r="B156" s="207"/>
      <c r="C156" s="208"/>
      <c r="D156" s="189" t="s">
        <v>178</v>
      </c>
      <c r="E156" s="209" t="s">
        <v>21</v>
      </c>
      <c r="F156" s="210" t="s">
        <v>180</v>
      </c>
      <c r="G156" s="208"/>
      <c r="H156" s="211">
        <v>13.209</v>
      </c>
      <c r="I156" s="212"/>
      <c r="J156" s="208"/>
      <c r="K156" s="208"/>
      <c r="L156" s="213"/>
      <c r="M156" s="214"/>
      <c r="N156" s="215"/>
      <c r="O156" s="215"/>
      <c r="P156" s="215"/>
      <c r="Q156" s="215"/>
      <c r="R156" s="215"/>
      <c r="S156" s="215"/>
      <c r="T156" s="216"/>
      <c r="AT156" s="217" t="s">
        <v>178</v>
      </c>
      <c r="AU156" s="217" t="s">
        <v>87</v>
      </c>
      <c r="AV156" s="14" t="s">
        <v>172</v>
      </c>
      <c r="AW156" s="14" t="s">
        <v>38</v>
      </c>
      <c r="AX156" s="14" t="s">
        <v>85</v>
      </c>
      <c r="AY156" s="217" t="s">
        <v>165</v>
      </c>
    </row>
    <row r="157" spans="1:65" s="2" customFormat="1" ht="37.9" customHeight="1">
      <c r="A157" s="37"/>
      <c r="B157" s="38"/>
      <c r="C157" s="176" t="s">
        <v>230</v>
      </c>
      <c r="D157" s="176" t="s">
        <v>167</v>
      </c>
      <c r="E157" s="177" t="s">
        <v>231</v>
      </c>
      <c r="F157" s="178" t="s">
        <v>232</v>
      </c>
      <c r="G157" s="179" t="s">
        <v>196</v>
      </c>
      <c r="H157" s="180">
        <v>13.209</v>
      </c>
      <c r="I157" s="181"/>
      <c r="J157" s="182">
        <f>ROUND(I157*H157,2)</f>
        <v>0</v>
      </c>
      <c r="K157" s="178" t="s">
        <v>171</v>
      </c>
      <c r="L157" s="42"/>
      <c r="M157" s="183" t="s">
        <v>21</v>
      </c>
      <c r="N157" s="184" t="s">
        <v>48</v>
      </c>
      <c r="O157" s="67"/>
      <c r="P157" s="185">
        <f>O157*H157</f>
        <v>0</v>
      </c>
      <c r="Q157" s="185">
        <v>0</v>
      </c>
      <c r="R157" s="185">
        <f>Q157*H157</f>
        <v>0</v>
      </c>
      <c r="S157" s="185">
        <v>0</v>
      </c>
      <c r="T157" s="186">
        <f>S157*H157</f>
        <v>0</v>
      </c>
      <c r="U157" s="37"/>
      <c r="V157" s="37"/>
      <c r="W157" s="37"/>
      <c r="X157" s="37"/>
      <c r="Y157" s="37"/>
      <c r="Z157" s="37"/>
      <c r="AA157" s="37"/>
      <c r="AB157" s="37"/>
      <c r="AC157" s="37"/>
      <c r="AD157" s="37"/>
      <c r="AE157" s="37"/>
      <c r="AR157" s="187" t="s">
        <v>172</v>
      </c>
      <c r="AT157" s="187" t="s">
        <v>167</v>
      </c>
      <c r="AU157" s="187" t="s">
        <v>87</v>
      </c>
      <c r="AY157" s="20" t="s">
        <v>165</v>
      </c>
      <c r="BE157" s="188">
        <f>IF(N157="základní",J157,0)</f>
        <v>0</v>
      </c>
      <c r="BF157" s="188">
        <f>IF(N157="snížená",J157,0)</f>
        <v>0</v>
      </c>
      <c r="BG157" s="188">
        <f>IF(N157="zákl. přenesená",J157,0)</f>
        <v>0</v>
      </c>
      <c r="BH157" s="188">
        <f>IF(N157="sníž. přenesená",J157,0)</f>
        <v>0</v>
      </c>
      <c r="BI157" s="188">
        <f>IF(N157="nulová",J157,0)</f>
        <v>0</v>
      </c>
      <c r="BJ157" s="20" t="s">
        <v>85</v>
      </c>
      <c r="BK157" s="188">
        <f>ROUND(I157*H157,2)</f>
        <v>0</v>
      </c>
      <c r="BL157" s="20" t="s">
        <v>172</v>
      </c>
      <c r="BM157" s="187" t="s">
        <v>233</v>
      </c>
    </row>
    <row r="158" spans="1:65" s="2" customFormat="1" ht="39">
      <c r="A158" s="37"/>
      <c r="B158" s="38"/>
      <c r="C158" s="39"/>
      <c r="D158" s="189" t="s">
        <v>174</v>
      </c>
      <c r="E158" s="39"/>
      <c r="F158" s="190" t="s">
        <v>234</v>
      </c>
      <c r="G158" s="39"/>
      <c r="H158" s="39"/>
      <c r="I158" s="191"/>
      <c r="J158" s="39"/>
      <c r="K158" s="39"/>
      <c r="L158" s="42"/>
      <c r="M158" s="192"/>
      <c r="N158" s="193"/>
      <c r="O158" s="67"/>
      <c r="P158" s="67"/>
      <c r="Q158" s="67"/>
      <c r="R158" s="67"/>
      <c r="S158" s="67"/>
      <c r="T158" s="68"/>
      <c r="U158" s="37"/>
      <c r="V158" s="37"/>
      <c r="W158" s="37"/>
      <c r="X158" s="37"/>
      <c r="Y158" s="37"/>
      <c r="Z158" s="37"/>
      <c r="AA158" s="37"/>
      <c r="AB158" s="37"/>
      <c r="AC158" s="37"/>
      <c r="AD158" s="37"/>
      <c r="AE158" s="37"/>
      <c r="AT158" s="20" t="s">
        <v>174</v>
      </c>
      <c r="AU158" s="20" t="s">
        <v>87</v>
      </c>
    </row>
    <row r="159" spans="1:65" s="2" customFormat="1" ht="11.25">
      <c r="A159" s="37"/>
      <c r="B159" s="38"/>
      <c r="C159" s="39"/>
      <c r="D159" s="194" t="s">
        <v>176</v>
      </c>
      <c r="E159" s="39"/>
      <c r="F159" s="195" t="s">
        <v>235</v>
      </c>
      <c r="G159" s="39"/>
      <c r="H159" s="39"/>
      <c r="I159" s="191"/>
      <c r="J159" s="39"/>
      <c r="K159" s="39"/>
      <c r="L159" s="42"/>
      <c r="M159" s="192"/>
      <c r="N159" s="193"/>
      <c r="O159" s="67"/>
      <c r="P159" s="67"/>
      <c r="Q159" s="67"/>
      <c r="R159" s="67"/>
      <c r="S159" s="67"/>
      <c r="T159" s="68"/>
      <c r="U159" s="37"/>
      <c r="V159" s="37"/>
      <c r="W159" s="37"/>
      <c r="X159" s="37"/>
      <c r="Y159" s="37"/>
      <c r="Z159" s="37"/>
      <c r="AA159" s="37"/>
      <c r="AB159" s="37"/>
      <c r="AC159" s="37"/>
      <c r="AD159" s="37"/>
      <c r="AE159" s="37"/>
      <c r="AT159" s="20" t="s">
        <v>176</v>
      </c>
      <c r="AU159" s="20" t="s">
        <v>87</v>
      </c>
    </row>
    <row r="160" spans="1:65" s="13" customFormat="1" ht="33.75">
      <c r="B160" s="196"/>
      <c r="C160" s="197"/>
      <c r="D160" s="189" t="s">
        <v>178</v>
      </c>
      <c r="E160" s="198" t="s">
        <v>21</v>
      </c>
      <c r="F160" s="199" t="s">
        <v>228</v>
      </c>
      <c r="G160" s="197"/>
      <c r="H160" s="200">
        <v>11.209</v>
      </c>
      <c r="I160" s="201"/>
      <c r="J160" s="197"/>
      <c r="K160" s="197"/>
      <c r="L160" s="202"/>
      <c r="M160" s="203"/>
      <c r="N160" s="204"/>
      <c r="O160" s="204"/>
      <c r="P160" s="204"/>
      <c r="Q160" s="204"/>
      <c r="R160" s="204"/>
      <c r="S160" s="204"/>
      <c r="T160" s="205"/>
      <c r="AT160" s="206" t="s">
        <v>178</v>
      </c>
      <c r="AU160" s="206" t="s">
        <v>87</v>
      </c>
      <c r="AV160" s="13" t="s">
        <v>87</v>
      </c>
      <c r="AW160" s="13" t="s">
        <v>38</v>
      </c>
      <c r="AX160" s="13" t="s">
        <v>77</v>
      </c>
      <c r="AY160" s="206" t="s">
        <v>165</v>
      </c>
    </row>
    <row r="161" spans="1:65" s="13" customFormat="1" ht="22.5">
      <c r="B161" s="196"/>
      <c r="C161" s="197"/>
      <c r="D161" s="189" t="s">
        <v>178</v>
      </c>
      <c r="E161" s="198" t="s">
        <v>21</v>
      </c>
      <c r="F161" s="199" t="s">
        <v>229</v>
      </c>
      <c r="G161" s="197"/>
      <c r="H161" s="200">
        <v>2</v>
      </c>
      <c r="I161" s="201"/>
      <c r="J161" s="197"/>
      <c r="K161" s="197"/>
      <c r="L161" s="202"/>
      <c r="M161" s="203"/>
      <c r="N161" s="204"/>
      <c r="O161" s="204"/>
      <c r="P161" s="204"/>
      <c r="Q161" s="204"/>
      <c r="R161" s="204"/>
      <c r="S161" s="204"/>
      <c r="T161" s="205"/>
      <c r="AT161" s="206" t="s">
        <v>178</v>
      </c>
      <c r="AU161" s="206" t="s">
        <v>87</v>
      </c>
      <c r="AV161" s="13" t="s">
        <v>87</v>
      </c>
      <c r="AW161" s="13" t="s">
        <v>38</v>
      </c>
      <c r="AX161" s="13" t="s">
        <v>77</v>
      </c>
      <c r="AY161" s="206" t="s">
        <v>165</v>
      </c>
    </row>
    <row r="162" spans="1:65" s="14" customFormat="1" ht="11.25">
      <c r="B162" s="207"/>
      <c r="C162" s="208"/>
      <c r="D162" s="189" t="s">
        <v>178</v>
      </c>
      <c r="E162" s="209" t="s">
        <v>21</v>
      </c>
      <c r="F162" s="210" t="s">
        <v>180</v>
      </c>
      <c r="G162" s="208"/>
      <c r="H162" s="211">
        <v>13.209</v>
      </c>
      <c r="I162" s="212"/>
      <c r="J162" s="208"/>
      <c r="K162" s="208"/>
      <c r="L162" s="213"/>
      <c r="M162" s="214"/>
      <c r="N162" s="215"/>
      <c r="O162" s="215"/>
      <c r="P162" s="215"/>
      <c r="Q162" s="215"/>
      <c r="R162" s="215"/>
      <c r="S162" s="215"/>
      <c r="T162" s="216"/>
      <c r="AT162" s="217" t="s">
        <v>178</v>
      </c>
      <c r="AU162" s="217" t="s">
        <v>87</v>
      </c>
      <c r="AV162" s="14" t="s">
        <v>172</v>
      </c>
      <c r="AW162" s="14" t="s">
        <v>38</v>
      </c>
      <c r="AX162" s="14" t="s">
        <v>85</v>
      </c>
      <c r="AY162" s="217" t="s">
        <v>165</v>
      </c>
    </row>
    <row r="163" spans="1:65" s="2" customFormat="1" ht="37.9" customHeight="1">
      <c r="A163" s="37"/>
      <c r="B163" s="38"/>
      <c r="C163" s="176" t="s">
        <v>236</v>
      </c>
      <c r="D163" s="176" t="s">
        <v>167</v>
      </c>
      <c r="E163" s="177" t="s">
        <v>237</v>
      </c>
      <c r="F163" s="178" t="s">
        <v>238</v>
      </c>
      <c r="G163" s="179" t="s">
        <v>196</v>
      </c>
      <c r="H163" s="180">
        <v>22.315000000000001</v>
      </c>
      <c r="I163" s="181"/>
      <c r="J163" s="182">
        <f>ROUND(I163*H163,2)</f>
        <v>0</v>
      </c>
      <c r="K163" s="178" t="s">
        <v>171</v>
      </c>
      <c r="L163" s="42"/>
      <c r="M163" s="183" t="s">
        <v>21</v>
      </c>
      <c r="N163" s="184" t="s">
        <v>48</v>
      </c>
      <c r="O163" s="67"/>
      <c r="P163" s="185">
        <f>O163*H163</f>
        <v>0</v>
      </c>
      <c r="Q163" s="185">
        <v>0</v>
      </c>
      <c r="R163" s="185">
        <f>Q163*H163</f>
        <v>0</v>
      </c>
      <c r="S163" s="185">
        <v>0</v>
      </c>
      <c r="T163" s="186">
        <f>S163*H163</f>
        <v>0</v>
      </c>
      <c r="U163" s="37"/>
      <c r="V163" s="37"/>
      <c r="W163" s="37"/>
      <c r="X163" s="37"/>
      <c r="Y163" s="37"/>
      <c r="Z163" s="37"/>
      <c r="AA163" s="37"/>
      <c r="AB163" s="37"/>
      <c r="AC163" s="37"/>
      <c r="AD163" s="37"/>
      <c r="AE163" s="37"/>
      <c r="AR163" s="187" t="s">
        <v>172</v>
      </c>
      <c r="AT163" s="187" t="s">
        <v>167</v>
      </c>
      <c r="AU163" s="187" t="s">
        <v>87</v>
      </c>
      <c r="AY163" s="20" t="s">
        <v>165</v>
      </c>
      <c r="BE163" s="188">
        <f>IF(N163="základní",J163,0)</f>
        <v>0</v>
      </c>
      <c r="BF163" s="188">
        <f>IF(N163="snížená",J163,0)</f>
        <v>0</v>
      </c>
      <c r="BG163" s="188">
        <f>IF(N163="zákl. přenesená",J163,0)</f>
        <v>0</v>
      </c>
      <c r="BH163" s="188">
        <f>IF(N163="sníž. přenesená",J163,0)</f>
        <v>0</v>
      </c>
      <c r="BI163" s="188">
        <f>IF(N163="nulová",J163,0)</f>
        <v>0</v>
      </c>
      <c r="BJ163" s="20" t="s">
        <v>85</v>
      </c>
      <c r="BK163" s="188">
        <f>ROUND(I163*H163,2)</f>
        <v>0</v>
      </c>
      <c r="BL163" s="20" t="s">
        <v>172</v>
      </c>
      <c r="BM163" s="187" t="s">
        <v>239</v>
      </c>
    </row>
    <row r="164" spans="1:65" s="2" customFormat="1" ht="39">
      <c r="A164" s="37"/>
      <c r="B164" s="38"/>
      <c r="C164" s="39"/>
      <c r="D164" s="189" t="s">
        <v>174</v>
      </c>
      <c r="E164" s="39"/>
      <c r="F164" s="190" t="s">
        <v>240</v>
      </c>
      <c r="G164" s="39"/>
      <c r="H164" s="39"/>
      <c r="I164" s="191"/>
      <c r="J164" s="39"/>
      <c r="K164" s="39"/>
      <c r="L164" s="42"/>
      <c r="M164" s="192"/>
      <c r="N164" s="193"/>
      <c r="O164" s="67"/>
      <c r="P164" s="67"/>
      <c r="Q164" s="67"/>
      <c r="R164" s="67"/>
      <c r="S164" s="67"/>
      <c r="T164" s="68"/>
      <c r="U164" s="37"/>
      <c r="V164" s="37"/>
      <c r="W164" s="37"/>
      <c r="X164" s="37"/>
      <c r="Y164" s="37"/>
      <c r="Z164" s="37"/>
      <c r="AA164" s="37"/>
      <c r="AB164" s="37"/>
      <c r="AC164" s="37"/>
      <c r="AD164" s="37"/>
      <c r="AE164" s="37"/>
      <c r="AT164" s="20" t="s">
        <v>174</v>
      </c>
      <c r="AU164" s="20" t="s">
        <v>87</v>
      </c>
    </row>
    <row r="165" spans="1:65" s="2" customFormat="1" ht="11.25">
      <c r="A165" s="37"/>
      <c r="B165" s="38"/>
      <c r="C165" s="39"/>
      <c r="D165" s="194" t="s">
        <v>176</v>
      </c>
      <c r="E165" s="39"/>
      <c r="F165" s="195" t="s">
        <v>241</v>
      </c>
      <c r="G165" s="39"/>
      <c r="H165" s="39"/>
      <c r="I165" s="191"/>
      <c r="J165" s="39"/>
      <c r="K165" s="39"/>
      <c r="L165" s="42"/>
      <c r="M165" s="192"/>
      <c r="N165" s="193"/>
      <c r="O165" s="67"/>
      <c r="P165" s="67"/>
      <c r="Q165" s="67"/>
      <c r="R165" s="67"/>
      <c r="S165" s="67"/>
      <c r="T165" s="68"/>
      <c r="U165" s="37"/>
      <c r="V165" s="37"/>
      <c r="W165" s="37"/>
      <c r="X165" s="37"/>
      <c r="Y165" s="37"/>
      <c r="Z165" s="37"/>
      <c r="AA165" s="37"/>
      <c r="AB165" s="37"/>
      <c r="AC165" s="37"/>
      <c r="AD165" s="37"/>
      <c r="AE165" s="37"/>
      <c r="AT165" s="20" t="s">
        <v>176</v>
      </c>
      <c r="AU165" s="20" t="s">
        <v>87</v>
      </c>
    </row>
    <row r="166" spans="1:65" s="13" customFormat="1" ht="33.75">
      <c r="B166" s="196"/>
      <c r="C166" s="197"/>
      <c r="D166" s="189" t="s">
        <v>178</v>
      </c>
      <c r="E166" s="198" t="s">
        <v>21</v>
      </c>
      <c r="F166" s="199" t="s">
        <v>242</v>
      </c>
      <c r="G166" s="197"/>
      <c r="H166" s="200">
        <v>19.059999999999999</v>
      </c>
      <c r="I166" s="201"/>
      <c r="J166" s="197"/>
      <c r="K166" s="197"/>
      <c r="L166" s="202"/>
      <c r="M166" s="203"/>
      <c r="N166" s="204"/>
      <c r="O166" s="204"/>
      <c r="P166" s="204"/>
      <c r="Q166" s="204"/>
      <c r="R166" s="204"/>
      <c r="S166" s="204"/>
      <c r="T166" s="205"/>
      <c r="AT166" s="206" t="s">
        <v>178</v>
      </c>
      <c r="AU166" s="206" t="s">
        <v>87</v>
      </c>
      <c r="AV166" s="13" t="s">
        <v>87</v>
      </c>
      <c r="AW166" s="13" t="s">
        <v>38</v>
      </c>
      <c r="AX166" s="13" t="s">
        <v>77</v>
      </c>
      <c r="AY166" s="206" t="s">
        <v>165</v>
      </c>
    </row>
    <row r="167" spans="1:65" s="13" customFormat="1" ht="22.5">
      <c r="B167" s="196"/>
      <c r="C167" s="197"/>
      <c r="D167" s="189" t="s">
        <v>178</v>
      </c>
      <c r="E167" s="198" t="s">
        <v>21</v>
      </c>
      <c r="F167" s="199" t="s">
        <v>243</v>
      </c>
      <c r="G167" s="197"/>
      <c r="H167" s="200">
        <v>3.2549999999999999</v>
      </c>
      <c r="I167" s="201"/>
      <c r="J167" s="197"/>
      <c r="K167" s="197"/>
      <c r="L167" s="202"/>
      <c r="M167" s="203"/>
      <c r="N167" s="204"/>
      <c r="O167" s="204"/>
      <c r="P167" s="204"/>
      <c r="Q167" s="204"/>
      <c r="R167" s="204"/>
      <c r="S167" s="204"/>
      <c r="T167" s="205"/>
      <c r="AT167" s="206" t="s">
        <v>178</v>
      </c>
      <c r="AU167" s="206" t="s">
        <v>87</v>
      </c>
      <c r="AV167" s="13" t="s">
        <v>87</v>
      </c>
      <c r="AW167" s="13" t="s">
        <v>38</v>
      </c>
      <c r="AX167" s="13" t="s">
        <v>77</v>
      </c>
      <c r="AY167" s="206" t="s">
        <v>165</v>
      </c>
    </row>
    <row r="168" spans="1:65" s="14" customFormat="1" ht="11.25">
      <c r="B168" s="207"/>
      <c r="C168" s="208"/>
      <c r="D168" s="189" t="s">
        <v>178</v>
      </c>
      <c r="E168" s="209" t="s">
        <v>21</v>
      </c>
      <c r="F168" s="210" t="s">
        <v>180</v>
      </c>
      <c r="G168" s="208"/>
      <c r="H168" s="211">
        <v>22.315000000000001</v>
      </c>
      <c r="I168" s="212"/>
      <c r="J168" s="208"/>
      <c r="K168" s="208"/>
      <c r="L168" s="213"/>
      <c r="M168" s="214"/>
      <c r="N168" s="215"/>
      <c r="O168" s="215"/>
      <c r="P168" s="215"/>
      <c r="Q168" s="215"/>
      <c r="R168" s="215"/>
      <c r="S168" s="215"/>
      <c r="T168" s="216"/>
      <c r="AT168" s="217" t="s">
        <v>178</v>
      </c>
      <c r="AU168" s="217" t="s">
        <v>87</v>
      </c>
      <c r="AV168" s="14" t="s">
        <v>172</v>
      </c>
      <c r="AW168" s="14" t="s">
        <v>38</v>
      </c>
      <c r="AX168" s="14" t="s">
        <v>85</v>
      </c>
      <c r="AY168" s="217" t="s">
        <v>165</v>
      </c>
    </row>
    <row r="169" spans="1:65" s="2" customFormat="1" ht="37.9" customHeight="1">
      <c r="A169" s="37"/>
      <c r="B169" s="38"/>
      <c r="C169" s="176" t="s">
        <v>244</v>
      </c>
      <c r="D169" s="176" t="s">
        <v>167</v>
      </c>
      <c r="E169" s="177" t="s">
        <v>245</v>
      </c>
      <c r="F169" s="178" t="s">
        <v>246</v>
      </c>
      <c r="G169" s="179" t="s">
        <v>196</v>
      </c>
      <c r="H169" s="180">
        <v>35.524000000000001</v>
      </c>
      <c r="I169" s="181"/>
      <c r="J169" s="182">
        <f>ROUND(I169*H169,2)</f>
        <v>0</v>
      </c>
      <c r="K169" s="178" t="s">
        <v>171</v>
      </c>
      <c r="L169" s="42"/>
      <c r="M169" s="183" t="s">
        <v>21</v>
      </c>
      <c r="N169" s="184" t="s">
        <v>48</v>
      </c>
      <c r="O169" s="67"/>
      <c r="P169" s="185">
        <f>O169*H169</f>
        <v>0</v>
      </c>
      <c r="Q169" s="185">
        <v>0</v>
      </c>
      <c r="R169" s="185">
        <f>Q169*H169</f>
        <v>0</v>
      </c>
      <c r="S169" s="185">
        <v>0</v>
      </c>
      <c r="T169" s="186">
        <f>S169*H169</f>
        <v>0</v>
      </c>
      <c r="U169" s="37"/>
      <c r="V169" s="37"/>
      <c r="W169" s="37"/>
      <c r="X169" s="37"/>
      <c r="Y169" s="37"/>
      <c r="Z169" s="37"/>
      <c r="AA169" s="37"/>
      <c r="AB169" s="37"/>
      <c r="AC169" s="37"/>
      <c r="AD169" s="37"/>
      <c r="AE169" s="37"/>
      <c r="AR169" s="187" t="s">
        <v>172</v>
      </c>
      <c r="AT169" s="187" t="s">
        <v>167</v>
      </c>
      <c r="AU169" s="187" t="s">
        <v>87</v>
      </c>
      <c r="AY169" s="20" t="s">
        <v>165</v>
      </c>
      <c r="BE169" s="188">
        <f>IF(N169="základní",J169,0)</f>
        <v>0</v>
      </c>
      <c r="BF169" s="188">
        <f>IF(N169="snížená",J169,0)</f>
        <v>0</v>
      </c>
      <c r="BG169" s="188">
        <f>IF(N169="zákl. přenesená",J169,0)</f>
        <v>0</v>
      </c>
      <c r="BH169" s="188">
        <f>IF(N169="sníž. přenesená",J169,0)</f>
        <v>0</v>
      </c>
      <c r="BI169" s="188">
        <f>IF(N169="nulová",J169,0)</f>
        <v>0</v>
      </c>
      <c r="BJ169" s="20" t="s">
        <v>85</v>
      </c>
      <c r="BK169" s="188">
        <f>ROUND(I169*H169,2)</f>
        <v>0</v>
      </c>
      <c r="BL169" s="20" t="s">
        <v>172</v>
      </c>
      <c r="BM169" s="187" t="s">
        <v>247</v>
      </c>
    </row>
    <row r="170" spans="1:65" s="2" customFormat="1" ht="39">
      <c r="A170" s="37"/>
      <c r="B170" s="38"/>
      <c r="C170" s="39"/>
      <c r="D170" s="189" t="s">
        <v>174</v>
      </c>
      <c r="E170" s="39"/>
      <c r="F170" s="190" t="s">
        <v>248</v>
      </c>
      <c r="G170" s="39"/>
      <c r="H170" s="39"/>
      <c r="I170" s="191"/>
      <c r="J170" s="39"/>
      <c r="K170" s="39"/>
      <c r="L170" s="42"/>
      <c r="M170" s="192"/>
      <c r="N170" s="193"/>
      <c r="O170" s="67"/>
      <c r="P170" s="67"/>
      <c r="Q170" s="67"/>
      <c r="R170" s="67"/>
      <c r="S170" s="67"/>
      <c r="T170" s="68"/>
      <c r="U170" s="37"/>
      <c r="V170" s="37"/>
      <c r="W170" s="37"/>
      <c r="X170" s="37"/>
      <c r="Y170" s="37"/>
      <c r="Z170" s="37"/>
      <c r="AA170" s="37"/>
      <c r="AB170" s="37"/>
      <c r="AC170" s="37"/>
      <c r="AD170" s="37"/>
      <c r="AE170" s="37"/>
      <c r="AT170" s="20" t="s">
        <v>174</v>
      </c>
      <c r="AU170" s="20" t="s">
        <v>87</v>
      </c>
    </row>
    <row r="171" spans="1:65" s="2" customFormat="1" ht="11.25">
      <c r="A171" s="37"/>
      <c r="B171" s="38"/>
      <c r="C171" s="39"/>
      <c r="D171" s="194" t="s">
        <v>176</v>
      </c>
      <c r="E171" s="39"/>
      <c r="F171" s="195" t="s">
        <v>249</v>
      </c>
      <c r="G171" s="39"/>
      <c r="H171" s="39"/>
      <c r="I171" s="191"/>
      <c r="J171" s="39"/>
      <c r="K171" s="39"/>
      <c r="L171" s="42"/>
      <c r="M171" s="192"/>
      <c r="N171" s="193"/>
      <c r="O171" s="67"/>
      <c r="P171" s="67"/>
      <c r="Q171" s="67"/>
      <c r="R171" s="67"/>
      <c r="S171" s="67"/>
      <c r="T171" s="68"/>
      <c r="U171" s="37"/>
      <c r="V171" s="37"/>
      <c r="W171" s="37"/>
      <c r="X171" s="37"/>
      <c r="Y171" s="37"/>
      <c r="Z171" s="37"/>
      <c r="AA171" s="37"/>
      <c r="AB171" s="37"/>
      <c r="AC171" s="37"/>
      <c r="AD171" s="37"/>
      <c r="AE171" s="37"/>
      <c r="AT171" s="20" t="s">
        <v>176</v>
      </c>
      <c r="AU171" s="20" t="s">
        <v>87</v>
      </c>
    </row>
    <row r="172" spans="1:65" s="13" customFormat="1" ht="33.75">
      <c r="B172" s="196"/>
      <c r="C172" s="197"/>
      <c r="D172" s="189" t="s">
        <v>178</v>
      </c>
      <c r="E172" s="198" t="s">
        <v>21</v>
      </c>
      <c r="F172" s="199" t="s">
        <v>228</v>
      </c>
      <c r="G172" s="197"/>
      <c r="H172" s="200">
        <v>11.209</v>
      </c>
      <c r="I172" s="201"/>
      <c r="J172" s="197"/>
      <c r="K172" s="197"/>
      <c r="L172" s="202"/>
      <c r="M172" s="203"/>
      <c r="N172" s="204"/>
      <c r="O172" s="204"/>
      <c r="P172" s="204"/>
      <c r="Q172" s="204"/>
      <c r="R172" s="204"/>
      <c r="S172" s="204"/>
      <c r="T172" s="205"/>
      <c r="AT172" s="206" t="s">
        <v>178</v>
      </c>
      <c r="AU172" s="206" t="s">
        <v>87</v>
      </c>
      <c r="AV172" s="13" t="s">
        <v>87</v>
      </c>
      <c r="AW172" s="13" t="s">
        <v>38</v>
      </c>
      <c r="AX172" s="13" t="s">
        <v>77</v>
      </c>
      <c r="AY172" s="206" t="s">
        <v>165</v>
      </c>
    </row>
    <row r="173" spans="1:65" s="13" customFormat="1" ht="22.5">
      <c r="B173" s="196"/>
      <c r="C173" s="197"/>
      <c r="D173" s="189" t="s">
        <v>178</v>
      </c>
      <c r="E173" s="198" t="s">
        <v>21</v>
      </c>
      <c r="F173" s="199" t="s">
        <v>229</v>
      </c>
      <c r="G173" s="197"/>
      <c r="H173" s="200">
        <v>2</v>
      </c>
      <c r="I173" s="201"/>
      <c r="J173" s="197"/>
      <c r="K173" s="197"/>
      <c r="L173" s="202"/>
      <c r="M173" s="203"/>
      <c r="N173" s="204"/>
      <c r="O173" s="204"/>
      <c r="P173" s="204"/>
      <c r="Q173" s="204"/>
      <c r="R173" s="204"/>
      <c r="S173" s="204"/>
      <c r="T173" s="205"/>
      <c r="AT173" s="206" t="s">
        <v>178</v>
      </c>
      <c r="AU173" s="206" t="s">
        <v>87</v>
      </c>
      <c r="AV173" s="13" t="s">
        <v>87</v>
      </c>
      <c r="AW173" s="13" t="s">
        <v>38</v>
      </c>
      <c r="AX173" s="13" t="s">
        <v>77</v>
      </c>
      <c r="AY173" s="206" t="s">
        <v>165</v>
      </c>
    </row>
    <row r="174" spans="1:65" s="13" customFormat="1" ht="22.5">
      <c r="B174" s="196"/>
      <c r="C174" s="197"/>
      <c r="D174" s="189" t="s">
        <v>178</v>
      </c>
      <c r="E174" s="198" t="s">
        <v>21</v>
      </c>
      <c r="F174" s="199" t="s">
        <v>250</v>
      </c>
      <c r="G174" s="197"/>
      <c r="H174" s="200">
        <v>19.059999999999999</v>
      </c>
      <c r="I174" s="201"/>
      <c r="J174" s="197"/>
      <c r="K174" s="197"/>
      <c r="L174" s="202"/>
      <c r="M174" s="203"/>
      <c r="N174" s="204"/>
      <c r="O174" s="204"/>
      <c r="P174" s="204"/>
      <c r="Q174" s="204"/>
      <c r="R174" s="204"/>
      <c r="S174" s="204"/>
      <c r="T174" s="205"/>
      <c r="AT174" s="206" t="s">
        <v>178</v>
      </c>
      <c r="AU174" s="206" t="s">
        <v>87</v>
      </c>
      <c r="AV174" s="13" t="s">
        <v>87</v>
      </c>
      <c r="AW174" s="13" t="s">
        <v>38</v>
      </c>
      <c r="AX174" s="13" t="s">
        <v>77</v>
      </c>
      <c r="AY174" s="206" t="s">
        <v>165</v>
      </c>
    </row>
    <row r="175" spans="1:65" s="13" customFormat="1" ht="22.5">
      <c r="B175" s="196"/>
      <c r="C175" s="197"/>
      <c r="D175" s="189" t="s">
        <v>178</v>
      </c>
      <c r="E175" s="198" t="s">
        <v>21</v>
      </c>
      <c r="F175" s="199" t="s">
        <v>251</v>
      </c>
      <c r="G175" s="197"/>
      <c r="H175" s="200">
        <v>3.2549999999999999</v>
      </c>
      <c r="I175" s="201"/>
      <c r="J175" s="197"/>
      <c r="K175" s="197"/>
      <c r="L175" s="202"/>
      <c r="M175" s="203"/>
      <c r="N175" s="204"/>
      <c r="O175" s="204"/>
      <c r="P175" s="204"/>
      <c r="Q175" s="204"/>
      <c r="R175" s="204"/>
      <c r="S175" s="204"/>
      <c r="T175" s="205"/>
      <c r="AT175" s="206" t="s">
        <v>178</v>
      </c>
      <c r="AU175" s="206" t="s">
        <v>87</v>
      </c>
      <c r="AV175" s="13" t="s">
        <v>87</v>
      </c>
      <c r="AW175" s="13" t="s">
        <v>38</v>
      </c>
      <c r="AX175" s="13" t="s">
        <v>77</v>
      </c>
      <c r="AY175" s="206" t="s">
        <v>165</v>
      </c>
    </row>
    <row r="176" spans="1:65" s="14" customFormat="1" ht="11.25">
      <c r="B176" s="207"/>
      <c r="C176" s="208"/>
      <c r="D176" s="189" t="s">
        <v>178</v>
      </c>
      <c r="E176" s="209" t="s">
        <v>21</v>
      </c>
      <c r="F176" s="210" t="s">
        <v>180</v>
      </c>
      <c r="G176" s="208"/>
      <c r="H176" s="211">
        <v>35.524000000000001</v>
      </c>
      <c r="I176" s="212"/>
      <c r="J176" s="208"/>
      <c r="K176" s="208"/>
      <c r="L176" s="213"/>
      <c r="M176" s="214"/>
      <c r="N176" s="215"/>
      <c r="O176" s="215"/>
      <c r="P176" s="215"/>
      <c r="Q176" s="215"/>
      <c r="R176" s="215"/>
      <c r="S176" s="215"/>
      <c r="T176" s="216"/>
      <c r="AT176" s="217" t="s">
        <v>178</v>
      </c>
      <c r="AU176" s="217" t="s">
        <v>87</v>
      </c>
      <c r="AV176" s="14" t="s">
        <v>172</v>
      </c>
      <c r="AW176" s="14" t="s">
        <v>38</v>
      </c>
      <c r="AX176" s="14" t="s">
        <v>85</v>
      </c>
      <c r="AY176" s="217" t="s">
        <v>165</v>
      </c>
    </row>
    <row r="177" spans="1:65" s="2" customFormat="1" ht="24.2" customHeight="1">
      <c r="A177" s="37"/>
      <c r="B177" s="38"/>
      <c r="C177" s="176" t="s">
        <v>8</v>
      </c>
      <c r="D177" s="176" t="s">
        <v>167</v>
      </c>
      <c r="E177" s="177" t="s">
        <v>252</v>
      </c>
      <c r="F177" s="178" t="s">
        <v>253</v>
      </c>
      <c r="G177" s="179" t="s">
        <v>196</v>
      </c>
      <c r="H177" s="180">
        <v>35.524000000000001</v>
      </c>
      <c r="I177" s="181"/>
      <c r="J177" s="182">
        <f>ROUND(I177*H177,2)</f>
        <v>0</v>
      </c>
      <c r="K177" s="178" t="s">
        <v>171</v>
      </c>
      <c r="L177" s="42"/>
      <c r="M177" s="183" t="s">
        <v>21</v>
      </c>
      <c r="N177" s="184" t="s">
        <v>48</v>
      </c>
      <c r="O177" s="67"/>
      <c r="P177" s="185">
        <f>O177*H177</f>
        <v>0</v>
      </c>
      <c r="Q177" s="185">
        <v>0</v>
      </c>
      <c r="R177" s="185">
        <f>Q177*H177</f>
        <v>0</v>
      </c>
      <c r="S177" s="185">
        <v>0</v>
      </c>
      <c r="T177" s="186">
        <f>S177*H177</f>
        <v>0</v>
      </c>
      <c r="U177" s="37"/>
      <c r="V177" s="37"/>
      <c r="W177" s="37"/>
      <c r="X177" s="37"/>
      <c r="Y177" s="37"/>
      <c r="Z177" s="37"/>
      <c r="AA177" s="37"/>
      <c r="AB177" s="37"/>
      <c r="AC177" s="37"/>
      <c r="AD177" s="37"/>
      <c r="AE177" s="37"/>
      <c r="AR177" s="187" t="s">
        <v>172</v>
      </c>
      <c r="AT177" s="187" t="s">
        <v>167</v>
      </c>
      <c r="AU177" s="187" t="s">
        <v>87</v>
      </c>
      <c r="AY177" s="20" t="s">
        <v>165</v>
      </c>
      <c r="BE177" s="188">
        <f>IF(N177="základní",J177,0)</f>
        <v>0</v>
      </c>
      <c r="BF177" s="188">
        <f>IF(N177="snížená",J177,0)</f>
        <v>0</v>
      </c>
      <c r="BG177" s="188">
        <f>IF(N177="zákl. přenesená",J177,0)</f>
        <v>0</v>
      </c>
      <c r="BH177" s="188">
        <f>IF(N177="sníž. přenesená",J177,0)</f>
        <v>0</v>
      </c>
      <c r="BI177" s="188">
        <f>IF(N177="nulová",J177,0)</f>
        <v>0</v>
      </c>
      <c r="BJ177" s="20" t="s">
        <v>85</v>
      </c>
      <c r="BK177" s="188">
        <f>ROUND(I177*H177,2)</f>
        <v>0</v>
      </c>
      <c r="BL177" s="20" t="s">
        <v>172</v>
      </c>
      <c r="BM177" s="187" t="s">
        <v>254</v>
      </c>
    </row>
    <row r="178" spans="1:65" s="2" customFormat="1" ht="29.25">
      <c r="A178" s="37"/>
      <c r="B178" s="38"/>
      <c r="C178" s="39"/>
      <c r="D178" s="189" t="s">
        <v>174</v>
      </c>
      <c r="E178" s="39"/>
      <c r="F178" s="190" t="s">
        <v>255</v>
      </c>
      <c r="G178" s="39"/>
      <c r="H178" s="39"/>
      <c r="I178" s="191"/>
      <c r="J178" s="39"/>
      <c r="K178" s="39"/>
      <c r="L178" s="42"/>
      <c r="M178" s="192"/>
      <c r="N178" s="193"/>
      <c r="O178" s="67"/>
      <c r="P178" s="67"/>
      <c r="Q178" s="67"/>
      <c r="R178" s="67"/>
      <c r="S178" s="67"/>
      <c r="T178" s="68"/>
      <c r="U178" s="37"/>
      <c r="V178" s="37"/>
      <c r="W178" s="37"/>
      <c r="X178" s="37"/>
      <c r="Y178" s="37"/>
      <c r="Z178" s="37"/>
      <c r="AA178" s="37"/>
      <c r="AB178" s="37"/>
      <c r="AC178" s="37"/>
      <c r="AD178" s="37"/>
      <c r="AE178" s="37"/>
      <c r="AT178" s="20" t="s">
        <v>174</v>
      </c>
      <c r="AU178" s="20" t="s">
        <v>87</v>
      </c>
    </row>
    <row r="179" spans="1:65" s="2" customFormat="1" ht="11.25">
      <c r="A179" s="37"/>
      <c r="B179" s="38"/>
      <c r="C179" s="39"/>
      <c r="D179" s="194" t="s">
        <v>176</v>
      </c>
      <c r="E179" s="39"/>
      <c r="F179" s="195" t="s">
        <v>256</v>
      </c>
      <c r="G179" s="39"/>
      <c r="H179" s="39"/>
      <c r="I179" s="191"/>
      <c r="J179" s="39"/>
      <c r="K179" s="39"/>
      <c r="L179" s="42"/>
      <c r="M179" s="192"/>
      <c r="N179" s="193"/>
      <c r="O179" s="67"/>
      <c r="P179" s="67"/>
      <c r="Q179" s="67"/>
      <c r="R179" s="67"/>
      <c r="S179" s="67"/>
      <c r="T179" s="68"/>
      <c r="U179" s="37"/>
      <c r="V179" s="37"/>
      <c r="W179" s="37"/>
      <c r="X179" s="37"/>
      <c r="Y179" s="37"/>
      <c r="Z179" s="37"/>
      <c r="AA179" s="37"/>
      <c r="AB179" s="37"/>
      <c r="AC179" s="37"/>
      <c r="AD179" s="37"/>
      <c r="AE179" s="37"/>
      <c r="AT179" s="20" t="s">
        <v>176</v>
      </c>
      <c r="AU179" s="20" t="s">
        <v>87</v>
      </c>
    </row>
    <row r="180" spans="1:65" s="15" customFormat="1" ht="11.25">
      <c r="B180" s="218"/>
      <c r="C180" s="219"/>
      <c r="D180" s="189" t="s">
        <v>178</v>
      </c>
      <c r="E180" s="220" t="s">
        <v>21</v>
      </c>
      <c r="F180" s="221" t="s">
        <v>257</v>
      </c>
      <c r="G180" s="219"/>
      <c r="H180" s="220" t="s">
        <v>21</v>
      </c>
      <c r="I180" s="222"/>
      <c r="J180" s="219"/>
      <c r="K180" s="219"/>
      <c r="L180" s="223"/>
      <c r="M180" s="224"/>
      <c r="N180" s="225"/>
      <c r="O180" s="225"/>
      <c r="P180" s="225"/>
      <c r="Q180" s="225"/>
      <c r="R180" s="225"/>
      <c r="S180" s="225"/>
      <c r="T180" s="226"/>
      <c r="AT180" s="227" t="s">
        <v>178</v>
      </c>
      <c r="AU180" s="227" t="s">
        <v>87</v>
      </c>
      <c r="AV180" s="15" t="s">
        <v>85</v>
      </c>
      <c r="AW180" s="15" t="s">
        <v>38</v>
      </c>
      <c r="AX180" s="15" t="s">
        <v>77</v>
      </c>
      <c r="AY180" s="227" t="s">
        <v>165</v>
      </c>
    </row>
    <row r="181" spans="1:65" s="13" customFormat="1" ht="33.75">
      <c r="B181" s="196"/>
      <c r="C181" s="197"/>
      <c r="D181" s="189" t="s">
        <v>178</v>
      </c>
      <c r="E181" s="198" t="s">
        <v>21</v>
      </c>
      <c r="F181" s="199" t="s">
        <v>228</v>
      </c>
      <c r="G181" s="197"/>
      <c r="H181" s="200">
        <v>11.209</v>
      </c>
      <c r="I181" s="201"/>
      <c r="J181" s="197"/>
      <c r="K181" s="197"/>
      <c r="L181" s="202"/>
      <c r="M181" s="203"/>
      <c r="N181" s="204"/>
      <c r="O181" s="204"/>
      <c r="P181" s="204"/>
      <c r="Q181" s="204"/>
      <c r="R181" s="204"/>
      <c r="S181" s="204"/>
      <c r="T181" s="205"/>
      <c r="AT181" s="206" t="s">
        <v>178</v>
      </c>
      <c r="AU181" s="206" t="s">
        <v>87</v>
      </c>
      <c r="AV181" s="13" t="s">
        <v>87</v>
      </c>
      <c r="AW181" s="13" t="s">
        <v>38</v>
      </c>
      <c r="AX181" s="13" t="s">
        <v>77</v>
      </c>
      <c r="AY181" s="206" t="s">
        <v>165</v>
      </c>
    </row>
    <row r="182" spans="1:65" s="13" customFormat="1" ht="22.5">
      <c r="B182" s="196"/>
      <c r="C182" s="197"/>
      <c r="D182" s="189" t="s">
        <v>178</v>
      </c>
      <c r="E182" s="198" t="s">
        <v>21</v>
      </c>
      <c r="F182" s="199" t="s">
        <v>229</v>
      </c>
      <c r="G182" s="197"/>
      <c r="H182" s="200">
        <v>2</v>
      </c>
      <c r="I182" s="201"/>
      <c r="J182" s="197"/>
      <c r="K182" s="197"/>
      <c r="L182" s="202"/>
      <c r="M182" s="203"/>
      <c r="N182" s="204"/>
      <c r="O182" s="204"/>
      <c r="P182" s="204"/>
      <c r="Q182" s="204"/>
      <c r="R182" s="204"/>
      <c r="S182" s="204"/>
      <c r="T182" s="205"/>
      <c r="AT182" s="206" t="s">
        <v>178</v>
      </c>
      <c r="AU182" s="206" t="s">
        <v>87</v>
      </c>
      <c r="AV182" s="13" t="s">
        <v>87</v>
      </c>
      <c r="AW182" s="13" t="s">
        <v>38</v>
      </c>
      <c r="AX182" s="13" t="s">
        <v>77</v>
      </c>
      <c r="AY182" s="206" t="s">
        <v>165</v>
      </c>
    </row>
    <row r="183" spans="1:65" s="13" customFormat="1" ht="22.5">
      <c r="B183" s="196"/>
      <c r="C183" s="197"/>
      <c r="D183" s="189" t="s">
        <v>178</v>
      </c>
      <c r="E183" s="198" t="s">
        <v>21</v>
      </c>
      <c r="F183" s="199" t="s">
        <v>250</v>
      </c>
      <c r="G183" s="197"/>
      <c r="H183" s="200">
        <v>19.059999999999999</v>
      </c>
      <c r="I183" s="201"/>
      <c r="J183" s="197"/>
      <c r="K183" s="197"/>
      <c r="L183" s="202"/>
      <c r="M183" s="203"/>
      <c r="N183" s="204"/>
      <c r="O183" s="204"/>
      <c r="P183" s="204"/>
      <c r="Q183" s="204"/>
      <c r="R183" s="204"/>
      <c r="S183" s="204"/>
      <c r="T183" s="205"/>
      <c r="AT183" s="206" t="s">
        <v>178</v>
      </c>
      <c r="AU183" s="206" t="s">
        <v>87</v>
      </c>
      <c r="AV183" s="13" t="s">
        <v>87</v>
      </c>
      <c r="AW183" s="13" t="s">
        <v>38</v>
      </c>
      <c r="AX183" s="13" t="s">
        <v>77</v>
      </c>
      <c r="AY183" s="206" t="s">
        <v>165</v>
      </c>
    </row>
    <row r="184" spans="1:65" s="13" customFormat="1" ht="22.5">
      <c r="B184" s="196"/>
      <c r="C184" s="197"/>
      <c r="D184" s="189" t="s">
        <v>178</v>
      </c>
      <c r="E184" s="198" t="s">
        <v>21</v>
      </c>
      <c r="F184" s="199" t="s">
        <v>251</v>
      </c>
      <c r="G184" s="197"/>
      <c r="H184" s="200">
        <v>3.2549999999999999</v>
      </c>
      <c r="I184" s="201"/>
      <c r="J184" s="197"/>
      <c r="K184" s="197"/>
      <c r="L184" s="202"/>
      <c r="M184" s="203"/>
      <c r="N184" s="204"/>
      <c r="O184" s="204"/>
      <c r="P184" s="204"/>
      <c r="Q184" s="204"/>
      <c r="R184" s="204"/>
      <c r="S184" s="204"/>
      <c r="T184" s="205"/>
      <c r="AT184" s="206" t="s">
        <v>178</v>
      </c>
      <c r="AU184" s="206" t="s">
        <v>87</v>
      </c>
      <c r="AV184" s="13" t="s">
        <v>87</v>
      </c>
      <c r="AW184" s="13" t="s">
        <v>38</v>
      </c>
      <c r="AX184" s="13" t="s">
        <v>77</v>
      </c>
      <c r="AY184" s="206" t="s">
        <v>165</v>
      </c>
    </row>
    <row r="185" spans="1:65" s="14" customFormat="1" ht="11.25">
      <c r="B185" s="207"/>
      <c r="C185" s="208"/>
      <c r="D185" s="189" t="s">
        <v>178</v>
      </c>
      <c r="E185" s="209" t="s">
        <v>21</v>
      </c>
      <c r="F185" s="210" t="s">
        <v>180</v>
      </c>
      <c r="G185" s="208"/>
      <c r="H185" s="211">
        <v>35.524000000000001</v>
      </c>
      <c r="I185" s="212"/>
      <c r="J185" s="208"/>
      <c r="K185" s="208"/>
      <c r="L185" s="213"/>
      <c r="M185" s="214"/>
      <c r="N185" s="215"/>
      <c r="O185" s="215"/>
      <c r="P185" s="215"/>
      <c r="Q185" s="215"/>
      <c r="R185" s="215"/>
      <c r="S185" s="215"/>
      <c r="T185" s="216"/>
      <c r="AT185" s="217" t="s">
        <v>178</v>
      </c>
      <c r="AU185" s="217" t="s">
        <v>87</v>
      </c>
      <c r="AV185" s="14" t="s">
        <v>172</v>
      </c>
      <c r="AW185" s="14" t="s">
        <v>38</v>
      </c>
      <c r="AX185" s="14" t="s">
        <v>85</v>
      </c>
      <c r="AY185" s="217" t="s">
        <v>165</v>
      </c>
    </row>
    <row r="186" spans="1:65" s="2" customFormat="1" ht="24.2" customHeight="1">
      <c r="A186" s="37"/>
      <c r="B186" s="38"/>
      <c r="C186" s="176" t="s">
        <v>258</v>
      </c>
      <c r="D186" s="176" t="s">
        <v>167</v>
      </c>
      <c r="E186" s="177" t="s">
        <v>259</v>
      </c>
      <c r="F186" s="178" t="s">
        <v>260</v>
      </c>
      <c r="G186" s="179" t="s">
        <v>261</v>
      </c>
      <c r="H186" s="180">
        <v>63.942999999999998</v>
      </c>
      <c r="I186" s="181"/>
      <c r="J186" s="182">
        <f>ROUND(I186*H186,2)</f>
        <v>0</v>
      </c>
      <c r="K186" s="178" t="s">
        <v>171</v>
      </c>
      <c r="L186" s="42"/>
      <c r="M186" s="183" t="s">
        <v>21</v>
      </c>
      <c r="N186" s="184" t="s">
        <v>48</v>
      </c>
      <c r="O186" s="67"/>
      <c r="P186" s="185">
        <f>O186*H186</f>
        <v>0</v>
      </c>
      <c r="Q186" s="185">
        <v>0</v>
      </c>
      <c r="R186" s="185">
        <f>Q186*H186</f>
        <v>0</v>
      </c>
      <c r="S186" s="185">
        <v>0</v>
      </c>
      <c r="T186" s="186">
        <f>S186*H186</f>
        <v>0</v>
      </c>
      <c r="U186" s="37"/>
      <c r="V186" s="37"/>
      <c r="W186" s="37"/>
      <c r="X186" s="37"/>
      <c r="Y186" s="37"/>
      <c r="Z186" s="37"/>
      <c r="AA186" s="37"/>
      <c r="AB186" s="37"/>
      <c r="AC186" s="37"/>
      <c r="AD186" s="37"/>
      <c r="AE186" s="37"/>
      <c r="AR186" s="187" t="s">
        <v>172</v>
      </c>
      <c r="AT186" s="187" t="s">
        <v>167</v>
      </c>
      <c r="AU186" s="187" t="s">
        <v>87</v>
      </c>
      <c r="AY186" s="20" t="s">
        <v>165</v>
      </c>
      <c r="BE186" s="188">
        <f>IF(N186="základní",J186,0)</f>
        <v>0</v>
      </c>
      <c r="BF186" s="188">
        <f>IF(N186="snížená",J186,0)</f>
        <v>0</v>
      </c>
      <c r="BG186" s="188">
        <f>IF(N186="zákl. přenesená",J186,0)</f>
        <v>0</v>
      </c>
      <c r="BH186" s="188">
        <f>IF(N186="sníž. přenesená",J186,0)</f>
        <v>0</v>
      </c>
      <c r="BI186" s="188">
        <f>IF(N186="nulová",J186,0)</f>
        <v>0</v>
      </c>
      <c r="BJ186" s="20" t="s">
        <v>85</v>
      </c>
      <c r="BK186" s="188">
        <f>ROUND(I186*H186,2)</f>
        <v>0</v>
      </c>
      <c r="BL186" s="20" t="s">
        <v>172</v>
      </c>
      <c r="BM186" s="187" t="s">
        <v>262</v>
      </c>
    </row>
    <row r="187" spans="1:65" s="2" customFormat="1" ht="29.25">
      <c r="A187" s="37"/>
      <c r="B187" s="38"/>
      <c r="C187" s="39"/>
      <c r="D187" s="189" t="s">
        <v>174</v>
      </c>
      <c r="E187" s="39"/>
      <c r="F187" s="190" t="s">
        <v>263</v>
      </c>
      <c r="G187" s="39"/>
      <c r="H187" s="39"/>
      <c r="I187" s="191"/>
      <c r="J187" s="39"/>
      <c r="K187" s="39"/>
      <c r="L187" s="42"/>
      <c r="M187" s="192"/>
      <c r="N187" s="193"/>
      <c r="O187" s="67"/>
      <c r="P187" s="67"/>
      <c r="Q187" s="67"/>
      <c r="R187" s="67"/>
      <c r="S187" s="67"/>
      <c r="T187" s="68"/>
      <c r="U187" s="37"/>
      <c r="V187" s="37"/>
      <c r="W187" s="37"/>
      <c r="X187" s="37"/>
      <c r="Y187" s="37"/>
      <c r="Z187" s="37"/>
      <c r="AA187" s="37"/>
      <c r="AB187" s="37"/>
      <c r="AC187" s="37"/>
      <c r="AD187" s="37"/>
      <c r="AE187" s="37"/>
      <c r="AT187" s="20" t="s">
        <v>174</v>
      </c>
      <c r="AU187" s="20" t="s">
        <v>87</v>
      </c>
    </row>
    <row r="188" spans="1:65" s="2" customFormat="1" ht="11.25">
      <c r="A188" s="37"/>
      <c r="B188" s="38"/>
      <c r="C188" s="39"/>
      <c r="D188" s="194" t="s">
        <v>176</v>
      </c>
      <c r="E188" s="39"/>
      <c r="F188" s="195" t="s">
        <v>264</v>
      </c>
      <c r="G188" s="39"/>
      <c r="H188" s="39"/>
      <c r="I188" s="191"/>
      <c r="J188" s="39"/>
      <c r="K188" s="39"/>
      <c r="L188" s="42"/>
      <c r="M188" s="192"/>
      <c r="N188" s="193"/>
      <c r="O188" s="67"/>
      <c r="P188" s="67"/>
      <c r="Q188" s="67"/>
      <c r="R188" s="67"/>
      <c r="S188" s="67"/>
      <c r="T188" s="68"/>
      <c r="U188" s="37"/>
      <c r="V188" s="37"/>
      <c r="W188" s="37"/>
      <c r="X188" s="37"/>
      <c r="Y188" s="37"/>
      <c r="Z188" s="37"/>
      <c r="AA188" s="37"/>
      <c r="AB188" s="37"/>
      <c r="AC188" s="37"/>
      <c r="AD188" s="37"/>
      <c r="AE188" s="37"/>
      <c r="AT188" s="20" t="s">
        <v>176</v>
      </c>
      <c r="AU188" s="20" t="s">
        <v>87</v>
      </c>
    </row>
    <row r="189" spans="1:65" s="15" customFormat="1" ht="11.25">
      <c r="B189" s="218"/>
      <c r="C189" s="219"/>
      <c r="D189" s="189" t="s">
        <v>178</v>
      </c>
      <c r="E189" s="220" t="s">
        <v>21</v>
      </c>
      <c r="F189" s="221" t="s">
        <v>257</v>
      </c>
      <c r="G189" s="219"/>
      <c r="H189" s="220" t="s">
        <v>21</v>
      </c>
      <c r="I189" s="222"/>
      <c r="J189" s="219"/>
      <c r="K189" s="219"/>
      <c r="L189" s="223"/>
      <c r="M189" s="224"/>
      <c r="N189" s="225"/>
      <c r="O189" s="225"/>
      <c r="P189" s="225"/>
      <c r="Q189" s="225"/>
      <c r="R189" s="225"/>
      <c r="S189" s="225"/>
      <c r="T189" s="226"/>
      <c r="AT189" s="227" t="s">
        <v>178</v>
      </c>
      <c r="AU189" s="227" t="s">
        <v>87</v>
      </c>
      <c r="AV189" s="15" t="s">
        <v>85</v>
      </c>
      <c r="AW189" s="15" t="s">
        <v>38</v>
      </c>
      <c r="AX189" s="15" t="s">
        <v>77</v>
      </c>
      <c r="AY189" s="227" t="s">
        <v>165</v>
      </c>
    </row>
    <row r="190" spans="1:65" s="13" customFormat="1" ht="33.75">
      <c r="B190" s="196"/>
      <c r="C190" s="197"/>
      <c r="D190" s="189" t="s">
        <v>178</v>
      </c>
      <c r="E190" s="198" t="s">
        <v>21</v>
      </c>
      <c r="F190" s="199" t="s">
        <v>265</v>
      </c>
      <c r="G190" s="197"/>
      <c r="H190" s="200">
        <v>20.175999999999998</v>
      </c>
      <c r="I190" s="201"/>
      <c r="J190" s="197"/>
      <c r="K190" s="197"/>
      <c r="L190" s="202"/>
      <c r="M190" s="203"/>
      <c r="N190" s="204"/>
      <c r="O190" s="204"/>
      <c r="P190" s="204"/>
      <c r="Q190" s="204"/>
      <c r="R190" s="204"/>
      <c r="S190" s="204"/>
      <c r="T190" s="205"/>
      <c r="AT190" s="206" t="s">
        <v>178</v>
      </c>
      <c r="AU190" s="206" t="s">
        <v>87</v>
      </c>
      <c r="AV190" s="13" t="s">
        <v>87</v>
      </c>
      <c r="AW190" s="13" t="s">
        <v>38</v>
      </c>
      <c r="AX190" s="13" t="s">
        <v>77</v>
      </c>
      <c r="AY190" s="206" t="s">
        <v>165</v>
      </c>
    </row>
    <row r="191" spans="1:65" s="13" customFormat="1" ht="22.5">
      <c r="B191" s="196"/>
      <c r="C191" s="197"/>
      <c r="D191" s="189" t="s">
        <v>178</v>
      </c>
      <c r="E191" s="198" t="s">
        <v>21</v>
      </c>
      <c r="F191" s="199" t="s">
        <v>266</v>
      </c>
      <c r="G191" s="197"/>
      <c r="H191" s="200">
        <v>3.6</v>
      </c>
      <c r="I191" s="201"/>
      <c r="J191" s="197"/>
      <c r="K191" s="197"/>
      <c r="L191" s="202"/>
      <c r="M191" s="203"/>
      <c r="N191" s="204"/>
      <c r="O191" s="204"/>
      <c r="P191" s="204"/>
      <c r="Q191" s="204"/>
      <c r="R191" s="204"/>
      <c r="S191" s="204"/>
      <c r="T191" s="205"/>
      <c r="AT191" s="206" t="s">
        <v>178</v>
      </c>
      <c r="AU191" s="206" t="s">
        <v>87</v>
      </c>
      <c r="AV191" s="13" t="s">
        <v>87</v>
      </c>
      <c r="AW191" s="13" t="s">
        <v>38</v>
      </c>
      <c r="AX191" s="13" t="s">
        <v>77</v>
      </c>
      <c r="AY191" s="206" t="s">
        <v>165</v>
      </c>
    </row>
    <row r="192" spans="1:65" s="13" customFormat="1" ht="22.5">
      <c r="B192" s="196"/>
      <c r="C192" s="197"/>
      <c r="D192" s="189" t="s">
        <v>178</v>
      </c>
      <c r="E192" s="198" t="s">
        <v>21</v>
      </c>
      <c r="F192" s="199" t="s">
        <v>267</v>
      </c>
      <c r="G192" s="197"/>
      <c r="H192" s="200">
        <v>34.308</v>
      </c>
      <c r="I192" s="201"/>
      <c r="J192" s="197"/>
      <c r="K192" s="197"/>
      <c r="L192" s="202"/>
      <c r="M192" s="203"/>
      <c r="N192" s="204"/>
      <c r="O192" s="204"/>
      <c r="P192" s="204"/>
      <c r="Q192" s="204"/>
      <c r="R192" s="204"/>
      <c r="S192" s="204"/>
      <c r="T192" s="205"/>
      <c r="AT192" s="206" t="s">
        <v>178</v>
      </c>
      <c r="AU192" s="206" t="s">
        <v>87</v>
      </c>
      <c r="AV192" s="13" t="s">
        <v>87</v>
      </c>
      <c r="AW192" s="13" t="s">
        <v>38</v>
      </c>
      <c r="AX192" s="13" t="s">
        <v>77</v>
      </c>
      <c r="AY192" s="206" t="s">
        <v>165</v>
      </c>
    </row>
    <row r="193" spans="1:65" s="13" customFormat="1" ht="22.5">
      <c r="B193" s="196"/>
      <c r="C193" s="197"/>
      <c r="D193" s="189" t="s">
        <v>178</v>
      </c>
      <c r="E193" s="198" t="s">
        <v>21</v>
      </c>
      <c r="F193" s="199" t="s">
        <v>268</v>
      </c>
      <c r="G193" s="197"/>
      <c r="H193" s="200">
        <v>5.859</v>
      </c>
      <c r="I193" s="201"/>
      <c r="J193" s="197"/>
      <c r="K193" s="197"/>
      <c r="L193" s="202"/>
      <c r="M193" s="203"/>
      <c r="N193" s="204"/>
      <c r="O193" s="204"/>
      <c r="P193" s="204"/>
      <c r="Q193" s="204"/>
      <c r="R193" s="204"/>
      <c r="S193" s="204"/>
      <c r="T193" s="205"/>
      <c r="AT193" s="206" t="s">
        <v>178</v>
      </c>
      <c r="AU193" s="206" t="s">
        <v>87</v>
      </c>
      <c r="AV193" s="13" t="s">
        <v>87</v>
      </c>
      <c r="AW193" s="13" t="s">
        <v>38</v>
      </c>
      <c r="AX193" s="13" t="s">
        <v>77</v>
      </c>
      <c r="AY193" s="206" t="s">
        <v>165</v>
      </c>
    </row>
    <row r="194" spans="1:65" s="14" customFormat="1" ht="11.25">
      <c r="B194" s="207"/>
      <c r="C194" s="208"/>
      <c r="D194" s="189" t="s">
        <v>178</v>
      </c>
      <c r="E194" s="209" t="s">
        <v>21</v>
      </c>
      <c r="F194" s="210" t="s">
        <v>180</v>
      </c>
      <c r="G194" s="208"/>
      <c r="H194" s="211">
        <v>63.942999999999998</v>
      </c>
      <c r="I194" s="212"/>
      <c r="J194" s="208"/>
      <c r="K194" s="208"/>
      <c r="L194" s="213"/>
      <c r="M194" s="214"/>
      <c r="N194" s="215"/>
      <c r="O194" s="215"/>
      <c r="P194" s="215"/>
      <c r="Q194" s="215"/>
      <c r="R194" s="215"/>
      <c r="S194" s="215"/>
      <c r="T194" s="216"/>
      <c r="AT194" s="217" t="s">
        <v>178</v>
      </c>
      <c r="AU194" s="217" t="s">
        <v>87</v>
      </c>
      <c r="AV194" s="14" t="s">
        <v>172</v>
      </c>
      <c r="AW194" s="14" t="s">
        <v>38</v>
      </c>
      <c r="AX194" s="14" t="s">
        <v>85</v>
      </c>
      <c r="AY194" s="217" t="s">
        <v>165</v>
      </c>
    </row>
    <row r="195" spans="1:65" s="2" customFormat="1" ht="24.2" customHeight="1">
      <c r="A195" s="37"/>
      <c r="B195" s="38"/>
      <c r="C195" s="176" t="s">
        <v>269</v>
      </c>
      <c r="D195" s="176" t="s">
        <v>167</v>
      </c>
      <c r="E195" s="177" t="s">
        <v>270</v>
      </c>
      <c r="F195" s="178" t="s">
        <v>271</v>
      </c>
      <c r="G195" s="179" t="s">
        <v>196</v>
      </c>
      <c r="H195" s="180">
        <v>7.5709999999999997</v>
      </c>
      <c r="I195" s="181"/>
      <c r="J195" s="182">
        <f>ROUND(I195*H195,2)</f>
        <v>0</v>
      </c>
      <c r="K195" s="178" t="s">
        <v>171</v>
      </c>
      <c r="L195" s="42"/>
      <c r="M195" s="183" t="s">
        <v>21</v>
      </c>
      <c r="N195" s="184" t="s">
        <v>48</v>
      </c>
      <c r="O195" s="67"/>
      <c r="P195" s="185">
        <f>O195*H195</f>
        <v>0</v>
      </c>
      <c r="Q195" s="185">
        <v>0</v>
      </c>
      <c r="R195" s="185">
        <f>Q195*H195</f>
        <v>0</v>
      </c>
      <c r="S195" s="185">
        <v>0</v>
      </c>
      <c r="T195" s="186">
        <f>S195*H195</f>
        <v>0</v>
      </c>
      <c r="U195" s="37"/>
      <c r="V195" s="37"/>
      <c r="W195" s="37"/>
      <c r="X195" s="37"/>
      <c r="Y195" s="37"/>
      <c r="Z195" s="37"/>
      <c r="AA195" s="37"/>
      <c r="AB195" s="37"/>
      <c r="AC195" s="37"/>
      <c r="AD195" s="37"/>
      <c r="AE195" s="37"/>
      <c r="AR195" s="187" t="s">
        <v>172</v>
      </c>
      <c r="AT195" s="187" t="s">
        <v>167</v>
      </c>
      <c r="AU195" s="187" t="s">
        <v>87</v>
      </c>
      <c r="AY195" s="20" t="s">
        <v>165</v>
      </c>
      <c r="BE195" s="188">
        <f>IF(N195="základní",J195,0)</f>
        <v>0</v>
      </c>
      <c r="BF195" s="188">
        <f>IF(N195="snížená",J195,0)</f>
        <v>0</v>
      </c>
      <c r="BG195" s="188">
        <f>IF(N195="zákl. přenesená",J195,0)</f>
        <v>0</v>
      </c>
      <c r="BH195" s="188">
        <f>IF(N195="sníž. přenesená",J195,0)</f>
        <v>0</v>
      </c>
      <c r="BI195" s="188">
        <f>IF(N195="nulová",J195,0)</f>
        <v>0</v>
      </c>
      <c r="BJ195" s="20" t="s">
        <v>85</v>
      </c>
      <c r="BK195" s="188">
        <f>ROUND(I195*H195,2)</f>
        <v>0</v>
      </c>
      <c r="BL195" s="20" t="s">
        <v>172</v>
      </c>
      <c r="BM195" s="187" t="s">
        <v>272</v>
      </c>
    </row>
    <row r="196" spans="1:65" s="2" customFormat="1" ht="29.25">
      <c r="A196" s="37"/>
      <c r="B196" s="38"/>
      <c r="C196" s="39"/>
      <c r="D196" s="189" t="s">
        <v>174</v>
      </c>
      <c r="E196" s="39"/>
      <c r="F196" s="190" t="s">
        <v>273</v>
      </c>
      <c r="G196" s="39"/>
      <c r="H196" s="39"/>
      <c r="I196" s="191"/>
      <c r="J196" s="39"/>
      <c r="K196" s="39"/>
      <c r="L196" s="42"/>
      <c r="M196" s="192"/>
      <c r="N196" s="193"/>
      <c r="O196" s="67"/>
      <c r="P196" s="67"/>
      <c r="Q196" s="67"/>
      <c r="R196" s="67"/>
      <c r="S196" s="67"/>
      <c r="T196" s="68"/>
      <c r="U196" s="37"/>
      <c r="V196" s="37"/>
      <c r="W196" s="37"/>
      <c r="X196" s="37"/>
      <c r="Y196" s="37"/>
      <c r="Z196" s="37"/>
      <c r="AA196" s="37"/>
      <c r="AB196" s="37"/>
      <c r="AC196" s="37"/>
      <c r="AD196" s="37"/>
      <c r="AE196" s="37"/>
      <c r="AT196" s="20" t="s">
        <v>174</v>
      </c>
      <c r="AU196" s="20" t="s">
        <v>87</v>
      </c>
    </row>
    <row r="197" spans="1:65" s="2" customFormat="1" ht="11.25">
      <c r="A197" s="37"/>
      <c r="B197" s="38"/>
      <c r="C197" s="39"/>
      <c r="D197" s="194" t="s">
        <v>176</v>
      </c>
      <c r="E197" s="39"/>
      <c r="F197" s="195" t="s">
        <v>274</v>
      </c>
      <c r="G197" s="39"/>
      <c r="H197" s="39"/>
      <c r="I197" s="191"/>
      <c r="J197" s="39"/>
      <c r="K197" s="39"/>
      <c r="L197" s="42"/>
      <c r="M197" s="192"/>
      <c r="N197" s="193"/>
      <c r="O197" s="67"/>
      <c r="P197" s="67"/>
      <c r="Q197" s="67"/>
      <c r="R197" s="67"/>
      <c r="S197" s="67"/>
      <c r="T197" s="68"/>
      <c r="U197" s="37"/>
      <c r="V197" s="37"/>
      <c r="W197" s="37"/>
      <c r="X197" s="37"/>
      <c r="Y197" s="37"/>
      <c r="Z197" s="37"/>
      <c r="AA197" s="37"/>
      <c r="AB197" s="37"/>
      <c r="AC197" s="37"/>
      <c r="AD197" s="37"/>
      <c r="AE197" s="37"/>
      <c r="AT197" s="20" t="s">
        <v>176</v>
      </c>
      <c r="AU197" s="20" t="s">
        <v>87</v>
      </c>
    </row>
    <row r="198" spans="1:65" s="15" customFormat="1" ht="11.25">
      <c r="B198" s="218"/>
      <c r="C198" s="219"/>
      <c r="D198" s="189" t="s">
        <v>178</v>
      </c>
      <c r="E198" s="220" t="s">
        <v>21</v>
      </c>
      <c r="F198" s="221" t="s">
        <v>275</v>
      </c>
      <c r="G198" s="219"/>
      <c r="H198" s="220" t="s">
        <v>21</v>
      </c>
      <c r="I198" s="222"/>
      <c r="J198" s="219"/>
      <c r="K198" s="219"/>
      <c r="L198" s="223"/>
      <c r="M198" s="224"/>
      <c r="N198" s="225"/>
      <c r="O198" s="225"/>
      <c r="P198" s="225"/>
      <c r="Q198" s="225"/>
      <c r="R198" s="225"/>
      <c r="S198" s="225"/>
      <c r="T198" s="226"/>
      <c r="AT198" s="227" t="s">
        <v>178</v>
      </c>
      <c r="AU198" s="227" t="s">
        <v>87</v>
      </c>
      <c r="AV198" s="15" t="s">
        <v>85</v>
      </c>
      <c r="AW198" s="15" t="s">
        <v>38</v>
      </c>
      <c r="AX198" s="15" t="s">
        <v>77</v>
      </c>
      <c r="AY198" s="227" t="s">
        <v>165</v>
      </c>
    </row>
    <row r="199" spans="1:65" s="13" customFormat="1" ht="11.25">
      <c r="B199" s="196"/>
      <c r="C199" s="197"/>
      <c r="D199" s="189" t="s">
        <v>178</v>
      </c>
      <c r="E199" s="198" t="s">
        <v>21</v>
      </c>
      <c r="F199" s="199" t="s">
        <v>276</v>
      </c>
      <c r="G199" s="197"/>
      <c r="H199" s="200">
        <v>4.76</v>
      </c>
      <c r="I199" s="201"/>
      <c r="J199" s="197"/>
      <c r="K199" s="197"/>
      <c r="L199" s="202"/>
      <c r="M199" s="203"/>
      <c r="N199" s="204"/>
      <c r="O199" s="204"/>
      <c r="P199" s="204"/>
      <c r="Q199" s="204"/>
      <c r="R199" s="204"/>
      <c r="S199" s="204"/>
      <c r="T199" s="205"/>
      <c r="AT199" s="206" t="s">
        <v>178</v>
      </c>
      <c r="AU199" s="206" t="s">
        <v>87</v>
      </c>
      <c r="AV199" s="13" t="s">
        <v>87</v>
      </c>
      <c r="AW199" s="13" t="s">
        <v>38</v>
      </c>
      <c r="AX199" s="13" t="s">
        <v>77</v>
      </c>
      <c r="AY199" s="206" t="s">
        <v>165</v>
      </c>
    </row>
    <row r="200" spans="1:65" s="16" customFormat="1" ht="11.25">
      <c r="B200" s="228"/>
      <c r="C200" s="229"/>
      <c r="D200" s="189" t="s">
        <v>178</v>
      </c>
      <c r="E200" s="230" t="s">
        <v>21</v>
      </c>
      <c r="F200" s="231" t="s">
        <v>277</v>
      </c>
      <c r="G200" s="229"/>
      <c r="H200" s="232">
        <v>4.76</v>
      </c>
      <c r="I200" s="233"/>
      <c r="J200" s="229"/>
      <c r="K200" s="229"/>
      <c r="L200" s="234"/>
      <c r="M200" s="235"/>
      <c r="N200" s="236"/>
      <c r="O200" s="236"/>
      <c r="P200" s="236"/>
      <c r="Q200" s="236"/>
      <c r="R200" s="236"/>
      <c r="S200" s="236"/>
      <c r="T200" s="237"/>
      <c r="AT200" s="238" t="s">
        <v>178</v>
      </c>
      <c r="AU200" s="238" t="s">
        <v>87</v>
      </c>
      <c r="AV200" s="16" t="s">
        <v>186</v>
      </c>
      <c r="AW200" s="16" t="s">
        <v>38</v>
      </c>
      <c r="AX200" s="16" t="s">
        <v>77</v>
      </c>
      <c r="AY200" s="238" t="s">
        <v>165</v>
      </c>
    </row>
    <row r="201" spans="1:65" s="15" customFormat="1" ht="11.25">
      <c r="B201" s="218"/>
      <c r="C201" s="219"/>
      <c r="D201" s="189" t="s">
        <v>178</v>
      </c>
      <c r="E201" s="220" t="s">
        <v>21</v>
      </c>
      <c r="F201" s="221" t="s">
        <v>278</v>
      </c>
      <c r="G201" s="219"/>
      <c r="H201" s="220" t="s">
        <v>21</v>
      </c>
      <c r="I201" s="222"/>
      <c r="J201" s="219"/>
      <c r="K201" s="219"/>
      <c r="L201" s="223"/>
      <c r="M201" s="224"/>
      <c r="N201" s="225"/>
      <c r="O201" s="225"/>
      <c r="P201" s="225"/>
      <c r="Q201" s="225"/>
      <c r="R201" s="225"/>
      <c r="S201" s="225"/>
      <c r="T201" s="226"/>
      <c r="AT201" s="227" t="s">
        <v>178</v>
      </c>
      <c r="AU201" s="227" t="s">
        <v>87</v>
      </c>
      <c r="AV201" s="15" t="s">
        <v>85</v>
      </c>
      <c r="AW201" s="15" t="s">
        <v>38</v>
      </c>
      <c r="AX201" s="15" t="s">
        <v>77</v>
      </c>
      <c r="AY201" s="227" t="s">
        <v>165</v>
      </c>
    </row>
    <row r="202" spans="1:65" s="13" customFormat="1" ht="22.5">
      <c r="B202" s="196"/>
      <c r="C202" s="197"/>
      <c r="D202" s="189" t="s">
        <v>178</v>
      </c>
      <c r="E202" s="198" t="s">
        <v>21</v>
      </c>
      <c r="F202" s="199" t="s">
        <v>279</v>
      </c>
      <c r="G202" s="197"/>
      <c r="H202" s="200">
        <v>2.8109999999999999</v>
      </c>
      <c r="I202" s="201"/>
      <c r="J202" s="197"/>
      <c r="K202" s="197"/>
      <c r="L202" s="202"/>
      <c r="M202" s="203"/>
      <c r="N202" s="204"/>
      <c r="O202" s="204"/>
      <c r="P202" s="204"/>
      <c r="Q202" s="204"/>
      <c r="R202" s="204"/>
      <c r="S202" s="204"/>
      <c r="T202" s="205"/>
      <c r="AT202" s="206" t="s">
        <v>178</v>
      </c>
      <c r="AU202" s="206" t="s">
        <v>87</v>
      </c>
      <c r="AV202" s="13" t="s">
        <v>87</v>
      </c>
      <c r="AW202" s="13" t="s">
        <v>38</v>
      </c>
      <c r="AX202" s="13" t="s">
        <v>77</v>
      </c>
      <c r="AY202" s="206" t="s">
        <v>165</v>
      </c>
    </row>
    <row r="203" spans="1:65" s="16" customFormat="1" ht="11.25">
      <c r="B203" s="228"/>
      <c r="C203" s="229"/>
      <c r="D203" s="189" t="s">
        <v>178</v>
      </c>
      <c r="E203" s="230" t="s">
        <v>21</v>
      </c>
      <c r="F203" s="231" t="s">
        <v>277</v>
      </c>
      <c r="G203" s="229"/>
      <c r="H203" s="232">
        <v>2.8109999999999999</v>
      </c>
      <c r="I203" s="233"/>
      <c r="J203" s="229"/>
      <c r="K203" s="229"/>
      <c r="L203" s="234"/>
      <c r="M203" s="235"/>
      <c r="N203" s="236"/>
      <c r="O203" s="236"/>
      <c r="P203" s="236"/>
      <c r="Q203" s="236"/>
      <c r="R203" s="236"/>
      <c r="S203" s="236"/>
      <c r="T203" s="237"/>
      <c r="AT203" s="238" t="s">
        <v>178</v>
      </c>
      <c r="AU203" s="238" t="s">
        <v>87</v>
      </c>
      <c r="AV203" s="16" t="s">
        <v>186</v>
      </c>
      <c r="AW203" s="16" t="s">
        <v>38</v>
      </c>
      <c r="AX203" s="16" t="s">
        <v>77</v>
      </c>
      <c r="AY203" s="238" t="s">
        <v>165</v>
      </c>
    </row>
    <row r="204" spans="1:65" s="14" customFormat="1" ht="11.25">
      <c r="B204" s="207"/>
      <c r="C204" s="208"/>
      <c r="D204" s="189" t="s">
        <v>178</v>
      </c>
      <c r="E204" s="209" t="s">
        <v>21</v>
      </c>
      <c r="F204" s="210" t="s">
        <v>180</v>
      </c>
      <c r="G204" s="208"/>
      <c r="H204" s="211">
        <v>7.5709999999999997</v>
      </c>
      <c r="I204" s="212"/>
      <c r="J204" s="208"/>
      <c r="K204" s="208"/>
      <c r="L204" s="213"/>
      <c r="M204" s="214"/>
      <c r="N204" s="215"/>
      <c r="O204" s="215"/>
      <c r="P204" s="215"/>
      <c r="Q204" s="215"/>
      <c r="R204" s="215"/>
      <c r="S204" s="215"/>
      <c r="T204" s="216"/>
      <c r="AT204" s="217" t="s">
        <v>178</v>
      </c>
      <c r="AU204" s="217" t="s">
        <v>87</v>
      </c>
      <c r="AV204" s="14" t="s">
        <v>172</v>
      </c>
      <c r="AW204" s="14" t="s">
        <v>38</v>
      </c>
      <c r="AX204" s="14" t="s">
        <v>85</v>
      </c>
      <c r="AY204" s="217" t="s">
        <v>165</v>
      </c>
    </row>
    <row r="205" spans="1:65" s="2" customFormat="1" ht="16.5" customHeight="1">
      <c r="A205" s="37"/>
      <c r="B205" s="38"/>
      <c r="C205" s="239" t="s">
        <v>280</v>
      </c>
      <c r="D205" s="239" t="s">
        <v>281</v>
      </c>
      <c r="E205" s="240" t="s">
        <v>282</v>
      </c>
      <c r="F205" s="241" t="s">
        <v>283</v>
      </c>
      <c r="G205" s="242" t="s">
        <v>261</v>
      </c>
      <c r="H205" s="243">
        <v>5.6210000000000004</v>
      </c>
      <c r="I205" s="244"/>
      <c r="J205" s="245">
        <f>ROUND(I205*H205,2)</f>
        <v>0</v>
      </c>
      <c r="K205" s="241" t="s">
        <v>171</v>
      </c>
      <c r="L205" s="246"/>
      <c r="M205" s="247" t="s">
        <v>21</v>
      </c>
      <c r="N205" s="248" t="s">
        <v>48</v>
      </c>
      <c r="O205" s="67"/>
      <c r="P205" s="185">
        <f>O205*H205</f>
        <v>0</v>
      </c>
      <c r="Q205" s="185">
        <v>1</v>
      </c>
      <c r="R205" s="185">
        <f>Q205*H205</f>
        <v>5.6210000000000004</v>
      </c>
      <c r="S205" s="185">
        <v>0</v>
      </c>
      <c r="T205" s="186">
        <f>S205*H205</f>
        <v>0</v>
      </c>
      <c r="U205" s="37"/>
      <c r="V205" s="37"/>
      <c r="W205" s="37"/>
      <c r="X205" s="37"/>
      <c r="Y205" s="37"/>
      <c r="Z205" s="37"/>
      <c r="AA205" s="37"/>
      <c r="AB205" s="37"/>
      <c r="AC205" s="37"/>
      <c r="AD205" s="37"/>
      <c r="AE205" s="37"/>
      <c r="AR205" s="187" t="s">
        <v>222</v>
      </c>
      <c r="AT205" s="187" t="s">
        <v>281</v>
      </c>
      <c r="AU205" s="187" t="s">
        <v>87</v>
      </c>
      <c r="AY205" s="20" t="s">
        <v>165</v>
      </c>
      <c r="BE205" s="188">
        <f>IF(N205="základní",J205,0)</f>
        <v>0</v>
      </c>
      <c r="BF205" s="188">
        <f>IF(N205="snížená",J205,0)</f>
        <v>0</v>
      </c>
      <c r="BG205" s="188">
        <f>IF(N205="zákl. přenesená",J205,0)</f>
        <v>0</v>
      </c>
      <c r="BH205" s="188">
        <f>IF(N205="sníž. přenesená",J205,0)</f>
        <v>0</v>
      </c>
      <c r="BI205" s="188">
        <f>IF(N205="nulová",J205,0)</f>
        <v>0</v>
      </c>
      <c r="BJ205" s="20" t="s">
        <v>85</v>
      </c>
      <c r="BK205" s="188">
        <f>ROUND(I205*H205,2)</f>
        <v>0</v>
      </c>
      <c r="BL205" s="20" t="s">
        <v>172</v>
      </c>
      <c r="BM205" s="187" t="s">
        <v>284</v>
      </c>
    </row>
    <row r="206" spans="1:65" s="2" customFormat="1" ht="11.25">
      <c r="A206" s="37"/>
      <c r="B206" s="38"/>
      <c r="C206" s="39"/>
      <c r="D206" s="189" t="s">
        <v>174</v>
      </c>
      <c r="E206" s="39"/>
      <c r="F206" s="190" t="s">
        <v>283</v>
      </c>
      <c r="G206" s="39"/>
      <c r="H206" s="39"/>
      <c r="I206" s="191"/>
      <c r="J206" s="39"/>
      <c r="K206" s="39"/>
      <c r="L206" s="42"/>
      <c r="M206" s="192"/>
      <c r="N206" s="193"/>
      <c r="O206" s="67"/>
      <c r="P206" s="67"/>
      <c r="Q206" s="67"/>
      <c r="R206" s="67"/>
      <c r="S206" s="67"/>
      <c r="T206" s="68"/>
      <c r="U206" s="37"/>
      <c r="V206" s="37"/>
      <c r="W206" s="37"/>
      <c r="X206" s="37"/>
      <c r="Y206" s="37"/>
      <c r="Z206" s="37"/>
      <c r="AA206" s="37"/>
      <c r="AB206" s="37"/>
      <c r="AC206" s="37"/>
      <c r="AD206" s="37"/>
      <c r="AE206" s="37"/>
      <c r="AT206" s="20" t="s">
        <v>174</v>
      </c>
      <c r="AU206" s="20" t="s">
        <v>87</v>
      </c>
    </row>
    <row r="207" spans="1:65" s="13" customFormat="1" ht="22.5">
      <c r="B207" s="196"/>
      <c r="C207" s="197"/>
      <c r="D207" s="189" t="s">
        <v>178</v>
      </c>
      <c r="E207" s="198" t="s">
        <v>21</v>
      </c>
      <c r="F207" s="199" t="s">
        <v>285</v>
      </c>
      <c r="G207" s="197"/>
      <c r="H207" s="200">
        <v>5.6210000000000004</v>
      </c>
      <c r="I207" s="201"/>
      <c r="J207" s="197"/>
      <c r="K207" s="197"/>
      <c r="L207" s="202"/>
      <c r="M207" s="203"/>
      <c r="N207" s="204"/>
      <c r="O207" s="204"/>
      <c r="P207" s="204"/>
      <c r="Q207" s="204"/>
      <c r="R207" s="204"/>
      <c r="S207" s="204"/>
      <c r="T207" s="205"/>
      <c r="AT207" s="206" t="s">
        <v>178</v>
      </c>
      <c r="AU207" s="206" t="s">
        <v>87</v>
      </c>
      <c r="AV207" s="13" t="s">
        <v>87</v>
      </c>
      <c r="AW207" s="13" t="s">
        <v>38</v>
      </c>
      <c r="AX207" s="13" t="s">
        <v>77</v>
      </c>
      <c r="AY207" s="206" t="s">
        <v>165</v>
      </c>
    </row>
    <row r="208" spans="1:65" s="14" customFormat="1" ht="11.25">
      <c r="B208" s="207"/>
      <c r="C208" s="208"/>
      <c r="D208" s="189" t="s">
        <v>178</v>
      </c>
      <c r="E208" s="209" t="s">
        <v>21</v>
      </c>
      <c r="F208" s="210" t="s">
        <v>180</v>
      </c>
      <c r="G208" s="208"/>
      <c r="H208" s="211">
        <v>5.6210000000000004</v>
      </c>
      <c r="I208" s="212"/>
      <c r="J208" s="208"/>
      <c r="K208" s="208"/>
      <c r="L208" s="213"/>
      <c r="M208" s="214"/>
      <c r="N208" s="215"/>
      <c r="O208" s="215"/>
      <c r="P208" s="215"/>
      <c r="Q208" s="215"/>
      <c r="R208" s="215"/>
      <c r="S208" s="215"/>
      <c r="T208" s="216"/>
      <c r="AT208" s="217" t="s">
        <v>178</v>
      </c>
      <c r="AU208" s="217" t="s">
        <v>87</v>
      </c>
      <c r="AV208" s="14" t="s">
        <v>172</v>
      </c>
      <c r="AW208" s="14" t="s">
        <v>38</v>
      </c>
      <c r="AX208" s="14" t="s">
        <v>85</v>
      </c>
      <c r="AY208" s="217" t="s">
        <v>165</v>
      </c>
    </row>
    <row r="209" spans="1:65" s="2" customFormat="1" ht="24.2" customHeight="1">
      <c r="A209" s="37"/>
      <c r="B209" s="38"/>
      <c r="C209" s="176" t="s">
        <v>286</v>
      </c>
      <c r="D209" s="176" t="s">
        <v>167</v>
      </c>
      <c r="E209" s="177" t="s">
        <v>287</v>
      </c>
      <c r="F209" s="178" t="s">
        <v>288</v>
      </c>
      <c r="G209" s="179" t="s">
        <v>170</v>
      </c>
      <c r="H209" s="180">
        <v>42.064999999999998</v>
      </c>
      <c r="I209" s="181"/>
      <c r="J209" s="182">
        <f>ROUND(I209*H209,2)</f>
        <v>0</v>
      </c>
      <c r="K209" s="178" t="s">
        <v>171</v>
      </c>
      <c r="L209" s="42"/>
      <c r="M209" s="183" t="s">
        <v>21</v>
      </c>
      <c r="N209" s="184" t="s">
        <v>48</v>
      </c>
      <c r="O209" s="67"/>
      <c r="P209" s="185">
        <f>O209*H209</f>
        <v>0</v>
      </c>
      <c r="Q209" s="185">
        <v>0</v>
      </c>
      <c r="R209" s="185">
        <f>Q209*H209</f>
        <v>0</v>
      </c>
      <c r="S209" s="185">
        <v>0</v>
      </c>
      <c r="T209" s="186">
        <f>S209*H209</f>
        <v>0</v>
      </c>
      <c r="U209" s="37"/>
      <c r="V209" s="37"/>
      <c r="W209" s="37"/>
      <c r="X209" s="37"/>
      <c r="Y209" s="37"/>
      <c r="Z209" s="37"/>
      <c r="AA209" s="37"/>
      <c r="AB209" s="37"/>
      <c r="AC209" s="37"/>
      <c r="AD209" s="37"/>
      <c r="AE209" s="37"/>
      <c r="AR209" s="187" t="s">
        <v>172</v>
      </c>
      <c r="AT209" s="187" t="s">
        <v>167</v>
      </c>
      <c r="AU209" s="187" t="s">
        <v>87</v>
      </c>
      <c r="AY209" s="20" t="s">
        <v>165</v>
      </c>
      <c r="BE209" s="188">
        <f>IF(N209="základní",J209,0)</f>
        <v>0</v>
      </c>
      <c r="BF209" s="188">
        <f>IF(N209="snížená",J209,0)</f>
        <v>0</v>
      </c>
      <c r="BG209" s="188">
        <f>IF(N209="zákl. přenesená",J209,0)</f>
        <v>0</v>
      </c>
      <c r="BH209" s="188">
        <f>IF(N209="sníž. přenesená",J209,0)</f>
        <v>0</v>
      </c>
      <c r="BI209" s="188">
        <f>IF(N209="nulová",J209,0)</f>
        <v>0</v>
      </c>
      <c r="BJ209" s="20" t="s">
        <v>85</v>
      </c>
      <c r="BK209" s="188">
        <f>ROUND(I209*H209,2)</f>
        <v>0</v>
      </c>
      <c r="BL209" s="20" t="s">
        <v>172</v>
      </c>
      <c r="BM209" s="187" t="s">
        <v>289</v>
      </c>
    </row>
    <row r="210" spans="1:65" s="2" customFormat="1" ht="19.5">
      <c r="A210" s="37"/>
      <c r="B210" s="38"/>
      <c r="C210" s="39"/>
      <c r="D210" s="189" t="s">
        <v>174</v>
      </c>
      <c r="E210" s="39"/>
      <c r="F210" s="190" t="s">
        <v>290</v>
      </c>
      <c r="G210" s="39"/>
      <c r="H210" s="39"/>
      <c r="I210" s="191"/>
      <c r="J210" s="39"/>
      <c r="K210" s="39"/>
      <c r="L210" s="42"/>
      <c r="M210" s="192"/>
      <c r="N210" s="193"/>
      <c r="O210" s="67"/>
      <c r="P210" s="67"/>
      <c r="Q210" s="67"/>
      <c r="R210" s="67"/>
      <c r="S210" s="67"/>
      <c r="T210" s="68"/>
      <c r="U210" s="37"/>
      <c r="V210" s="37"/>
      <c r="W210" s="37"/>
      <c r="X210" s="37"/>
      <c r="Y210" s="37"/>
      <c r="Z210" s="37"/>
      <c r="AA210" s="37"/>
      <c r="AB210" s="37"/>
      <c r="AC210" s="37"/>
      <c r="AD210" s="37"/>
      <c r="AE210" s="37"/>
      <c r="AT210" s="20" t="s">
        <v>174</v>
      </c>
      <c r="AU210" s="20" t="s">
        <v>87</v>
      </c>
    </row>
    <row r="211" spans="1:65" s="2" customFormat="1" ht="11.25">
      <c r="A211" s="37"/>
      <c r="B211" s="38"/>
      <c r="C211" s="39"/>
      <c r="D211" s="194" t="s">
        <v>176</v>
      </c>
      <c r="E211" s="39"/>
      <c r="F211" s="195" t="s">
        <v>291</v>
      </c>
      <c r="G211" s="39"/>
      <c r="H211" s="39"/>
      <c r="I211" s="191"/>
      <c r="J211" s="39"/>
      <c r="K211" s="39"/>
      <c r="L211" s="42"/>
      <c r="M211" s="192"/>
      <c r="N211" s="193"/>
      <c r="O211" s="67"/>
      <c r="P211" s="67"/>
      <c r="Q211" s="67"/>
      <c r="R211" s="67"/>
      <c r="S211" s="67"/>
      <c r="T211" s="68"/>
      <c r="U211" s="37"/>
      <c r="V211" s="37"/>
      <c r="W211" s="37"/>
      <c r="X211" s="37"/>
      <c r="Y211" s="37"/>
      <c r="Z211" s="37"/>
      <c r="AA211" s="37"/>
      <c r="AB211" s="37"/>
      <c r="AC211" s="37"/>
      <c r="AD211" s="37"/>
      <c r="AE211" s="37"/>
      <c r="AT211" s="20" t="s">
        <v>176</v>
      </c>
      <c r="AU211" s="20" t="s">
        <v>87</v>
      </c>
    </row>
    <row r="212" spans="1:65" s="13" customFormat="1" ht="11.25">
      <c r="B212" s="196"/>
      <c r="C212" s="197"/>
      <c r="D212" s="189" t="s">
        <v>178</v>
      </c>
      <c r="E212" s="198" t="s">
        <v>21</v>
      </c>
      <c r="F212" s="199" t="s">
        <v>292</v>
      </c>
      <c r="G212" s="197"/>
      <c r="H212" s="200">
        <v>7.8650000000000002</v>
      </c>
      <c r="I212" s="201"/>
      <c r="J212" s="197"/>
      <c r="K212" s="197"/>
      <c r="L212" s="202"/>
      <c r="M212" s="203"/>
      <c r="N212" s="204"/>
      <c r="O212" s="204"/>
      <c r="P212" s="204"/>
      <c r="Q212" s="204"/>
      <c r="R212" s="204"/>
      <c r="S212" s="204"/>
      <c r="T212" s="205"/>
      <c r="AT212" s="206" t="s">
        <v>178</v>
      </c>
      <c r="AU212" s="206" t="s">
        <v>87</v>
      </c>
      <c r="AV212" s="13" t="s">
        <v>87</v>
      </c>
      <c r="AW212" s="13" t="s">
        <v>38</v>
      </c>
      <c r="AX212" s="13" t="s">
        <v>77</v>
      </c>
      <c r="AY212" s="206" t="s">
        <v>165</v>
      </c>
    </row>
    <row r="213" spans="1:65" s="13" customFormat="1" ht="11.25">
      <c r="B213" s="196"/>
      <c r="C213" s="197"/>
      <c r="D213" s="189" t="s">
        <v>178</v>
      </c>
      <c r="E213" s="198" t="s">
        <v>21</v>
      </c>
      <c r="F213" s="199" t="s">
        <v>293</v>
      </c>
      <c r="G213" s="197"/>
      <c r="H213" s="200">
        <v>34.200000000000003</v>
      </c>
      <c r="I213" s="201"/>
      <c r="J213" s="197"/>
      <c r="K213" s="197"/>
      <c r="L213" s="202"/>
      <c r="M213" s="203"/>
      <c r="N213" s="204"/>
      <c r="O213" s="204"/>
      <c r="P213" s="204"/>
      <c r="Q213" s="204"/>
      <c r="R213" s="204"/>
      <c r="S213" s="204"/>
      <c r="T213" s="205"/>
      <c r="AT213" s="206" t="s">
        <v>178</v>
      </c>
      <c r="AU213" s="206" t="s">
        <v>87</v>
      </c>
      <c r="AV213" s="13" t="s">
        <v>87</v>
      </c>
      <c r="AW213" s="13" t="s">
        <v>38</v>
      </c>
      <c r="AX213" s="13" t="s">
        <v>77</v>
      </c>
      <c r="AY213" s="206" t="s">
        <v>165</v>
      </c>
    </row>
    <row r="214" spans="1:65" s="14" customFormat="1" ht="11.25">
      <c r="B214" s="207"/>
      <c r="C214" s="208"/>
      <c r="D214" s="189" t="s">
        <v>178</v>
      </c>
      <c r="E214" s="209" t="s">
        <v>21</v>
      </c>
      <c r="F214" s="210" t="s">
        <v>180</v>
      </c>
      <c r="G214" s="208"/>
      <c r="H214" s="211">
        <v>42.064999999999998</v>
      </c>
      <c r="I214" s="212"/>
      <c r="J214" s="208"/>
      <c r="K214" s="208"/>
      <c r="L214" s="213"/>
      <c r="M214" s="214"/>
      <c r="N214" s="215"/>
      <c r="O214" s="215"/>
      <c r="P214" s="215"/>
      <c r="Q214" s="215"/>
      <c r="R214" s="215"/>
      <c r="S214" s="215"/>
      <c r="T214" s="216"/>
      <c r="AT214" s="217" t="s">
        <v>178</v>
      </c>
      <c r="AU214" s="217" t="s">
        <v>87</v>
      </c>
      <c r="AV214" s="14" t="s">
        <v>172</v>
      </c>
      <c r="AW214" s="14" t="s">
        <v>38</v>
      </c>
      <c r="AX214" s="14" t="s">
        <v>85</v>
      </c>
      <c r="AY214" s="217" t="s">
        <v>165</v>
      </c>
    </row>
    <row r="215" spans="1:65" s="12" customFormat="1" ht="22.9" customHeight="1">
      <c r="B215" s="160"/>
      <c r="C215" s="161"/>
      <c r="D215" s="162" t="s">
        <v>76</v>
      </c>
      <c r="E215" s="174" t="s">
        <v>87</v>
      </c>
      <c r="F215" s="174" t="s">
        <v>294</v>
      </c>
      <c r="G215" s="161"/>
      <c r="H215" s="161"/>
      <c r="I215" s="164"/>
      <c r="J215" s="175">
        <f>BK215</f>
        <v>0</v>
      </c>
      <c r="K215" s="161"/>
      <c r="L215" s="166"/>
      <c r="M215" s="167"/>
      <c r="N215" s="168"/>
      <c r="O215" s="168"/>
      <c r="P215" s="169">
        <f>SUM(P216:P269)</f>
        <v>0</v>
      </c>
      <c r="Q215" s="168"/>
      <c r="R215" s="169">
        <f>SUM(R216:R269)</f>
        <v>20.224540989999998</v>
      </c>
      <c r="S215" s="168"/>
      <c r="T215" s="170">
        <f>SUM(T216:T269)</f>
        <v>0</v>
      </c>
      <c r="AR215" s="171" t="s">
        <v>85</v>
      </c>
      <c r="AT215" s="172" t="s">
        <v>76</v>
      </c>
      <c r="AU215" s="172" t="s">
        <v>85</v>
      </c>
      <c r="AY215" s="171" t="s">
        <v>165</v>
      </c>
      <c r="BK215" s="173">
        <f>SUM(BK216:BK269)</f>
        <v>0</v>
      </c>
    </row>
    <row r="216" spans="1:65" s="2" customFormat="1" ht="24.2" customHeight="1">
      <c r="A216" s="37"/>
      <c r="B216" s="38"/>
      <c r="C216" s="176" t="s">
        <v>295</v>
      </c>
      <c r="D216" s="176" t="s">
        <v>167</v>
      </c>
      <c r="E216" s="177" t="s">
        <v>85</v>
      </c>
      <c r="F216" s="178" t="s">
        <v>296</v>
      </c>
      <c r="G216" s="179" t="s">
        <v>297</v>
      </c>
      <c r="H216" s="180">
        <v>1</v>
      </c>
      <c r="I216" s="181"/>
      <c r="J216" s="182">
        <f>ROUND(I216*H216,2)</f>
        <v>0</v>
      </c>
      <c r="K216" s="178" t="s">
        <v>21</v>
      </c>
      <c r="L216" s="42"/>
      <c r="M216" s="183" t="s">
        <v>21</v>
      </c>
      <c r="N216" s="184" t="s">
        <v>48</v>
      </c>
      <c r="O216" s="67"/>
      <c r="P216" s="185">
        <f>O216*H216</f>
        <v>0</v>
      </c>
      <c r="Q216" s="185">
        <v>0</v>
      </c>
      <c r="R216" s="185">
        <f>Q216*H216</f>
        <v>0</v>
      </c>
      <c r="S216" s="185">
        <v>0</v>
      </c>
      <c r="T216" s="186">
        <f>S216*H216</f>
        <v>0</v>
      </c>
      <c r="U216" s="37"/>
      <c r="V216" s="37"/>
      <c r="W216" s="37"/>
      <c r="X216" s="37"/>
      <c r="Y216" s="37"/>
      <c r="Z216" s="37"/>
      <c r="AA216" s="37"/>
      <c r="AB216" s="37"/>
      <c r="AC216" s="37"/>
      <c r="AD216" s="37"/>
      <c r="AE216" s="37"/>
      <c r="AR216" s="187" t="s">
        <v>172</v>
      </c>
      <c r="AT216" s="187" t="s">
        <v>167</v>
      </c>
      <c r="AU216" s="187" t="s">
        <v>87</v>
      </c>
      <c r="AY216" s="20" t="s">
        <v>165</v>
      </c>
      <c r="BE216" s="188">
        <f>IF(N216="základní",J216,0)</f>
        <v>0</v>
      </c>
      <c r="BF216" s="188">
        <f>IF(N216="snížená",J216,0)</f>
        <v>0</v>
      </c>
      <c r="BG216" s="188">
        <f>IF(N216="zákl. přenesená",J216,0)</f>
        <v>0</v>
      </c>
      <c r="BH216" s="188">
        <f>IF(N216="sníž. přenesená",J216,0)</f>
        <v>0</v>
      </c>
      <c r="BI216" s="188">
        <f>IF(N216="nulová",J216,0)</f>
        <v>0</v>
      </c>
      <c r="BJ216" s="20" t="s">
        <v>85</v>
      </c>
      <c r="BK216" s="188">
        <f>ROUND(I216*H216,2)</f>
        <v>0</v>
      </c>
      <c r="BL216" s="20" t="s">
        <v>172</v>
      </c>
      <c r="BM216" s="187" t="s">
        <v>298</v>
      </c>
    </row>
    <row r="217" spans="1:65" s="2" customFormat="1" ht="39">
      <c r="A217" s="37"/>
      <c r="B217" s="38"/>
      <c r="C217" s="39"/>
      <c r="D217" s="189" t="s">
        <v>174</v>
      </c>
      <c r="E217" s="39"/>
      <c r="F217" s="190" t="s">
        <v>299</v>
      </c>
      <c r="G217" s="39"/>
      <c r="H217" s="39"/>
      <c r="I217" s="191"/>
      <c r="J217" s="39"/>
      <c r="K217" s="39"/>
      <c r="L217" s="42"/>
      <c r="M217" s="192"/>
      <c r="N217" s="193"/>
      <c r="O217" s="67"/>
      <c r="P217" s="67"/>
      <c r="Q217" s="67"/>
      <c r="R217" s="67"/>
      <c r="S217" s="67"/>
      <c r="T217" s="68"/>
      <c r="U217" s="37"/>
      <c r="V217" s="37"/>
      <c r="W217" s="37"/>
      <c r="X217" s="37"/>
      <c r="Y217" s="37"/>
      <c r="Z217" s="37"/>
      <c r="AA217" s="37"/>
      <c r="AB217" s="37"/>
      <c r="AC217" s="37"/>
      <c r="AD217" s="37"/>
      <c r="AE217" s="37"/>
      <c r="AT217" s="20" t="s">
        <v>174</v>
      </c>
      <c r="AU217" s="20" t="s">
        <v>87</v>
      </c>
    </row>
    <row r="218" spans="1:65" s="13" customFormat="1" ht="11.25">
      <c r="B218" s="196"/>
      <c r="C218" s="197"/>
      <c r="D218" s="189" t="s">
        <v>178</v>
      </c>
      <c r="E218" s="198" t="s">
        <v>21</v>
      </c>
      <c r="F218" s="199" t="s">
        <v>300</v>
      </c>
      <c r="G218" s="197"/>
      <c r="H218" s="200">
        <v>1</v>
      </c>
      <c r="I218" s="201"/>
      <c r="J218" s="197"/>
      <c r="K218" s="197"/>
      <c r="L218" s="202"/>
      <c r="M218" s="203"/>
      <c r="N218" s="204"/>
      <c r="O218" s="204"/>
      <c r="P218" s="204"/>
      <c r="Q218" s="204"/>
      <c r="R218" s="204"/>
      <c r="S218" s="204"/>
      <c r="T218" s="205"/>
      <c r="AT218" s="206" t="s">
        <v>178</v>
      </c>
      <c r="AU218" s="206" t="s">
        <v>87</v>
      </c>
      <c r="AV218" s="13" t="s">
        <v>87</v>
      </c>
      <c r="AW218" s="13" t="s">
        <v>38</v>
      </c>
      <c r="AX218" s="13" t="s">
        <v>77</v>
      </c>
      <c r="AY218" s="206" t="s">
        <v>165</v>
      </c>
    </row>
    <row r="219" spans="1:65" s="14" customFormat="1" ht="11.25">
      <c r="B219" s="207"/>
      <c r="C219" s="208"/>
      <c r="D219" s="189" t="s">
        <v>178</v>
      </c>
      <c r="E219" s="209" t="s">
        <v>21</v>
      </c>
      <c r="F219" s="210" t="s">
        <v>180</v>
      </c>
      <c r="G219" s="208"/>
      <c r="H219" s="211">
        <v>1</v>
      </c>
      <c r="I219" s="212"/>
      <c r="J219" s="208"/>
      <c r="K219" s="208"/>
      <c r="L219" s="213"/>
      <c r="M219" s="214"/>
      <c r="N219" s="215"/>
      <c r="O219" s="215"/>
      <c r="P219" s="215"/>
      <c r="Q219" s="215"/>
      <c r="R219" s="215"/>
      <c r="S219" s="215"/>
      <c r="T219" s="216"/>
      <c r="AT219" s="217" t="s">
        <v>178</v>
      </c>
      <c r="AU219" s="217" t="s">
        <v>87</v>
      </c>
      <c r="AV219" s="14" t="s">
        <v>172</v>
      </c>
      <c r="AW219" s="14" t="s">
        <v>38</v>
      </c>
      <c r="AX219" s="14" t="s">
        <v>85</v>
      </c>
      <c r="AY219" s="217" t="s">
        <v>165</v>
      </c>
    </row>
    <row r="220" spans="1:65" s="2" customFormat="1" ht="16.5" customHeight="1">
      <c r="A220" s="37"/>
      <c r="B220" s="38"/>
      <c r="C220" s="176" t="s">
        <v>301</v>
      </c>
      <c r="D220" s="176" t="s">
        <v>167</v>
      </c>
      <c r="E220" s="177" t="s">
        <v>302</v>
      </c>
      <c r="F220" s="178" t="s">
        <v>303</v>
      </c>
      <c r="G220" s="179" t="s">
        <v>196</v>
      </c>
      <c r="H220" s="180">
        <v>0.33900000000000002</v>
      </c>
      <c r="I220" s="181"/>
      <c r="J220" s="182">
        <f>ROUND(I220*H220,2)</f>
        <v>0</v>
      </c>
      <c r="K220" s="178" t="s">
        <v>171</v>
      </c>
      <c r="L220" s="42"/>
      <c r="M220" s="183" t="s">
        <v>21</v>
      </c>
      <c r="N220" s="184" t="s">
        <v>48</v>
      </c>
      <c r="O220" s="67"/>
      <c r="P220" s="185">
        <f>O220*H220</f>
        <v>0</v>
      </c>
      <c r="Q220" s="185">
        <v>2.3010199999999998</v>
      </c>
      <c r="R220" s="185">
        <f>Q220*H220</f>
        <v>0.78004578000000002</v>
      </c>
      <c r="S220" s="185">
        <v>0</v>
      </c>
      <c r="T220" s="186">
        <f>S220*H220</f>
        <v>0</v>
      </c>
      <c r="U220" s="37"/>
      <c r="V220" s="37"/>
      <c r="W220" s="37"/>
      <c r="X220" s="37"/>
      <c r="Y220" s="37"/>
      <c r="Z220" s="37"/>
      <c r="AA220" s="37"/>
      <c r="AB220" s="37"/>
      <c r="AC220" s="37"/>
      <c r="AD220" s="37"/>
      <c r="AE220" s="37"/>
      <c r="AR220" s="187" t="s">
        <v>172</v>
      </c>
      <c r="AT220" s="187" t="s">
        <v>167</v>
      </c>
      <c r="AU220" s="187" t="s">
        <v>87</v>
      </c>
      <c r="AY220" s="20" t="s">
        <v>165</v>
      </c>
      <c r="BE220" s="188">
        <f>IF(N220="základní",J220,0)</f>
        <v>0</v>
      </c>
      <c r="BF220" s="188">
        <f>IF(N220="snížená",J220,0)</f>
        <v>0</v>
      </c>
      <c r="BG220" s="188">
        <f>IF(N220="zákl. přenesená",J220,0)</f>
        <v>0</v>
      </c>
      <c r="BH220" s="188">
        <f>IF(N220="sníž. přenesená",J220,0)</f>
        <v>0</v>
      </c>
      <c r="BI220" s="188">
        <f>IF(N220="nulová",J220,0)</f>
        <v>0</v>
      </c>
      <c r="BJ220" s="20" t="s">
        <v>85</v>
      </c>
      <c r="BK220" s="188">
        <f>ROUND(I220*H220,2)</f>
        <v>0</v>
      </c>
      <c r="BL220" s="20" t="s">
        <v>172</v>
      </c>
      <c r="BM220" s="187" t="s">
        <v>304</v>
      </c>
    </row>
    <row r="221" spans="1:65" s="2" customFormat="1" ht="19.5">
      <c r="A221" s="37"/>
      <c r="B221" s="38"/>
      <c r="C221" s="39"/>
      <c r="D221" s="189" t="s">
        <v>174</v>
      </c>
      <c r="E221" s="39"/>
      <c r="F221" s="190" t="s">
        <v>305</v>
      </c>
      <c r="G221" s="39"/>
      <c r="H221" s="39"/>
      <c r="I221" s="191"/>
      <c r="J221" s="39"/>
      <c r="K221" s="39"/>
      <c r="L221" s="42"/>
      <c r="M221" s="192"/>
      <c r="N221" s="193"/>
      <c r="O221" s="67"/>
      <c r="P221" s="67"/>
      <c r="Q221" s="67"/>
      <c r="R221" s="67"/>
      <c r="S221" s="67"/>
      <c r="T221" s="68"/>
      <c r="U221" s="37"/>
      <c r="V221" s="37"/>
      <c r="W221" s="37"/>
      <c r="X221" s="37"/>
      <c r="Y221" s="37"/>
      <c r="Z221" s="37"/>
      <c r="AA221" s="37"/>
      <c r="AB221" s="37"/>
      <c r="AC221" s="37"/>
      <c r="AD221" s="37"/>
      <c r="AE221" s="37"/>
      <c r="AT221" s="20" t="s">
        <v>174</v>
      </c>
      <c r="AU221" s="20" t="s">
        <v>87</v>
      </c>
    </row>
    <row r="222" spans="1:65" s="2" customFormat="1" ht="11.25">
      <c r="A222" s="37"/>
      <c r="B222" s="38"/>
      <c r="C222" s="39"/>
      <c r="D222" s="194" t="s">
        <v>176</v>
      </c>
      <c r="E222" s="39"/>
      <c r="F222" s="195" t="s">
        <v>306</v>
      </c>
      <c r="G222" s="39"/>
      <c r="H222" s="39"/>
      <c r="I222" s="191"/>
      <c r="J222" s="39"/>
      <c r="K222" s="39"/>
      <c r="L222" s="42"/>
      <c r="M222" s="192"/>
      <c r="N222" s="193"/>
      <c r="O222" s="67"/>
      <c r="P222" s="67"/>
      <c r="Q222" s="67"/>
      <c r="R222" s="67"/>
      <c r="S222" s="67"/>
      <c r="T222" s="68"/>
      <c r="U222" s="37"/>
      <c r="V222" s="37"/>
      <c r="W222" s="37"/>
      <c r="X222" s="37"/>
      <c r="Y222" s="37"/>
      <c r="Z222" s="37"/>
      <c r="AA222" s="37"/>
      <c r="AB222" s="37"/>
      <c r="AC222" s="37"/>
      <c r="AD222" s="37"/>
      <c r="AE222" s="37"/>
      <c r="AT222" s="20" t="s">
        <v>176</v>
      </c>
      <c r="AU222" s="20" t="s">
        <v>87</v>
      </c>
    </row>
    <row r="223" spans="1:65" s="13" customFormat="1" ht="11.25">
      <c r="B223" s="196"/>
      <c r="C223" s="197"/>
      <c r="D223" s="189" t="s">
        <v>178</v>
      </c>
      <c r="E223" s="198" t="s">
        <v>21</v>
      </c>
      <c r="F223" s="199" t="s">
        <v>307</v>
      </c>
      <c r="G223" s="197"/>
      <c r="H223" s="200">
        <v>0.33900000000000002</v>
      </c>
      <c r="I223" s="201"/>
      <c r="J223" s="197"/>
      <c r="K223" s="197"/>
      <c r="L223" s="202"/>
      <c r="M223" s="203"/>
      <c r="N223" s="204"/>
      <c r="O223" s="204"/>
      <c r="P223" s="204"/>
      <c r="Q223" s="204"/>
      <c r="R223" s="204"/>
      <c r="S223" s="204"/>
      <c r="T223" s="205"/>
      <c r="AT223" s="206" t="s">
        <v>178</v>
      </c>
      <c r="AU223" s="206" t="s">
        <v>87</v>
      </c>
      <c r="AV223" s="13" t="s">
        <v>87</v>
      </c>
      <c r="AW223" s="13" t="s">
        <v>38</v>
      </c>
      <c r="AX223" s="13" t="s">
        <v>77</v>
      </c>
      <c r="AY223" s="206" t="s">
        <v>165</v>
      </c>
    </row>
    <row r="224" spans="1:65" s="14" customFormat="1" ht="11.25">
      <c r="B224" s="207"/>
      <c r="C224" s="208"/>
      <c r="D224" s="189" t="s">
        <v>178</v>
      </c>
      <c r="E224" s="209" t="s">
        <v>21</v>
      </c>
      <c r="F224" s="210" t="s">
        <v>180</v>
      </c>
      <c r="G224" s="208"/>
      <c r="H224" s="211">
        <v>0.33900000000000002</v>
      </c>
      <c r="I224" s="212"/>
      <c r="J224" s="208"/>
      <c r="K224" s="208"/>
      <c r="L224" s="213"/>
      <c r="M224" s="214"/>
      <c r="N224" s="215"/>
      <c r="O224" s="215"/>
      <c r="P224" s="215"/>
      <c r="Q224" s="215"/>
      <c r="R224" s="215"/>
      <c r="S224" s="215"/>
      <c r="T224" s="216"/>
      <c r="AT224" s="217" t="s">
        <v>178</v>
      </c>
      <c r="AU224" s="217" t="s">
        <v>87</v>
      </c>
      <c r="AV224" s="14" t="s">
        <v>172</v>
      </c>
      <c r="AW224" s="14" t="s">
        <v>38</v>
      </c>
      <c r="AX224" s="14" t="s">
        <v>85</v>
      </c>
      <c r="AY224" s="217" t="s">
        <v>165</v>
      </c>
    </row>
    <row r="225" spans="1:65" s="2" customFormat="1" ht="24.2" customHeight="1">
      <c r="A225" s="37"/>
      <c r="B225" s="38"/>
      <c r="C225" s="176" t="s">
        <v>308</v>
      </c>
      <c r="D225" s="176" t="s">
        <v>167</v>
      </c>
      <c r="E225" s="177" t="s">
        <v>309</v>
      </c>
      <c r="F225" s="178" t="s">
        <v>310</v>
      </c>
      <c r="G225" s="179" t="s">
        <v>196</v>
      </c>
      <c r="H225" s="180">
        <v>2.3740000000000001</v>
      </c>
      <c r="I225" s="181"/>
      <c r="J225" s="182">
        <f>ROUND(I225*H225,2)</f>
        <v>0</v>
      </c>
      <c r="K225" s="178" t="s">
        <v>171</v>
      </c>
      <c r="L225" s="42"/>
      <c r="M225" s="183" t="s">
        <v>21</v>
      </c>
      <c r="N225" s="184" t="s">
        <v>48</v>
      </c>
      <c r="O225" s="67"/>
      <c r="P225" s="185">
        <f>O225*H225</f>
        <v>0</v>
      </c>
      <c r="Q225" s="185">
        <v>2.5018699999999998</v>
      </c>
      <c r="R225" s="185">
        <f>Q225*H225</f>
        <v>5.9394393799999996</v>
      </c>
      <c r="S225" s="185">
        <v>0</v>
      </c>
      <c r="T225" s="186">
        <f>S225*H225</f>
        <v>0</v>
      </c>
      <c r="U225" s="37"/>
      <c r="V225" s="37"/>
      <c r="W225" s="37"/>
      <c r="X225" s="37"/>
      <c r="Y225" s="37"/>
      <c r="Z225" s="37"/>
      <c r="AA225" s="37"/>
      <c r="AB225" s="37"/>
      <c r="AC225" s="37"/>
      <c r="AD225" s="37"/>
      <c r="AE225" s="37"/>
      <c r="AR225" s="187" t="s">
        <v>172</v>
      </c>
      <c r="AT225" s="187" t="s">
        <v>167</v>
      </c>
      <c r="AU225" s="187" t="s">
        <v>87</v>
      </c>
      <c r="AY225" s="20" t="s">
        <v>165</v>
      </c>
      <c r="BE225" s="188">
        <f>IF(N225="základní",J225,0)</f>
        <v>0</v>
      </c>
      <c r="BF225" s="188">
        <f>IF(N225="snížená",J225,0)</f>
        <v>0</v>
      </c>
      <c r="BG225" s="188">
        <f>IF(N225="zákl. přenesená",J225,0)</f>
        <v>0</v>
      </c>
      <c r="BH225" s="188">
        <f>IF(N225="sníž. přenesená",J225,0)</f>
        <v>0</v>
      </c>
      <c r="BI225" s="188">
        <f>IF(N225="nulová",J225,0)</f>
        <v>0</v>
      </c>
      <c r="BJ225" s="20" t="s">
        <v>85</v>
      </c>
      <c r="BK225" s="188">
        <f>ROUND(I225*H225,2)</f>
        <v>0</v>
      </c>
      <c r="BL225" s="20" t="s">
        <v>172</v>
      </c>
      <c r="BM225" s="187" t="s">
        <v>311</v>
      </c>
    </row>
    <row r="226" spans="1:65" s="2" customFormat="1" ht="19.5">
      <c r="A226" s="37"/>
      <c r="B226" s="38"/>
      <c r="C226" s="39"/>
      <c r="D226" s="189" t="s">
        <v>174</v>
      </c>
      <c r="E226" s="39"/>
      <c r="F226" s="190" t="s">
        <v>312</v>
      </c>
      <c r="G226" s="39"/>
      <c r="H226" s="39"/>
      <c r="I226" s="191"/>
      <c r="J226" s="39"/>
      <c r="K226" s="39"/>
      <c r="L226" s="42"/>
      <c r="M226" s="192"/>
      <c r="N226" s="193"/>
      <c r="O226" s="67"/>
      <c r="P226" s="67"/>
      <c r="Q226" s="67"/>
      <c r="R226" s="67"/>
      <c r="S226" s="67"/>
      <c r="T226" s="68"/>
      <c r="U226" s="37"/>
      <c r="V226" s="37"/>
      <c r="W226" s="37"/>
      <c r="X226" s="37"/>
      <c r="Y226" s="37"/>
      <c r="Z226" s="37"/>
      <c r="AA226" s="37"/>
      <c r="AB226" s="37"/>
      <c r="AC226" s="37"/>
      <c r="AD226" s="37"/>
      <c r="AE226" s="37"/>
      <c r="AT226" s="20" t="s">
        <v>174</v>
      </c>
      <c r="AU226" s="20" t="s">
        <v>87</v>
      </c>
    </row>
    <row r="227" spans="1:65" s="2" customFormat="1" ht="11.25">
      <c r="A227" s="37"/>
      <c r="B227" s="38"/>
      <c r="C227" s="39"/>
      <c r="D227" s="194" t="s">
        <v>176</v>
      </c>
      <c r="E227" s="39"/>
      <c r="F227" s="195" t="s">
        <v>313</v>
      </c>
      <c r="G227" s="39"/>
      <c r="H227" s="39"/>
      <c r="I227" s="191"/>
      <c r="J227" s="39"/>
      <c r="K227" s="39"/>
      <c r="L227" s="42"/>
      <c r="M227" s="192"/>
      <c r="N227" s="193"/>
      <c r="O227" s="67"/>
      <c r="P227" s="67"/>
      <c r="Q227" s="67"/>
      <c r="R227" s="67"/>
      <c r="S227" s="67"/>
      <c r="T227" s="68"/>
      <c r="U227" s="37"/>
      <c r="V227" s="37"/>
      <c r="W227" s="37"/>
      <c r="X227" s="37"/>
      <c r="Y227" s="37"/>
      <c r="Z227" s="37"/>
      <c r="AA227" s="37"/>
      <c r="AB227" s="37"/>
      <c r="AC227" s="37"/>
      <c r="AD227" s="37"/>
      <c r="AE227" s="37"/>
      <c r="AT227" s="20" t="s">
        <v>176</v>
      </c>
      <c r="AU227" s="20" t="s">
        <v>87</v>
      </c>
    </row>
    <row r="228" spans="1:65" s="13" customFormat="1" ht="22.5">
      <c r="B228" s="196"/>
      <c r="C228" s="197"/>
      <c r="D228" s="189" t="s">
        <v>178</v>
      </c>
      <c r="E228" s="198" t="s">
        <v>21</v>
      </c>
      <c r="F228" s="199" t="s">
        <v>314</v>
      </c>
      <c r="G228" s="197"/>
      <c r="H228" s="200">
        <v>2.3740000000000001</v>
      </c>
      <c r="I228" s="201"/>
      <c r="J228" s="197"/>
      <c r="K228" s="197"/>
      <c r="L228" s="202"/>
      <c r="M228" s="203"/>
      <c r="N228" s="204"/>
      <c r="O228" s="204"/>
      <c r="P228" s="204"/>
      <c r="Q228" s="204"/>
      <c r="R228" s="204"/>
      <c r="S228" s="204"/>
      <c r="T228" s="205"/>
      <c r="AT228" s="206" t="s">
        <v>178</v>
      </c>
      <c r="AU228" s="206" t="s">
        <v>87</v>
      </c>
      <c r="AV228" s="13" t="s">
        <v>87</v>
      </c>
      <c r="AW228" s="13" t="s">
        <v>38</v>
      </c>
      <c r="AX228" s="13" t="s">
        <v>77</v>
      </c>
      <c r="AY228" s="206" t="s">
        <v>165</v>
      </c>
    </row>
    <row r="229" spans="1:65" s="14" customFormat="1" ht="11.25">
      <c r="B229" s="207"/>
      <c r="C229" s="208"/>
      <c r="D229" s="189" t="s">
        <v>178</v>
      </c>
      <c r="E229" s="209" t="s">
        <v>21</v>
      </c>
      <c r="F229" s="210" t="s">
        <v>180</v>
      </c>
      <c r="G229" s="208"/>
      <c r="H229" s="211">
        <v>2.3740000000000001</v>
      </c>
      <c r="I229" s="212"/>
      <c r="J229" s="208"/>
      <c r="K229" s="208"/>
      <c r="L229" s="213"/>
      <c r="M229" s="214"/>
      <c r="N229" s="215"/>
      <c r="O229" s="215"/>
      <c r="P229" s="215"/>
      <c r="Q229" s="215"/>
      <c r="R229" s="215"/>
      <c r="S229" s="215"/>
      <c r="T229" s="216"/>
      <c r="AT229" s="217" t="s">
        <v>178</v>
      </c>
      <c r="AU229" s="217" t="s">
        <v>87</v>
      </c>
      <c r="AV229" s="14" t="s">
        <v>172</v>
      </c>
      <c r="AW229" s="14" t="s">
        <v>38</v>
      </c>
      <c r="AX229" s="14" t="s">
        <v>85</v>
      </c>
      <c r="AY229" s="217" t="s">
        <v>165</v>
      </c>
    </row>
    <row r="230" spans="1:65" s="2" customFormat="1" ht="16.5" customHeight="1">
      <c r="A230" s="37"/>
      <c r="B230" s="38"/>
      <c r="C230" s="176" t="s">
        <v>315</v>
      </c>
      <c r="D230" s="176" t="s">
        <v>167</v>
      </c>
      <c r="E230" s="177" t="s">
        <v>316</v>
      </c>
      <c r="F230" s="178" t="s">
        <v>317</v>
      </c>
      <c r="G230" s="179" t="s">
        <v>170</v>
      </c>
      <c r="H230" s="180">
        <v>2.0840000000000001</v>
      </c>
      <c r="I230" s="181"/>
      <c r="J230" s="182">
        <f>ROUND(I230*H230,2)</f>
        <v>0</v>
      </c>
      <c r="K230" s="178" t="s">
        <v>171</v>
      </c>
      <c r="L230" s="42"/>
      <c r="M230" s="183" t="s">
        <v>21</v>
      </c>
      <c r="N230" s="184" t="s">
        <v>48</v>
      </c>
      <c r="O230" s="67"/>
      <c r="P230" s="185">
        <f>O230*H230</f>
        <v>0</v>
      </c>
      <c r="Q230" s="185">
        <v>2.9399999999999999E-3</v>
      </c>
      <c r="R230" s="185">
        <f>Q230*H230</f>
        <v>6.1269599999999999E-3</v>
      </c>
      <c r="S230" s="185">
        <v>0</v>
      </c>
      <c r="T230" s="186">
        <f>S230*H230</f>
        <v>0</v>
      </c>
      <c r="U230" s="37"/>
      <c r="V230" s="37"/>
      <c r="W230" s="37"/>
      <c r="X230" s="37"/>
      <c r="Y230" s="37"/>
      <c r="Z230" s="37"/>
      <c r="AA230" s="37"/>
      <c r="AB230" s="37"/>
      <c r="AC230" s="37"/>
      <c r="AD230" s="37"/>
      <c r="AE230" s="37"/>
      <c r="AR230" s="187" t="s">
        <v>172</v>
      </c>
      <c r="AT230" s="187" t="s">
        <v>167</v>
      </c>
      <c r="AU230" s="187" t="s">
        <v>87</v>
      </c>
      <c r="AY230" s="20" t="s">
        <v>165</v>
      </c>
      <c r="BE230" s="188">
        <f>IF(N230="základní",J230,0)</f>
        <v>0</v>
      </c>
      <c r="BF230" s="188">
        <f>IF(N230="snížená",J230,0)</f>
        <v>0</v>
      </c>
      <c r="BG230" s="188">
        <f>IF(N230="zákl. přenesená",J230,0)</f>
        <v>0</v>
      </c>
      <c r="BH230" s="188">
        <f>IF(N230="sníž. přenesená",J230,0)</f>
        <v>0</v>
      </c>
      <c r="BI230" s="188">
        <f>IF(N230="nulová",J230,0)</f>
        <v>0</v>
      </c>
      <c r="BJ230" s="20" t="s">
        <v>85</v>
      </c>
      <c r="BK230" s="188">
        <f>ROUND(I230*H230,2)</f>
        <v>0</v>
      </c>
      <c r="BL230" s="20" t="s">
        <v>172</v>
      </c>
      <c r="BM230" s="187" t="s">
        <v>318</v>
      </c>
    </row>
    <row r="231" spans="1:65" s="2" customFormat="1" ht="11.25">
      <c r="A231" s="37"/>
      <c r="B231" s="38"/>
      <c r="C231" s="39"/>
      <c r="D231" s="189" t="s">
        <v>174</v>
      </c>
      <c r="E231" s="39"/>
      <c r="F231" s="190" t="s">
        <v>319</v>
      </c>
      <c r="G231" s="39"/>
      <c r="H231" s="39"/>
      <c r="I231" s="191"/>
      <c r="J231" s="39"/>
      <c r="K231" s="39"/>
      <c r="L231" s="42"/>
      <c r="M231" s="192"/>
      <c r="N231" s="193"/>
      <c r="O231" s="67"/>
      <c r="P231" s="67"/>
      <c r="Q231" s="67"/>
      <c r="R231" s="67"/>
      <c r="S231" s="67"/>
      <c r="T231" s="68"/>
      <c r="U231" s="37"/>
      <c r="V231" s="37"/>
      <c r="W231" s="37"/>
      <c r="X231" s="37"/>
      <c r="Y231" s="37"/>
      <c r="Z231" s="37"/>
      <c r="AA231" s="37"/>
      <c r="AB231" s="37"/>
      <c r="AC231" s="37"/>
      <c r="AD231" s="37"/>
      <c r="AE231" s="37"/>
      <c r="AT231" s="20" t="s">
        <v>174</v>
      </c>
      <c r="AU231" s="20" t="s">
        <v>87</v>
      </c>
    </row>
    <row r="232" spans="1:65" s="2" customFormat="1" ht="11.25">
      <c r="A232" s="37"/>
      <c r="B232" s="38"/>
      <c r="C232" s="39"/>
      <c r="D232" s="194" t="s">
        <v>176</v>
      </c>
      <c r="E232" s="39"/>
      <c r="F232" s="195" t="s">
        <v>320</v>
      </c>
      <c r="G232" s="39"/>
      <c r="H232" s="39"/>
      <c r="I232" s="191"/>
      <c r="J232" s="39"/>
      <c r="K232" s="39"/>
      <c r="L232" s="42"/>
      <c r="M232" s="192"/>
      <c r="N232" s="193"/>
      <c r="O232" s="67"/>
      <c r="P232" s="67"/>
      <c r="Q232" s="67"/>
      <c r="R232" s="67"/>
      <c r="S232" s="67"/>
      <c r="T232" s="68"/>
      <c r="U232" s="37"/>
      <c r="V232" s="37"/>
      <c r="W232" s="37"/>
      <c r="X232" s="37"/>
      <c r="Y232" s="37"/>
      <c r="Z232" s="37"/>
      <c r="AA232" s="37"/>
      <c r="AB232" s="37"/>
      <c r="AC232" s="37"/>
      <c r="AD232" s="37"/>
      <c r="AE232" s="37"/>
      <c r="AT232" s="20" t="s">
        <v>176</v>
      </c>
      <c r="AU232" s="20" t="s">
        <v>87</v>
      </c>
    </row>
    <row r="233" spans="1:65" s="13" customFormat="1" ht="22.5">
      <c r="B233" s="196"/>
      <c r="C233" s="197"/>
      <c r="D233" s="189" t="s">
        <v>178</v>
      </c>
      <c r="E233" s="198" t="s">
        <v>21</v>
      </c>
      <c r="F233" s="199" t="s">
        <v>321</v>
      </c>
      <c r="G233" s="197"/>
      <c r="H233" s="200">
        <v>2.0840000000000001</v>
      </c>
      <c r="I233" s="201"/>
      <c r="J233" s="197"/>
      <c r="K233" s="197"/>
      <c r="L233" s="202"/>
      <c r="M233" s="203"/>
      <c r="N233" s="204"/>
      <c r="O233" s="204"/>
      <c r="P233" s="204"/>
      <c r="Q233" s="204"/>
      <c r="R233" s="204"/>
      <c r="S233" s="204"/>
      <c r="T233" s="205"/>
      <c r="AT233" s="206" t="s">
        <v>178</v>
      </c>
      <c r="AU233" s="206" t="s">
        <v>87</v>
      </c>
      <c r="AV233" s="13" t="s">
        <v>87</v>
      </c>
      <c r="AW233" s="13" t="s">
        <v>38</v>
      </c>
      <c r="AX233" s="13" t="s">
        <v>77</v>
      </c>
      <c r="AY233" s="206" t="s">
        <v>165</v>
      </c>
    </row>
    <row r="234" spans="1:65" s="14" customFormat="1" ht="11.25">
      <c r="B234" s="207"/>
      <c r="C234" s="208"/>
      <c r="D234" s="189" t="s">
        <v>178</v>
      </c>
      <c r="E234" s="209" t="s">
        <v>21</v>
      </c>
      <c r="F234" s="210" t="s">
        <v>180</v>
      </c>
      <c r="G234" s="208"/>
      <c r="H234" s="211">
        <v>2.0840000000000001</v>
      </c>
      <c r="I234" s="212"/>
      <c r="J234" s="208"/>
      <c r="K234" s="208"/>
      <c r="L234" s="213"/>
      <c r="M234" s="214"/>
      <c r="N234" s="215"/>
      <c r="O234" s="215"/>
      <c r="P234" s="215"/>
      <c r="Q234" s="215"/>
      <c r="R234" s="215"/>
      <c r="S234" s="215"/>
      <c r="T234" s="216"/>
      <c r="AT234" s="217" t="s">
        <v>178</v>
      </c>
      <c r="AU234" s="217" t="s">
        <v>87</v>
      </c>
      <c r="AV234" s="14" t="s">
        <v>172</v>
      </c>
      <c r="AW234" s="14" t="s">
        <v>38</v>
      </c>
      <c r="AX234" s="14" t="s">
        <v>85</v>
      </c>
      <c r="AY234" s="217" t="s">
        <v>165</v>
      </c>
    </row>
    <row r="235" spans="1:65" s="2" customFormat="1" ht="16.5" customHeight="1">
      <c r="A235" s="37"/>
      <c r="B235" s="38"/>
      <c r="C235" s="176" t="s">
        <v>7</v>
      </c>
      <c r="D235" s="176" t="s">
        <v>167</v>
      </c>
      <c r="E235" s="177" t="s">
        <v>322</v>
      </c>
      <c r="F235" s="178" t="s">
        <v>323</v>
      </c>
      <c r="G235" s="179" t="s">
        <v>170</v>
      </c>
      <c r="H235" s="180">
        <v>2.0840000000000001</v>
      </c>
      <c r="I235" s="181"/>
      <c r="J235" s="182">
        <f>ROUND(I235*H235,2)</f>
        <v>0</v>
      </c>
      <c r="K235" s="178" t="s">
        <v>171</v>
      </c>
      <c r="L235" s="42"/>
      <c r="M235" s="183" t="s">
        <v>21</v>
      </c>
      <c r="N235" s="184" t="s">
        <v>48</v>
      </c>
      <c r="O235" s="67"/>
      <c r="P235" s="185">
        <f>O235*H235</f>
        <v>0</v>
      </c>
      <c r="Q235" s="185">
        <v>0</v>
      </c>
      <c r="R235" s="185">
        <f>Q235*H235</f>
        <v>0</v>
      </c>
      <c r="S235" s="185">
        <v>0</v>
      </c>
      <c r="T235" s="186">
        <f>S235*H235</f>
        <v>0</v>
      </c>
      <c r="U235" s="37"/>
      <c r="V235" s="37"/>
      <c r="W235" s="37"/>
      <c r="X235" s="37"/>
      <c r="Y235" s="37"/>
      <c r="Z235" s="37"/>
      <c r="AA235" s="37"/>
      <c r="AB235" s="37"/>
      <c r="AC235" s="37"/>
      <c r="AD235" s="37"/>
      <c r="AE235" s="37"/>
      <c r="AR235" s="187" t="s">
        <v>172</v>
      </c>
      <c r="AT235" s="187" t="s">
        <v>167</v>
      </c>
      <c r="AU235" s="187" t="s">
        <v>87</v>
      </c>
      <c r="AY235" s="20" t="s">
        <v>165</v>
      </c>
      <c r="BE235" s="188">
        <f>IF(N235="základní",J235,0)</f>
        <v>0</v>
      </c>
      <c r="BF235" s="188">
        <f>IF(N235="snížená",J235,0)</f>
        <v>0</v>
      </c>
      <c r="BG235" s="188">
        <f>IF(N235="zákl. přenesená",J235,0)</f>
        <v>0</v>
      </c>
      <c r="BH235" s="188">
        <f>IF(N235="sníž. přenesená",J235,0)</f>
        <v>0</v>
      </c>
      <c r="BI235" s="188">
        <f>IF(N235="nulová",J235,0)</f>
        <v>0</v>
      </c>
      <c r="BJ235" s="20" t="s">
        <v>85</v>
      </c>
      <c r="BK235" s="188">
        <f>ROUND(I235*H235,2)</f>
        <v>0</v>
      </c>
      <c r="BL235" s="20" t="s">
        <v>172</v>
      </c>
      <c r="BM235" s="187" t="s">
        <v>324</v>
      </c>
    </row>
    <row r="236" spans="1:65" s="2" customFormat="1" ht="11.25">
      <c r="A236" s="37"/>
      <c r="B236" s="38"/>
      <c r="C236" s="39"/>
      <c r="D236" s="189" t="s">
        <v>174</v>
      </c>
      <c r="E236" s="39"/>
      <c r="F236" s="190" t="s">
        <v>325</v>
      </c>
      <c r="G236" s="39"/>
      <c r="H236" s="39"/>
      <c r="I236" s="191"/>
      <c r="J236" s="39"/>
      <c r="K236" s="39"/>
      <c r="L236" s="42"/>
      <c r="M236" s="192"/>
      <c r="N236" s="193"/>
      <c r="O236" s="67"/>
      <c r="P236" s="67"/>
      <c r="Q236" s="67"/>
      <c r="R236" s="67"/>
      <c r="S236" s="67"/>
      <c r="T236" s="68"/>
      <c r="U236" s="37"/>
      <c r="V236" s="37"/>
      <c r="W236" s="37"/>
      <c r="X236" s="37"/>
      <c r="Y236" s="37"/>
      <c r="Z236" s="37"/>
      <c r="AA236" s="37"/>
      <c r="AB236" s="37"/>
      <c r="AC236" s="37"/>
      <c r="AD236" s="37"/>
      <c r="AE236" s="37"/>
      <c r="AT236" s="20" t="s">
        <v>174</v>
      </c>
      <c r="AU236" s="20" t="s">
        <v>87</v>
      </c>
    </row>
    <row r="237" spans="1:65" s="2" customFormat="1" ht="11.25">
      <c r="A237" s="37"/>
      <c r="B237" s="38"/>
      <c r="C237" s="39"/>
      <c r="D237" s="194" t="s">
        <v>176</v>
      </c>
      <c r="E237" s="39"/>
      <c r="F237" s="195" t="s">
        <v>326</v>
      </c>
      <c r="G237" s="39"/>
      <c r="H237" s="39"/>
      <c r="I237" s="191"/>
      <c r="J237" s="39"/>
      <c r="K237" s="39"/>
      <c r="L237" s="42"/>
      <c r="M237" s="192"/>
      <c r="N237" s="193"/>
      <c r="O237" s="67"/>
      <c r="P237" s="67"/>
      <c r="Q237" s="67"/>
      <c r="R237" s="67"/>
      <c r="S237" s="67"/>
      <c r="T237" s="68"/>
      <c r="U237" s="37"/>
      <c r="V237" s="37"/>
      <c r="W237" s="37"/>
      <c r="X237" s="37"/>
      <c r="Y237" s="37"/>
      <c r="Z237" s="37"/>
      <c r="AA237" s="37"/>
      <c r="AB237" s="37"/>
      <c r="AC237" s="37"/>
      <c r="AD237" s="37"/>
      <c r="AE237" s="37"/>
      <c r="AT237" s="20" t="s">
        <v>176</v>
      </c>
      <c r="AU237" s="20" t="s">
        <v>87</v>
      </c>
    </row>
    <row r="238" spans="1:65" s="13" customFormat="1" ht="22.5">
      <c r="B238" s="196"/>
      <c r="C238" s="197"/>
      <c r="D238" s="189" t="s">
        <v>178</v>
      </c>
      <c r="E238" s="198" t="s">
        <v>21</v>
      </c>
      <c r="F238" s="199" t="s">
        <v>321</v>
      </c>
      <c r="G238" s="197"/>
      <c r="H238" s="200">
        <v>2.0840000000000001</v>
      </c>
      <c r="I238" s="201"/>
      <c r="J238" s="197"/>
      <c r="K238" s="197"/>
      <c r="L238" s="202"/>
      <c r="M238" s="203"/>
      <c r="N238" s="204"/>
      <c r="O238" s="204"/>
      <c r="P238" s="204"/>
      <c r="Q238" s="204"/>
      <c r="R238" s="204"/>
      <c r="S238" s="204"/>
      <c r="T238" s="205"/>
      <c r="AT238" s="206" t="s">
        <v>178</v>
      </c>
      <c r="AU238" s="206" t="s">
        <v>87</v>
      </c>
      <c r="AV238" s="13" t="s">
        <v>87</v>
      </c>
      <c r="AW238" s="13" t="s">
        <v>38</v>
      </c>
      <c r="AX238" s="13" t="s">
        <v>77</v>
      </c>
      <c r="AY238" s="206" t="s">
        <v>165</v>
      </c>
    </row>
    <row r="239" spans="1:65" s="14" customFormat="1" ht="11.25">
      <c r="B239" s="207"/>
      <c r="C239" s="208"/>
      <c r="D239" s="189" t="s">
        <v>178</v>
      </c>
      <c r="E239" s="209" t="s">
        <v>21</v>
      </c>
      <c r="F239" s="210" t="s">
        <v>180</v>
      </c>
      <c r="G239" s="208"/>
      <c r="H239" s="211">
        <v>2.0840000000000001</v>
      </c>
      <c r="I239" s="212"/>
      <c r="J239" s="208"/>
      <c r="K239" s="208"/>
      <c r="L239" s="213"/>
      <c r="M239" s="214"/>
      <c r="N239" s="215"/>
      <c r="O239" s="215"/>
      <c r="P239" s="215"/>
      <c r="Q239" s="215"/>
      <c r="R239" s="215"/>
      <c r="S239" s="215"/>
      <c r="T239" s="216"/>
      <c r="AT239" s="217" t="s">
        <v>178</v>
      </c>
      <c r="AU239" s="217" t="s">
        <v>87</v>
      </c>
      <c r="AV239" s="14" t="s">
        <v>172</v>
      </c>
      <c r="AW239" s="14" t="s">
        <v>38</v>
      </c>
      <c r="AX239" s="14" t="s">
        <v>85</v>
      </c>
      <c r="AY239" s="217" t="s">
        <v>165</v>
      </c>
    </row>
    <row r="240" spans="1:65" s="2" customFormat="1" ht="21.75" customHeight="1">
      <c r="A240" s="37"/>
      <c r="B240" s="38"/>
      <c r="C240" s="176" t="s">
        <v>327</v>
      </c>
      <c r="D240" s="176" t="s">
        <v>167</v>
      </c>
      <c r="E240" s="177" t="s">
        <v>328</v>
      </c>
      <c r="F240" s="178" t="s">
        <v>329</v>
      </c>
      <c r="G240" s="179" t="s">
        <v>261</v>
      </c>
      <c r="H240" s="180">
        <v>6.2E-2</v>
      </c>
      <c r="I240" s="181"/>
      <c r="J240" s="182">
        <f>ROUND(I240*H240,2)</f>
        <v>0</v>
      </c>
      <c r="K240" s="178" t="s">
        <v>171</v>
      </c>
      <c r="L240" s="42"/>
      <c r="M240" s="183" t="s">
        <v>21</v>
      </c>
      <c r="N240" s="184" t="s">
        <v>48</v>
      </c>
      <c r="O240" s="67"/>
      <c r="P240" s="185">
        <f>O240*H240</f>
        <v>0</v>
      </c>
      <c r="Q240" s="185">
        <v>1.0606199999999999</v>
      </c>
      <c r="R240" s="185">
        <f>Q240*H240</f>
        <v>6.5758439999999987E-2</v>
      </c>
      <c r="S240" s="185">
        <v>0</v>
      </c>
      <c r="T240" s="186">
        <f>S240*H240</f>
        <v>0</v>
      </c>
      <c r="U240" s="37"/>
      <c r="V240" s="37"/>
      <c r="W240" s="37"/>
      <c r="X240" s="37"/>
      <c r="Y240" s="37"/>
      <c r="Z240" s="37"/>
      <c r="AA240" s="37"/>
      <c r="AB240" s="37"/>
      <c r="AC240" s="37"/>
      <c r="AD240" s="37"/>
      <c r="AE240" s="37"/>
      <c r="AR240" s="187" t="s">
        <v>172</v>
      </c>
      <c r="AT240" s="187" t="s">
        <v>167</v>
      </c>
      <c r="AU240" s="187" t="s">
        <v>87</v>
      </c>
      <c r="AY240" s="20" t="s">
        <v>165</v>
      </c>
      <c r="BE240" s="188">
        <f>IF(N240="základní",J240,0)</f>
        <v>0</v>
      </c>
      <c r="BF240" s="188">
        <f>IF(N240="snížená",J240,0)</f>
        <v>0</v>
      </c>
      <c r="BG240" s="188">
        <f>IF(N240="zákl. přenesená",J240,0)</f>
        <v>0</v>
      </c>
      <c r="BH240" s="188">
        <f>IF(N240="sníž. přenesená",J240,0)</f>
        <v>0</v>
      </c>
      <c r="BI240" s="188">
        <f>IF(N240="nulová",J240,0)</f>
        <v>0</v>
      </c>
      <c r="BJ240" s="20" t="s">
        <v>85</v>
      </c>
      <c r="BK240" s="188">
        <f>ROUND(I240*H240,2)</f>
        <v>0</v>
      </c>
      <c r="BL240" s="20" t="s">
        <v>172</v>
      </c>
      <c r="BM240" s="187" t="s">
        <v>330</v>
      </c>
    </row>
    <row r="241" spans="1:65" s="2" customFormat="1" ht="11.25">
      <c r="A241" s="37"/>
      <c r="B241" s="38"/>
      <c r="C241" s="39"/>
      <c r="D241" s="189" t="s">
        <v>174</v>
      </c>
      <c r="E241" s="39"/>
      <c r="F241" s="190" t="s">
        <v>331</v>
      </c>
      <c r="G241" s="39"/>
      <c r="H241" s="39"/>
      <c r="I241" s="191"/>
      <c r="J241" s="39"/>
      <c r="K241" s="39"/>
      <c r="L241" s="42"/>
      <c r="M241" s="192"/>
      <c r="N241" s="193"/>
      <c r="O241" s="67"/>
      <c r="P241" s="67"/>
      <c r="Q241" s="67"/>
      <c r="R241" s="67"/>
      <c r="S241" s="67"/>
      <c r="T241" s="68"/>
      <c r="U241" s="37"/>
      <c r="V241" s="37"/>
      <c r="W241" s="37"/>
      <c r="X241" s="37"/>
      <c r="Y241" s="37"/>
      <c r="Z241" s="37"/>
      <c r="AA241" s="37"/>
      <c r="AB241" s="37"/>
      <c r="AC241" s="37"/>
      <c r="AD241" s="37"/>
      <c r="AE241" s="37"/>
      <c r="AT241" s="20" t="s">
        <v>174</v>
      </c>
      <c r="AU241" s="20" t="s">
        <v>87</v>
      </c>
    </row>
    <row r="242" spans="1:65" s="2" customFormat="1" ht="11.25">
      <c r="A242" s="37"/>
      <c r="B242" s="38"/>
      <c r="C242" s="39"/>
      <c r="D242" s="194" t="s">
        <v>176</v>
      </c>
      <c r="E242" s="39"/>
      <c r="F242" s="195" t="s">
        <v>332</v>
      </c>
      <c r="G242" s="39"/>
      <c r="H242" s="39"/>
      <c r="I242" s="191"/>
      <c r="J242" s="39"/>
      <c r="K242" s="39"/>
      <c r="L242" s="42"/>
      <c r="M242" s="192"/>
      <c r="N242" s="193"/>
      <c r="O242" s="67"/>
      <c r="P242" s="67"/>
      <c r="Q242" s="67"/>
      <c r="R242" s="67"/>
      <c r="S242" s="67"/>
      <c r="T242" s="68"/>
      <c r="U242" s="37"/>
      <c r="V242" s="37"/>
      <c r="W242" s="37"/>
      <c r="X242" s="37"/>
      <c r="Y242" s="37"/>
      <c r="Z242" s="37"/>
      <c r="AA242" s="37"/>
      <c r="AB242" s="37"/>
      <c r="AC242" s="37"/>
      <c r="AD242" s="37"/>
      <c r="AE242" s="37"/>
      <c r="AT242" s="20" t="s">
        <v>176</v>
      </c>
      <c r="AU242" s="20" t="s">
        <v>87</v>
      </c>
    </row>
    <row r="243" spans="1:65" s="13" customFormat="1" ht="22.5">
      <c r="B243" s="196"/>
      <c r="C243" s="197"/>
      <c r="D243" s="189" t="s">
        <v>178</v>
      </c>
      <c r="E243" s="198" t="s">
        <v>21</v>
      </c>
      <c r="F243" s="199" t="s">
        <v>333</v>
      </c>
      <c r="G243" s="197"/>
      <c r="H243" s="200">
        <v>6.2E-2</v>
      </c>
      <c r="I243" s="201"/>
      <c r="J243" s="197"/>
      <c r="K243" s="197"/>
      <c r="L243" s="202"/>
      <c r="M243" s="203"/>
      <c r="N243" s="204"/>
      <c r="O243" s="204"/>
      <c r="P243" s="204"/>
      <c r="Q243" s="204"/>
      <c r="R243" s="204"/>
      <c r="S243" s="204"/>
      <c r="T243" s="205"/>
      <c r="AT243" s="206" t="s">
        <v>178</v>
      </c>
      <c r="AU243" s="206" t="s">
        <v>87</v>
      </c>
      <c r="AV243" s="13" t="s">
        <v>87</v>
      </c>
      <c r="AW243" s="13" t="s">
        <v>38</v>
      </c>
      <c r="AX243" s="13" t="s">
        <v>77</v>
      </c>
      <c r="AY243" s="206" t="s">
        <v>165</v>
      </c>
    </row>
    <row r="244" spans="1:65" s="14" customFormat="1" ht="11.25">
      <c r="B244" s="207"/>
      <c r="C244" s="208"/>
      <c r="D244" s="189" t="s">
        <v>178</v>
      </c>
      <c r="E244" s="209" t="s">
        <v>21</v>
      </c>
      <c r="F244" s="210" t="s">
        <v>180</v>
      </c>
      <c r="G244" s="208"/>
      <c r="H244" s="211">
        <v>6.2E-2</v>
      </c>
      <c r="I244" s="212"/>
      <c r="J244" s="208"/>
      <c r="K244" s="208"/>
      <c r="L244" s="213"/>
      <c r="M244" s="214"/>
      <c r="N244" s="215"/>
      <c r="O244" s="215"/>
      <c r="P244" s="215"/>
      <c r="Q244" s="215"/>
      <c r="R244" s="215"/>
      <c r="S244" s="215"/>
      <c r="T244" s="216"/>
      <c r="AT244" s="217" t="s">
        <v>178</v>
      </c>
      <c r="AU244" s="217" t="s">
        <v>87</v>
      </c>
      <c r="AV244" s="14" t="s">
        <v>172</v>
      </c>
      <c r="AW244" s="14" t="s">
        <v>38</v>
      </c>
      <c r="AX244" s="14" t="s">
        <v>85</v>
      </c>
      <c r="AY244" s="217" t="s">
        <v>165</v>
      </c>
    </row>
    <row r="245" spans="1:65" s="2" customFormat="1" ht="16.5" customHeight="1">
      <c r="A245" s="37"/>
      <c r="B245" s="38"/>
      <c r="C245" s="176" t="s">
        <v>334</v>
      </c>
      <c r="D245" s="176" t="s">
        <v>167</v>
      </c>
      <c r="E245" s="177" t="s">
        <v>335</v>
      </c>
      <c r="F245" s="178" t="s">
        <v>336</v>
      </c>
      <c r="G245" s="179" t="s">
        <v>261</v>
      </c>
      <c r="H245" s="180">
        <v>0.154</v>
      </c>
      <c r="I245" s="181"/>
      <c r="J245" s="182">
        <f>ROUND(I245*H245,2)</f>
        <v>0</v>
      </c>
      <c r="K245" s="178" t="s">
        <v>171</v>
      </c>
      <c r="L245" s="42"/>
      <c r="M245" s="183" t="s">
        <v>21</v>
      </c>
      <c r="N245" s="184" t="s">
        <v>48</v>
      </c>
      <c r="O245" s="67"/>
      <c r="P245" s="185">
        <f>O245*H245</f>
        <v>0</v>
      </c>
      <c r="Q245" s="185">
        <v>1.06277</v>
      </c>
      <c r="R245" s="185">
        <f>Q245*H245</f>
        <v>0.16366658000000001</v>
      </c>
      <c r="S245" s="185">
        <v>0</v>
      </c>
      <c r="T245" s="186">
        <f>S245*H245</f>
        <v>0</v>
      </c>
      <c r="U245" s="37"/>
      <c r="V245" s="37"/>
      <c r="W245" s="37"/>
      <c r="X245" s="37"/>
      <c r="Y245" s="37"/>
      <c r="Z245" s="37"/>
      <c r="AA245" s="37"/>
      <c r="AB245" s="37"/>
      <c r="AC245" s="37"/>
      <c r="AD245" s="37"/>
      <c r="AE245" s="37"/>
      <c r="AR245" s="187" t="s">
        <v>172</v>
      </c>
      <c r="AT245" s="187" t="s">
        <v>167</v>
      </c>
      <c r="AU245" s="187" t="s">
        <v>87</v>
      </c>
      <c r="AY245" s="20" t="s">
        <v>165</v>
      </c>
      <c r="BE245" s="188">
        <f>IF(N245="základní",J245,0)</f>
        <v>0</v>
      </c>
      <c r="BF245" s="188">
        <f>IF(N245="snížená",J245,0)</f>
        <v>0</v>
      </c>
      <c r="BG245" s="188">
        <f>IF(N245="zákl. přenesená",J245,0)</f>
        <v>0</v>
      </c>
      <c r="BH245" s="188">
        <f>IF(N245="sníž. přenesená",J245,0)</f>
        <v>0</v>
      </c>
      <c r="BI245" s="188">
        <f>IF(N245="nulová",J245,0)</f>
        <v>0</v>
      </c>
      <c r="BJ245" s="20" t="s">
        <v>85</v>
      </c>
      <c r="BK245" s="188">
        <f>ROUND(I245*H245,2)</f>
        <v>0</v>
      </c>
      <c r="BL245" s="20" t="s">
        <v>172</v>
      </c>
      <c r="BM245" s="187" t="s">
        <v>337</v>
      </c>
    </row>
    <row r="246" spans="1:65" s="2" customFormat="1" ht="11.25">
      <c r="A246" s="37"/>
      <c r="B246" s="38"/>
      <c r="C246" s="39"/>
      <c r="D246" s="189" t="s">
        <v>174</v>
      </c>
      <c r="E246" s="39"/>
      <c r="F246" s="190" t="s">
        <v>338</v>
      </c>
      <c r="G246" s="39"/>
      <c r="H246" s="39"/>
      <c r="I246" s="191"/>
      <c r="J246" s="39"/>
      <c r="K246" s="39"/>
      <c r="L246" s="42"/>
      <c r="M246" s="192"/>
      <c r="N246" s="193"/>
      <c r="O246" s="67"/>
      <c r="P246" s="67"/>
      <c r="Q246" s="67"/>
      <c r="R246" s="67"/>
      <c r="S246" s="67"/>
      <c r="T246" s="68"/>
      <c r="U246" s="37"/>
      <c r="V246" s="37"/>
      <c r="W246" s="37"/>
      <c r="X246" s="37"/>
      <c r="Y246" s="37"/>
      <c r="Z246" s="37"/>
      <c r="AA246" s="37"/>
      <c r="AB246" s="37"/>
      <c r="AC246" s="37"/>
      <c r="AD246" s="37"/>
      <c r="AE246" s="37"/>
      <c r="AT246" s="20" t="s">
        <v>174</v>
      </c>
      <c r="AU246" s="20" t="s">
        <v>87</v>
      </c>
    </row>
    <row r="247" spans="1:65" s="2" customFormat="1" ht="11.25">
      <c r="A247" s="37"/>
      <c r="B247" s="38"/>
      <c r="C247" s="39"/>
      <c r="D247" s="194" t="s">
        <v>176</v>
      </c>
      <c r="E247" s="39"/>
      <c r="F247" s="195" t="s">
        <v>339</v>
      </c>
      <c r="G247" s="39"/>
      <c r="H247" s="39"/>
      <c r="I247" s="191"/>
      <c r="J247" s="39"/>
      <c r="K247" s="39"/>
      <c r="L247" s="42"/>
      <c r="M247" s="192"/>
      <c r="N247" s="193"/>
      <c r="O247" s="67"/>
      <c r="P247" s="67"/>
      <c r="Q247" s="67"/>
      <c r="R247" s="67"/>
      <c r="S247" s="67"/>
      <c r="T247" s="68"/>
      <c r="U247" s="37"/>
      <c r="V247" s="37"/>
      <c r="W247" s="37"/>
      <c r="X247" s="37"/>
      <c r="Y247" s="37"/>
      <c r="Z247" s="37"/>
      <c r="AA247" s="37"/>
      <c r="AB247" s="37"/>
      <c r="AC247" s="37"/>
      <c r="AD247" s="37"/>
      <c r="AE247" s="37"/>
      <c r="AT247" s="20" t="s">
        <v>176</v>
      </c>
      <c r="AU247" s="20" t="s">
        <v>87</v>
      </c>
    </row>
    <row r="248" spans="1:65" s="13" customFormat="1" ht="22.5">
      <c r="B248" s="196"/>
      <c r="C248" s="197"/>
      <c r="D248" s="189" t="s">
        <v>178</v>
      </c>
      <c r="E248" s="198" t="s">
        <v>21</v>
      </c>
      <c r="F248" s="199" t="s">
        <v>340</v>
      </c>
      <c r="G248" s="197"/>
      <c r="H248" s="200">
        <v>0.154</v>
      </c>
      <c r="I248" s="201"/>
      <c r="J248" s="197"/>
      <c r="K248" s="197"/>
      <c r="L248" s="202"/>
      <c r="M248" s="203"/>
      <c r="N248" s="204"/>
      <c r="O248" s="204"/>
      <c r="P248" s="204"/>
      <c r="Q248" s="204"/>
      <c r="R248" s="204"/>
      <c r="S248" s="204"/>
      <c r="T248" s="205"/>
      <c r="AT248" s="206" t="s">
        <v>178</v>
      </c>
      <c r="AU248" s="206" t="s">
        <v>87</v>
      </c>
      <c r="AV248" s="13" t="s">
        <v>87</v>
      </c>
      <c r="AW248" s="13" t="s">
        <v>38</v>
      </c>
      <c r="AX248" s="13" t="s">
        <v>77</v>
      </c>
      <c r="AY248" s="206" t="s">
        <v>165</v>
      </c>
    </row>
    <row r="249" spans="1:65" s="14" customFormat="1" ht="11.25">
      <c r="B249" s="207"/>
      <c r="C249" s="208"/>
      <c r="D249" s="189" t="s">
        <v>178</v>
      </c>
      <c r="E249" s="209" t="s">
        <v>21</v>
      </c>
      <c r="F249" s="210" t="s">
        <v>180</v>
      </c>
      <c r="G249" s="208"/>
      <c r="H249" s="211">
        <v>0.154</v>
      </c>
      <c r="I249" s="212"/>
      <c r="J249" s="208"/>
      <c r="K249" s="208"/>
      <c r="L249" s="213"/>
      <c r="M249" s="214"/>
      <c r="N249" s="215"/>
      <c r="O249" s="215"/>
      <c r="P249" s="215"/>
      <c r="Q249" s="215"/>
      <c r="R249" s="215"/>
      <c r="S249" s="215"/>
      <c r="T249" s="216"/>
      <c r="AT249" s="217" t="s">
        <v>178</v>
      </c>
      <c r="AU249" s="217" t="s">
        <v>87</v>
      </c>
      <c r="AV249" s="14" t="s">
        <v>172</v>
      </c>
      <c r="AW249" s="14" t="s">
        <v>38</v>
      </c>
      <c r="AX249" s="14" t="s">
        <v>85</v>
      </c>
      <c r="AY249" s="217" t="s">
        <v>165</v>
      </c>
    </row>
    <row r="250" spans="1:65" s="2" customFormat="1" ht="24.2" customHeight="1">
      <c r="A250" s="37"/>
      <c r="B250" s="38"/>
      <c r="C250" s="176" t="s">
        <v>341</v>
      </c>
      <c r="D250" s="176" t="s">
        <v>167</v>
      </c>
      <c r="E250" s="177" t="s">
        <v>342</v>
      </c>
      <c r="F250" s="178" t="s">
        <v>343</v>
      </c>
      <c r="G250" s="179" t="s">
        <v>196</v>
      </c>
      <c r="H250" s="180">
        <v>3.2549999999999999</v>
      </c>
      <c r="I250" s="181"/>
      <c r="J250" s="182">
        <f>ROUND(I250*H250,2)</f>
        <v>0</v>
      </c>
      <c r="K250" s="178" t="s">
        <v>171</v>
      </c>
      <c r="L250" s="42"/>
      <c r="M250" s="183" t="s">
        <v>21</v>
      </c>
      <c r="N250" s="184" t="s">
        <v>48</v>
      </c>
      <c r="O250" s="67"/>
      <c r="P250" s="185">
        <f>O250*H250</f>
        <v>0</v>
      </c>
      <c r="Q250" s="185">
        <v>2.5018699999999998</v>
      </c>
      <c r="R250" s="185">
        <f>Q250*H250</f>
        <v>8.1435868499999984</v>
      </c>
      <c r="S250" s="185">
        <v>0</v>
      </c>
      <c r="T250" s="186">
        <f>S250*H250</f>
        <v>0</v>
      </c>
      <c r="U250" s="37"/>
      <c r="V250" s="37"/>
      <c r="W250" s="37"/>
      <c r="X250" s="37"/>
      <c r="Y250" s="37"/>
      <c r="Z250" s="37"/>
      <c r="AA250" s="37"/>
      <c r="AB250" s="37"/>
      <c r="AC250" s="37"/>
      <c r="AD250" s="37"/>
      <c r="AE250" s="37"/>
      <c r="AR250" s="187" t="s">
        <v>172</v>
      </c>
      <c r="AT250" s="187" t="s">
        <v>167</v>
      </c>
      <c r="AU250" s="187" t="s">
        <v>87</v>
      </c>
      <c r="AY250" s="20" t="s">
        <v>165</v>
      </c>
      <c r="BE250" s="188">
        <f>IF(N250="základní",J250,0)</f>
        <v>0</v>
      </c>
      <c r="BF250" s="188">
        <f>IF(N250="snížená",J250,0)</f>
        <v>0</v>
      </c>
      <c r="BG250" s="188">
        <f>IF(N250="zákl. přenesená",J250,0)</f>
        <v>0</v>
      </c>
      <c r="BH250" s="188">
        <f>IF(N250="sníž. přenesená",J250,0)</f>
        <v>0</v>
      </c>
      <c r="BI250" s="188">
        <f>IF(N250="nulová",J250,0)</f>
        <v>0</v>
      </c>
      <c r="BJ250" s="20" t="s">
        <v>85</v>
      </c>
      <c r="BK250" s="188">
        <f>ROUND(I250*H250,2)</f>
        <v>0</v>
      </c>
      <c r="BL250" s="20" t="s">
        <v>172</v>
      </c>
      <c r="BM250" s="187" t="s">
        <v>344</v>
      </c>
    </row>
    <row r="251" spans="1:65" s="2" customFormat="1" ht="19.5">
      <c r="A251" s="37"/>
      <c r="B251" s="38"/>
      <c r="C251" s="39"/>
      <c r="D251" s="189" t="s">
        <v>174</v>
      </c>
      <c r="E251" s="39"/>
      <c r="F251" s="190" t="s">
        <v>345</v>
      </c>
      <c r="G251" s="39"/>
      <c r="H251" s="39"/>
      <c r="I251" s="191"/>
      <c r="J251" s="39"/>
      <c r="K251" s="39"/>
      <c r="L251" s="42"/>
      <c r="M251" s="192"/>
      <c r="N251" s="193"/>
      <c r="O251" s="67"/>
      <c r="P251" s="67"/>
      <c r="Q251" s="67"/>
      <c r="R251" s="67"/>
      <c r="S251" s="67"/>
      <c r="T251" s="68"/>
      <c r="U251" s="37"/>
      <c r="V251" s="37"/>
      <c r="W251" s="37"/>
      <c r="X251" s="37"/>
      <c r="Y251" s="37"/>
      <c r="Z251" s="37"/>
      <c r="AA251" s="37"/>
      <c r="AB251" s="37"/>
      <c r="AC251" s="37"/>
      <c r="AD251" s="37"/>
      <c r="AE251" s="37"/>
      <c r="AT251" s="20" t="s">
        <v>174</v>
      </c>
      <c r="AU251" s="20" t="s">
        <v>87</v>
      </c>
    </row>
    <row r="252" spans="1:65" s="2" customFormat="1" ht="11.25">
      <c r="A252" s="37"/>
      <c r="B252" s="38"/>
      <c r="C252" s="39"/>
      <c r="D252" s="194" t="s">
        <v>176</v>
      </c>
      <c r="E252" s="39"/>
      <c r="F252" s="195" t="s">
        <v>346</v>
      </c>
      <c r="G252" s="39"/>
      <c r="H252" s="39"/>
      <c r="I252" s="191"/>
      <c r="J252" s="39"/>
      <c r="K252" s="39"/>
      <c r="L252" s="42"/>
      <c r="M252" s="192"/>
      <c r="N252" s="193"/>
      <c r="O252" s="67"/>
      <c r="P252" s="67"/>
      <c r="Q252" s="67"/>
      <c r="R252" s="67"/>
      <c r="S252" s="67"/>
      <c r="T252" s="68"/>
      <c r="U252" s="37"/>
      <c r="V252" s="37"/>
      <c r="W252" s="37"/>
      <c r="X252" s="37"/>
      <c r="Y252" s="37"/>
      <c r="Z252" s="37"/>
      <c r="AA252" s="37"/>
      <c r="AB252" s="37"/>
      <c r="AC252" s="37"/>
      <c r="AD252" s="37"/>
      <c r="AE252" s="37"/>
      <c r="AT252" s="20" t="s">
        <v>176</v>
      </c>
      <c r="AU252" s="20" t="s">
        <v>87</v>
      </c>
    </row>
    <row r="253" spans="1:65" s="13" customFormat="1" ht="11.25">
      <c r="B253" s="196"/>
      <c r="C253" s="197"/>
      <c r="D253" s="189" t="s">
        <v>178</v>
      </c>
      <c r="E253" s="198" t="s">
        <v>21</v>
      </c>
      <c r="F253" s="199" t="s">
        <v>347</v>
      </c>
      <c r="G253" s="197"/>
      <c r="H253" s="200">
        <v>3.2549999999999999</v>
      </c>
      <c r="I253" s="201"/>
      <c r="J253" s="197"/>
      <c r="K253" s="197"/>
      <c r="L253" s="202"/>
      <c r="M253" s="203"/>
      <c r="N253" s="204"/>
      <c r="O253" s="204"/>
      <c r="P253" s="204"/>
      <c r="Q253" s="204"/>
      <c r="R253" s="204"/>
      <c r="S253" s="204"/>
      <c r="T253" s="205"/>
      <c r="AT253" s="206" t="s">
        <v>178</v>
      </c>
      <c r="AU253" s="206" t="s">
        <v>87</v>
      </c>
      <c r="AV253" s="13" t="s">
        <v>87</v>
      </c>
      <c r="AW253" s="13" t="s">
        <v>38</v>
      </c>
      <c r="AX253" s="13" t="s">
        <v>77</v>
      </c>
      <c r="AY253" s="206" t="s">
        <v>165</v>
      </c>
    </row>
    <row r="254" spans="1:65" s="14" customFormat="1" ht="11.25">
      <c r="B254" s="207"/>
      <c r="C254" s="208"/>
      <c r="D254" s="189" t="s">
        <v>178</v>
      </c>
      <c r="E254" s="209" t="s">
        <v>21</v>
      </c>
      <c r="F254" s="210" t="s">
        <v>180</v>
      </c>
      <c r="G254" s="208"/>
      <c r="H254" s="211">
        <v>3.2549999999999999</v>
      </c>
      <c r="I254" s="212"/>
      <c r="J254" s="208"/>
      <c r="K254" s="208"/>
      <c r="L254" s="213"/>
      <c r="M254" s="214"/>
      <c r="N254" s="215"/>
      <c r="O254" s="215"/>
      <c r="P254" s="215"/>
      <c r="Q254" s="215"/>
      <c r="R254" s="215"/>
      <c r="S254" s="215"/>
      <c r="T254" s="216"/>
      <c r="AT254" s="217" t="s">
        <v>178</v>
      </c>
      <c r="AU254" s="217" t="s">
        <v>87</v>
      </c>
      <c r="AV254" s="14" t="s">
        <v>172</v>
      </c>
      <c r="AW254" s="14" t="s">
        <v>38</v>
      </c>
      <c r="AX254" s="14" t="s">
        <v>85</v>
      </c>
      <c r="AY254" s="217" t="s">
        <v>165</v>
      </c>
    </row>
    <row r="255" spans="1:65" s="2" customFormat="1" ht="16.5" customHeight="1">
      <c r="A255" s="37"/>
      <c r="B255" s="38"/>
      <c r="C255" s="176" t="s">
        <v>348</v>
      </c>
      <c r="D255" s="176" t="s">
        <v>167</v>
      </c>
      <c r="E255" s="177" t="s">
        <v>349</v>
      </c>
      <c r="F255" s="178" t="s">
        <v>350</v>
      </c>
      <c r="G255" s="179" t="s">
        <v>170</v>
      </c>
      <c r="H255" s="180">
        <v>9.3000000000000007</v>
      </c>
      <c r="I255" s="181"/>
      <c r="J255" s="182">
        <f>ROUND(I255*H255,2)</f>
        <v>0</v>
      </c>
      <c r="K255" s="178" t="s">
        <v>171</v>
      </c>
      <c r="L255" s="42"/>
      <c r="M255" s="183" t="s">
        <v>21</v>
      </c>
      <c r="N255" s="184" t="s">
        <v>48</v>
      </c>
      <c r="O255" s="67"/>
      <c r="P255" s="185">
        <f>O255*H255</f>
        <v>0</v>
      </c>
      <c r="Q255" s="185">
        <v>2.6900000000000001E-3</v>
      </c>
      <c r="R255" s="185">
        <f>Q255*H255</f>
        <v>2.5017000000000005E-2</v>
      </c>
      <c r="S255" s="185">
        <v>0</v>
      </c>
      <c r="T255" s="186">
        <f>S255*H255</f>
        <v>0</v>
      </c>
      <c r="U255" s="37"/>
      <c r="V255" s="37"/>
      <c r="W255" s="37"/>
      <c r="X255" s="37"/>
      <c r="Y255" s="37"/>
      <c r="Z255" s="37"/>
      <c r="AA255" s="37"/>
      <c r="AB255" s="37"/>
      <c r="AC255" s="37"/>
      <c r="AD255" s="37"/>
      <c r="AE255" s="37"/>
      <c r="AR255" s="187" t="s">
        <v>172</v>
      </c>
      <c r="AT255" s="187" t="s">
        <v>167</v>
      </c>
      <c r="AU255" s="187" t="s">
        <v>87</v>
      </c>
      <c r="AY255" s="20" t="s">
        <v>165</v>
      </c>
      <c r="BE255" s="188">
        <f>IF(N255="základní",J255,0)</f>
        <v>0</v>
      </c>
      <c r="BF255" s="188">
        <f>IF(N255="snížená",J255,0)</f>
        <v>0</v>
      </c>
      <c r="BG255" s="188">
        <f>IF(N255="zákl. přenesená",J255,0)</f>
        <v>0</v>
      </c>
      <c r="BH255" s="188">
        <f>IF(N255="sníž. přenesená",J255,0)</f>
        <v>0</v>
      </c>
      <c r="BI255" s="188">
        <f>IF(N255="nulová",J255,0)</f>
        <v>0</v>
      </c>
      <c r="BJ255" s="20" t="s">
        <v>85</v>
      </c>
      <c r="BK255" s="188">
        <f>ROUND(I255*H255,2)</f>
        <v>0</v>
      </c>
      <c r="BL255" s="20" t="s">
        <v>172</v>
      </c>
      <c r="BM255" s="187" t="s">
        <v>351</v>
      </c>
    </row>
    <row r="256" spans="1:65" s="2" customFormat="1" ht="11.25">
      <c r="A256" s="37"/>
      <c r="B256" s="38"/>
      <c r="C256" s="39"/>
      <c r="D256" s="189" t="s">
        <v>174</v>
      </c>
      <c r="E256" s="39"/>
      <c r="F256" s="190" t="s">
        <v>352</v>
      </c>
      <c r="G256" s="39"/>
      <c r="H256" s="39"/>
      <c r="I256" s="191"/>
      <c r="J256" s="39"/>
      <c r="K256" s="39"/>
      <c r="L256" s="42"/>
      <c r="M256" s="192"/>
      <c r="N256" s="193"/>
      <c r="O256" s="67"/>
      <c r="P256" s="67"/>
      <c r="Q256" s="67"/>
      <c r="R256" s="67"/>
      <c r="S256" s="67"/>
      <c r="T256" s="68"/>
      <c r="U256" s="37"/>
      <c r="V256" s="37"/>
      <c r="W256" s="37"/>
      <c r="X256" s="37"/>
      <c r="Y256" s="37"/>
      <c r="Z256" s="37"/>
      <c r="AA256" s="37"/>
      <c r="AB256" s="37"/>
      <c r="AC256" s="37"/>
      <c r="AD256" s="37"/>
      <c r="AE256" s="37"/>
      <c r="AT256" s="20" t="s">
        <v>174</v>
      </c>
      <c r="AU256" s="20" t="s">
        <v>87</v>
      </c>
    </row>
    <row r="257" spans="1:65" s="2" customFormat="1" ht="11.25">
      <c r="A257" s="37"/>
      <c r="B257" s="38"/>
      <c r="C257" s="39"/>
      <c r="D257" s="194" t="s">
        <v>176</v>
      </c>
      <c r="E257" s="39"/>
      <c r="F257" s="195" t="s">
        <v>353</v>
      </c>
      <c r="G257" s="39"/>
      <c r="H257" s="39"/>
      <c r="I257" s="191"/>
      <c r="J257" s="39"/>
      <c r="K257" s="39"/>
      <c r="L257" s="42"/>
      <c r="M257" s="192"/>
      <c r="N257" s="193"/>
      <c r="O257" s="67"/>
      <c r="P257" s="67"/>
      <c r="Q257" s="67"/>
      <c r="R257" s="67"/>
      <c r="S257" s="67"/>
      <c r="T257" s="68"/>
      <c r="U257" s="37"/>
      <c r="V257" s="37"/>
      <c r="W257" s="37"/>
      <c r="X257" s="37"/>
      <c r="Y257" s="37"/>
      <c r="Z257" s="37"/>
      <c r="AA257" s="37"/>
      <c r="AB257" s="37"/>
      <c r="AC257" s="37"/>
      <c r="AD257" s="37"/>
      <c r="AE257" s="37"/>
      <c r="AT257" s="20" t="s">
        <v>176</v>
      </c>
      <c r="AU257" s="20" t="s">
        <v>87</v>
      </c>
    </row>
    <row r="258" spans="1:65" s="13" customFormat="1" ht="22.5">
      <c r="B258" s="196"/>
      <c r="C258" s="197"/>
      <c r="D258" s="189" t="s">
        <v>178</v>
      </c>
      <c r="E258" s="198" t="s">
        <v>21</v>
      </c>
      <c r="F258" s="199" t="s">
        <v>354</v>
      </c>
      <c r="G258" s="197"/>
      <c r="H258" s="200">
        <v>9.3000000000000007</v>
      </c>
      <c r="I258" s="201"/>
      <c r="J258" s="197"/>
      <c r="K258" s="197"/>
      <c r="L258" s="202"/>
      <c r="M258" s="203"/>
      <c r="N258" s="204"/>
      <c r="O258" s="204"/>
      <c r="P258" s="204"/>
      <c r="Q258" s="204"/>
      <c r="R258" s="204"/>
      <c r="S258" s="204"/>
      <c r="T258" s="205"/>
      <c r="AT258" s="206" t="s">
        <v>178</v>
      </c>
      <c r="AU258" s="206" t="s">
        <v>87</v>
      </c>
      <c r="AV258" s="13" t="s">
        <v>87</v>
      </c>
      <c r="AW258" s="13" t="s">
        <v>38</v>
      </c>
      <c r="AX258" s="13" t="s">
        <v>77</v>
      </c>
      <c r="AY258" s="206" t="s">
        <v>165</v>
      </c>
    </row>
    <row r="259" spans="1:65" s="14" customFormat="1" ht="11.25">
      <c r="B259" s="207"/>
      <c r="C259" s="208"/>
      <c r="D259" s="189" t="s">
        <v>178</v>
      </c>
      <c r="E259" s="209" t="s">
        <v>21</v>
      </c>
      <c r="F259" s="210" t="s">
        <v>180</v>
      </c>
      <c r="G259" s="208"/>
      <c r="H259" s="211">
        <v>9.3000000000000007</v>
      </c>
      <c r="I259" s="212"/>
      <c r="J259" s="208"/>
      <c r="K259" s="208"/>
      <c r="L259" s="213"/>
      <c r="M259" s="214"/>
      <c r="N259" s="215"/>
      <c r="O259" s="215"/>
      <c r="P259" s="215"/>
      <c r="Q259" s="215"/>
      <c r="R259" s="215"/>
      <c r="S259" s="215"/>
      <c r="T259" s="216"/>
      <c r="AT259" s="217" t="s">
        <v>178</v>
      </c>
      <c r="AU259" s="217" t="s">
        <v>87</v>
      </c>
      <c r="AV259" s="14" t="s">
        <v>172</v>
      </c>
      <c r="AW259" s="14" t="s">
        <v>38</v>
      </c>
      <c r="AX259" s="14" t="s">
        <v>85</v>
      </c>
      <c r="AY259" s="217" t="s">
        <v>165</v>
      </c>
    </row>
    <row r="260" spans="1:65" s="2" customFormat="1" ht="16.5" customHeight="1">
      <c r="A260" s="37"/>
      <c r="B260" s="38"/>
      <c r="C260" s="176" t="s">
        <v>355</v>
      </c>
      <c r="D260" s="176" t="s">
        <v>167</v>
      </c>
      <c r="E260" s="177" t="s">
        <v>356</v>
      </c>
      <c r="F260" s="178" t="s">
        <v>357</v>
      </c>
      <c r="G260" s="179" t="s">
        <v>170</v>
      </c>
      <c r="H260" s="180">
        <v>9.3000000000000007</v>
      </c>
      <c r="I260" s="181"/>
      <c r="J260" s="182">
        <f>ROUND(I260*H260,2)</f>
        <v>0</v>
      </c>
      <c r="K260" s="178" t="s">
        <v>171</v>
      </c>
      <c r="L260" s="42"/>
      <c r="M260" s="183" t="s">
        <v>21</v>
      </c>
      <c r="N260" s="184" t="s">
        <v>48</v>
      </c>
      <c r="O260" s="67"/>
      <c r="P260" s="185">
        <f>O260*H260</f>
        <v>0</v>
      </c>
      <c r="Q260" s="185">
        <v>0</v>
      </c>
      <c r="R260" s="185">
        <f>Q260*H260</f>
        <v>0</v>
      </c>
      <c r="S260" s="185">
        <v>0</v>
      </c>
      <c r="T260" s="186">
        <f>S260*H260</f>
        <v>0</v>
      </c>
      <c r="U260" s="37"/>
      <c r="V260" s="37"/>
      <c r="W260" s="37"/>
      <c r="X260" s="37"/>
      <c r="Y260" s="37"/>
      <c r="Z260" s="37"/>
      <c r="AA260" s="37"/>
      <c r="AB260" s="37"/>
      <c r="AC260" s="37"/>
      <c r="AD260" s="37"/>
      <c r="AE260" s="37"/>
      <c r="AR260" s="187" t="s">
        <v>172</v>
      </c>
      <c r="AT260" s="187" t="s">
        <v>167</v>
      </c>
      <c r="AU260" s="187" t="s">
        <v>87</v>
      </c>
      <c r="AY260" s="20" t="s">
        <v>165</v>
      </c>
      <c r="BE260" s="188">
        <f>IF(N260="základní",J260,0)</f>
        <v>0</v>
      </c>
      <c r="BF260" s="188">
        <f>IF(N260="snížená",J260,0)</f>
        <v>0</v>
      </c>
      <c r="BG260" s="188">
        <f>IF(N260="zákl. přenesená",J260,0)</f>
        <v>0</v>
      </c>
      <c r="BH260" s="188">
        <f>IF(N260="sníž. přenesená",J260,0)</f>
        <v>0</v>
      </c>
      <c r="BI260" s="188">
        <f>IF(N260="nulová",J260,0)</f>
        <v>0</v>
      </c>
      <c r="BJ260" s="20" t="s">
        <v>85</v>
      </c>
      <c r="BK260" s="188">
        <f>ROUND(I260*H260,2)</f>
        <v>0</v>
      </c>
      <c r="BL260" s="20" t="s">
        <v>172</v>
      </c>
      <c r="BM260" s="187" t="s">
        <v>358</v>
      </c>
    </row>
    <row r="261" spans="1:65" s="2" customFormat="1" ht="11.25">
      <c r="A261" s="37"/>
      <c r="B261" s="38"/>
      <c r="C261" s="39"/>
      <c r="D261" s="189" t="s">
        <v>174</v>
      </c>
      <c r="E261" s="39"/>
      <c r="F261" s="190" t="s">
        <v>359</v>
      </c>
      <c r="G261" s="39"/>
      <c r="H261" s="39"/>
      <c r="I261" s="191"/>
      <c r="J261" s="39"/>
      <c r="K261" s="39"/>
      <c r="L261" s="42"/>
      <c r="M261" s="192"/>
      <c r="N261" s="193"/>
      <c r="O261" s="67"/>
      <c r="P261" s="67"/>
      <c r="Q261" s="67"/>
      <c r="R261" s="67"/>
      <c r="S261" s="67"/>
      <c r="T261" s="68"/>
      <c r="U261" s="37"/>
      <c r="V261" s="37"/>
      <c r="W261" s="37"/>
      <c r="X261" s="37"/>
      <c r="Y261" s="37"/>
      <c r="Z261" s="37"/>
      <c r="AA261" s="37"/>
      <c r="AB261" s="37"/>
      <c r="AC261" s="37"/>
      <c r="AD261" s="37"/>
      <c r="AE261" s="37"/>
      <c r="AT261" s="20" t="s">
        <v>174</v>
      </c>
      <c r="AU261" s="20" t="s">
        <v>87</v>
      </c>
    </row>
    <row r="262" spans="1:65" s="2" customFormat="1" ht="11.25">
      <c r="A262" s="37"/>
      <c r="B262" s="38"/>
      <c r="C262" s="39"/>
      <c r="D262" s="194" t="s">
        <v>176</v>
      </c>
      <c r="E262" s="39"/>
      <c r="F262" s="195" t="s">
        <v>360</v>
      </c>
      <c r="G262" s="39"/>
      <c r="H262" s="39"/>
      <c r="I262" s="191"/>
      <c r="J262" s="39"/>
      <c r="K262" s="39"/>
      <c r="L262" s="42"/>
      <c r="M262" s="192"/>
      <c r="N262" s="193"/>
      <c r="O262" s="67"/>
      <c r="P262" s="67"/>
      <c r="Q262" s="67"/>
      <c r="R262" s="67"/>
      <c r="S262" s="67"/>
      <c r="T262" s="68"/>
      <c r="U262" s="37"/>
      <c r="V262" s="37"/>
      <c r="W262" s="37"/>
      <c r="X262" s="37"/>
      <c r="Y262" s="37"/>
      <c r="Z262" s="37"/>
      <c r="AA262" s="37"/>
      <c r="AB262" s="37"/>
      <c r="AC262" s="37"/>
      <c r="AD262" s="37"/>
      <c r="AE262" s="37"/>
      <c r="AT262" s="20" t="s">
        <v>176</v>
      </c>
      <c r="AU262" s="20" t="s">
        <v>87</v>
      </c>
    </row>
    <row r="263" spans="1:65" s="13" customFormat="1" ht="22.5">
      <c r="B263" s="196"/>
      <c r="C263" s="197"/>
      <c r="D263" s="189" t="s">
        <v>178</v>
      </c>
      <c r="E263" s="198" t="s">
        <v>21</v>
      </c>
      <c r="F263" s="199" t="s">
        <v>354</v>
      </c>
      <c r="G263" s="197"/>
      <c r="H263" s="200">
        <v>9.3000000000000007</v>
      </c>
      <c r="I263" s="201"/>
      <c r="J263" s="197"/>
      <c r="K263" s="197"/>
      <c r="L263" s="202"/>
      <c r="M263" s="203"/>
      <c r="N263" s="204"/>
      <c r="O263" s="204"/>
      <c r="P263" s="204"/>
      <c r="Q263" s="204"/>
      <c r="R263" s="204"/>
      <c r="S263" s="204"/>
      <c r="T263" s="205"/>
      <c r="AT263" s="206" t="s">
        <v>178</v>
      </c>
      <c r="AU263" s="206" t="s">
        <v>87</v>
      </c>
      <c r="AV263" s="13" t="s">
        <v>87</v>
      </c>
      <c r="AW263" s="13" t="s">
        <v>38</v>
      </c>
      <c r="AX263" s="13" t="s">
        <v>77</v>
      </c>
      <c r="AY263" s="206" t="s">
        <v>165</v>
      </c>
    </row>
    <row r="264" spans="1:65" s="14" customFormat="1" ht="11.25">
      <c r="B264" s="207"/>
      <c r="C264" s="208"/>
      <c r="D264" s="189" t="s">
        <v>178</v>
      </c>
      <c r="E264" s="209" t="s">
        <v>21</v>
      </c>
      <c r="F264" s="210" t="s">
        <v>180</v>
      </c>
      <c r="G264" s="208"/>
      <c r="H264" s="211">
        <v>9.3000000000000007</v>
      </c>
      <c r="I264" s="212"/>
      <c r="J264" s="208"/>
      <c r="K264" s="208"/>
      <c r="L264" s="213"/>
      <c r="M264" s="214"/>
      <c r="N264" s="215"/>
      <c r="O264" s="215"/>
      <c r="P264" s="215"/>
      <c r="Q264" s="215"/>
      <c r="R264" s="215"/>
      <c r="S264" s="215"/>
      <c r="T264" s="216"/>
      <c r="AT264" s="217" t="s">
        <v>178</v>
      </c>
      <c r="AU264" s="217" t="s">
        <v>87</v>
      </c>
      <c r="AV264" s="14" t="s">
        <v>172</v>
      </c>
      <c r="AW264" s="14" t="s">
        <v>38</v>
      </c>
      <c r="AX264" s="14" t="s">
        <v>85</v>
      </c>
      <c r="AY264" s="217" t="s">
        <v>165</v>
      </c>
    </row>
    <row r="265" spans="1:65" s="2" customFormat="1" ht="33" customHeight="1">
      <c r="A265" s="37"/>
      <c r="B265" s="38"/>
      <c r="C265" s="176" t="s">
        <v>361</v>
      </c>
      <c r="D265" s="176" t="s">
        <v>167</v>
      </c>
      <c r="E265" s="177" t="s">
        <v>362</v>
      </c>
      <c r="F265" s="178" t="s">
        <v>363</v>
      </c>
      <c r="G265" s="179" t="s">
        <v>196</v>
      </c>
      <c r="H265" s="180">
        <v>2</v>
      </c>
      <c r="I265" s="181"/>
      <c r="J265" s="182">
        <f>ROUND(I265*H265,2)</f>
        <v>0</v>
      </c>
      <c r="K265" s="178" t="s">
        <v>171</v>
      </c>
      <c r="L265" s="42"/>
      <c r="M265" s="183" t="s">
        <v>21</v>
      </c>
      <c r="N265" s="184" t="s">
        <v>48</v>
      </c>
      <c r="O265" s="67"/>
      <c r="P265" s="185">
        <f>O265*H265</f>
        <v>0</v>
      </c>
      <c r="Q265" s="185">
        <v>2.5504500000000001</v>
      </c>
      <c r="R265" s="185">
        <f>Q265*H265</f>
        <v>5.1009000000000002</v>
      </c>
      <c r="S265" s="185">
        <v>0</v>
      </c>
      <c r="T265" s="186">
        <f>S265*H265</f>
        <v>0</v>
      </c>
      <c r="U265" s="37"/>
      <c r="V265" s="37"/>
      <c r="W265" s="37"/>
      <c r="X265" s="37"/>
      <c r="Y265" s="37"/>
      <c r="Z265" s="37"/>
      <c r="AA265" s="37"/>
      <c r="AB265" s="37"/>
      <c r="AC265" s="37"/>
      <c r="AD265" s="37"/>
      <c r="AE265" s="37"/>
      <c r="AR265" s="187" t="s">
        <v>172</v>
      </c>
      <c r="AT265" s="187" t="s">
        <v>167</v>
      </c>
      <c r="AU265" s="187" t="s">
        <v>87</v>
      </c>
      <c r="AY265" s="20" t="s">
        <v>165</v>
      </c>
      <c r="BE265" s="188">
        <f>IF(N265="základní",J265,0)</f>
        <v>0</v>
      </c>
      <c r="BF265" s="188">
        <f>IF(N265="snížená",J265,0)</f>
        <v>0</v>
      </c>
      <c r="BG265" s="188">
        <f>IF(N265="zákl. přenesená",J265,0)</f>
        <v>0</v>
      </c>
      <c r="BH265" s="188">
        <f>IF(N265="sníž. přenesená",J265,0)</f>
        <v>0</v>
      </c>
      <c r="BI265" s="188">
        <f>IF(N265="nulová",J265,0)</f>
        <v>0</v>
      </c>
      <c r="BJ265" s="20" t="s">
        <v>85</v>
      </c>
      <c r="BK265" s="188">
        <f>ROUND(I265*H265,2)</f>
        <v>0</v>
      </c>
      <c r="BL265" s="20" t="s">
        <v>172</v>
      </c>
      <c r="BM265" s="187" t="s">
        <v>364</v>
      </c>
    </row>
    <row r="266" spans="1:65" s="2" customFormat="1" ht="29.25">
      <c r="A266" s="37"/>
      <c r="B266" s="38"/>
      <c r="C266" s="39"/>
      <c r="D266" s="189" t="s">
        <v>174</v>
      </c>
      <c r="E266" s="39"/>
      <c r="F266" s="190" t="s">
        <v>365</v>
      </c>
      <c r="G266" s="39"/>
      <c r="H266" s="39"/>
      <c r="I266" s="191"/>
      <c r="J266" s="39"/>
      <c r="K266" s="39"/>
      <c r="L266" s="42"/>
      <c r="M266" s="192"/>
      <c r="N266" s="193"/>
      <c r="O266" s="67"/>
      <c r="P266" s="67"/>
      <c r="Q266" s="67"/>
      <c r="R266" s="67"/>
      <c r="S266" s="67"/>
      <c r="T266" s="68"/>
      <c r="U266" s="37"/>
      <c r="V266" s="37"/>
      <c r="W266" s="37"/>
      <c r="X266" s="37"/>
      <c r="Y266" s="37"/>
      <c r="Z266" s="37"/>
      <c r="AA266" s="37"/>
      <c r="AB266" s="37"/>
      <c r="AC266" s="37"/>
      <c r="AD266" s="37"/>
      <c r="AE266" s="37"/>
      <c r="AT266" s="20" t="s">
        <v>174</v>
      </c>
      <c r="AU266" s="20" t="s">
        <v>87</v>
      </c>
    </row>
    <row r="267" spans="1:65" s="2" customFormat="1" ht="11.25">
      <c r="A267" s="37"/>
      <c r="B267" s="38"/>
      <c r="C267" s="39"/>
      <c r="D267" s="194" t="s">
        <v>176</v>
      </c>
      <c r="E267" s="39"/>
      <c r="F267" s="195" t="s">
        <v>366</v>
      </c>
      <c r="G267" s="39"/>
      <c r="H267" s="39"/>
      <c r="I267" s="191"/>
      <c r="J267" s="39"/>
      <c r="K267" s="39"/>
      <c r="L267" s="42"/>
      <c r="M267" s="192"/>
      <c r="N267" s="193"/>
      <c r="O267" s="67"/>
      <c r="P267" s="67"/>
      <c r="Q267" s="67"/>
      <c r="R267" s="67"/>
      <c r="S267" s="67"/>
      <c r="T267" s="68"/>
      <c r="U267" s="37"/>
      <c r="V267" s="37"/>
      <c r="W267" s="37"/>
      <c r="X267" s="37"/>
      <c r="Y267" s="37"/>
      <c r="Z267" s="37"/>
      <c r="AA267" s="37"/>
      <c r="AB267" s="37"/>
      <c r="AC267" s="37"/>
      <c r="AD267" s="37"/>
      <c r="AE267" s="37"/>
      <c r="AT267" s="20" t="s">
        <v>176</v>
      </c>
      <c r="AU267" s="20" t="s">
        <v>87</v>
      </c>
    </row>
    <row r="268" spans="1:65" s="13" customFormat="1" ht="22.5">
      <c r="B268" s="196"/>
      <c r="C268" s="197"/>
      <c r="D268" s="189" t="s">
        <v>178</v>
      </c>
      <c r="E268" s="198" t="s">
        <v>21</v>
      </c>
      <c r="F268" s="199" t="s">
        <v>221</v>
      </c>
      <c r="G268" s="197"/>
      <c r="H268" s="200">
        <v>2</v>
      </c>
      <c r="I268" s="201"/>
      <c r="J268" s="197"/>
      <c r="K268" s="197"/>
      <c r="L268" s="202"/>
      <c r="M268" s="203"/>
      <c r="N268" s="204"/>
      <c r="O268" s="204"/>
      <c r="P268" s="204"/>
      <c r="Q268" s="204"/>
      <c r="R268" s="204"/>
      <c r="S268" s="204"/>
      <c r="T268" s="205"/>
      <c r="AT268" s="206" t="s">
        <v>178</v>
      </c>
      <c r="AU268" s="206" t="s">
        <v>87</v>
      </c>
      <c r="AV268" s="13" t="s">
        <v>87</v>
      </c>
      <c r="AW268" s="13" t="s">
        <v>38</v>
      </c>
      <c r="AX268" s="13" t="s">
        <v>77</v>
      </c>
      <c r="AY268" s="206" t="s">
        <v>165</v>
      </c>
    </row>
    <row r="269" spans="1:65" s="14" customFormat="1" ht="11.25">
      <c r="B269" s="207"/>
      <c r="C269" s="208"/>
      <c r="D269" s="189" t="s">
        <v>178</v>
      </c>
      <c r="E269" s="209" t="s">
        <v>21</v>
      </c>
      <c r="F269" s="210" t="s">
        <v>180</v>
      </c>
      <c r="G269" s="208"/>
      <c r="H269" s="211">
        <v>2</v>
      </c>
      <c r="I269" s="212"/>
      <c r="J269" s="208"/>
      <c r="K269" s="208"/>
      <c r="L269" s="213"/>
      <c r="M269" s="214"/>
      <c r="N269" s="215"/>
      <c r="O269" s="215"/>
      <c r="P269" s="215"/>
      <c r="Q269" s="215"/>
      <c r="R269" s="215"/>
      <c r="S269" s="215"/>
      <c r="T269" s="216"/>
      <c r="AT269" s="217" t="s">
        <v>178</v>
      </c>
      <c r="AU269" s="217" t="s">
        <v>87</v>
      </c>
      <c r="AV269" s="14" t="s">
        <v>172</v>
      </c>
      <c r="AW269" s="14" t="s">
        <v>38</v>
      </c>
      <c r="AX269" s="14" t="s">
        <v>85</v>
      </c>
      <c r="AY269" s="217" t="s">
        <v>165</v>
      </c>
    </row>
    <row r="270" spans="1:65" s="12" customFormat="1" ht="22.9" customHeight="1">
      <c r="B270" s="160"/>
      <c r="C270" s="161"/>
      <c r="D270" s="162" t="s">
        <v>76</v>
      </c>
      <c r="E270" s="174" t="s">
        <v>186</v>
      </c>
      <c r="F270" s="174" t="s">
        <v>367</v>
      </c>
      <c r="G270" s="161"/>
      <c r="H270" s="161"/>
      <c r="I270" s="164"/>
      <c r="J270" s="175">
        <f>BK270</f>
        <v>0</v>
      </c>
      <c r="K270" s="161"/>
      <c r="L270" s="166"/>
      <c r="M270" s="167"/>
      <c r="N270" s="168"/>
      <c r="O270" s="168"/>
      <c r="P270" s="169">
        <f>P271+SUM(P272:P408)</f>
        <v>0</v>
      </c>
      <c r="Q270" s="168"/>
      <c r="R270" s="169">
        <f>R271+SUM(R272:R408)</f>
        <v>121.80201464000004</v>
      </c>
      <c r="S270" s="168"/>
      <c r="T270" s="170">
        <f>T271+SUM(T272:T408)</f>
        <v>0</v>
      </c>
      <c r="AR270" s="171" t="s">
        <v>85</v>
      </c>
      <c r="AT270" s="172" t="s">
        <v>76</v>
      </c>
      <c r="AU270" s="172" t="s">
        <v>85</v>
      </c>
      <c r="AY270" s="171" t="s">
        <v>165</v>
      </c>
      <c r="BK270" s="173">
        <f>BK271+SUM(BK272:BK408)</f>
        <v>0</v>
      </c>
    </row>
    <row r="271" spans="1:65" s="2" customFormat="1" ht="37.9" customHeight="1">
      <c r="A271" s="37"/>
      <c r="B271" s="38"/>
      <c r="C271" s="176" t="s">
        <v>368</v>
      </c>
      <c r="D271" s="176" t="s">
        <v>167</v>
      </c>
      <c r="E271" s="177" t="s">
        <v>87</v>
      </c>
      <c r="F271" s="178" t="s">
        <v>369</v>
      </c>
      <c r="G271" s="179" t="s">
        <v>196</v>
      </c>
      <c r="H271" s="180">
        <v>4.056</v>
      </c>
      <c r="I271" s="181"/>
      <c r="J271" s="182">
        <f>ROUND(I271*H271,2)</f>
        <v>0</v>
      </c>
      <c r="K271" s="178" t="s">
        <v>21</v>
      </c>
      <c r="L271" s="42"/>
      <c r="M271" s="183" t="s">
        <v>21</v>
      </c>
      <c r="N271" s="184" t="s">
        <v>48</v>
      </c>
      <c r="O271" s="67"/>
      <c r="P271" s="185">
        <f>O271*H271</f>
        <v>0</v>
      </c>
      <c r="Q271" s="185">
        <v>0</v>
      </c>
      <c r="R271" s="185">
        <f>Q271*H271</f>
        <v>0</v>
      </c>
      <c r="S271" s="185">
        <v>0</v>
      </c>
      <c r="T271" s="186">
        <f>S271*H271</f>
        <v>0</v>
      </c>
      <c r="U271" s="37"/>
      <c r="V271" s="37"/>
      <c r="W271" s="37"/>
      <c r="X271" s="37"/>
      <c r="Y271" s="37"/>
      <c r="Z271" s="37"/>
      <c r="AA271" s="37"/>
      <c r="AB271" s="37"/>
      <c r="AC271" s="37"/>
      <c r="AD271" s="37"/>
      <c r="AE271" s="37"/>
      <c r="AR271" s="187" t="s">
        <v>172</v>
      </c>
      <c r="AT271" s="187" t="s">
        <v>167</v>
      </c>
      <c r="AU271" s="187" t="s">
        <v>87</v>
      </c>
      <c r="AY271" s="20" t="s">
        <v>165</v>
      </c>
      <c r="BE271" s="188">
        <f>IF(N271="základní",J271,0)</f>
        <v>0</v>
      </c>
      <c r="BF271" s="188">
        <f>IF(N271="snížená",J271,0)</f>
        <v>0</v>
      </c>
      <c r="BG271" s="188">
        <f>IF(N271="zákl. přenesená",J271,0)</f>
        <v>0</v>
      </c>
      <c r="BH271" s="188">
        <f>IF(N271="sníž. přenesená",J271,0)</f>
        <v>0</v>
      </c>
      <c r="BI271" s="188">
        <f>IF(N271="nulová",J271,0)</f>
        <v>0</v>
      </c>
      <c r="BJ271" s="20" t="s">
        <v>85</v>
      </c>
      <c r="BK271" s="188">
        <f>ROUND(I271*H271,2)</f>
        <v>0</v>
      </c>
      <c r="BL271" s="20" t="s">
        <v>172</v>
      </c>
      <c r="BM271" s="187" t="s">
        <v>370</v>
      </c>
    </row>
    <row r="272" spans="1:65" s="2" customFormat="1" ht="29.25">
      <c r="A272" s="37"/>
      <c r="B272" s="38"/>
      <c r="C272" s="39"/>
      <c r="D272" s="189" t="s">
        <v>174</v>
      </c>
      <c r="E272" s="39"/>
      <c r="F272" s="190" t="s">
        <v>371</v>
      </c>
      <c r="G272" s="39"/>
      <c r="H272" s="39"/>
      <c r="I272" s="191"/>
      <c r="J272" s="39"/>
      <c r="K272" s="39"/>
      <c r="L272" s="42"/>
      <c r="M272" s="192"/>
      <c r="N272" s="193"/>
      <c r="O272" s="67"/>
      <c r="P272" s="67"/>
      <c r="Q272" s="67"/>
      <c r="R272" s="67"/>
      <c r="S272" s="67"/>
      <c r="T272" s="68"/>
      <c r="U272" s="37"/>
      <c r="V272" s="37"/>
      <c r="W272" s="37"/>
      <c r="X272" s="37"/>
      <c r="Y272" s="37"/>
      <c r="Z272" s="37"/>
      <c r="AA272" s="37"/>
      <c r="AB272" s="37"/>
      <c r="AC272" s="37"/>
      <c r="AD272" s="37"/>
      <c r="AE272" s="37"/>
      <c r="AT272" s="20" t="s">
        <v>174</v>
      </c>
      <c r="AU272" s="20" t="s">
        <v>87</v>
      </c>
    </row>
    <row r="273" spans="1:65" s="2" customFormat="1" ht="19.5">
      <c r="A273" s="37"/>
      <c r="B273" s="38"/>
      <c r="C273" s="39"/>
      <c r="D273" s="189" t="s">
        <v>372</v>
      </c>
      <c r="E273" s="39"/>
      <c r="F273" s="249" t="s">
        <v>373</v>
      </c>
      <c r="G273" s="39"/>
      <c r="H273" s="39"/>
      <c r="I273" s="191"/>
      <c r="J273" s="39"/>
      <c r="K273" s="39"/>
      <c r="L273" s="42"/>
      <c r="M273" s="192"/>
      <c r="N273" s="193"/>
      <c r="O273" s="67"/>
      <c r="P273" s="67"/>
      <c r="Q273" s="67"/>
      <c r="R273" s="67"/>
      <c r="S273" s="67"/>
      <c r="T273" s="68"/>
      <c r="U273" s="37"/>
      <c r="V273" s="37"/>
      <c r="W273" s="37"/>
      <c r="X273" s="37"/>
      <c r="Y273" s="37"/>
      <c r="Z273" s="37"/>
      <c r="AA273" s="37"/>
      <c r="AB273" s="37"/>
      <c r="AC273" s="37"/>
      <c r="AD273" s="37"/>
      <c r="AE273" s="37"/>
      <c r="AT273" s="20" t="s">
        <v>372</v>
      </c>
      <c r="AU273" s="20" t="s">
        <v>87</v>
      </c>
    </row>
    <row r="274" spans="1:65" s="13" customFormat="1" ht="22.5">
      <c r="B274" s="196"/>
      <c r="C274" s="197"/>
      <c r="D274" s="189" t="s">
        <v>178</v>
      </c>
      <c r="E274" s="198" t="s">
        <v>21</v>
      </c>
      <c r="F274" s="199" t="s">
        <v>374</v>
      </c>
      <c r="G274" s="197"/>
      <c r="H274" s="200">
        <v>0.12</v>
      </c>
      <c r="I274" s="201"/>
      <c r="J274" s="197"/>
      <c r="K274" s="197"/>
      <c r="L274" s="202"/>
      <c r="M274" s="203"/>
      <c r="N274" s="204"/>
      <c r="O274" s="204"/>
      <c r="P274" s="204"/>
      <c r="Q274" s="204"/>
      <c r="R274" s="204"/>
      <c r="S274" s="204"/>
      <c r="T274" s="205"/>
      <c r="AT274" s="206" t="s">
        <v>178</v>
      </c>
      <c r="AU274" s="206" t="s">
        <v>87</v>
      </c>
      <c r="AV274" s="13" t="s">
        <v>87</v>
      </c>
      <c r="AW274" s="13" t="s">
        <v>38</v>
      </c>
      <c r="AX274" s="13" t="s">
        <v>77</v>
      </c>
      <c r="AY274" s="206" t="s">
        <v>165</v>
      </c>
    </row>
    <row r="275" spans="1:65" s="13" customFormat="1" ht="22.5">
      <c r="B275" s="196"/>
      <c r="C275" s="197"/>
      <c r="D275" s="189" t="s">
        <v>178</v>
      </c>
      <c r="E275" s="198" t="s">
        <v>21</v>
      </c>
      <c r="F275" s="199" t="s">
        <v>375</v>
      </c>
      <c r="G275" s="197"/>
      <c r="H275" s="200">
        <v>0.24</v>
      </c>
      <c r="I275" s="201"/>
      <c r="J275" s="197"/>
      <c r="K275" s="197"/>
      <c r="L275" s="202"/>
      <c r="M275" s="203"/>
      <c r="N275" s="204"/>
      <c r="O275" s="204"/>
      <c r="P275" s="204"/>
      <c r="Q275" s="204"/>
      <c r="R275" s="204"/>
      <c r="S275" s="204"/>
      <c r="T275" s="205"/>
      <c r="AT275" s="206" t="s">
        <v>178</v>
      </c>
      <c r="AU275" s="206" t="s">
        <v>87</v>
      </c>
      <c r="AV275" s="13" t="s">
        <v>87</v>
      </c>
      <c r="AW275" s="13" t="s">
        <v>38</v>
      </c>
      <c r="AX275" s="13" t="s">
        <v>77</v>
      </c>
      <c r="AY275" s="206" t="s">
        <v>165</v>
      </c>
    </row>
    <row r="276" spans="1:65" s="16" customFormat="1" ht="11.25">
      <c r="B276" s="228"/>
      <c r="C276" s="229"/>
      <c r="D276" s="189" t="s">
        <v>178</v>
      </c>
      <c r="E276" s="230" t="s">
        <v>21</v>
      </c>
      <c r="F276" s="231" t="s">
        <v>277</v>
      </c>
      <c r="G276" s="229"/>
      <c r="H276" s="232">
        <v>0.36</v>
      </c>
      <c r="I276" s="233"/>
      <c r="J276" s="229"/>
      <c r="K276" s="229"/>
      <c r="L276" s="234"/>
      <c r="M276" s="235"/>
      <c r="N276" s="236"/>
      <c r="O276" s="236"/>
      <c r="P276" s="236"/>
      <c r="Q276" s="236"/>
      <c r="R276" s="236"/>
      <c r="S276" s="236"/>
      <c r="T276" s="237"/>
      <c r="AT276" s="238" t="s">
        <v>178</v>
      </c>
      <c r="AU276" s="238" t="s">
        <v>87</v>
      </c>
      <c r="AV276" s="16" t="s">
        <v>186</v>
      </c>
      <c r="AW276" s="16" t="s">
        <v>38</v>
      </c>
      <c r="AX276" s="16" t="s">
        <v>77</v>
      </c>
      <c r="AY276" s="238" t="s">
        <v>165</v>
      </c>
    </row>
    <row r="277" spans="1:65" s="13" customFormat="1" ht="22.5">
      <c r="B277" s="196"/>
      <c r="C277" s="197"/>
      <c r="D277" s="189" t="s">
        <v>178</v>
      </c>
      <c r="E277" s="198" t="s">
        <v>21</v>
      </c>
      <c r="F277" s="199" t="s">
        <v>376</v>
      </c>
      <c r="G277" s="197"/>
      <c r="H277" s="200">
        <v>0.192</v>
      </c>
      <c r="I277" s="201"/>
      <c r="J277" s="197"/>
      <c r="K277" s="197"/>
      <c r="L277" s="202"/>
      <c r="M277" s="203"/>
      <c r="N277" s="204"/>
      <c r="O277" s="204"/>
      <c r="P277" s="204"/>
      <c r="Q277" s="204"/>
      <c r="R277" s="204"/>
      <c r="S277" s="204"/>
      <c r="T277" s="205"/>
      <c r="AT277" s="206" t="s">
        <v>178</v>
      </c>
      <c r="AU277" s="206" t="s">
        <v>87</v>
      </c>
      <c r="AV277" s="13" t="s">
        <v>87</v>
      </c>
      <c r="AW277" s="13" t="s">
        <v>38</v>
      </c>
      <c r="AX277" s="13" t="s">
        <v>77</v>
      </c>
      <c r="AY277" s="206" t="s">
        <v>165</v>
      </c>
    </row>
    <row r="278" spans="1:65" s="16" customFormat="1" ht="11.25">
      <c r="B278" s="228"/>
      <c r="C278" s="229"/>
      <c r="D278" s="189" t="s">
        <v>178</v>
      </c>
      <c r="E278" s="230" t="s">
        <v>21</v>
      </c>
      <c r="F278" s="231" t="s">
        <v>277</v>
      </c>
      <c r="G278" s="229"/>
      <c r="H278" s="232">
        <v>0.192</v>
      </c>
      <c r="I278" s="233"/>
      <c r="J278" s="229"/>
      <c r="K278" s="229"/>
      <c r="L278" s="234"/>
      <c r="M278" s="235"/>
      <c r="N278" s="236"/>
      <c r="O278" s="236"/>
      <c r="P278" s="236"/>
      <c r="Q278" s="236"/>
      <c r="R278" s="236"/>
      <c r="S278" s="236"/>
      <c r="T278" s="237"/>
      <c r="AT278" s="238" t="s">
        <v>178</v>
      </c>
      <c r="AU278" s="238" t="s">
        <v>87</v>
      </c>
      <c r="AV278" s="16" t="s">
        <v>186</v>
      </c>
      <c r="AW278" s="16" t="s">
        <v>38</v>
      </c>
      <c r="AX278" s="16" t="s">
        <v>77</v>
      </c>
      <c r="AY278" s="238" t="s">
        <v>165</v>
      </c>
    </row>
    <row r="279" spans="1:65" s="13" customFormat="1" ht="33.75">
      <c r="B279" s="196"/>
      <c r="C279" s="197"/>
      <c r="D279" s="189" t="s">
        <v>178</v>
      </c>
      <c r="E279" s="198" t="s">
        <v>21</v>
      </c>
      <c r="F279" s="199" t="s">
        <v>377</v>
      </c>
      <c r="G279" s="197"/>
      <c r="H279" s="200">
        <v>0.28799999999999998</v>
      </c>
      <c r="I279" s="201"/>
      <c r="J279" s="197"/>
      <c r="K279" s="197"/>
      <c r="L279" s="202"/>
      <c r="M279" s="203"/>
      <c r="N279" s="204"/>
      <c r="O279" s="204"/>
      <c r="P279" s="204"/>
      <c r="Q279" s="204"/>
      <c r="R279" s="204"/>
      <c r="S279" s="204"/>
      <c r="T279" s="205"/>
      <c r="AT279" s="206" t="s">
        <v>178</v>
      </c>
      <c r="AU279" s="206" t="s">
        <v>87</v>
      </c>
      <c r="AV279" s="13" t="s">
        <v>87</v>
      </c>
      <c r="AW279" s="13" t="s">
        <v>38</v>
      </c>
      <c r="AX279" s="13" t="s">
        <v>77</v>
      </c>
      <c r="AY279" s="206" t="s">
        <v>165</v>
      </c>
    </row>
    <row r="280" spans="1:65" s="13" customFormat="1" ht="11.25">
      <c r="B280" s="196"/>
      <c r="C280" s="197"/>
      <c r="D280" s="189" t="s">
        <v>178</v>
      </c>
      <c r="E280" s="198" t="s">
        <v>21</v>
      </c>
      <c r="F280" s="199" t="s">
        <v>378</v>
      </c>
      <c r="G280" s="197"/>
      <c r="H280" s="200">
        <v>0.12</v>
      </c>
      <c r="I280" s="201"/>
      <c r="J280" s="197"/>
      <c r="K280" s="197"/>
      <c r="L280" s="202"/>
      <c r="M280" s="203"/>
      <c r="N280" s="204"/>
      <c r="O280" s="204"/>
      <c r="P280" s="204"/>
      <c r="Q280" s="204"/>
      <c r="R280" s="204"/>
      <c r="S280" s="204"/>
      <c r="T280" s="205"/>
      <c r="AT280" s="206" t="s">
        <v>178</v>
      </c>
      <c r="AU280" s="206" t="s">
        <v>87</v>
      </c>
      <c r="AV280" s="13" t="s">
        <v>87</v>
      </c>
      <c r="AW280" s="13" t="s">
        <v>38</v>
      </c>
      <c r="AX280" s="13" t="s">
        <v>77</v>
      </c>
      <c r="AY280" s="206" t="s">
        <v>165</v>
      </c>
    </row>
    <row r="281" spans="1:65" s="13" customFormat="1" ht="11.25">
      <c r="B281" s="196"/>
      <c r="C281" s="197"/>
      <c r="D281" s="189" t="s">
        <v>178</v>
      </c>
      <c r="E281" s="198" t="s">
        <v>21</v>
      </c>
      <c r="F281" s="199" t="s">
        <v>379</v>
      </c>
      <c r="G281" s="197"/>
      <c r="H281" s="200">
        <v>9.6000000000000002E-2</v>
      </c>
      <c r="I281" s="201"/>
      <c r="J281" s="197"/>
      <c r="K281" s="197"/>
      <c r="L281" s="202"/>
      <c r="M281" s="203"/>
      <c r="N281" s="204"/>
      <c r="O281" s="204"/>
      <c r="P281" s="204"/>
      <c r="Q281" s="204"/>
      <c r="R281" s="204"/>
      <c r="S281" s="204"/>
      <c r="T281" s="205"/>
      <c r="AT281" s="206" t="s">
        <v>178</v>
      </c>
      <c r="AU281" s="206" t="s">
        <v>87</v>
      </c>
      <c r="AV281" s="13" t="s">
        <v>87</v>
      </c>
      <c r="AW281" s="13" t="s">
        <v>38</v>
      </c>
      <c r="AX281" s="13" t="s">
        <v>77</v>
      </c>
      <c r="AY281" s="206" t="s">
        <v>165</v>
      </c>
    </row>
    <row r="282" spans="1:65" s="16" customFormat="1" ht="11.25">
      <c r="B282" s="228"/>
      <c r="C282" s="229"/>
      <c r="D282" s="189" t="s">
        <v>178</v>
      </c>
      <c r="E282" s="230" t="s">
        <v>21</v>
      </c>
      <c r="F282" s="231" t="s">
        <v>277</v>
      </c>
      <c r="G282" s="229"/>
      <c r="H282" s="232">
        <v>0.504</v>
      </c>
      <c r="I282" s="233"/>
      <c r="J282" s="229"/>
      <c r="K282" s="229"/>
      <c r="L282" s="234"/>
      <c r="M282" s="235"/>
      <c r="N282" s="236"/>
      <c r="O282" s="236"/>
      <c r="P282" s="236"/>
      <c r="Q282" s="236"/>
      <c r="R282" s="236"/>
      <c r="S282" s="236"/>
      <c r="T282" s="237"/>
      <c r="AT282" s="238" t="s">
        <v>178</v>
      </c>
      <c r="AU282" s="238" t="s">
        <v>87</v>
      </c>
      <c r="AV282" s="16" t="s">
        <v>186</v>
      </c>
      <c r="AW282" s="16" t="s">
        <v>38</v>
      </c>
      <c r="AX282" s="16" t="s">
        <v>77</v>
      </c>
      <c r="AY282" s="238" t="s">
        <v>165</v>
      </c>
    </row>
    <row r="283" spans="1:65" s="13" customFormat="1" ht="22.5">
      <c r="B283" s="196"/>
      <c r="C283" s="197"/>
      <c r="D283" s="189" t="s">
        <v>178</v>
      </c>
      <c r="E283" s="198" t="s">
        <v>21</v>
      </c>
      <c r="F283" s="199" t="s">
        <v>380</v>
      </c>
      <c r="G283" s="197"/>
      <c r="H283" s="200">
        <v>3</v>
      </c>
      <c r="I283" s="201"/>
      <c r="J283" s="197"/>
      <c r="K283" s="197"/>
      <c r="L283" s="202"/>
      <c r="M283" s="203"/>
      <c r="N283" s="204"/>
      <c r="O283" s="204"/>
      <c r="P283" s="204"/>
      <c r="Q283" s="204"/>
      <c r="R283" s="204"/>
      <c r="S283" s="204"/>
      <c r="T283" s="205"/>
      <c r="AT283" s="206" t="s">
        <v>178</v>
      </c>
      <c r="AU283" s="206" t="s">
        <v>87</v>
      </c>
      <c r="AV283" s="13" t="s">
        <v>87</v>
      </c>
      <c r="AW283" s="13" t="s">
        <v>38</v>
      </c>
      <c r="AX283" s="13" t="s">
        <v>77</v>
      </c>
      <c r="AY283" s="206" t="s">
        <v>165</v>
      </c>
    </row>
    <row r="284" spans="1:65" s="16" customFormat="1" ht="11.25">
      <c r="B284" s="228"/>
      <c r="C284" s="229"/>
      <c r="D284" s="189" t="s">
        <v>178</v>
      </c>
      <c r="E284" s="230" t="s">
        <v>21</v>
      </c>
      <c r="F284" s="231" t="s">
        <v>277</v>
      </c>
      <c r="G284" s="229"/>
      <c r="H284" s="232">
        <v>3</v>
      </c>
      <c r="I284" s="233"/>
      <c r="J284" s="229"/>
      <c r="K284" s="229"/>
      <c r="L284" s="234"/>
      <c r="M284" s="235"/>
      <c r="N284" s="236"/>
      <c r="O284" s="236"/>
      <c r="P284" s="236"/>
      <c r="Q284" s="236"/>
      <c r="R284" s="236"/>
      <c r="S284" s="236"/>
      <c r="T284" s="237"/>
      <c r="AT284" s="238" t="s">
        <v>178</v>
      </c>
      <c r="AU284" s="238" t="s">
        <v>87</v>
      </c>
      <c r="AV284" s="16" t="s">
        <v>186</v>
      </c>
      <c r="AW284" s="16" t="s">
        <v>38</v>
      </c>
      <c r="AX284" s="16" t="s">
        <v>77</v>
      </c>
      <c r="AY284" s="238" t="s">
        <v>165</v>
      </c>
    </row>
    <row r="285" spans="1:65" s="14" customFormat="1" ht="11.25">
      <c r="B285" s="207"/>
      <c r="C285" s="208"/>
      <c r="D285" s="189" t="s">
        <v>178</v>
      </c>
      <c r="E285" s="209" t="s">
        <v>21</v>
      </c>
      <c r="F285" s="210" t="s">
        <v>180</v>
      </c>
      <c r="G285" s="208"/>
      <c r="H285" s="211">
        <v>4.056</v>
      </c>
      <c r="I285" s="212"/>
      <c r="J285" s="208"/>
      <c r="K285" s="208"/>
      <c r="L285" s="213"/>
      <c r="M285" s="214"/>
      <c r="N285" s="215"/>
      <c r="O285" s="215"/>
      <c r="P285" s="215"/>
      <c r="Q285" s="215"/>
      <c r="R285" s="215"/>
      <c r="S285" s="215"/>
      <c r="T285" s="216"/>
      <c r="AT285" s="217" t="s">
        <v>178</v>
      </c>
      <c r="AU285" s="217" t="s">
        <v>87</v>
      </c>
      <c r="AV285" s="14" t="s">
        <v>172</v>
      </c>
      <c r="AW285" s="14" t="s">
        <v>38</v>
      </c>
      <c r="AX285" s="14" t="s">
        <v>85</v>
      </c>
      <c r="AY285" s="217" t="s">
        <v>165</v>
      </c>
    </row>
    <row r="286" spans="1:65" s="2" customFormat="1" ht="24.2" customHeight="1">
      <c r="A286" s="37"/>
      <c r="B286" s="38"/>
      <c r="C286" s="176" t="s">
        <v>381</v>
      </c>
      <c r="D286" s="176" t="s">
        <v>167</v>
      </c>
      <c r="E286" s="177" t="s">
        <v>382</v>
      </c>
      <c r="F286" s="178" t="s">
        <v>383</v>
      </c>
      <c r="G286" s="179" t="s">
        <v>170</v>
      </c>
      <c r="H286" s="180">
        <v>12.48</v>
      </c>
      <c r="I286" s="181"/>
      <c r="J286" s="182">
        <f>ROUND(I286*H286,2)</f>
        <v>0</v>
      </c>
      <c r="K286" s="178" t="s">
        <v>171</v>
      </c>
      <c r="L286" s="42"/>
      <c r="M286" s="183" t="s">
        <v>21</v>
      </c>
      <c r="N286" s="184" t="s">
        <v>48</v>
      </c>
      <c r="O286" s="67"/>
      <c r="P286" s="185">
        <f>O286*H286</f>
        <v>0</v>
      </c>
      <c r="Q286" s="185">
        <v>0.26878000000000002</v>
      </c>
      <c r="R286" s="185">
        <f>Q286*H286</f>
        <v>3.3543744000000002</v>
      </c>
      <c r="S286" s="185">
        <v>0</v>
      </c>
      <c r="T286" s="186">
        <f>S286*H286</f>
        <v>0</v>
      </c>
      <c r="U286" s="37"/>
      <c r="V286" s="37"/>
      <c r="W286" s="37"/>
      <c r="X286" s="37"/>
      <c r="Y286" s="37"/>
      <c r="Z286" s="37"/>
      <c r="AA286" s="37"/>
      <c r="AB286" s="37"/>
      <c r="AC286" s="37"/>
      <c r="AD286" s="37"/>
      <c r="AE286" s="37"/>
      <c r="AR286" s="187" t="s">
        <v>172</v>
      </c>
      <c r="AT286" s="187" t="s">
        <v>167</v>
      </c>
      <c r="AU286" s="187" t="s">
        <v>87</v>
      </c>
      <c r="AY286" s="20" t="s">
        <v>165</v>
      </c>
      <c r="BE286" s="188">
        <f>IF(N286="základní",J286,0)</f>
        <v>0</v>
      </c>
      <c r="BF286" s="188">
        <f>IF(N286="snížená",J286,0)</f>
        <v>0</v>
      </c>
      <c r="BG286" s="188">
        <f>IF(N286="zákl. přenesená",J286,0)</f>
        <v>0</v>
      </c>
      <c r="BH286" s="188">
        <f>IF(N286="sníž. přenesená",J286,0)</f>
        <v>0</v>
      </c>
      <c r="BI286" s="188">
        <f>IF(N286="nulová",J286,0)</f>
        <v>0</v>
      </c>
      <c r="BJ286" s="20" t="s">
        <v>85</v>
      </c>
      <c r="BK286" s="188">
        <f>ROUND(I286*H286,2)</f>
        <v>0</v>
      </c>
      <c r="BL286" s="20" t="s">
        <v>172</v>
      </c>
      <c r="BM286" s="187" t="s">
        <v>384</v>
      </c>
    </row>
    <row r="287" spans="1:65" s="2" customFormat="1" ht="29.25">
      <c r="A287" s="37"/>
      <c r="B287" s="38"/>
      <c r="C287" s="39"/>
      <c r="D287" s="189" t="s">
        <v>174</v>
      </c>
      <c r="E287" s="39"/>
      <c r="F287" s="190" t="s">
        <v>385</v>
      </c>
      <c r="G287" s="39"/>
      <c r="H287" s="39"/>
      <c r="I287" s="191"/>
      <c r="J287" s="39"/>
      <c r="K287" s="39"/>
      <c r="L287" s="42"/>
      <c r="M287" s="192"/>
      <c r="N287" s="193"/>
      <c r="O287" s="67"/>
      <c r="P287" s="67"/>
      <c r="Q287" s="67"/>
      <c r="R287" s="67"/>
      <c r="S287" s="67"/>
      <c r="T287" s="68"/>
      <c r="U287" s="37"/>
      <c r="V287" s="37"/>
      <c r="W287" s="37"/>
      <c r="X287" s="37"/>
      <c r="Y287" s="37"/>
      <c r="Z287" s="37"/>
      <c r="AA287" s="37"/>
      <c r="AB287" s="37"/>
      <c r="AC287" s="37"/>
      <c r="AD287" s="37"/>
      <c r="AE287" s="37"/>
      <c r="AT287" s="20" t="s">
        <v>174</v>
      </c>
      <c r="AU287" s="20" t="s">
        <v>87</v>
      </c>
    </row>
    <row r="288" spans="1:65" s="2" customFormat="1" ht="11.25">
      <c r="A288" s="37"/>
      <c r="B288" s="38"/>
      <c r="C288" s="39"/>
      <c r="D288" s="194" t="s">
        <v>176</v>
      </c>
      <c r="E288" s="39"/>
      <c r="F288" s="195" t="s">
        <v>386</v>
      </c>
      <c r="G288" s="39"/>
      <c r="H288" s="39"/>
      <c r="I288" s="191"/>
      <c r="J288" s="39"/>
      <c r="K288" s="39"/>
      <c r="L288" s="42"/>
      <c r="M288" s="192"/>
      <c r="N288" s="193"/>
      <c r="O288" s="67"/>
      <c r="P288" s="67"/>
      <c r="Q288" s="67"/>
      <c r="R288" s="67"/>
      <c r="S288" s="67"/>
      <c r="T288" s="68"/>
      <c r="U288" s="37"/>
      <c r="V288" s="37"/>
      <c r="W288" s="37"/>
      <c r="X288" s="37"/>
      <c r="Y288" s="37"/>
      <c r="Z288" s="37"/>
      <c r="AA288" s="37"/>
      <c r="AB288" s="37"/>
      <c r="AC288" s="37"/>
      <c r="AD288" s="37"/>
      <c r="AE288" s="37"/>
      <c r="AT288" s="20" t="s">
        <v>176</v>
      </c>
      <c r="AU288" s="20" t="s">
        <v>87</v>
      </c>
    </row>
    <row r="289" spans="1:65" s="13" customFormat="1" ht="11.25">
      <c r="B289" s="196"/>
      <c r="C289" s="197"/>
      <c r="D289" s="189" t="s">
        <v>178</v>
      </c>
      <c r="E289" s="198" t="s">
        <v>21</v>
      </c>
      <c r="F289" s="199" t="s">
        <v>387</v>
      </c>
      <c r="G289" s="197"/>
      <c r="H289" s="200">
        <v>12.48</v>
      </c>
      <c r="I289" s="201"/>
      <c r="J289" s="197"/>
      <c r="K289" s="197"/>
      <c r="L289" s="202"/>
      <c r="M289" s="203"/>
      <c r="N289" s="204"/>
      <c r="O289" s="204"/>
      <c r="P289" s="204"/>
      <c r="Q289" s="204"/>
      <c r="R289" s="204"/>
      <c r="S289" s="204"/>
      <c r="T289" s="205"/>
      <c r="AT289" s="206" t="s">
        <v>178</v>
      </c>
      <c r="AU289" s="206" t="s">
        <v>87</v>
      </c>
      <c r="AV289" s="13" t="s">
        <v>87</v>
      </c>
      <c r="AW289" s="13" t="s">
        <v>38</v>
      </c>
      <c r="AX289" s="13" t="s">
        <v>77</v>
      </c>
      <c r="AY289" s="206" t="s">
        <v>165</v>
      </c>
    </row>
    <row r="290" spans="1:65" s="14" customFormat="1" ht="11.25">
      <c r="B290" s="207"/>
      <c r="C290" s="208"/>
      <c r="D290" s="189" t="s">
        <v>178</v>
      </c>
      <c r="E290" s="209" t="s">
        <v>21</v>
      </c>
      <c r="F290" s="210" t="s">
        <v>180</v>
      </c>
      <c r="G290" s="208"/>
      <c r="H290" s="211">
        <v>12.48</v>
      </c>
      <c r="I290" s="212"/>
      <c r="J290" s="208"/>
      <c r="K290" s="208"/>
      <c r="L290" s="213"/>
      <c r="M290" s="214"/>
      <c r="N290" s="215"/>
      <c r="O290" s="215"/>
      <c r="P290" s="215"/>
      <c r="Q290" s="215"/>
      <c r="R290" s="215"/>
      <c r="S290" s="215"/>
      <c r="T290" s="216"/>
      <c r="AT290" s="217" t="s">
        <v>178</v>
      </c>
      <c r="AU290" s="217" t="s">
        <v>87</v>
      </c>
      <c r="AV290" s="14" t="s">
        <v>172</v>
      </c>
      <c r="AW290" s="14" t="s">
        <v>38</v>
      </c>
      <c r="AX290" s="14" t="s">
        <v>85</v>
      </c>
      <c r="AY290" s="217" t="s">
        <v>165</v>
      </c>
    </row>
    <row r="291" spans="1:65" s="2" customFormat="1" ht="33" customHeight="1">
      <c r="A291" s="37"/>
      <c r="B291" s="38"/>
      <c r="C291" s="176" t="s">
        <v>388</v>
      </c>
      <c r="D291" s="176" t="s">
        <v>167</v>
      </c>
      <c r="E291" s="177" t="s">
        <v>389</v>
      </c>
      <c r="F291" s="178" t="s">
        <v>390</v>
      </c>
      <c r="G291" s="179" t="s">
        <v>170</v>
      </c>
      <c r="H291" s="180">
        <v>0.88</v>
      </c>
      <c r="I291" s="181"/>
      <c r="J291" s="182">
        <f>ROUND(I291*H291,2)</f>
        <v>0</v>
      </c>
      <c r="K291" s="178" t="s">
        <v>171</v>
      </c>
      <c r="L291" s="42"/>
      <c r="M291" s="183" t="s">
        <v>21</v>
      </c>
      <c r="N291" s="184" t="s">
        <v>48</v>
      </c>
      <c r="O291" s="67"/>
      <c r="P291" s="185">
        <f>O291*H291</f>
        <v>0</v>
      </c>
      <c r="Q291" s="185">
        <v>0.35370000000000001</v>
      </c>
      <c r="R291" s="185">
        <f>Q291*H291</f>
        <v>0.31125600000000003</v>
      </c>
      <c r="S291" s="185">
        <v>0</v>
      </c>
      <c r="T291" s="186">
        <f>S291*H291</f>
        <v>0</v>
      </c>
      <c r="U291" s="37"/>
      <c r="V291" s="37"/>
      <c r="W291" s="37"/>
      <c r="X291" s="37"/>
      <c r="Y291" s="37"/>
      <c r="Z291" s="37"/>
      <c r="AA291" s="37"/>
      <c r="AB291" s="37"/>
      <c r="AC291" s="37"/>
      <c r="AD291" s="37"/>
      <c r="AE291" s="37"/>
      <c r="AR291" s="187" t="s">
        <v>172</v>
      </c>
      <c r="AT291" s="187" t="s">
        <v>167</v>
      </c>
      <c r="AU291" s="187" t="s">
        <v>87</v>
      </c>
      <c r="AY291" s="20" t="s">
        <v>165</v>
      </c>
      <c r="BE291" s="188">
        <f>IF(N291="základní",J291,0)</f>
        <v>0</v>
      </c>
      <c r="BF291" s="188">
        <f>IF(N291="snížená",J291,0)</f>
        <v>0</v>
      </c>
      <c r="BG291" s="188">
        <f>IF(N291="zákl. přenesená",J291,0)</f>
        <v>0</v>
      </c>
      <c r="BH291" s="188">
        <f>IF(N291="sníž. přenesená",J291,0)</f>
        <v>0</v>
      </c>
      <c r="BI291" s="188">
        <f>IF(N291="nulová",J291,0)</f>
        <v>0</v>
      </c>
      <c r="BJ291" s="20" t="s">
        <v>85</v>
      </c>
      <c r="BK291" s="188">
        <f>ROUND(I291*H291,2)</f>
        <v>0</v>
      </c>
      <c r="BL291" s="20" t="s">
        <v>172</v>
      </c>
      <c r="BM291" s="187" t="s">
        <v>391</v>
      </c>
    </row>
    <row r="292" spans="1:65" s="2" customFormat="1" ht="19.5">
      <c r="A292" s="37"/>
      <c r="B292" s="38"/>
      <c r="C292" s="39"/>
      <c r="D292" s="189" t="s">
        <v>174</v>
      </c>
      <c r="E292" s="39"/>
      <c r="F292" s="190" t="s">
        <v>392</v>
      </c>
      <c r="G292" s="39"/>
      <c r="H292" s="39"/>
      <c r="I292" s="191"/>
      <c r="J292" s="39"/>
      <c r="K292" s="39"/>
      <c r="L292" s="42"/>
      <c r="M292" s="192"/>
      <c r="N292" s="193"/>
      <c r="O292" s="67"/>
      <c r="P292" s="67"/>
      <c r="Q292" s="67"/>
      <c r="R292" s="67"/>
      <c r="S292" s="67"/>
      <c r="T292" s="68"/>
      <c r="U292" s="37"/>
      <c r="V292" s="37"/>
      <c r="W292" s="37"/>
      <c r="X292" s="37"/>
      <c r="Y292" s="37"/>
      <c r="Z292" s="37"/>
      <c r="AA292" s="37"/>
      <c r="AB292" s="37"/>
      <c r="AC292" s="37"/>
      <c r="AD292" s="37"/>
      <c r="AE292" s="37"/>
      <c r="AT292" s="20" t="s">
        <v>174</v>
      </c>
      <c r="AU292" s="20" t="s">
        <v>87</v>
      </c>
    </row>
    <row r="293" spans="1:65" s="2" customFormat="1" ht="11.25">
      <c r="A293" s="37"/>
      <c r="B293" s="38"/>
      <c r="C293" s="39"/>
      <c r="D293" s="194" t="s">
        <v>176</v>
      </c>
      <c r="E293" s="39"/>
      <c r="F293" s="195" t="s">
        <v>393</v>
      </c>
      <c r="G293" s="39"/>
      <c r="H293" s="39"/>
      <c r="I293" s="191"/>
      <c r="J293" s="39"/>
      <c r="K293" s="39"/>
      <c r="L293" s="42"/>
      <c r="M293" s="192"/>
      <c r="N293" s="193"/>
      <c r="O293" s="67"/>
      <c r="P293" s="67"/>
      <c r="Q293" s="67"/>
      <c r="R293" s="67"/>
      <c r="S293" s="67"/>
      <c r="T293" s="68"/>
      <c r="U293" s="37"/>
      <c r="V293" s="37"/>
      <c r="W293" s="37"/>
      <c r="X293" s="37"/>
      <c r="Y293" s="37"/>
      <c r="Z293" s="37"/>
      <c r="AA293" s="37"/>
      <c r="AB293" s="37"/>
      <c r="AC293" s="37"/>
      <c r="AD293" s="37"/>
      <c r="AE293" s="37"/>
      <c r="AT293" s="20" t="s">
        <v>176</v>
      </c>
      <c r="AU293" s="20" t="s">
        <v>87</v>
      </c>
    </row>
    <row r="294" spans="1:65" s="13" customFormat="1" ht="11.25">
      <c r="B294" s="196"/>
      <c r="C294" s="197"/>
      <c r="D294" s="189" t="s">
        <v>178</v>
      </c>
      <c r="E294" s="198" t="s">
        <v>21</v>
      </c>
      <c r="F294" s="199" t="s">
        <v>394</v>
      </c>
      <c r="G294" s="197"/>
      <c r="H294" s="200">
        <v>0.88</v>
      </c>
      <c r="I294" s="201"/>
      <c r="J294" s="197"/>
      <c r="K294" s="197"/>
      <c r="L294" s="202"/>
      <c r="M294" s="203"/>
      <c r="N294" s="204"/>
      <c r="O294" s="204"/>
      <c r="P294" s="204"/>
      <c r="Q294" s="204"/>
      <c r="R294" s="204"/>
      <c r="S294" s="204"/>
      <c r="T294" s="205"/>
      <c r="AT294" s="206" t="s">
        <v>178</v>
      </c>
      <c r="AU294" s="206" t="s">
        <v>87</v>
      </c>
      <c r="AV294" s="13" t="s">
        <v>87</v>
      </c>
      <c r="AW294" s="13" t="s">
        <v>38</v>
      </c>
      <c r="AX294" s="13" t="s">
        <v>77</v>
      </c>
      <c r="AY294" s="206" t="s">
        <v>165</v>
      </c>
    </row>
    <row r="295" spans="1:65" s="14" customFormat="1" ht="11.25">
      <c r="B295" s="207"/>
      <c r="C295" s="208"/>
      <c r="D295" s="189" t="s">
        <v>178</v>
      </c>
      <c r="E295" s="209" t="s">
        <v>21</v>
      </c>
      <c r="F295" s="210" t="s">
        <v>180</v>
      </c>
      <c r="G295" s="208"/>
      <c r="H295" s="211">
        <v>0.88</v>
      </c>
      <c r="I295" s="212"/>
      <c r="J295" s="208"/>
      <c r="K295" s="208"/>
      <c r="L295" s="213"/>
      <c r="M295" s="214"/>
      <c r="N295" s="215"/>
      <c r="O295" s="215"/>
      <c r="P295" s="215"/>
      <c r="Q295" s="215"/>
      <c r="R295" s="215"/>
      <c r="S295" s="215"/>
      <c r="T295" s="216"/>
      <c r="AT295" s="217" t="s">
        <v>178</v>
      </c>
      <c r="AU295" s="217" t="s">
        <v>87</v>
      </c>
      <c r="AV295" s="14" t="s">
        <v>172</v>
      </c>
      <c r="AW295" s="14" t="s">
        <v>38</v>
      </c>
      <c r="AX295" s="14" t="s">
        <v>85</v>
      </c>
      <c r="AY295" s="217" t="s">
        <v>165</v>
      </c>
    </row>
    <row r="296" spans="1:65" s="2" customFormat="1" ht="33" customHeight="1">
      <c r="A296" s="37"/>
      <c r="B296" s="38"/>
      <c r="C296" s="176" t="s">
        <v>395</v>
      </c>
      <c r="D296" s="176" t="s">
        <v>167</v>
      </c>
      <c r="E296" s="177" t="s">
        <v>396</v>
      </c>
      <c r="F296" s="178" t="s">
        <v>397</v>
      </c>
      <c r="G296" s="179" t="s">
        <v>170</v>
      </c>
      <c r="H296" s="180">
        <v>18.239999999999998</v>
      </c>
      <c r="I296" s="181"/>
      <c r="J296" s="182">
        <f>ROUND(I296*H296,2)</f>
        <v>0</v>
      </c>
      <c r="K296" s="178" t="s">
        <v>171</v>
      </c>
      <c r="L296" s="42"/>
      <c r="M296" s="183" t="s">
        <v>21</v>
      </c>
      <c r="N296" s="184" t="s">
        <v>48</v>
      </c>
      <c r="O296" s="67"/>
      <c r="P296" s="185">
        <f>O296*H296</f>
        <v>0</v>
      </c>
      <c r="Q296" s="185">
        <v>0.34839999999999999</v>
      </c>
      <c r="R296" s="185">
        <f>Q296*H296</f>
        <v>6.3548159999999996</v>
      </c>
      <c r="S296" s="185">
        <v>0</v>
      </c>
      <c r="T296" s="186">
        <f>S296*H296</f>
        <v>0</v>
      </c>
      <c r="U296" s="37"/>
      <c r="V296" s="37"/>
      <c r="W296" s="37"/>
      <c r="X296" s="37"/>
      <c r="Y296" s="37"/>
      <c r="Z296" s="37"/>
      <c r="AA296" s="37"/>
      <c r="AB296" s="37"/>
      <c r="AC296" s="37"/>
      <c r="AD296" s="37"/>
      <c r="AE296" s="37"/>
      <c r="AR296" s="187" t="s">
        <v>172</v>
      </c>
      <c r="AT296" s="187" t="s">
        <v>167</v>
      </c>
      <c r="AU296" s="187" t="s">
        <v>87</v>
      </c>
      <c r="AY296" s="20" t="s">
        <v>165</v>
      </c>
      <c r="BE296" s="188">
        <f>IF(N296="základní",J296,0)</f>
        <v>0</v>
      </c>
      <c r="BF296" s="188">
        <f>IF(N296="snížená",J296,0)</f>
        <v>0</v>
      </c>
      <c r="BG296" s="188">
        <f>IF(N296="zákl. přenesená",J296,0)</f>
        <v>0</v>
      </c>
      <c r="BH296" s="188">
        <f>IF(N296="sníž. přenesená",J296,0)</f>
        <v>0</v>
      </c>
      <c r="BI296" s="188">
        <f>IF(N296="nulová",J296,0)</f>
        <v>0</v>
      </c>
      <c r="BJ296" s="20" t="s">
        <v>85</v>
      </c>
      <c r="BK296" s="188">
        <f>ROUND(I296*H296,2)</f>
        <v>0</v>
      </c>
      <c r="BL296" s="20" t="s">
        <v>172</v>
      </c>
      <c r="BM296" s="187" t="s">
        <v>398</v>
      </c>
    </row>
    <row r="297" spans="1:65" s="2" customFormat="1" ht="19.5">
      <c r="A297" s="37"/>
      <c r="B297" s="38"/>
      <c r="C297" s="39"/>
      <c r="D297" s="189" t="s">
        <v>174</v>
      </c>
      <c r="E297" s="39"/>
      <c r="F297" s="190" t="s">
        <v>399</v>
      </c>
      <c r="G297" s="39"/>
      <c r="H297" s="39"/>
      <c r="I297" s="191"/>
      <c r="J297" s="39"/>
      <c r="K297" s="39"/>
      <c r="L297" s="42"/>
      <c r="M297" s="192"/>
      <c r="N297" s="193"/>
      <c r="O297" s="67"/>
      <c r="P297" s="67"/>
      <c r="Q297" s="67"/>
      <c r="R297" s="67"/>
      <c r="S297" s="67"/>
      <c r="T297" s="68"/>
      <c r="U297" s="37"/>
      <c r="V297" s="37"/>
      <c r="W297" s="37"/>
      <c r="X297" s="37"/>
      <c r="Y297" s="37"/>
      <c r="Z297" s="37"/>
      <c r="AA297" s="37"/>
      <c r="AB297" s="37"/>
      <c r="AC297" s="37"/>
      <c r="AD297" s="37"/>
      <c r="AE297" s="37"/>
      <c r="AT297" s="20" t="s">
        <v>174</v>
      </c>
      <c r="AU297" s="20" t="s">
        <v>87</v>
      </c>
    </row>
    <row r="298" spans="1:65" s="2" customFormat="1" ht="11.25">
      <c r="A298" s="37"/>
      <c r="B298" s="38"/>
      <c r="C298" s="39"/>
      <c r="D298" s="194" t="s">
        <v>176</v>
      </c>
      <c r="E298" s="39"/>
      <c r="F298" s="195" t="s">
        <v>400</v>
      </c>
      <c r="G298" s="39"/>
      <c r="H298" s="39"/>
      <c r="I298" s="191"/>
      <c r="J298" s="39"/>
      <c r="K298" s="39"/>
      <c r="L298" s="42"/>
      <c r="M298" s="192"/>
      <c r="N298" s="193"/>
      <c r="O298" s="67"/>
      <c r="P298" s="67"/>
      <c r="Q298" s="67"/>
      <c r="R298" s="67"/>
      <c r="S298" s="67"/>
      <c r="T298" s="68"/>
      <c r="U298" s="37"/>
      <c r="V298" s="37"/>
      <c r="W298" s="37"/>
      <c r="X298" s="37"/>
      <c r="Y298" s="37"/>
      <c r="Z298" s="37"/>
      <c r="AA298" s="37"/>
      <c r="AB298" s="37"/>
      <c r="AC298" s="37"/>
      <c r="AD298" s="37"/>
      <c r="AE298" s="37"/>
      <c r="AT298" s="20" t="s">
        <v>176</v>
      </c>
      <c r="AU298" s="20" t="s">
        <v>87</v>
      </c>
    </row>
    <row r="299" spans="1:65" s="2" customFormat="1" ht="19.5">
      <c r="A299" s="37"/>
      <c r="B299" s="38"/>
      <c r="C299" s="39"/>
      <c r="D299" s="189" t="s">
        <v>372</v>
      </c>
      <c r="E299" s="39"/>
      <c r="F299" s="249" t="s">
        <v>401</v>
      </c>
      <c r="G299" s="39"/>
      <c r="H299" s="39"/>
      <c r="I299" s="191"/>
      <c r="J299" s="39"/>
      <c r="K299" s="39"/>
      <c r="L299" s="42"/>
      <c r="M299" s="192"/>
      <c r="N299" s="193"/>
      <c r="O299" s="67"/>
      <c r="P299" s="67"/>
      <c r="Q299" s="67"/>
      <c r="R299" s="67"/>
      <c r="S299" s="67"/>
      <c r="T299" s="68"/>
      <c r="U299" s="37"/>
      <c r="V299" s="37"/>
      <c r="W299" s="37"/>
      <c r="X299" s="37"/>
      <c r="Y299" s="37"/>
      <c r="Z299" s="37"/>
      <c r="AA299" s="37"/>
      <c r="AB299" s="37"/>
      <c r="AC299" s="37"/>
      <c r="AD299" s="37"/>
      <c r="AE299" s="37"/>
      <c r="AT299" s="20" t="s">
        <v>372</v>
      </c>
      <c r="AU299" s="20" t="s">
        <v>87</v>
      </c>
    </row>
    <row r="300" spans="1:65" s="13" customFormat="1" ht="33.75">
      <c r="B300" s="196"/>
      <c r="C300" s="197"/>
      <c r="D300" s="189" t="s">
        <v>178</v>
      </c>
      <c r="E300" s="198" t="s">
        <v>21</v>
      </c>
      <c r="F300" s="199" t="s">
        <v>402</v>
      </c>
      <c r="G300" s="197"/>
      <c r="H300" s="200">
        <v>16.8</v>
      </c>
      <c r="I300" s="201"/>
      <c r="J300" s="197"/>
      <c r="K300" s="197"/>
      <c r="L300" s="202"/>
      <c r="M300" s="203"/>
      <c r="N300" s="204"/>
      <c r="O300" s="204"/>
      <c r="P300" s="204"/>
      <c r="Q300" s="204"/>
      <c r="R300" s="204"/>
      <c r="S300" s="204"/>
      <c r="T300" s="205"/>
      <c r="AT300" s="206" t="s">
        <v>178</v>
      </c>
      <c r="AU300" s="206" t="s">
        <v>87</v>
      </c>
      <c r="AV300" s="13" t="s">
        <v>87</v>
      </c>
      <c r="AW300" s="13" t="s">
        <v>38</v>
      </c>
      <c r="AX300" s="13" t="s">
        <v>77</v>
      </c>
      <c r="AY300" s="206" t="s">
        <v>165</v>
      </c>
    </row>
    <row r="301" spans="1:65" s="13" customFormat="1" ht="11.25">
      <c r="B301" s="196"/>
      <c r="C301" s="197"/>
      <c r="D301" s="189" t="s">
        <v>178</v>
      </c>
      <c r="E301" s="198" t="s">
        <v>21</v>
      </c>
      <c r="F301" s="199" t="s">
        <v>403</v>
      </c>
      <c r="G301" s="197"/>
      <c r="H301" s="200">
        <v>1.44</v>
      </c>
      <c r="I301" s="201"/>
      <c r="J301" s="197"/>
      <c r="K301" s="197"/>
      <c r="L301" s="202"/>
      <c r="M301" s="203"/>
      <c r="N301" s="204"/>
      <c r="O301" s="204"/>
      <c r="P301" s="204"/>
      <c r="Q301" s="204"/>
      <c r="R301" s="204"/>
      <c r="S301" s="204"/>
      <c r="T301" s="205"/>
      <c r="AT301" s="206" t="s">
        <v>178</v>
      </c>
      <c r="AU301" s="206" t="s">
        <v>87</v>
      </c>
      <c r="AV301" s="13" t="s">
        <v>87</v>
      </c>
      <c r="AW301" s="13" t="s">
        <v>38</v>
      </c>
      <c r="AX301" s="13" t="s">
        <v>77</v>
      </c>
      <c r="AY301" s="206" t="s">
        <v>165</v>
      </c>
    </row>
    <row r="302" spans="1:65" s="14" customFormat="1" ht="11.25">
      <c r="B302" s="207"/>
      <c r="C302" s="208"/>
      <c r="D302" s="189" t="s">
        <v>178</v>
      </c>
      <c r="E302" s="209" t="s">
        <v>21</v>
      </c>
      <c r="F302" s="210" t="s">
        <v>180</v>
      </c>
      <c r="G302" s="208"/>
      <c r="H302" s="211">
        <v>18.239999999999998</v>
      </c>
      <c r="I302" s="212"/>
      <c r="J302" s="208"/>
      <c r="K302" s="208"/>
      <c r="L302" s="213"/>
      <c r="M302" s="214"/>
      <c r="N302" s="215"/>
      <c r="O302" s="215"/>
      <c r="P302" s="215"/>
      <c r="Q302" s="215"/>
      <c r="R302" s="215"/>
      <c r="S302" s="215"/>
      <c r="T302" s="216"/>
      <c r="AT302" s="217" t="s">
        <v>178</v>
      </c>
      <c r="AU302" s="217" t="s">
        <v>87</v>
      </c>
      <c r="AV302" s="14" t="s">
        <v>172</v>
      </c>
      <c r="AW302" s="14" t="s">
        <v>38</v>
      </c>
      <c r="AX302" s="14" t="s">
        <v>85</v>
      </c>
      <c r="AY302" s="217" t="s">
        <v>165</v>
      </c>
    </row>
    <row r="303" spans="1:65" s="2" customFormat="1" ht="37.9" customHeight="1">
      <c r="A303" s="37"/>
      <c r="B303" s="38"/>
      <c r="C303" s="176" t="s">
        <v>404</v>
      </c>
      <c r="D303" s="176" t="s">
        <v>167</v>
      </c>
      <c r="E303" s="177" t="s">
        <v>405</v>
      </c>
      <c r="F303" s="178" t="s">
        <v>406</v>
      </c>
      <c r="G303" s="179" t="s">
        <v>170</v>
      </c>
      <c r="H303" s="180">
        <v>71.138000000000005</v>
      </c>
      <c r="I303" s="181"/>
      <c r="J303" s="182">
        <f>ROUND(I303*H303,2)</f>
        <v>0</v>
      </c>
      <c r="K303" s="178" t="s">
        <v>171</v>
      </c>
      <c r="L303" s="42"/>
      <c r="M303" s="183" t="s">
        <v>21</v>
      </c>
      <c r="N303" s="184" t="s">
        <v>48</v>
      </c>
      <c r="O303" s="67"/>
      <c r="P303" s="185">
        <f>O303*H303</f>
        <v>0</v>
      </c>
      <c r="Q303" s="185">
        <v>0.50100999999999996</v>
      </c>
      <c r="R303" s="185">
        <f>Q303*H303</f>
        <v>35.640849379999999</v>
      </c>
      <c r="S303" s="185">
        <v>0</v>
      </c>
      <c r="T303" s="186">
        <f>S303*H303</f>
        <v>0</v>
      </c>
      <c r="U303" s="37"/>
      <c r="V303" s="37"/>
      <c r="W303" s="37"/>
      <c r="X303" s="37"/>
      <c r="Y303" s="37"/>
      <c r="Z303" s="37"/>
      <c r="AA303" s="37"/>
      <c r="AB303" s="37"/>
      <c r="AC303" s="37"/>
      <c r="AD303" s="37"/>
      <c r="AE303" s="37"/>
      <c r="AR303" s="187" t="s">
        <v>172</v>
      </c>
      <c r="AT303" s="187" t="s">
        <v>167</v>
      </c>
      <c r="AU303" s="187" t="s">
        <v>87</v>
      </c>
      <c r="AY303" s="20" t="s">
        <v>165</v>
      </c>
      <c r="BE303" s="188">
        <f>IF(N303="základní",J303,0)</f>
        <v>0</v>
      </c>
      <c r="BF303" s="188">
        <f>IF(N303="snížená",J303,0)</f>
        <v>0</v>
      </c>
      <c r="BG303" s="188">
        <f>IF(N303="zákl. přenesená",J303,0)</f>
        <v>0</v>
      </c>
      <c r="BH303" s="188">
        <f>IF(N303="sníž. přenesená",J303,0)</f>
        <v>0</v>
      </c>
      <c r="BI303" s="188">
        <f>IF(N303="nulová",J303,0)</f>
        <v>0</v>
      </c>
      <c r="BJ303" s="20" t="s">
        <v>85</v>
      </c>
      <c r="BK303" s="188">
        <f>ROUND(I303*H303,2)</f>
        <v>0</v>
      </c>
      <c r="BL303" s="20" t="s">
        <v>172</v>
      </c>
      <c r="BM303" s="187" t="s">
        <v>407</v>
      </c>
    </row>
    <row r="304" spans="1:65" s="2" customFormat="1" ht="19.5">
      <c r="A304" s="37"/>
      <c r="B304" s="38"/>
      <c r="C304" s="39"/>
      <c r="D304" s="189" t="s">
        <v>174</v>
      </c>
      <c r="E304" s="39"/>
      <c r="F304" s="190" t="s">
        <v>408</v>
      </c>
      <c r="G304" s="39"/>
      <c r="H304" s="39"/>
      <c r="I304" s="191"/>
      <c r="J304" s="39"/>
      <c r="K304" s="39"/>
      <c r="L304" s="42"/>
      <c r="M304" s="192"/>
      <c r="N304" s="193"/>
      <c r="O304" s="67"/>
      <c r="P304" s="67"/>
      <c r="Q304" s="67"/>
      <c r="R304" s="67"/>
      <c r="S304" s="67"/>
      <c r="T304" s="68"/>
      <c r="U304" s="37"/>
      <c r="V304" s="37"/>
      <c r="W304" s="37"/>
      <c r="X304" s="37"/>
      <c r="Y304" s="37"/>
      <c r="Z304" s="37"/>
      <c r="AA304" s="37"/>
      <c r="AB304" s="37"/>
      <c r="AC304" s="37"/>
      <c r="AD304" s="37"/>
      <c r="AE304" s="37"/>
      <c r="AT304" s="20" t="s">
        <v>174</v>
      </c>
      <c r="AU304" s="20" t="s">
        <v>87</v>
      </c>
    </row>
    <row r="305" spans="1:65" s="2" customFormat="1" ht="11.25">
      <c r="A305" s="37"/>
      <c r="B305" s="38"/>
      <c r="C305" s="39"/>
      <c r="D305" s="194" t="s">
        <v>176</v>
      </c>
      <c r="E305" s="39"/>
      <c r="F305" s="195" t="s">
        <v>409</v>
      </c>
      <c r="G305" s="39"/>
      <c r="H305" s="39"/>
      <c r="I305" s="191"/>
      <c r="J305" s="39"/>
      <c r="K305" s="39"/>
      <c r="L305" s="42"/>
      <c r="M305" s="192"/>
      <c r="N305" s="193"/>
      <c r="O305" s="67"/>
      <c r="P305" s="67"/>
      <c r="Q305" s="67"/>
      <c r="R305" s="67"/>
      <c r="S305" s="67"/>
      <c r="T305" s="68"/>
      <c r="U305" s="37"/>
      <c r="V305" s="37"/>
      <c r="W305" s="37"/>
      <c r="X305" s="37"/>
      <c r="Y305" s="37"/>
      <c r="Z305" s="37"/>
      <c r="AA305" s="37"/>
      <c r="AB305" s="37"/>
      <c r="AC305" s="37"/>
      <c r="AD305" s="37"/>
      <c r="AE305" s="37"/>
      <c r="AT305" s="20" t="s">
        <v>176</v>
      </c>
      <c r="AU305" s="20" t="s">
        <v>87</v>
      </c>
    </row>
    <row r="306" spans="1:65" s="13" customFormat="1" ht="11.25">
      <c r="B306" s="196"/>
      <c r="C306" s="197"/>
      <c r="D306" s="189" t="s">
        <v>178</v>
      </c>
      <c r="E306" s="198" t="s">
        <v>21</v>
      </c>
      <c r="F306" s="199" t="s">
        <v>410</v>
      </c>
      <c r="G306" s="197"/>
      <c r="H306" s="200">
        <v>71.138000000000005</v>
      </c>
      <c r="I306" s="201"/>
      <c r="J306" s="197"/>
      <c r="K306" s="197"/>
      <c r="L306" s="202"/>
      <c r="M306" s="203"/>
      <c r="N306" s="204"/>
      <c r="O306" s="204"/>
      <c r="P306" s="204"/>
      <c r="Q306" s="204"/>
      <c r="R306" s="204"/>
      <c r="S306" s="204"/>
      <c r="T306" s="205"/>
      <c r="AT306" s="206" t="s">
        <v>178</v>
      </c>
      <c r="AU306" s="206" t="s">
        <v>87</v>
      </c>
      <c r="AV306" s="13" t="s">
        <v>87</v>
      </c>
      <c r="AW306" s="13" t="s">
        <v>38</v>
      </c>
      <c r="AX306" s="13" t="s">
        <v>77</v>
      </c>
      <c r="AY306" s="206" t="s">
        <v>165</v>
      </c>
    </row>
    <row r="307" spans="1:65" s="14" customFormat="1" ht="11.25">
      <c r="B307" s="207"/>
      <c r="C307" s="208"/>
      <c r="D307" s="189" t="s">
        <v>178</v>
      </c>
      <c r="E307" s="209" t="s">
        <v>21</v>
      </c>
      <c r="F307" s="210" t="s">
        <v>180</v>
      </c>
      <c r="G307" s="208"/>
      <c r="H307" s="211">
        <v>71.138000000000005</v>
      </c>
      <c r="I307" s="212"/>
      <c r="J307" s="208"/>
      <c r="K307" s="208"/>
      <c r="L307" s="213"/>
      <c r="M307" s="214"/>
      <c r="N307" s="215"/>
      <c r="O307" s="215"/>
      <c r="P307" s="215"/>
      <c r="Q307" s="215"/>
      <c r="R307" s="215"/>
      <c r="S307" s="215"/>
      <c r="T307" s="216"/>
      <c r="AT307" s="217" t="s">
        <v>178</v>
      </c>
      <c r="AU307" s="217" t="s">
        <v>87</v>
      </c>
      <c r="AV307" s="14" t="s">
        <v>172</v>
      </c>
      <c r="AW307" s="14" t="s">
        <v>38</v>
      </c>
      <c r="AX307" s="14" t="s">
        <v>85</v>
      </c>
      <c r="AY307" s="217" t="s">
        <v>165</v>
      </c>
    </row>
    <row r="308" spans="1:65" s="2" customFormat="1" ht="37.9" customHeight="1">
      <c r="A308" s="37"/>
      <c r="B308" s="38"/>
      <c r="C308" s="176" t="s">
        <v>411</v>
      </c>
      <c r="D308" s="176" t="s">
        <v>167</v>
      </c>
      <c r="E308" s="177" t="s">
        <v>412</v>
      </c>
      <c r="F308" s="178" t="s">
        <v>413</v>
      </c>
      <c r="G308" s="179" t="s">
        <v>170</v>
      </c>
      <c r="H308" s="180">
        <v>31.376000000000001</v>
      </c>
      <c r="I308" s="181"/>
      <c r="J308" s="182">
        <f>ROUND(I308*H308,2)</f>
        <v>0</v>
      </c>
      <c r="K308" s="178" t="s">
        <v>171</v>
      </c>
      <c r="L308" s="42"/>
      <c r="M308" s="183" t="s">
        <v>21</v>
      </c>
      <c r="N308" s="184" t="s">
        <v>48</v>
      </c>
      <c r="O308" s="67"/>
      <c r="P308" s="185">
        <f>O308*H308</f>
        <v>0</v>
      </c>
      <c r="Q308" s="185">
        <v>0.61207999999999996</v>
      </c>
      <c r="R308" s="185">
        <f>Q308*H308</f>
        <v>19.20462208</v>
      </c>
      <c r="S308" s="185">
        <v>0</v>
      </c>
      <c r="T308" s="186">
        <f>S308*H308</f>
        <v>0</v>
      </c>
      <c r="U308" s="37"/>
      <c r="V308" s="37"/>
      <c r="W308" s="37"/>
      <c r="X308" s="37"/>
      <c r="Y308" s="37"/>
      <c r="Z308" s="37"/>
      <c r="AA308" s="37"/>
      <c r="AB308" s="37"/>
      <c r="AC308" s="37"/>
      <c r="AD308" s="37"/>
      <c r="AE308" s="37"/>
      <c r="AR308" s="187" t="s">
        <v>172</v>
      </c>
      <c r="AT308" s="187" t="s">
        <v>167</v>
      </c>
      <c r="AU308" s="187" t="s">
        <v>87</v>
      </c>
      <c r="AY308" s="20" t="s">
        <v>165</v>
      </c>
      <c r="BE308" s="188">
        <f>IF(N308="základní",J308,0)</f>
        <v>0</v>
      </c>
      <c r="BF308" s="188">
        <f>IF(N308="snížená",J308,0)</f>
        <v>0</v>
      </c>
      <c r="BG308" s="188">
        <f>IF(N308="zákl. přenesená",J308,0)</f>
        <v>0</v>
      </c>
      <c r="BH308" s="188">
        <f>IF(N308="sníž. přenesená",J308,0)</f>
        <v>0</v>
      </c>
      <c r="BI308" s="188">
        <f>IF(N308="nulová",J308,0)</f>
        <v>0</v>
      </c>
      <c r="BJ308" s="20" t="s">
        <v>85</v>
      </c>
      <c r="BK308" s="188">
        <f>ROUND(I308*H308,2)</f>
        <v>0</v>
      </c>
      <c r="BL308" s="20" t="s">
        <v>172</v>
      </c>
      <c r="BM308" s="187" t="s">
        <v>414</v>
      </c>
    </row>
    <row r="309" spans="1:65" s="2" customFormat="1" ht="19.5">
      <c r="A309" s="37"/>
      <c r="B309" s="38"/>
      <c r="C309" s="39"/>
      <c r="D309" s="189" t="s">
        <v>174</v>
      </c>
      <c r="E309" s="39"/>
      <c r="F309" s="190" t="s">
        <v>415</v>
      </c>
      <c r="G309" s="39"/>
      <c r="H309" s="39"/>
      <c r="I309" s="191"/>
      <c r="J309" s="39"/>
      <c r="K309" s="39"/>
      <c r="L309" s="42"/>
      <c r="M309" s="192"/>
      <c r="N309" s="193"/>
      <c r="O309" s="67"/>
      <c r="P309" s="67"/>
      <c r="Q309" s="67"/>
      <c r="R309" s="67"/>
      <c r="S309" s="67"/>
      <c r="T309" s="68"/>
      <c r="U309" s="37"/>
      <c r="V309" s="37"/>
      <c r="W309" s="37"/>
      <c r="X309" s="37"/>
      <c r="Y309" s="37"/>
      <c r="Z309" s="37"/>
      <c r="AA309" s="37"/>
      <c r="AB309" s="37"/>
      <c r="AC309" s="37"/>
      <c r="AD309" s="37"/>
      <c r="AE309" s="37"/>
      <c r="AT309" s="20" t="s">
        <v>174</v>
      </c>
      <c r="AU309" s="20" t="s">
        <v>87</v>
      </c>
    </row>
    <row r="310" spans="1:65" s="2" customFormat="1" ht="11.25">
      <c r="A310" s="37"/>
      <c r="B310" s="38"/>
      <c r="C310" s="39"/>
      <c r="D310" s="194" t="s">
        <v>176</v>
      </c>
      <c r="E310" s="39"/>
      <c r="F310" s="195" t="s">
        <v>416</v>
      </c>
      <c r="G310" s="39"/>
      <c r="H310" s="39"/>
      <c r="I310" s="191"/>
      <c r="J310" s="39"/>
      <c r="K310" s="39"/>
      <c r="L310" s="42"/>
      <c r="M310" s="192"/>
      <c r="N310" s="193"/>
      <c r="O310" s="67"/>
      <c r="P310" s="67"/>
      <c r="Q310" s="67"/>
      <c r="R310" s="67"/>
      <c r="S310" s="67"/>
      <c r="T310" s="68"/>
      <c r="U310" s="37"/>
      <c r="V310" s="37"/>
      <c r="W310" s="37"/>
      <c r="X310" s="37"/>
      <c r="Y310" s="37"/>
      <c r="Z310" s="37"/>
      <c r="AA310" s="37"/>
      <c r="AB310" s="37"/>
      <c r="AC310" s="37"/>
      <c r="AD310" s="37"/>
      <c r="AE310" s="37"/>
      <c r="AT310" s="20" t="s">
        <v>176</v>
      </c>
      <c r="AU310" s="20" t="s">
        <v>87</v>
      </c>
    </row>
    <row r="311" spans="1:65" s="13" customFormat="1" ht="11.25">
      <c r="B311" s="196"/>
      <c r="C311" s="197"/>
      <c r="D311" s="189" t="s">
        <v>178</v>
      </c>
      <c r="E311" s="198" t="s">
        <v>21</v>
      </c>
      <c r="F311" s="199" t="s">
        <v>417</v>
      </c>
      <c r="G311" s="197"/>
      <c r="H311" s="200">
        <v>31.376000000000001</v>
      </c>
      <c r="I311" s="201"/>
      <c r="J311" s="197"/>
      <c r="K311" s="197"/>
      <c r="L311" s="202"/>
      <c r="M311" s="203"/>
      <c r="N311" s="204"/>
      <c r="O311" s="204"/>
      <c r="P311" s="204"/>
      <c r="Q311" s="204"/>
      <c r="R311" s="204"/>
      <c r="S311" s="204"/>
      <c r="T311" s="205"/>
      <c r="AT311" s="206" t="s">
        <v>178</v>
      </c>
      <c r="AU311" s="206" t="s">
        <v>87</v>
      </c>
      <c r="AV311" s="13" t="s">
        <v>87</v>
      </c>
      <c r="AW311" s="13" t="s">
        <v>38</v>
      </c>
      <c r="AX311" s="13" t="s">
        <v>77</v>
      </c>
      <c r="AY311" s="206" t="s">
        <v>165</v>
      </c>
    </row>
    <row r="312" spans="1:65" s="14" customFormat="1" ht="11.25">
      <c r="B312" s="207"/>
      <c r="C312" s="208"/>
      <c r="D312" s="189" t="s">
        <v>178</v>
      </c>
      <c r="E312" s="209" t="s">
        <v>21</v>
      </c>
      <c r="F312" s="210" t="s">
        <v>180</v>
      </c>
      <c r="G312" s="208"/>
      <c r="H312" s="211">
        <v>31.376000000000001</v>
      </c>
      <c r="I312" s="212"/>
      <c r="J312" s="208"/>
      <c r="K312" s="208"/>
      <c r="L312" s="213"/>
      <c r="M312" s="214"/>
      <c r="N312" s="215"/>
      <c r="O312" s="215"/>
      <c r="P312" s="215"/>
      <c r="Q312" s="215"/>
      <c r="R312" s="215"/>
      <c r="S312" s="215"/>
      <c r="T312" s="216"/>
      <c r="AT312" s="217" t="s">
        <v>178</v>
      </c>
      <c r="AU312" s="217" t="s">
        <v>87</v>
      </c>
      <c r="AV312" s="14" t="s">
        <v>172</v>
      </c>
      <c r="AW312" s="14" t="s">
        <v>38</v>
      </c>
      <c r="AX312" s="14" t="s">
        <v>85</v>
      </c>
      <c r="AY312" s="217" t="s">
        <v>165</v>
      </c>
    </row>
    <row r="313" spans="1:65" s="2" customFormat="1" ht="16.5" customHeight="1">
      <c r="A313" s="37"/>
      <c r="B313" s="38"/>
      <c r="C313" s="176" t="s">
        <v>418</v>
      </c>
      <c r="D313" s="176" t="s">
        <v>167</v>
      </c>
      <c r="E313" s="177" t="s">
        <v>419</v>
      </c>
      <c r="F313" s="178" t="s">
        <v>420</v>
      </c>
      <c r="G313" s="179" t="s">
        <v>261</v>
      </c>
      <c r="H313" s="180">
        <v>1.66</v>
      </c>
      <c r="I313" s="181"/>
      <c r="J313" s="182">
        <f>ROUND(I313*H313,2)</f>
        <v>0</v>
      </c>
      <c r="K313" s="178" t="s">
        <v>171</v>
      </c>
      <c r="L313" s="42"/>
      <c r="M313" s="183" t="s">
        <v>21</v>
      </c>
      <c r="N313" s="184" t="s">
        <v>48</v>
      </c>
      <c r="O313" s="67"/>
      <c r="P313" s="185">
        <f>O313*H313</f>
        <v>0</v>
      </c>
      <c r="Q313" s="185">
        <v>1.04922</v>
      </c>
      <c r="R313" s="185">
        <f>Q313*H313</f>
        <v>1.7417052</v>
      </c>
      <c r="S313" s="185">
        <v>0</v>
      </c>
      <c r="T313" s="186">
        <f>S313*H313</f>
        <v>0</v>
      </c>
      <c r="U313" s="37"/>
      <c r="V313" s="37"/>
      <c r="W313" s="37"/>
      <c r="X313" s="37"/>
      <c r="Y313" s="37"/>
      <c r="Z313" s="37"/>
      <c r="AA313" s="37"/>
      <c r="AB313" s="37"/>
      <c r="AC313" s="37"/>
      <c r="AD313" s="37"/>
      <c r="AE313" s="37"/>
      <c r="AR313" s="187" t="s">
        <v>172</v>
      </c>
      <c r="AT313" s="187" t="s">
        <v>167</v>
      </c>
      <c r="AU313" s="187" t="s">
        <v>87</v>
      </c>
      <c r="AY313" s="20" t="s">
        <v>165</v>
      </c>
      <c r="BE313" s="188">
        <f>IF(N313="základní",J313,0)</f>
        <v>0</v>
      </c>
      <c r="BF313" s="188">
        <f>IF(N313="snížená",J313,0)</f>
        <v>0</v>
      </c>
      <c r="BG313" s="188">
        <f>IF(N313="zákl. přenesená",J313,0)</f>
        <v>0</v>
      </c>
      <c r="BH313" s="188">
        <f>IF(N313="sníž. přenesená",J313,0)</f>
        <v>0</v>
      </c>
      <c r="BI313" s="188">
        <f>IF(N313="nulová",J313,0)</f>
        <v>0</v>
      </c>
      <c r="BJ313" s="20" t="s">
        <v>85</v>
      </c>
      <c r="BK313" s="188">
        <f>ROUND(I313*H313,2)</f>
        <v>0</v>
      </c>
      <c r="BL313" s="20" t="s">
        <v>172</v>
      </c>
      <c r="BM313" s="187" t="s">
        <v>421</v>
      </c>
    </row>
    <row r="314" spans="1:65" s="2" customFormat="1" ht="29.25">
      <c r="A314" s="37"/>
      <c r="B314" s="38"/>
      <c r="C314" s="39"/>
      <c r="D314" s="189" t="s">
        <v>174</v>
      </c>
      <c r="E314" s="39"/>
      <c r="F314" s="190" t="s">
        <v>422</v>
      </c>
      <c r="G314" s="39"/>
      <c r="H314" s="39"/>
      <c r="I314" s="191"/>
      <c r="J314" s="39"/>
      <c r="K314" s="39"/>
      <c r="L314" s="42"/>
      <c r="M314" s="192"/>
      <c r="N314" s="193"/>
      <c r="O314" s="67"/>
      <c r="P314" s="67"/>
      <c r="Q314" s="67"/>
      <c r="R314" s="67"/>
      <c r="S314" s="67"/>
      <c r="T314" s="68"/>
      <c r="U314" s="37"/>
      <c r="V314" s="37"/>
      <c r="W314" s="37"/>
      <c r="X314" s="37"/>
      <c r="Y314" s="37"/>
      <c r="Z314" s="37"/>
      <c r="AA314" s="37"/>
      <c r="AB314" s="37"/>
      <c r="AC314" s="37"/>
      <c r="AD314" s="37"/>
      <c r="AE314" s="37"/>
      <c r="AT314" s="20" t="s">
        <v>174</v>
      </c>
      <c r="AU314" s="20" t="s">
        <v>87</v>
      </c>
    </row>
    <row r="315" spans="1:65" s="2" customFormat="1" ht="11.25">
      <c r="A315" s="37"/>
      <c r="B315" s="38"/>
      <c r="C315" s="39"/>
      <c r="D315" s="194" t="s">
        <v>176</v>
      </c>
      <c r="E315" s="39"/>
      <c r="F315" s="195" t="s">
        <v>423</v>
      </c>
      <c r="G315" s="39"/>
      <c r="H315" s="39"/>
      <c r="I315" s="191"/>
      <c r="J315" s="39"/>
      <c r="K315" s="39"/>
      <c r="L315" s="42"/>
      <c r="M315" s="192"/>
      <c r="N315" s="193"/>
      <c r="O315" s="67"/>
      <c r="P315" s="67"/>
      <c r="Q315" s="67"/>
      <c r="R315" s="67"/>
      <c r="S315" s="67"/>
      <c r="T315" s="68"/>
      <c r="U315" s="37"/>
      <c r="V315" s="37"/>
      <c r="W315" s="37"/>
      <c r="X315" s="37"/>
      <c r="Y315" s="37"/>
      <c r="Z315" s="37"/>
      <c r="AA315" s="37"/>
      <c r="AB315" s="37"/>
      <c r="AC315" s="37"/>
      <c r="AD315" s="37"/>
      <c r="AE315" s="37"/>
      <c r="AT315" s="20" t="s">
        <v>176</v>
      </c>
      <c r="AU315" s="20" t="s">
        <v>87</v>
      </c>
    </row>
    <row r="316" spans="1:65" s="13" customFormat="1" ht="22.5">
      <c r="B316" s="196"/>
      <c r="C316" s="197"/>
      <c r="D316" s="189" t="s">
        <v>178</v>
      </c>
      <c r="E316" s="198" t="s">
        <v>21</v>
      </c>
      <c r="F316" s="199" t="s">
        <v>424</v>
      </c>
      <c r="G316" s="197"/>
      <c r="H316" s="200">
        <v>1.66</v>
      </c>
      <c r="I316" s="201"/>
      <c r="J316" s="197"/>
      <c r="K316" s="197"/>
      <c r="L316" s="202"/>
      <c r="M316" s="203"/>
      <c r="N316" s="204"/>
      <c r="O316" s="204"/>
      <c r="P316" s="204"/>
      <c r="Q316" s="204"/>
      <c r="R316" s="204"/>
      <c r="S316" s="204"/>
      <c r="T316" s="205"/>
      <c r="AT316" s="206" t="s">
        <v>178</v>
      </c>
      <c r="AU316" s="206" t="s">
        <v>87</v>
      </c>
      <c r="AV316" s="13" t="s">
        <v>87</v>
      </c>
      <c r="AW316" s="13" t="s">
        <v>38</v>
      </c>
      <c r="AX316" s="13" t="s">
        <v>77</v>
      </c>
      <c r="AY316" s="206" t="s">
        <v>165</v>
      </c>
    </row>
    <row r="317" spans="1:65" s="14" customFormat="1" ht="11.25">
      <c r="B317" s="207"/>
      <c r="C317" s="208"/>
      <c r="D317" s="189" t="s">
        <v>178</v>
      </c>
      <c r="E317" s="209" t="s">
        <v>21</v>
      </c>
      <c r="F317" s="210" t="s">
        <v>180</v>
      </c>
      <c r="G317" s="208"/>
      <c r="H317" s="211">
        <v>1.66</v>
      </c>
      <c r="I317" s="212"/>
      <c r="J317" s="208"/>
      <c r="K317" s="208"/>
      <c r="L317" s="213"/>
      <c r="M317" s="214"/>
      <c r="N317" s="215"/>
      <c r="O317" s="215"/>
      <c r="P317" s="215"/>
      <c r="Q317" s="215"/>
      <c r="R317" s="215"/>
      <c r="S317" s="215"/>
      <c r="T317" s="216"/>
      <c r="AT317" s="217" t="s">
        <v>178</v>
      </c>
      <c r="AU317" s="217" t="s">
        <v>87</v>
      </c>
      <c r="AV317" s="14" t="s">
        <v>172</v>
      </c>
      <c r="AW317" s="14" t="s">
        <v>38</v>
      </c>
      <c r="AX317" s="14" t="s">
        <v>85</v>
      </c>
      <c r="AY317" s="217" t="s">
        <v>165</v>
      </c>
    </row>
    <row r="318" spans="1:65" s="2" customFormat="1" ht="16.5" customHeight="1">
      <c r="A318" s="37"/>
      <c r="B318" s="38"/>
      <c r="C318" s="176" t="s">
        <v>425</v>
      </c>
      <c r="D318" s="176" t="s">
        <v>167</v>
      </c>
      <c r="E318" s="177" t="s">
        <v>426</v>
      </c>
      <c r="F318" s="178" t="s">
        <v>427</v>
      </c>
      <c r="G318" s="179" t="s">
        <v>261</v>
      </c>
      <c r="H318" s="180">
        <v>8.0000000000000002E-3</v>
      </c>
      <c r="I318" s="181"/>
      <c r="J318" s="182">
        <f>ROUND(I318*H318,2)</f>
        <v>0</v>
      </c>
      <c r="K318" s="178" t="s">
        <v>171</v>
      </c>
      <c r="L318" s="42"/>
      <c r="M318" s="183" t="s">
        <v>21</v>
      </c>
      <c r="N318" s="184" t="s">
        <v>48</v>
      </c>
      <c r="O318" s="67"/>
      <c r="P318" s="185">
        <f>O318*H318</f>
        <v>0</v>
      </c>
      <c r="Q318" s="185">
        <v>1.06277</v>
      </c>
      <c r="R318" s="185">
        <f>Q318*H318</f>
        <v>8.5021599999999999E-3</v>
      </c>
      <c r="S318" s="185">
        <v>0</v>
      </c>
      <c r="T318" s="186">
        <f>S318*H318</f>
        <v>0</v>
      </c>
      <c r="U318" s="37"/>
      <c r="V318" s="37"/>
      <c r="W318" s="37"/>
      <c r="X318" s="37"/>
      <c r="Y318" s="37"/>
      <c r="Z318" s="37"/>
      <c r="AA318" s="37"/>
      <c r="AB318" s="37"/>
      <c r="AC318" s="37"/>
      <c r="AD318" s="37"/>
      <c r="AE318" s="37"/>
      <c r="AR318" s="187" t="s">
        <v>172</v>
      </c>
      <c r="AT318" s="187" t="s">
        <v>167</v>
      </c>
      <c r="AU318" s="187" t="s">
        <v>87</v>
      </c>
      <c r="AY318" s="20" t="s">
        <v>165</v>
      </c>
      <c r="BE318" s="188">
        <f>IF(N318="základní",J318,0)</f>
        <v>0</v>
      </c>
      <c r="BF318" s="188">
        <f>IF(N318="snížená",J318,0)</f>
        <v>0</v>
      </c>
      <c r="BG318" s="188">
        <f>IF(N318="zákl. přenesená",J318,0)</f>
        <v>0</v>
      </c>
      <c r="BH318" s="188">
        <f>IF(N318="sníž. přenesená",J318,0)</f>
        <v>0</v>
      </c>
      <c r="BI318" s="188">
        <f>IF(N318="nulová",J318,0)</f>
        <v>0</v>
      </c>
      <c r="BJ318" s="20" t="s">
        <v>85</v>
      </c>
      <c r="BK318" s="188">
        <f>ROUND(I318*H318,2)</f>
        <v>0</v>
      </c>
      <c r="BL318" s="20" t="s">
        <v>172</v>
      </c>
      <c r="BM318" s="187" t="s">
        <v>428</v>
      </c>
    </row>
    <row r="319" spans="1:65" s="2" customFormat="1" ht="29.25">
      <c r="A319" s="37"/>
      <c r="B319" s="38"/>
      <c r="C319" s="39"/>
      <c r="D319" s="189" t="s">
        <v>174</v>
      </c>
      <c r="E319" s="39"/>
      <c r="F319" s="190" t="s">
        <v>429</v>
      </c>
      <c r="G319" s="39"/>
      <c r="H319" s="39"/>
      <c r="I319" s="191"/>
      <c r="J319" s="39"/>
      <c r="K319" s="39"/>
      <c r="L319" s="42"/>
      <c r="M319" s="192"/>
      <c r="N319" s="193"/>
      <c r="O319" s="67"/>
      <c r="P319" s="67"/>
      <c r="Q319" s="67"/>
      <c r="R319" s="67"/>
      <c r="S319" s="67"/>
      <c r="T319" s="68"/>
      <c r="U319" s="37"/>
      <c r="V319" s="37"/>
      <c r="W319" s="37"/>
      <c r="X319" s="37"/>
      <c r="Y319" s="37"/>
      <c r="Z319" s="37"/>
      <c r="AA319" s="37"/>
      <c r="AB319" s="37"/>
      <c r="AC319" s="37"/>
      <c r="AD319" s="37"/>
      <c r="AE319" s="37"/>
      <c r="AT319" s="20" t="s">
        <v>174</v>
      </c>
      <c r="AU319" s="20" t="s">
        <v>87</v>
      </c>
    </row>
    <row r="320" spans="1:65" s="2" customFormat="1" ht="11.25">
      <c r="A320" s="37"/>
      <c r="B320" s="38"/>
      <c r="C320" s="39"/>
      <c r="D320" s="194" t="s">
        <v>176</v>
      </c>
      <c r="E320" s="39"/>
      <c r="F320" s="195" t="s">
        <v>430</v>
      </c>
      <c r="G320" s="39"/>
      <c r="H320" s="39"/>
      <c r="I320" s="191"/>
      <c r="J320" s="39"/>
      <c r="K320" s="39"/>
      <c r="L320" s="42"/>
      <c r="M320" s="192"/>
      <c r="N320" s="193"/>
      <c r="O320" s="67"/>
      <c r="P320" s="67"/>
      <c r="Q320" s="67"/>
      <c r="R320" s="67"/>
      <c r="S320" s="67"/>
      <c r="T320" s="68"/>
      <c r="U320" s="37"/>
      <c r="V320" s="37"/>
      <c r="W320" s="37"/>
      <c r="X320" s="37"/>
      <c r="Y320" s="37"/>
      <c r="Z320" s="37"/>
      <c r="AA320" s="37"/>
      <c r="AB320" s="37"/>
      <c r="AC320" s="37"/>
      <c r="AD320" s="37"/>
      <c r="AE320" s="37"/>
      <c r="AT320" s="20" t="s">
        <v>176</v>
      </c>
      <c r="AU320" s="20" t="s">
        <v>87</v>
      </c>
    </row>
    <row r="321" spans="1:65" s="13" customFormat="1" ht="22.5">
      <c r="B321" s="196"/>
      <c r="C321" s="197"/>
      <c r="D321" s="189" t="s">
        <v>178</v>
      </c>
      <c r="E321" s="198" t="s">
        <v>21</v>
      </c>
      <c r="F321" s="199" t="s">
        <v>431</v>
      </c>
      <c r="G321" s="197"/>
      <c r="H321" s="200">
        <v>2E-3</v>
      </c>
      <c r="I321" s="201"/>
      <c r="J321" s="197"/>
      <c r="K321" s="197"/>
      <c r="L321" s="202"/>
      <c r="M321" s="203"/>
      <c r="N321" s="204"/>
      <c r="O321" s="204"/>
      <c r="P321" s="204"/>
      <c r="Q321" s="204"/>
      <c r="R321" s="204"/>
      <c r="S321" s="204"/>
      <c r="T321" s="205"/>
      <c r="AT321" s="206" t="s">
        <v>178</v>
      </c>
      <c r="AU321" s="206" t="s">
        <v>87</v>
      </c>
      <c r="AV321" s="13" t="s">
        <v>87</v>
      </c>
      <c r="AW321" s="13" t="s">
        <v>38</v>
      </c>
      <c r="AX321" s="13" t="s">
        <v>77</v>
      </c>
      <c r="AY321" s="206" t="s">
        <v>165</v>
      </c>
    </row>
    <row r="322" spans="1:65" s="13" customFormat="1" ht="22.5">
      <c r="B322" s="196"/>
      <c r="C322" s="197"/>
      <c r="D322" s="189" t="s">
        <v>178</v>
      </c>
      <c r="E322" s="198" t="s">
        <v>21</v>
      </c>
      <c r="F322" s="199" t="s">
        <v>432</v>
      </c>
      <c r="G322" s="197"/>
      <c r="H322" s="200">
        <v>2E-3</v>
      </c>
      <c r="I322" s="201"/>
      <c r="J322" s="197"/>
      <c r="K322" s="197"/>
      <c r="L322" s="202"/>
      <c r="M322" s="203"/>
      <c r="N322" s="204"/>
      <c r="O322" s="204"/>
      <c r="P322" s="204"/>
      <c r="Q322" s="204"/>
      <c r="R322" s="204"/>
      <c r="S322" s="204"/>
      <c r="T322" s="205"/>
      <c r="AT322" s="206" t="s">
        <v>178</v>
      </c>
      <c r="AU322" s="206" t="s">
        <v>87</v>
      </c>
      <c r="AV322" s="13" t="s">
        <v>87</v>
      </c>
      <c r="AW322" s="13" t="s">
        <v>38</v>
      </c>
      <c r="AX322" s="13" t="s">
        <v>77</v>
      </c>
      <c r="AY322" s="206" t="s">
        <v>165</v>
      </c>
    </row>
    <row r="323" spans="1:65" s="13" customFormat="1" ht="22.5">
      <c r="B323" s="196"/>
      <c r="C323" s="197"/>
      <c r="D323" s="189" t="s">
        <v>178</v>
      </c>
      <c r="E323" s="198" t="s">
        <v>21</v>
      </c>
      <c r="F323" s="199" t="s">
        <v>433</v>
      </c>
      <c r="G323" s="197"/>
      <c r="H323" s="200">
        <v>4.0000000000000001E-3</v>
      </c>
      <c r="I323" s="201"/>
      <c r="J323" s="197"/>
      <c r="K323" s="197"/>
      <c r="L323" s="202"/>
      <c r="M323" s="203"/>
      <c r="N323" s="204"/>
      <c r="O323" s="204"/>
      <c r="P323" s="204"/>
      <c r="Q323" s="204"/>
      <c r="R323" s="204"/>
      <c r="S323" s="204"/>
      <c r="T323" s="205"/>
      <c r="AT323" s="206" t="s">
        <v>178</v>
      </c>
      <c r="AU323" s="206" t="s">
        <v>87</v>
      </c>
      <c r="AV323" s="13" t="s">
        <v>87</v>
      </c>
      <c r="AW323" s="13" t="s">
        <v>38</v>
      </c>
      <c r="AX323" s="13" t="s">
        <v>77</v>
      </c>
      <c r="AY323" s="206" t="s">
        <v>165</v>
      </c>
    </row>
    <row r="324" spans="1:65" s="14" customFormat="1" ht="11.25">
      <c r="B324" s="207"/>
      <c r="C324" s="208"/>
      <c r="D324" s="189" t="s">
        <v>178</v>
      </c>
      <c r="E324" s="209" t="s">
        <v>21</v>
      </c>
      <c r="F324" s="210" t="s">
        <v>180</v>
      </c>
      <c r="G324" s="208"/>
      <c r="H324" s="211">
        <v>8.0000000000000002E-3</v>
      </c>
      <c r="I324" s="212"/>
      <c r="J324" s="208"/>
      <c r="K324" s="208"/>
      <c r="L324" s="213"/>
      <c r="M324" s="214"/>
      <c r="N324" s="215"/>
      <c r="O324" s="215"/>
      <c r="P324" s="215"/>
      <c r="Q324" s="215"/>
      <c r="R324" s="215"/>
      <c r="S324" s="215"/>
      <c r="T324" s="216"/>
      <c r="AT324" s="217" t="s">
        <v>178</v>
      </c>
      <c r="AU324" s="217" t="s">
        <v>87</v>
      </c>
      <c r="AV324" s="14" t="s">
        <v>172</v>
      </c>
      <c r="AW324" s="14" t="s">
        <v>38</v>
      </c>
      <c r="AX324" s="14" t="s">
        <v>85</v>
      </c>
      <c r="AY324" s="217" t="s">
        <v>165</v>
      </c>
    </row>
    <row r="325" spans="1:65" s="2" customFormat="1" ht="24.2" customHeight="1">
      <c r="A325" s="37"/>
      <c r="B325" s="38"/>
      <c r="C325" s="176" t="s">
        <v>434</v>
      </c>
      <c r="D325" s="176" t="s">
        <v>167</v>
      </c>
      <c r="E325" s="177" t="s">
        <v>435</v>
      </c>
      <c r="F325" s="178" t="s">
        <v>436</v>
      </c>
      <c r="G325" s="179" t="s">
        <v>196</v>
      </c>
      <c r="H325" s="180">
        <v>2.6389999999999998</v>
      </c>
      <c r="I325" s="181"/>
      <c r="J325" s="182">
        <f>ROUND(I325*H325,2)</f>
        <v>0</v>
      </c>
      <c r="K325" s="178" t="s">
        <v>171</v>
      </c>
      <c r="L325" s="42"/>
      <c r="M325" s="183" t="s">
        <v>21</v>
      </c>
      <c r="N325" s="184" t="s">
        <v>48</v>
      </c>
      <c r="O325" s="67"/>
      <c r="P325" s="185">
        <f>O325*H325</f>
        <v>0</v>
      </c>
      <c r="Q325" s="185">
        <v>2.2284000000000002</v>
      </c>
      <c r="R325" s="185">
        <f>Q325*H325</f>
        <v>5.8807476000000003</v>
      </c>
      <c r="S325" s="185">
        <v>0</v>
      </c>
      <c r="T325" s="186">
        <f>S325*H325</f>
        <v>0</v>
      </c>
      <c r="U325" s="37"/>
      <c r="V325" s="37"/>
      <c r="W325" s="37"/>
      <c r="X325" s="37"/>
      <c r="Y325" s="37"/>
      <c r="Z325" s="37"/>
      <c r="AA325" s="37"/>
      <c r="AB325" s="37"/>
      <c r="AC325" s="37"/>
      <c r="AD325" s="37"/>
      <c r="AE325" s="37"/>
      <c r="AR325" s="187" t="s">
        <v>172</v>
      </c>
      <c r="AT325" s="187" t="s">
        <v>167</v>
      </c>
      <c r="AU325" s="187" t="s">
        <v>87</v>
      </c>
      <c r="AY325" s="20" t="s">
        <v>165</v>
      </c>
      <c r="BE325" s="188">
        <f>IF(N325="základní",J325,0)</f>
        <v>0</v>
      </c>
      <c r="BF325" s="188">
        <f>IF(N325="snížená",J325,0)</f>
        <v>0</v>
      </c>
      <c r="BG325" s="188">
        <f>IF(N325="zákl. přenesená",J325,0)</f>
        <v>0</v>
      </c>
      <c r="BH325" s="188">
        <f>IF(N325="sníž. přenesená",J325,0)</f>
        <v>0</v>
      </c>
      <c r="BI325" s="188">
        <f>IF(N325="nulová",J325,0)</f>
        <v>0</v>
      </c>
      <c r="BJ325" s="20" t="s">
        <v>85</v>
      </c>
      <c r="BK325" s="188">
        <f>ROUND(I325*H325,2)</f>
        <v>0</v>
      </c>
      <c r="BL325" s="20" t="s">
        <v>172</v>
      </c>
      <c r="BM325" s="187" t="s">
        <v>437</v>
      </c>
    </row>
    <row r="326" spans="1:65" s="2" customFormat="1" ht="29.25">
      <c r="A326" s="37"/>
      <c r="B326" s="38"/>
      <c r="C326" s="39"/>
      <c r="D326" s="189" t="s">
        <v>174</v>
      </c>
      <c r="E326" s="39"/>
      <c r="F326" s="190" t="s">
        <v>438</v>
      </c>
      <c r="G326" s="39"/>
      <c r="H326" s="39"/>
      <c r="I326" s="191"/>
      <c r="J326" s="39"/>
      <c r="K326" s="39"/>
      <c r="L326" s="42"/>
      <c r="M326" s="192"/>
      <c r="N326" s="193"/>
      <c r="O326" s="67"/>
      <c r="P326" s="67"/>
      <c r="Q326" s="67"/>
      <c r="R326" s="67"/>
      <c r="S326" s="67"/>
      <c r="T326" s="68"/>
      <c r="U326" s="37"/>
      <c r="V326" s="37"/>
      <c r="W326" s="37"/>
      <c r="X326" s="37"/>
      <c r="Y326" s="37"/>
      <c r="Z326" s="37"/>
      <c r="AA326" s="37"/>
      <c r="AB326" s="37"/>
      <c r="AC326" s="37"/>
      <c r="AD326" s="37"/>
      <c r="AE326" s="37"/>
      <c r="AT326" s="20" t="s">
        <v>174</v>
      </c>
      <c r="AU326" s="20" t="s">
        <v>87</v>
      </c>
    </row>
    <row r="327" spans="1:65" s="2" customFormat="1" ht="11.25">
      <c r="A327" s="37"/>
      <c r="B327" s="38"/>
      <c r="C327" s="39"/>
      <c r="D327" s="194" t="s">
        <v>176</v>
      </c>
      <c r="E327" s="39"/>
      <c r="F327" s="195" t="s">
        <v>439</v>
      </c>
      <c r="G327" s="39"/>
      <c r="H327" s="39"/>
      <c r="I327" s="191"/>
      <c r="J327" s="39"/>
      <c r="K327" s="39"/>
      <c r="L327" s="42"/>
      <c r="M327" s="192"/>
      <c r="N327" s="193"/>
      <c r="O327" s="67"/>
      <c r="P327" s="67"/>
      <c r="Q327" s="67"/>
      <c r="R327" s="67"/>
      <c r="S327" s="67"/>
      <c r="T327" s="68"/>
      <c r="U327" s="37"/>
      <c r="V327" s="37"/>
      <c r="W327" s="37"/>
      <c r="X327" s="37"/>
      <c r="Y327" s="37"/>
      <c r="Z327" s="37"/>
      <c r="AA327" s="37"/>
      <c r="AB327" s="37"/>
      <c r="AC327" s="37"/>
      <c r="AD327" s="37"/>
      <c r="AE327" s="37"/>
      <c r="AT327" s="20" t="s">
        <v>176</v>
      </c>
      <c r="AU327" s="20" t="s">
        <v>87</v>
      </c>
    </row>
    <row r="328" spans="1:65" s="13" customFormat="1" ht="22.5">
      <c r="B328" s="196"/>
      <c r="C328" s="197"/>
      <c r="D328" s="189" t="s">
        <v>178</v>
      </c>
      <c r="E328" s="198" t="s">
        <v>21</v>
      </c>
      <c r="F328" s="199" t="s">
        <v>440</v>
      </c>
      <c r="G328" s="197"/>
      <c r="H328" s="200">
        <v>2.6389999999999998</v>
      </c>
      <c r="I328" s="201"/>
      <c r="J328" s="197"/>
      <c r="K328" s="197"/>
      <c r="L328" s="202"/>
      <c r="M328" s="203"/>
      <c r="N328" s="204"/>
      <c r="O328" s="204"/>
      <c r="P328" s="204"/>
      <c r="Q328" s="204"/>
      <c r="R328" s="204"/>
      <c r="S328" s="204"/>
      <c r="T328" s="205"/>
      <c r="AT328" s="206" t="s">
        <v>178</v>
      </c>
      <c r="AU328" s="206" t="s">
        <v>87</v>
      </c>
      <c r="AV328" s="13" t="s">
        <v>87</v>
      </c>
      <c r="AW328" s="13" t="s">
        <v>38</v>
      </c>
      <c r="AX328" s="13" t="s">
        <v>77</v>
      </c>
      <c r="AY328" s="206" t="s">
        <v>165</v>
      </c>
    </row>
    <row r="329" spans="1:65" s="14" customFormat="1" ht="11.25">
      <c r="B329" s="207"/>
      <c r="C329" s="208"/>
      <c r="D329" s="189" t="s">
        <v>178</v>
      </c>
      <c r="E329" s="209" t="s">
        <v>21</v>
      </c>
      <c r="F329" s="210" t="s">
        <v>180</v>
      </c>
      <c r="G329" s="208"/>
      <c r="H329" s="211">
        <v>2.6389999999999998</v>
      </c>
      <c r="I329" s="212"/>
      <c r="J329" s="208"/>
      <c r="K329" s="208"/>
      <c r="L329" s="213"/>
      <c r="M329" s="214"/>
      <c r="N329" s="215"/>
      <c r="O329" s="215"/>
      <c r="P329" s="215"/>
      <c r="Q329" s="215"/>
      <c r="R329" s="215"/>
      <c r="S329" s="215"/>
      <c r="T329" s="216"/>
      <c r="AT329" s="217" t="s">
        <v>178</v>
      </c>
      <c r="AU329" s="217" t="s">
        <v>87</v>
      </c>
      <c r="AV329" s="14" t="s">
        <v>172</v>
      </c>
      <c r="AW329" s="14" t="s">
        <v>38</v>
      </c>
      <c r="AX329" s="14" t="s">
        <v>85</v>
      </c>
      <c r="AY329" s="217" t="s">
        <v>165</v>
      </c>
    </row>
    <row r="330" spans="1:65" s="2" customFormat="1" ht="24.2" customHeight="1">
      <c r="A330" s="37"/>
      <c r="B330" s="38"/>
      <c r="C330" s="176" t="s">
        <v>441</v>
      </c>
      <c r="D330" s="176" t="s">
        <v>167</v>
      </c>
      <c r="E330" s="177" t="s">
        <v>186</v>
      </c>
      <c r="F330" s="178" t="s">
        <v>442</v>
      </c>
      <c r="G330" s="179" t="s">
        <v>170</v>
      </c>
      <c r="H330" s="180">
        <v>8.7959999999999994</v>
      </c>
      <c r="I330" s="181"/>
      <c r="J330" s="182">
        <f>ROUND(I330*H330,2)</f>
        <v>0</v>
      </c>
      <c r="K330" s="178" t="s">
        <v>21</v>
      </c>
      <c r="L330" s="42"/>
      <c r="M330" s="183" t="s">
        <v>21</v>
      </c>
      <c r="N330" s="184" t="s">
        <v>48</v>
      </c>
      <c r="O330" s="67"/>
      <c r="P330" s="185">
        <f>O330*H330</f>
        <v>0</v>
      </c>
      <c r="Q330" s="185">
        <v>0.25591000000000003</v>
      </c>
      <c r="R330" s="185">
        <f>Q330*H330</f>
        <v>2.2509843599999999</v>
      </c>
      <c r="S330" s="185">
        <v>0</v>
      </c>
      <c r="T330" s="186">
        <f>S330*H330</f>
        <v>0</v>
      </c>
      <c r="U330" s="37"/>
      <c r="V330" s="37"/>
      <c r="W330" s="37"/>
      <c r="X330" s="37"/>
      <c r="Y330" s="37"/>
      <c r="Z330" s="37"/>
      <c r="AA330" s="37"/>
      <c r="AB330" s="37"/>
      <c r="AC330" s="37"/>
      <c r="AD330" s="37"/>
      <c r="AE330" s="37"/>
      <c r="AR330" s="187" t="s">
        <v>172</v>
      </c>
      <c r="AT330" s="187" t="s">
        <v>167</v>
      </c>
      <c r="AU330" s="187" t="s">
        <v>87</v>
      </c>
      <c r="AY330" s="20" t="s">
        <v>165</v>
      </c>
      <c r="BE330" s="188">
        <f>IF(N330="základní",J330,0)</f>
        <v>0</v>
      </c>
      <c r="BF330" s="188">
        <f>IF(N330="snížená",J330,0)</f>
        <v>0</v>
      </c>
      <c r="BG330" s="188">
        <f>IF(N330="zákl. přenesená",J330,0)</f>
        <v>0</v>
      </c>
      <c r="BH330" s="188">
        <f>IF(N330="sníž. přenesená",J330,0)</f>
        <v>0</v>
      </c>
      <c r="BI330" s="188">
        <f>IF(N330="nulová",J330,0)</f>
        <v>0</v>
      </c>
      <c r="BJ330" s="20" t="s">
        <v>85</v>
      </c>
      <c r="BK330" s="188">
        <f>ROUND(I330*H330,2)</f>
        <v>0</v>
      </c>
      <c r="BL330" s="20" t="s">
        <v>172</v>
      </c>
      <c r="BM330" s="187" t="s">
        <v>443</v>
      </c>
    </row>
    <row r="331" spans="1:65" s="2" customFormat="1" ht="39">
      <c r="A331" s="37"/>
      <c r="B331" s="38"/>
      <c r="C331" s="39"/>
      <c r="D331" s="189" t="s">
        <v>174</v>
      </c>
      <c r="E331" s="39"/>
      <c r="F331" s="190" t="s">
        <v>444</v>
      </c>
      <c r="G331" s="39"/>
      <c r="H331" s="39"/>
      <c r="I331" s="191"/>
      <c r="J331" s="39"/>
      <c r="K331" s="39"/>
      <c r="L331" s="42"/>
      <c r="M331" s="192"/>
      <c r="N331" s="193"/>
      <c r="O331" s="67"/>
      <c r="P331" s="67"/>
      <c r="Q331" s="67"/>
      <c r="R331" s="67"/>
      <c r="S331" s="67"/>
      <c r="T331" s="68"/>
      <c r="U331" s="37"/>
      <c r="V331" s="37"/>
      <c r="W331" s="37"/>
      <c r="X331" s="37"/>
      <c r="Y331" s="37"/>
      <c r="Z331" s="37"/>
      <c r="AA331" s="37"/>
      <c r="AB331" s="37"/>
      <c r="AC331" s="37"/>
      <c r="AD331" s="37"/>
      <c r="AE331" s="37"/>
      <c r="AT331" s="20" t="s">
        <v>174</v>
      </c>
      <c r="AU331" s="20" t="s">
        <v>87</v>
      </c>
    </row>
    <row r="332" spans="1:65" s="13" customFormat="1" ht="22.5">
      <c r="B332" s="196"/>
      <c r="C332" s="197"/>
      <c r="D332" s="189" t="s">
        <v>178</v>
      </c>
      <c r="E332" s="198" t="s">
        <v>21</v>
      </c>
      <c r="F332" s="199" t="s">
        <v>445</v>
      </c>
      <c r="G332" s="197"/>
      <c r="H332" s="200">
        <v>8.7959999999999994</v>
      </c>
      <c r="I332" s="201"/>
      <c r="J332" s="197"/>
      <c r="K332" s="197"/>
      <c r="L332" s="202"/>
      <c r="M332" s="203"/>
      <c r="N332" s="204"/>
      <c r="O332" s="204"/>
      <c r="P332" s="204"/>
      <c r="Q332" s="204"/>
      <c r="R332" s="204"/>
      <c r="S332" s="204"/>
      <c r="T332" s="205"/>
      <c r="AT332" s="206" t="s">
        <v>178</v>
      </c>
      <c r="AU332" s="206" t="s">
        <v>87</v>
      </c>
      <c r="AV332" s="13" t="s">
        <v>87</v>
      </c>
      <c r="AW332" s="13" t="s">
        <v>38</v>
      </c>
      <c r="AX332" s="13" t="s">
        <v>77</v>
      </c>
      <c r="AY332" s="206" t="s">
        <v>165</v>
      </c>
    </row>
    <row r="333" spans="1:65" s="14" customFormat="1" ht="11.25">
      <c r="B333" s="207"/>
      <c r="C333" s="208"/>
      <c r="D333" s="189" t="s">
        <v>178</v>
      </c>
      <c r="E333" s="209" t="s">
        <v>21</v>
      </c>
      <c r="F333" s="210" t="s">
        <v>180</v>
      </c>
      <c r="G333" s="208"/>
      <c r="H333" s="211">
        <v>8.7959999999999994</v>
      </c>
      <c r="I333" s="212"/>
      <c r="J333" s="208"/>
      <c r="K333" s="208"/>
      <c r="L333" s="213"/>
      <c r="M333" s="214"/>
      <c r="N333" s="215"/>
      <c r="O333" s="215"/>
      <c r="P333" s="215"/>
      <c r="Q333" s="215"/>
      <c r="R333" s="215"/>
      <c r="S333" s="215"/>
      <c r="T333" s="216"/>
      <c r="AT333" s="217" t="s">
        <v>178</v>
      </c>
      <c r="AU333" s="217" t="s">
        <v>87</v>
      </c>
      <c r="AV333" s="14" t="s">
        <v>172</v>
      </c>
      <c r="AW333" s="14" t="s">
        <v>38</v>
      </c>
      <c r="AX333" s="14" t="s">
        <v>85</v>
      </c>
      <c r="AY333" s="217" t="s">
        <v>165</v>
      </c>
    </row>
    <row r="334" spans="1:65" s="2" customFormat="1" ht="21.75" customHeight="1">
      <c r="A334" s="37"/>
      <c r="B334" s="38"/>
      <c r="C334" s="176" t="s">
        <v>446</v>
      </c>
      <c r="D334" s="176" t="s">
        <v>167</v>
      </c>
      <c r="E334" s="177" t="s">
        <v>447</v>
      </c>
      <c r="F334" s="178" t="s">
        <v>448</v>
      </c>
      <c r="G334" s="179" t="s">
        <v>449</v>
      </c>
      <c r="H334" s="180">
        <v>6</v>
      </c>
      <c r="I334" s="181"/>
      <c r="J334" s="182">
        <f>ROUND(I334*H334,2)</f>
        <v>0</v>
      </c>
      <c r="K334" s="178" t="s">
        <v>171</v>
      </c>
      <c r="L334" s="42"/>
      <c r="M334" s="183" t="s">
        <v>21</v>
      </c>
      <c r="N334" s="184" t="s">
        <v>48</v>
      </c>
      <c r="O334" s="67"/>
      <c r="P334" s="185">
        <f>O334*H334</f>
        <v>0</v>
      </c>
      <c r="Q334" s="185">
        <v>6.8799999999999998E-3</v>
      </c>
      <c r="R334" s="185">
        <f>Q334*H334</f>
        <v>4.1279999999999997E-2</v>
      </c>
      <c r="S334" s="185">
        <v>0</v>
      </c>
      <c r="T334" s="186">
        <f>S334*H334</f>
        <v>0</v>
      </c>
      <c r="U334" s="37"/>
      <c r="V334" s="37"/>
      <c r="W334" s="37"/>
      <c r="X334" s="37"/>
      <c r="Y334" s="37"/>
      <c r="Z334" s="37"/>
      <c r="AA334" s="37"/>
      <c r="AB334" s="37"/>
      <c r="AC334" s="37"/>
      <c r="AD334" s="37"/>
      <c r="AE334" s="37"/>
      <c r="AR334" s="187" t="s">
        <v>172</v>
      </c>
      <c r="AT334" s="187" t="s">
        <v>167</v>
      </c>
      <c r="AU334" s="187" t="s">
        <v>87</v>
      </c>
      <c r="AY334" s="20" t="s">
        <v>165</v>
      </c>
      <c r="BE334" s="188">
        <f>IF(N334="základní",J334,0)</f>
        <v>0</v>
      </c>
      <c r="BF334" s="188">
        <f>IF(N334="snížená",J334,0)</f>
        <v>0</v>
      </c>
      <c r="BG334" s="188">
        <f>IF(N334="zákl. přenesená",J334,0)</f>
        <v>0</v>
      </c>
      <c r="BH334" s="188">
        <f>IF(N334="sníž. přenesená",J334,0)</f>
        <v>0</v>
      </c>
      <c r="BI334" s="188">
        <f>IF(N334="nulová",J334,0)</f>
        <v>0</v>
      </c>
      <c r="BJ334" s="20" t="s">
        <v>85</v>
      </c>
      <c r="BK334" s="188">
        <f>ROUND(I334*H334,2)</f>
        <v>0</v>
      </c>
      <c r="BL334" s="20" t="s">
        <v>172</v>
      </c>
      <c r="BM334" s="187" t="s">
        <v>450</v>
      </c>
    </row>
    <row r="335" spans="1:65" s="2" customFormat="1" ht="11.25">
      <c r="A335" s="37"/>
      <c r="B335" s="38"/>
      <c r="C335" s="39"/>
      <c r="D335" s="189" t="s">
        <v>174</v>
      </c>
      <c r="E335" s="39"/>
      <c r="F335" s="190" t="s">
        <v>448</v>
      </c>
      <c r="G335" s="39"/>
      <c r="H335" s="39"/>
      <c r="I335" s="191"/>
      <c r="J335" s="39"/>
      <c r="K335" s="39"/>
      <c r="L335" s="42"/>
      <c r="M335" s="192"/>
      <c r="N335" s="193"/>
      <c r="O335" s="67"/>
      <c r="P335" s="67"/>
      <c r="Q335" s="67"/>
      <c r="R335" s="67"/>
      <c r="S335" s="67"/>
      <c r="T335" s="68"/>
      <c r="U335" s="37"/>
      <c r="V335" s="37"/>
      <c r="W335" s="37"/>
      <c r="X335" s="37"/>
      <c r="Y335" s="37"/>
      <c r="Z335" s="37"/>
      <c r="AA335" s="37"/>
      <c r="AB335" s="37"/>
      <c r="AC335" s="37"/>
      <c r="AD335" s="37"/>
      <c r="AE335" s="37"/>
      <c r="AT335" s="20" t="s">
        <v>174</v>
      </c>
      <c r="AU335" s="20" t="s">
        <v>87</v>
      </c>
    </row>
    <row r="336" spans="1:65" s="2" customFormat="1" ht="11.25">
      <c r="A336" s="37"/>
      <c r="B336" s="38"/>
      <c r="C336" s="39"/>
      <c r="D336" s="194" t="s">
        <v>176</v>
      </c>
      <c r="E336" s="39"/>
      <c r="F336" s="195" t="s">
        <v>451</v>
      </c>
      <c r="G336" s="39"/>
      <c r="H336" s="39"/>
      <c r="I336" s="191"/>
      <c r="J336" s="39"/>
      <c r="K336" s="39"/>
      <c r="L336" s="42"/>
      <c r="M336" s="192"/>
      <c r="N336" s="193"/>
      <c r="O336" s="67"/>
      <c r="P336" s="67"/>
      <c r="Q336" s="67"/>
      <c r="R336" s="67"/>
      <c r="S336" s="67"/>
      <c r="T336" s="68"/>
      <c r="U336" s="37"/>
      <c r="V336" s="37"/>
      <c r="W336" s="37"/>
      <c r="X336" s="37"/>
      <c r="Y336" s="37"/>
      <c r="Z336" s="37"/>
      <c r="AA336" s="37"/>
      <c r="AB336" s="37"/>
      <c r="AC336" s="37"/>
      <c r="AD336" s="37"/>
      <c r="AE336" s="37"/>
      <c r="AT336" s="20" t="s">
        <v>176</v>
      </c>
      <c r="AU336" s="20" t="s">
        <v>87</v>
      </c>
    </row>
    <row r="337" spans="1:65" s="13" customFormat="1" ht="11.25">
      <c r="B337" s="196"/>
      <c r="C337" s="197"/>
      <c r="D337" s="189" t="s">
        <v>178</v>
      </c>
      <c r="E337" s="198" t="s">
        <v>21</v>
      </c>
      <c r="F337" s="199" t="s">
        <v>452</v>
      </c>
      <c r="G337" s="197"/>
      <c r="H337" s="200">
        <v>2</v>
      </c>
      <c r="I337" s="201"/>
      <c r="J337" s="197"/>
      <c r="K337" s="197"/>
      <c r="L337" s="202"/>
      <c r="M337" s="203"/>
      <c r="N337" s="204"/>
      <c r="O337" s="204"/>
      <c r="P337" s="204"/>
      <c r="Q337" s="204"/>
      <c r="R337" s="204"/>
      <c r="S337" s="204"/>
      <c r="T337" s="205"/>
      <c r="AT337" s="206" t="s">
        <v>178</v>
      </c>
      <c r="AU337" s="206" t="s">
        <v>87</v>
      </c>
      <c r="AV337" s="13" t="s">
        <v>87</v>
      </c>
      <c r="AW337" s="13" t="s">
        <v>38</v>
      </c>
      <c r="AX337" s="13" t="s">
        <v>77</v>
      </c>
      <c r="AY337" s="206" t="s">
        <v>165</v>
      </c>
    </row>
    <row r="338" spans="1:65" s="13" customFormat="1" ht="11.25">
      <c r="B338" s="196"/>
      <c r="C338" s="197"/>
      <c r="D338" s="189" t="s">
        <v>178</v>
      </c>
      <c r="E338" s="198" t="s">
        <v>21</v>
      </c>
      <c r="F338" s="199" t="s">
        <v>453</v>
      </c>
      <c r="G338" s="197"/>
      <c r="H338" s="200">
        <v>4</v>
      </c>
      <c r="I338" s="201"/>
      <c r="J338" s="197"/>
      <c r="K338" s="197"/>
      <c r="L338" s="202"/>
      <c r="M338" s="203"/>
      <c r="N338" s="204"/>
      <c r="O338" s="204"/>
      <c r="P338" s="204"/>
      <c r="Q338" s="204"/>
      <c r="R338" s="204"/>
      <c r="S338" s="204"/>
      <c r="T338" s="205"/>
      <c r="AT338" s="206" t="s">
        <v>178</v>
      </c>
      <c r="AU338" s="206" t="s">
        <v>87</v>
      </c>
      <c r="AV338" s="13" t="s">
        <v>87</v>
      </c>
      <c r="AW338" s="13" t="s">
        <v>38</v>
      </c>
      <c r="AX338" s="13" t="s">
        <v>77</v>
      </c>
      <c r="AY338" s="206" t="s">
        <v>165</v>
      </c>
    </row>
    <row r="339" spans="1:65" s="14" customFormat="1" ht="11.25">
      <c r="B339" s="207"/>
      <c r="C339" s="208"/>
      <c r="D339" s="189" t="s">
        <v>178</v>
      </c>
      <c r="E339" s="209" t="s">
        <v>21</v>
      </c>
      <c r="F339" s="210" t="s">
        <v>180</v>
      </c>
      <c r="G339" s="208"/>
      <c r="H339" s="211">
        <v>6</v>
      </c>
      <c r="I339" s="212"/>
      <c r="J339" s="208"/>
      <c r="K339" s="208"/>
      <c r="L339" s="213"/>
      <c r="M339" s="214"/>
      <c r="N339" s="215"/>
      <c r="O339" s="215"/>
      <c r="P339" s="215"/>
      <c r="Q339" s="215"/>
      <c r="R339" s="215"/>
      <c r="S339" s="215"/>
      <c r="T339" s="216"/>
      <c r="AT339" s="217" t="s">
        <v>178</v>
      </c>
      <c r="AU339" s="217" t="s">
        <v>87</v>
      </c>
      <c r="AV339" s="14" t="s">
        <v>172</v>
      </c>
      <c r="AW339" s="14" t="s">
        <v>38</v>
      </c>
      <c r="AX339" s="14" t="s">
        <v>85</v>
      </c>
      <c r="AY339" s="217" t="s">
        <v>165</v>
      </c>
    </row>
    <row r="340" spans="1:65" s="2" customFormat="1" ht="16.5" customHeight="1">
      <c r="A340" s="37"/>
      <c r="B340" s="38"/>
      <c r="C340" s="239" t="s">
        <v>454</v>
      </c>
      <c r="D340" s="239" t="s">
        <v>281</v>
      </c>
      <c r="E340" s="240" t="s">
        <v>172</v>
      </c>
      <c r="F340" s="241" t="s">
        <v>455</v>
      </c>
      <c r="G340" s="242" t="s">
        <v>449</v>
      </c>
      <c r="H340" s="243">
        <v>3</v>
      </c>
      <c r="I340" s="244"/>
      <c r="J340" s="245">
        <f>ROUND(I340*H340,2)</f>
        <v>0</v>
      </c>
      <c r="K340" s="241" t="s">
        <v>21</v>
      </c>
      <c r="L340" s="246"/>
      <c r="M340" s="247" t="s">
        <v>21</v>
      </c>
      <c r="N340" s="248" t="s">
        <v>48</v>
      </c>
      <c r="O340" s="67"/>
      <c r="P340" s="185">
        <f>O340*H340</f>
        <v>0</v>
      </c>
      <c r="Q340" s="185">
        <v>3.4000000000000002E-2</v>
      </c>
      <c r="R340" s="185">
        <f>Q340*H340</f>
        <v>0.10200000000000001</v>
      </c>
      <c r="S340" s="185">
        <v>0</v>
      </c>
      <c r="T340" s="186">
        <f>S340*H340</f>
        <v>0</v>
      </c>
      <c r="U340" s="37"/>
      <c r="V340" s="37"/>
      <c r="W340" s="37"/>
      <c r="X340" s="37"/>
      <c r="Y340" s="37"/>
      <c r="Z340" s="37"/>
      <c r="AA340" s="37"/>
      <c r="AB340" s="37"/>
      <c r="AC340" s="37"/>
      <c r="AD340" s="37"/>
      <c r="AE340" s="37"/>
      <c r="AR340" s="187" t="s">
        <v>222</v>
      </c>
      <c r="AT340" s="187" t="s">
        <v>281</v>
      </c>
      <c r="AU340" s="187" t="s">
        <v>87</v>
      </c>
      <c r="AY340" s="20" t="s">
        <v>165</v>
      </c>
      <c r="BE340" s="188">
        <f>IF(N340="základní",J340,0)</f>
        <v>0</v>
      </c>
      <c r="BF340" s="188">
        <f>IF(N340="snížená",J340,0)</f>
        <v>0</v>
      </c>
      <c r="BG340" s="188">
        <f>IF(N340="zákl. přenesená",J340,0)</f>
        <v>0</v>
      </c>
      <c r="BH340" s="188">
        <f>IF(N340="sníž. přenesená",J340,0)</f>
        <v>0</v>
      </c>
      <c r="BI340" s="188">
        <f>IF(N340="nulová",J340,0)</f>
        <v>0</v>
      </c>
      <c r="BJ340" s="20" t="s">
        <v>85</v>
      </c>
      <c r="BK340" s="188">
        <f>ROUND(I340*H340,2)</f>
        <v>0</v>
      </c>
      <c r="BL340" s="20" t="s">
        <v>172</v>
      </c>
      <c r="BM340" s="187" t="s">
        <v>456</v>
      </c>
    </row>
    <row r="341" spans="1:65" s="2" customFormat="1" ht="11.25">
      <c r="A341" s="37"/>
      <c r="B341" s="38"/>
      <c r="C341" s="39"/>
      <c r="D341" s="189" t="s">
        <v>174</v>
      </c>
      <c r="E341" s="39"/>
      <c r="F341" s="190" t="s">
        <v>455</v>
      </c>
      <c r="G341" s="39"/>
      <c r="H341" s="39"/>
      <c r="I341" s="191"/>
      <c r="J341" s="39"/>
      <c r="K341" s="39"/>
      <c r="L341" s="42"/>
      <c r="M341" s="192"/>
      <c r="N341" s="193"/>
      <c r="O341" s="67"/>
      <c r="P341" s="67"/>
      <c r="Q341" s="67"/>
      <c r="R341" s="67"/>
      <c r="S341" s="67"/>
      <c r="T341" s="68"/>
      <c r="U341" s="37"/>
      <c r="V341" s="37"/>
      <c r="W341" s="37"/>
      <c r="X341" s="37"/>
      <c r="Y341" s="37"/>
      <c r="Z341" s="37"/>
      <c r="AA341" s="37"/>
      <c r="AB341" s="37"/>
      <c r="AC341" s="37"/>
      <c r="AD341" s="37"/>
      <c r="AE341" s="37"/>
      <c r="AT341" s="20" t="s">
        <v>174</v>
      </c>
      <c r="AU341" s="20" t="s">
        <v>87</v>
      </c>
    </row>
    <row r="342" spans="1:65" s="13" customFormat="1" ht="11.25">
      <c r="B342" s="196"/>
      <c r="C342" s="197"/>
      <c r="D342" s="189" t="s">
        <v>178</v>
      </c>
      <c r="E342" s="198" t="s">
        <v>21</v>
      </c>
      <c r="F342" s="199" t="s">
        <v>457</v>
      </c>
      <c r="G342" s="197"/>
      <c r="H342" s="200">
        <v>1</v>
      </c>
      <c r="I342" s="201"/>
      <c r="J342" s="197"/>
      <c r="K342" s="197"/>
      <c r="L342" s="202"/>
      <c r="M342" s="203"/>
      <c r="N342" s="204"/>
      <c r="O342" s="204"/>
      <c r="P342" s="204"/>
      <c r="Q342" s="204"/>
      <c r="R342" s="204"/>
      <c r="S342" s="204"/>
      <c r="T342" s="205"/>
      <c r="AT342" s="206" t="s">
        <v>178</v>
      </c>
      <c r="AU342" s="206" t="s">
        <v>87</v>
      </c>
      <c r="AV342" s="13" t="s">
        <v>87</v>
      </c>
      <c r="AW342" s="13" t="s">
        <v>38</v>
      </c>
      <c r="AX342" s="13" t="s">
        <v>77</v>
      </c>
      <c r="AY342" s="206" t="s">
        <v>165</v>
      </c>
    </row>
    <row r="343" spans="1:65" s="13" customFormat="1" ht="11.25">
      <c r="B343" s="196"/>
      <c r="C343" s="197"/>
      <c r="D343" s="189" t="s">
        <v>178</v>
      </c>
      <c r="E343" s="198" t="s">
        <v>21</v>
      </c>
      <c r="F343" s="199" t="s">
        <v>458</v>
      </c>
      <c r="G343" s="197"/>
      <c r="H343" s="200">
        <v>2</v>
      </c>
      <c r="I343" s="201"/>
      <c r="J343" s="197"/>
      <c r="K343" s="197"/>
      <c r="L343" s="202"/>
      <c r="M343" s="203"/>
      <c r="N343" s="204"/>
      <c r="O343" s="204"/>
      <c r="P343" s="204"/>
      <c r="Q343" s="204"/>
      <c r="R343" s="204"/>
      <c r="S343" s="204"/>
      <c r="T343" s="205"/>
      <c r="AT343" s="206" t="s">
        <v>178</v>
      </c>
      <c r="AU343" s="206" t="s">
        <v>87</v>
      </c>
      <c r="AV343" s="13" t="s">
        <v>87</v>
      </c>
      <c r="AW343" s="13" t="s">
        <v>38</v>
      </c>
      <c r="AX343" s="13" t="s">
        <v>77</v>
      </c>
      <c r="AY343" s="206" t="s">
        <v>165</v>
      </c>
    </row>
    <row r="344" spans="1:65" s="14" customFormat="1" ht="11.25">
      <c r="B344" s="207"/>
      <c r="C344" s="208"/>
      <c r="D344" s="189" t="s">
        <v>178</v>
      </c>
      <c r="E344" s="209" t="s">
        <v>21</v>
      </c>
      <c r="F344" s="210" t="s">
        <v>180</v>
      </c>
      <c r="G344" s="208"/>
      <c r="H344" s="211">
        <v>3</v>
      </c>
      <c r="I344" s="212"/>
      <c r="J344" s="208"/>
      <c r="K344" s="208"/>
      <c r="L344" s="213"/>
      <c r="M344" s="214"/>
      <c r="N344" s="215"/>
      <c r="O344" s="215"/>
      <c r="P344" s="215"/>
      <c r="Q344" s="215"/>
      <c r="R344" s="215"/>
      <c r="S344" s="215"/>
      <c r="T344" s="216"/>
      <c r="AT344" s="217" t="s">
        <v>178</v>
      </c>
      <c r="AU344" s="217" t="s">
        <v>87</v>
      </c>
      <c r="AV344" s="14" t="s">
        <v>172</v>
      </c>
      <c r="AW344" s="14" t="s">
        <v>38</v>
      </c>
      <c r="AX344" s="14" t="s">
        <v>85</v>
      </c>
      <c r="AY344" s="217" t="s">
        <v>165</v>
      </c>
    </row>
    <row r="345" spans="1:65" s="2" customFormat="1" ht="16.5" customHeight="1">
      <c r="A345" s="37"/>
      <c r="B345" s="38"/>
      <c r="C345" s="239" t="s">
        <v>459</v>
      </c>
      <c r="D345" s="239" t="s">
        <v>281</v>
      </c>
      <c r="E345" s="240" t="s">
        <v>201</v>
      </c>
      <c r="F345" s="241" t="s">
        <v>460</v>
      </c>
      <c r="G345" s="242" t="s">
        <v>449</v>
      </c>
      <c r="H345" s="243">
        <v>3</v>
      </c>
      <c r="I345" s="244"/>
      <c r="J345" s="245">
        <f>ROUND(I345*H345,2)</f>
        <v>0</v>
      </c>
      <c r="K345" s="241" t="s">
        <v>21</v>
      </c>
      <c r="L345" s="246"/>
      <c r="M345" s="247" t="s">
        <v>21</v>
      </c>
      <c r="N345" s="248" t="s">
        <v>48</v>
      </c>
      <c r="O345" s="67"/>
      <c r="P345" s="185">
        <f>O345*H345</f>
        <v>0</v>
      </c>
      <c r="Q345" s="185">
        <v>6.4000000000000001E-2</v>
      </c>
      <c r="R345" s="185">
        <f>Q345*H345</f>
        <v>0.192</v>
      </c>
      <c r="S345" s="185">
        <v>0</v>
      </c>
      <c r="T345" s="186">
        <f>S345*H345</f>
        <v>0</v>
      </c>
      <c r="U345" s="37"/>
      <c r="V345" s="37"/>
      <c r="W345" s="37"/>
      <c r="X345" s="37"/>
      <c r="Y345" s="37"/>
      <c r="Z345" s="37"/>
      <c r="AA345" s="37"/>
      <c r="AB345" s="37"/>
      <c r="AC345" s="37"/>
      <c r="AD345" s="37"/>
      <c r="AE345" s="37"/>
      <c r="AR345" s="187" t="s">
        <v>222</v>
      </c>
      <c r="AT345" s="187" t="s">
        <v>281</v>
      </c>
      <c r="AU345" s="187" t="s">
        <v>87</v>
      </c>
      <c r="AY345" s="20" t="s">
        <v>165</v>
      </c>
      <c r="BE345" s="188">
        <f>IF(N345="základní",J345,0)</f>
        <v>0</v>
      </c>
      <c r="BF345" s="188">
        <f>IF(N345="snížená",J345,0)</f>
        <v>0</v>
      </c>
      <c r="BG345" s="188">
        <f>IF(N345="zákl. přenesená",J345,0)</f>
        <v>0</v>
      </c>
      <c r="BH345" s="188">
        <f>IF(N345="sníž. přenesená",J345,0)</f>
        <v>0</v>
      </c>
      <c r="BI345" s="188">
        <f>IF(N345="nulová",J345,0)</f>
        <v>0</v>
      </c>
      <c r="BJ345" s="20" t="s">
        <v>85</v>
      </c>
      <c r="BK345" s="188">
        <f>ROUND(I345*H345,2)</f>
        <v>0</v>
      </c>
      <c r="BL345" s="20" t="s">
        <v>172</v>
      </c>
      <c r="BM345" s="187" t="s">
        <v>461</v>
      </c>
    </row>
    <row r="346" spans="1:65" s="2" customFormat="1" ht="11.25">
      <c r="A346" s="37"/>
      <c r="B346" s="38"/>
      <c r="C346" s="39"/>
      <c r="D346" s="189" t="s">
        <v>174</v>
      </c>
      <c r="E346" s="39"/>
      <c r="F346" s="190" t="s">
        <v>460</v>
      </c>
      <c r="G346" s="39"/>
      <c r="H346" s="39"/>
      <c r="I346" s="191"/>
      <c r="J346" s="39"/>
      <c r="K346" s="39"/>
      <c r="L346" s="42"/>
      <c r="M346" s="192"/>
      <c r="N346" s="193"/>
      <c r="O346" s="67"/>
      <c r="P346" s="67"/>
      <c r="Q346" s="67"/>
      <c r="R346" s="67"/>
      <c r="S346" s="67"/>
      <c r="T346" s="68"/>
      <c r="U346" s="37"/>
      <c r="V346" s="37"/>
      <c r="W346" s="37"/>
      <c r="X346" s="37"/>
      <c r="Y346" s="37"/>
      <c r="Z346" s="37"/>
      <c r="AA346" s="37"/>
      <c r="AB346" s="37"/>
      <c r="AC346" s="37"/>
      <c r="AD346" s="37"/>
      <c r="AE346" s="37"/>
      <c r="AT346" s="20" t="s">
        <v>174</v>
      </c>
      <c r="AU346" s="20" t="s">
        <v>87</v>
      </c>
    </row>
    <row r="347" spans="1:65" s="13" customFormat="1" ht="11.25">
      <c r="B347" s="196"/>
      <c r="C347" s="197"/>
      <c r="D347" s="189" t="s">
        <v>178</v>
      </c>
      <c r="E347" s="198" t="s">
        <v>21</v>
      </c>
      <c r="F347" s="199" t="s">
        <v>457</v>
      </c>
      <c r="G347" s="197"/>
      <c r="H347" s="200">
        <v>1</v>
      </c>
      <c r="I347" s="201"/>
      <c r="J347" s="197"/>
      <c r="K347" s="197"/>
      <c r="L347" s="202"/>
      <c r="M347" s="203"/>
      <c r="N347" s="204"/>
      <c r="O347" s="204"/>
      <c r="P347" s="204"/>
      <c r="Q347" s="204"/>
      <c r="R347" s="204"/>
      <c r="S347" s="204"/>
      <c r="T347" s="205"/>
      <c r="AT347" s="206" t="s">
        <v>178</v>
      </c>
      <c r="AU347" s="206" t="s">
        <v>87</v>
      </c>
      <c r="AV347" s="13" t="s">
        <v>87</v>
      </c>
      <c r="AW347" s="13" t="s">
        <v>38</v>
      </c>
      <c r="AX347" s="13" t="s">
        <v>77</v>
      </c>
      <c r="AY347" s="206" t="s">
        <v>165</v>
      </c>
    </row>
    <row r="348" spans="1:65" s="13" customFormat="1" ht="11.25">
      <c r="B348" s="196"/>
      <c r="C348" s="197"/>
      <c r="D348" s="189" t="s">
        <v>178</v>
      </c>
      <c r="E348" s="198" t="s">
        <v>21</v>
      </c>
      <c r="F348" s="199" t="s">
        <v>458</v>
      </c>
      <c r="G348" s="197"/>
      <c r="H348" s="200">
        <v>2</v>
      </c>
      <c r="I348" s="201"/>
      <c r="J348" s="197"/>
      <c r="K348" s="197"/>
      <c r="L348" s="202"/>
      <c r="M348" s="203"/>
      <c r="N348" s="204"/>
      <c r="O348" s="204"/>
      <c r="P348" s="204"/>
      <c r="Q348" s="204"/>
      <c r="R348" s="204"/>
      <c r="S348" s="204"/>
      <c r="T348" s="205"/>
      <c r="AT348" s="206" t="s">
        <v>178</v>
      </c>
      <c r="AU348" s="206" t="s">
        <v>87</v>
      </c>
      <c r="AV348" s="13" t="s">
        <v>87</v>
      </c>
      <c r="AW348" s="13" t="s">
        <v>38</v>
      </c>
      <c r="AX348" s="13" t="s">
        <v>77</v>
      </c>
      <c r="AY348" s="206" t="s">
        <v>165</v>
      </c>
    </row>
    <row r="349" spans="1:65" s="14" customFormat="1" ht="11.25">
      <c r="B349" s="207"/>
      <c r="C349" s="208"/>
      <c r="D349" s="189" t="s">
        <v>178</v>
      </c>
      <c r="E349" s="209" t="s">
        <v>21</v>
      </c>
      <c r="F349" s="210" t="s">
        <v>180</v>
      </c>
      <c r="G349" s="208"/>
      <c r="H349" s="211">
        <v>3</v>
      </c>
      <c r="I349" s="212"/>
      <c r="J349" s="208"/>
      <c r="K349" s="208"/>
      <c r="L349" s="213"/>
      <c r="M349" s="214"/>
      <c r="N349" s="215"/>
      <c r="O349" s="215"/>
      <c r="P349" s="215"/>
      <c r="Q349" s="215"/>
      <c r="R349" s="215"/>
      <c r="S349" s="215"/>
      <c r="T349" s="216"/>
      <c r="AT349" s="217" t="s">
        <v>178</v>
      </c>
      <c r="AU349" s="217" t="s">
        <v>87</v>
      </c>
      <c r="AV349" s="14" t="s">
        <v>172</v>
      </c>
      <c r="AW349" s="14" t="s">
        <v>38</v>
      </c>
      <c r="AX349" s="14" t="s">
        <v>85</v>
      </c>
      <c r="AY349" s="217" t="s">
        <v>165</v>
      </c>
    </row>
    <row r="350" spans="1:65" s="2" customFormat="1" ht="24.2" customHeight="1">
      <c r="A350" s="37"/>
      <c r="B350" s="38"/>
      <c r="C350" s="176" t="s">
        <v>462</v>
      </c>
      <c r="D350" s="176" t="s">
        <v>167</v>
      </c>
      <c r="E350" s="177" t="s">
        <v>208</v>
      </c>
      <c r="F350" s="178" t="s">
        <v>463</v>
      </c>
      <c r="G350" s="179" t="s">
        <v>196</v>
      </c>
      <c r="H350" s="180">
        <v>22.164000000000001</v>
      </c>
      <c r="I350" s="181"/>
      <c r="J350" s="182">
        <f>ROUND(I350*H350,2)</f>
        <v>0</v>
      </c>
      <c r="K350" s="178" t="s">
        <v>21</v>
      </c>
      <c r="L350" s="42"/>
      <c r="M350" s="183" t="s">
        <v>21</v>
      </c>
      <c r="N350" s="184" t="s">
        <v>48</v>
      </c>
      <c r="O350" s="67"/>
      <c r="P350" s="185">
        <f>O350*H350</f>
        <v>0</v>
      </c>
      <c r="Q350" s="185">
        <v>1.9085000000000001</v>
      </c>
      <c r="R350" s="185">
        <f>Q350*H350</f>
        <v>42.299994000000005</v>
      </c>
      <c r="S350" s="185">
        <v>0</v>
      </c>
      <c r="T350" s="186">
        <f>S350*H350</f>
        <v>0</v>
      </c>
      <c r="U350" s="37"/>
      <c r="V350" s="37"/>
      <c r="W350" s="37"/>
      <c r="X350" s="37"/>
      <c r="Y350" s="37"/>
      <c r="Z350" s="37"/>
      <c r="AA350" s="37"/>
      <c r="AB350" s="37"/>
      <c r="AC350" s="37"/>
      <c r="AD350" s="37"/>
      <c r="AE350" s="37"/>
      <c r="AR350" s="187" t="s">
        <v>172</v>
      </c>
      <c r="AT350" s="187" t="s">
        <v>167</v>
      </c>
      <c r="AU350" s="187" t="s">
        <v>87</v>
      </c>
      <c r="AY350" s="20" t="s">
        <v>165</v>
      </c>
      <c r="BE350" s="188">
        <f>IF(N350="základní",J350,0)</f>
        <v>0</v>
      </c>
      <c r="BF350" s="188">
        <f>IF(N350="snížená",J350,0)</f>
        <v>0</v>
      </c>
      <c r="BG350" s="188">
        <f>IF(N350="zákl. přenesená",J350,0)</f>
        <v>0</v>
      </c>
      <c r="BH350" s="188">
        <f>IF(N350="sníž. přenesená",J350,0)</f>
        <v>0</v>
      </c>
      <c r="BI350" s="188">
        <f>IF(N350="nulová",J350,0)</f>
        <v>0</v>
      </c>
      <c r="BJ350" s="20" t="s">
        <v>85</v>
      </c>
      <c r="BK350" s="188">
        <f>ROUND(I350*H350,2)</f>
        <v>0</v>
      </c>
      <c r="BL350" s="20" t="s">
        <v>172</v>
      </c>
      <c r="BM350" s="187" t="s">
        <v>464</v>
      </c>
    </row>
    <row r="351" spans="1:65" s="2" customFormat="1" ht="19.5">
      <c r="A351" s="37"/>
      <c r="B351" s="38"/>
      <c r="C351" s="39"/>
      <c r="D351" s="189" t="s">
        <v>174</v>
      </c>
      <c r="E351" s="39"/>
      <c r="F351" s="190" t="s">
        <v>463</v>
      </c>
      <c r="G351" s="39"/>
      <c r="H351" s="39"/>
      <c r="I351" s="191"/>
      <c r="J351" s="39"/>
      <c r="K351" s="39"/>
      <c r="L351" s="42"/>
      <c r="M351" s="192"/>
      <c r="N351" s="193"/>
      <c r="O351" s="67"/>
      <c r="P351" s="67"/>
      <c r="Q351" s="67"/>
      <c r="R351" s="67"/>
      <c r="S351" s="67"/>
      <c r="T351" s="68"/>
      <c r="U351" s="37"/>
      <c r="V351" s="37"/>
      <c r="W351" s="37"/>
      <c r="X351" s="37"/>
      <c r="Y351" s="37"/>
      <c r="Z351" s="37"/>
      <c r="AA351" s="37"/>
      <c r="AB351" s="37"/>
      <c r="AC351" s="37"/>
      <c r="AD351" s="37"/>
      <c r="AE351" s="37"/>
      <c r="AT351" s="20" t="s">
        <v>174</v>
      </c>
      <c r="AU351" s="20" t="s">
        <v>87</v>
      </c>
    </row>
    <row r="352" spans="1:65" s="13" customFormat="1" ht="33.75">
      <c r="B352" s="196"/>
      <c r="C352" s="197"/>
      <c r="D352" s="189" t="s">
        <v>178</v>
      </c>
      <c r="E352" s="198" t="s">
        <v>21</v>
      </c>
      <c r="F352" s="199" t="s">
        <v>465</v>
      </c>
      <c r="G352" s="197"/>
      <c r="H352" s="200">
        <v>22.164000000000001</v>
      </c>
      <c r="I352" s="201"/>
      <c r="J352" s="197"/>
      <c r="K352" s="197"/>
      <c r="L352" s="202"/>
      <c r="M352" s="203"/>
      <c r="N352" s="204"/>
      <c r="O352" s="204"/>
      <c r="P352" s="204"/>
      <c r="Q352" s="204"/>
      <c r="R352" s="204"/>
      <c r="S352" s="204"/>
      <c r="T352" s="205"/>
      <c r="AT352" s="206" t="s">
        <v>178</v>
      </c>
      <c r="AU352" s="206" t="s">
        <v>87</v>
      </c>
      <c r="AV352" s="13" t="s">
        <v>87</v>
      </c>
      <c r="AW352" s="13" t="s">
        <v>38</v>
      </c>
      <c r="AX352" s="13" t="s">
        <v>77</v>
      </c>
      <c r="AY352" s="206" t="s">
        <v>165</v>
      </c>
    </row>
    <row r="353" spans="1:65" s="14" customFormat="1" ht="11.25">
      <c r="B353" s="207"/>
      <c r="C353" s="208"/>
      <c r="D353" s="189" t="s">
        <v>178</v>
      </c>
      <c r="E353" s="209" t="s">
        <v>21</v>
      </c>
      <c r="F353" s="210" t="s">
        <v>180</v>
      </c>
      <c r="G353" s="208"/>
      <c r="H353" s="211">
        <v>22.164000000000001</v>
      </c>
      <c r="I353" s="212"/>
      <c r="J353" s="208"/>
      <c r="K353" s="208"/>
      <c r="L353" s="213"/>
      <c r="M353" s="214"/>
      <c r="N353" s="215"/>
      <c r="O353" s="215"/>
      <c r="P353" s="215"/>
      <c r="Q353" s="215"/>
      <c r="R353" s="215"/>
      <c r="S353" s="215"/>
      <c r="T353" s="216"/>
      <c r="AT353" s="217" t="s">
        <v>178</v>
      </c>
      <c r="AU353" s="217" t="s">
        <v>87</v>
      </c>
      <c r="AV353" s="14" t="s">
        <v>172</v>
      </c>
      <c r="AW353" s="14" t="s">
        <v>38</v>
      </c>
      <c r="AX353" s="14" t="s">
        <v>85</v>
      </c>
      <c r="AY353" s="217" t="s">
        <v>165</v>
      </c>
    </row>
    <row r="354" spans="1:65" s="2" customFormat="1" ht="24.2" customHeight="1">
      <c r="A354" s="37"/>
      <c r="B354" s="38"/>
      <c r="C354" s="176" t="s">
        <v>466</v>
      </c>
      <c r="D354" s="176" t="s">
        <v>167</v>
      </c>
      <c r="E354" s="177" t="s">
        <v>467</v>
      </c>
      <c r="F354" s="178" t="s">
        <v>468</v>
      </c>
      <c r="G354" s="179" t="s">
        <v>261</v>
      </c>
      <c r="H354" s="180">
        <v>0.33300000000000002</v>
      </c>
      <c r="I354" s="181"/>
      <c r="J354" s="182">
        <f>ROUND(I354*H354,2)</f>
        <v>0</v>
      </c>
      <c r="K354" s="178" t="s">
        <v>171</v>
      </c>
      <c r="L354" s="42"/>
      <c r="M354" s="183" t="s">
        <v>21</v>
      </c>
      <c r="N354" s="184" t="s">
        <v>48</v>
      </c>
      <c r="O354" s="67"/>
      <c r="P354" s="185">
        <f>O354*H354</f>
        <v>0</v>
      </c>
      <c r="Q354" s="185">
        <v>1.0900000000000001</v>
      </c>
      <c r="R354" s="185">
        <f>Q354*H354</f>
        <v>0.36297000000000007</v>
      </c>
      <c r="S354" s="185">
        <v>0</v>
      </c>
      <c r="T354" s="186">
        <f>S354*H354</f>
        <v>0</v>
      </c>
      <c r="U354" s="37"/>
      <c r="V354" s="37"/>
      <c r="W354" s="37"/>
      <c r="X354" s="37"/>
      <c r="Y354" s="37"/>
      <c r="Z354" s="37"/>
      <c r="AA354" s="37"/>
      <c r="AB354" s="37"/>
      <c r="AC354" s="37"/>
      <c r="AD354" s="37"/>
      <c r="AE354" s="37"/>
      <c r="AR354" s="187" t="s">
        <v>172</v>
      </c>
      <c r="AT354" s="187" t="s">
        <v>167</v>
      </c>
      <c r="AU354" s="187" t="s">
        <v>87</v>
      </c>
      <c r="AY354" s="20" t="s">
        <v>165</v>
      </c>
      <c r="BE354" s="188">
        <f>IF(N354="základní",J354,0)</f>
        <v>0</v>
      </c>
      <c r="BF354" s="188">
        <f>IF(N354="snížená",J354,0)</f>
        <v>0</v>
      </c>
      <c r="BG354" s="188">
        <f>IF(N354="zákl. přenesená",J354,0)</f>
        <v>0</v>
      </c>
      <c r="BH354" s="188">
        <f>IF(N354="sníž. přenesená",J354,0)</f>
        <v>0</v>
      </c>
      <c r="BI354" s="188">
        <f>IF(N354="nulová",J354,0)</f>
        <v>0</v>
      </c>
      <c r="BJ354" s="20" t="s">
        <v>85</v>
      </c>
      <c r="BK354" s="188">
        <f>ROUND(I354*H354,2)</f>
        <v>0</v>
      </c>
      <c r="BL354" s="20" t="s">
        <v>172</v>
      </c>
      <c r="BM354" s="187" t="s">
        <v>469</v>
      </c>
    </row>
    <row r="355" spans="1:65" s="2" customFormat="1" ht="19.5">
      <c r="A355" s="37"/>
      <c r="B355" s="38"/>
      <c r="C355" s="39"/>
      <c r="D355" s="189" t="s">
        <v>174</v>
      </c>
      <c r="E355" s="39"/>
      <c r="F355" s="190" t="s">
        <v>470</v>
      </c>
      <c r="G355" s="39"/>
      <c r="H355" s="39"/>
      <c r="I355" s="191"/>
      <c r="J355" s="39"/>
      <c r="K355" s="39"/>
      <c r="L355" s="42"/>
      <c r="M355" s="192"/>
      <c r="N355" s="193"/>
      <c r="O355" s="67"/>
      <c r="P355" s="67"/>
      <c r="Q355" s="67"/>
      <c r="R355" s="67"/>
      <c r="S355" s="67"/>
      <c r="T355" s="68"/>
      <c r="U355" s="37"/>
      <c r="V355" s="37"/>
      <c r="W355" s="37"/>
      <c r="X355" s="37"/>
      <c r="Y355" s="37"/>
      <c r="Z355" s="37"/>
      <c r="AA355" s="37"/>
      <c r="AB355" s="37"/>
      <c r="AC355" s="37"/>
      <c r="AD355" s="37"/>
      <c r="AE355" s="37"/>
      <c r="AT355" s="20" t="s">
        <v>174</v>
      </c>
      <c r="AU355" s="20" t="s">
        <v>87</v>
      </c>
    </row>
    <row r="356" spans="1:65" s="2" customFormat="1" ht="11.25">
      <c r="A356" s="37"/>
      <c r="B356" s="38"/>
      <c r="C356" s="39"/>
      <c r="D356" s="194" t="s">
        <v>176</v>
      </c>
      <c r="E356" s="39"/>
      <c r="F356" s="195" t="s">
        <v>471</v>
      </c>
      <c r="G356" s="39"/>
      <c r="H356" s="39"/>
      <c r="I356" s="191"/>
      <c r="J356" s="39"/>
      <c r="K356" s="39"/>
      <c r="L356" s="42"/>
      <c r="M356" s="192"/>
      <c r="N356" s="193"/>
      <c r="O356" s="67"/>
      <c r="P356" s="67"/>
      <c r="Q356" s="67"/>
      <c r="R356" s="67"/>
      <c r="S356" s="67"/>
      <c r="T356" s="68"/>
      <c r="U356" s="37"/>
      <c r="V356" s="37"/>
      <c r="W356" s="37"/>
      <c r="X356" s="37"/>
      <c r="Y356" s="37"/>
      <c r="Z356" s="37"/>
      <c r="AA356" s="37"/>
      <c r="AB356" s="37"/>
      <c r="AC356" s="37"/>
      <c r="AD356" s="37"/>
      <c r="AE356" s="37"/>
      <c r="AT356" s="20" t="s">
        <v>176</v>
      </c>
      <c r="AU356" s="20" t="s">
        <v>87</v>
      </c>
    </row>
    <row r="357" spans="1:65" s="15" customFormat="1" ht="11.25">
      <c r="B357" s="218"/>
      <c r="C357" s="219"/>
      <c r="D357" s="189" t="s">
        <v>178</v>
      </c>
      <c r="E357" s="220" t="s">
        <v>21</v>
      </c>
      <c r="F357" s="221" t="s">
        <v>472</v>
      </c>
      <c r="G357" s="219"/>
      <c r="H357" s="220" t="s">
        <v>21</v>
      </c>
      <c r="I357" s="222"/>
      <c r="J357" s="219"/>
      <c r="K357" s="219"/>
      <c r="L357" s="223"/>
      <c r="M357" s="224"/>
      <c r="N357" s="225"/>
      <c r="O357" s="225"/>
      <c r="P357" s="225"/>
      <c r="Q357" s="225"/>
      <c r="R357" s="225"/>
      <c r="S357" s="225"/>
      <c r="T357" s="226"/>
      <c r="AT357" s="227" t="s">
        <v>178</v>
      </c>
      <c r="AU357" s="227" t="s">
        <v>87</v>
      </c>
      <c r="AV357" s="15" t="s">
        <v>85</v>
      </c>
      <c r="AW357" s="15" t="s">
        <v>38</v>
      </c>
      <c r="AX357" s="15" t="s">
        <v>77</v>
      </c>
      <c r="AY357" s="227" t="s">
        <v>165</v>
      </c>
    </row>
    <row r="358" spans="1:65" s="13" customFormat="1" ht="22.5">
      <c r="B358" s="196"/>
      <c r="C358" s="197"/>
      <c r="D358" s="189" t="s">
        <v>178</v>
      </c>
      <c r="E358" s="198" t="s">
        <v>21</v>
      </c>
      <c r="F358" s="199" t="s">
        <v>473</v>
      </c>
      <c r="G358" s="197"/>
      <c r="H358" s="200">
        <v>3.4000000000000002E-2</v>
      </c>
      <c r="I358" s="201"/>
      <c r="J358" s="197"/>
      <c r="K358" s="197"/>
      <c r="L358" s="202"/>
      <c r="M358" s="203"/>
      <c r="N358" s="204"/>
      <c r="O358" s="204"/>
      <c r="P358" s="204"/>
      <c r="Q358" s="204"/>
      <c r="R358" s="204"/>
      <c r="S358" s="204"/>
      <c r="T358" s="205"/>
      <c r="AT358" s="206" t="s">
        <v>178</v>
      </c>
      <c r="AU358" s="206" t="s">
        <v>87</v>
      </c>
      <c r="AV358" s="13" t="s">
        <v>87</v>
      </c>
      <c r="AW358" s="13" t="s">
        <v>38</v>
      </c>
      <c r="AX358" s="13" t="s">
        <v>77</v>
      </c>
      <c r="AY358" s="206" t="s">
        <v>165</v>
      </c>
    </row>
    <row r="359" spans="1:65" s="16" customFormat="1" ht="11.25">
      <c r="B359" s="228"/>
      <c r="C359" s="229"/>
      <c r="D359" s="189" t="s">
        <v>178</v>
      </c>
      <c r="E359" s="230" t="s">
        <v>21</v>
      </c>
      <c r="F359" s="231" t="s">
        <v>277</v>
      </c>
      <c r="G359" s="229"/>
      <c r="H359" s="232">
        <v>3.4000000000000002E-2</v>
      </c>
      <c r="I359" s="233"/>
      <c r="J359" s="229"/>
      <c r="K359" s="229"/>
      <c r="L359" s="234"/>
      <c r="M359" s="235"/>
      <c r="N359" s="236"/>
      <c r="O359" s="236"/>
      <c r="P359" s="236"/>
      <c r="Q359" s="236"/>
      <c r="R359" s="236"/>
      <c r="S359" s="236"/>
      <c r="T359" s="237"/>
      <c r="AT359" s="238" t="s">
        <v>178</v>
      </c>
      <c r="AU359" s="238" t="s">
        <v>87</v>
      </c>
      <c r="AV359" s="16" t="s">
        <v>186</v>
      </c>
      <c r="AW359" s="16" t="s">
        <v>38</v>
      </c>
      <c r="AX359" s="16" t="s">
        <v>77</v>
      </c>
      <c r="AY359" s="238" t="s">
        <v>165</v>
      </c>
    </row>
    <row r="360" spans="1:65" s="13" customFormat="1" ht="11.25">
      <c r="B360" s="196"/>
      <c r="C360" s="197"/>
      <c r="D360" s="189" t="s">
        <v>178</v>
      </c>
      <c r="E360" s="198" t="s">
        <v>21</v>
      </c>
      <c r="F360" s="199" t="s">
        <v>474</v>
      </c>
      <c r="G360" s="197"/>
      <c r="H360" s="200">
        <v>5.5E-2</v>
      </c>
      <c r="I360" s="201"/>
      <c r="J360" s="197"/>
      <c r="K360" s="197"/>
      <c r="L360" s="202"/>
      <c r="M360" s="203"/>
      <c r="N360" s="204"/>
      <c r="O360" s="204"/>
      <c r="P360" s="204"/>
      <c r="Q360" s="204"/>
      <c r="R360" s="204"/>
      <c r="S360" s="204"/>
      <c r="T360" s="205"/>
      <c r="AT360" s="206" t="s">
        <v>178</v>
      </c>
      <c r="AU360" s="206" t="s">
        <v>87</v>
      </c>
      <c r="AV360" s="13" t="s">
        <v>87</v>
      </c>
      <c r="AW360" s="13" t="s">
        <v>38</v>
      </c>
      <c r="AX360" s="13" t="s">
        <v>77</v>
      </c>
      <c r="AY360" s="206" t="s">
        <v>165</v>
      </c>
    </row>
    <row r="361" spans="1:65" s="13" customFormat="1" ht="11.25">
      <c r="B361" s="196"/>
      <c r="C361" s="197"/>
      <c r="D361" s="189" t="s">
        <v>178</v>
      </c>
      <c r="E361" s="198" t="s">
        <v>21</v>
      </c>
      <c r="F361" s="199" t="s">
        <v>475</v>
      </c>
      <c r="G361" s="197"/>
      <c r="H361" s="200">
        <v>9.4E-2</v>
      </c>
      <c r="I361" s="201"/>
      <c r="J361" s="197"/>
      <c r="K361" s="197"/>
      <c r="L361" s="202"/>
      <c r="M361" s="203"/>
      <c r="N361" s="204"/>
      <c r="O361" s="204"/>
      <c r="P361" s="204"/>
      <c r="Q361" s="204"/>
      <c r="R361" s="204"/>
      <c r="S361" s="204"/>
      <c r="T361" s="205"/>
      <c r="AT361" s="206" t="s">
        <v>178</v>
      </c>
      <c r="AU361" s="206" t="s">
        <v>87</v>
      </c>
      <c r="AV361" s="13" t="s">
        <v>87</v>
      </c>
      <c r="AW361" s="13" t="s">
        <v>38</v>
      </c>
      <c r="AX361" s="13" t="s">
        <v>77</v>
      </c>
      <c r="AY361" s="206" t="s">
        <v>165</v>
      </c>
    </row>
    <row r="362" spans="1:65" s="13" customFormat="1" ht="11.25">
      <c r="B362" s="196"/>
      <c r="C362" s="197"/>
      <c r="D362" s="189" t="s">
        <v>178</v>
      </c>
      <c r="E362" s="198" t="s">
        <v>21</v>
      </c>
      <c r="F362" s="199" t="s">
        <v>476</v>
      </c>
      <c r="G362" s="197"/>
      <c r="H362" s="200">
        <v>7.4999999999999997E-2</v>
      </c>
      <c r="I362" s="201"/>
      <c r="J362" s="197"/>
      <c r="K362" s="197"/>
      <c r="L362" s="202"/>
      <c r="M362" s="203"/>
      <c r="N362" s="204"/>
      <c r="O362" s="204"/>
      <c r="P362" s="204"/>
      <c r="Q362" s="204"/>
      <c r="R362" s="204"/>
      <c r="S362" s="204"/>
      <c r="T362" s="205"/>
      <c r="AT362" s="206" t="s">
        <v>178</v>
      </c>
      <c r="AU362" s="206" t="s">
        <v>87</v>
      </c>
      <c r="AV362" s="13" t="s">
        <v>87</v>
      </c>
      <c r="AW362" s="13" t="s">
        <v>38</v>
      </c>
      <c r="AX362" s="13" t="s">
        <v>77</v>
      </c>
      <c r="AY362" s="206" t="s">
        <v>165</v>
      </c>
    </row>
    <row r="363" spans="1:65" s="13" customFormat="1" ht="11.25">
      <c r="B363" s="196"/>
      <c r="C363" s="197"/>
      <c r="D363" s="189" t="s">
        <v>178</v>
      </c>
      <c r="E363" s="198" t="s">
        <v>21</v>
      </c>
      <c r="F363" s="199" t="s">
        <v>477</v>
      </c>
      <c r="G363" s="197"/>
      <c r="H363" s="200">
        <v>7.4999999999999997E-2</v>
      </c>
      <c r="I363" s="201"/>
      <c r="J363" s="197"/>
      <c r="K363" s="197"/>
      <c r="L363" s="202"/>
      <c r="M363" s="203"/>
      <c r="N363" s="204"/>
      <c r="O363" s="204"/>
      <c r="P363" s="204"/>
      <c r="Q363" s="204"/>
      <c r="R363" s="204"/>
      <c r="S363" s="204"/>
      <c r="T363" s="205"/>
      <c r="AT363" s="206" t="s">
        <v>178</v>
      </c>
      <c r="AU363" s="206" t="s">
        <v>87</v>
      </c>
      <c r="AV363" s="13" t="s">
        <v>87</v>
      </c>
      <c r="AW363" s="13" t="s">
        <v>38</v>
      </c>
      <c r="AX363" s="13" t="s">
        <v>77</v>
      </c>
      <c r="AY363" s="206" t="s">
        <v>165</v>
      </c>
    </row>
    <row r="364" spans="1:65" s="16" customFormat="1" ht="11.25">
      <c r="B364" s="228"/>
      <c r="C364" s="229"/>
      <c r="D364" s="189" t="s">
        <v>178</v>
      </c>
      <c r="E364" s="230" t="s">
        <v>21</v>
      </c>
      <c r="F364" s="231" t="s">
        <v>277</v>
      </c>
      <c r="G364" s="229"/>
      <c r="H364" s="232">
        <v>0.29899999999999999</v>
      </c>
      <c r="I364" s="233"/>
      <c r="J364" s="229"/>
      <c r="K364" s="229"/>
      <c r="L364" s="234"/>
      <c r="M364" s="235"/>
      <c r="N364" s="236"/>
      <c r="O364" s="236"/>
      <c r="P364" s="236"/>
      <c r="Q364" s="236"/>
      <c r="R364" s="236"/>
      <c r="S364" s="236"/>
      <c r="T364" s="237"/>
      <c r="AT364" s="238" t="s">
        <v>178</v>
      </c>
      <c r="AU364" s="238" t="s">
        <v>87</v>
      </c>
      <c r="AV364" s="16" t="s">
        <v>186</v>
      </c>
      <c r="AW364" s="16" t="s">
        <v>38</v>
      </c>
      <c r="AX364" s="16" t="s">
        <v>77</v>
      </c>
      <c r="AY364" s="238" t="s">
        <v>165</v>
      </c>
    </row>
    <row r="365" spans="1:65" s="14" customFormat="1" ht="11.25">
      <c r="B365" s="207"/>
      <c r="C365" s="208"/>
      <c r="D365" s="189" t="s">
        <v>178</v>
      </c>
      <c r="E365" s="209" t="s">
        <v>21</v>
      </c>
      <c r="F365" s="210" t="s">
        <v>180</v>
      </c>
      <c r="G365" s="208"/>
      <c r="H365" s="211">
        <v>0.33300000000000002</v>
      </c>
      <c r="I365" s="212"/>
      <c r="J365" s="208"/>
      <c r="K365" s="208"/>
      <c r="L365" s="213"/>
      <c r="M365" s="214"/>
      <c r="N365" s="215"/>
      <c r="O365" s="215"/>
      <c r="P365" s="215"/>
      <c r="Q365" s="215"/>
      <c r="R365" s="215"/>
      <c r="S365" s="215"/>
      <c r="T365" s="216"/>
      <c r="AT365" s="217" t="s">
        <v>178</v>
      </c>
      <c r="AU365" s="217" t="s">
        <v>87</v>
      </c>
      <c r="AV365" s="14" t="s">
        <v>172</v>
      </c>
      <c r="AW365" s="14" t="s">
        <v>38</v>
      </c>
      <c r="AX365" s="14" t="s">
        <v>85</v>
      </c>
      <c r="AY365" s="217" t="s">
        <v>165</v>
      </c>
    </row>
    <row r="366" spans="1:65" s="2" customFormat="1" ht="24.2" customHeight="1">
      <c r="A366" s="37"/>
      <c r="B366" s="38"/>
      <c r="C366" s="176" t="s">
        <v>478</v>
      </c>
      <c r="D366" s="176" t="s">
        <v>167</v>
      </c>
      <c r="E366" s="177" t="s">
        <v>479</v>
      </c>
      <c r="F366" s="178" t="s">
        <v>480</v>
      </c>
      <c r="G366" s="179" t="s">
        <v>261</v>
      </c>
      <c r="H366" s="180">
        <v>1.1870000000000001</v>
      </c>
      <c r="I366" s="181"/>
      <c r="J366" s="182">
        <f>ROUND(I366*H366,2)</f>
        <v>0</v>
      </c>
      <c r="K366" s="178" t="s">
        <v>171</v>
      </c>
      <c r="L366" s="42"/>
      <c r="M366" s="183" t="s">
        <v>21</v>
      </c>
      <c r="N366" s="184" t="s">
        <v>48</v>
      </c>
      <c r="O366" s="67"/>
      <c r="P366" s="185">
        <f>O366*H366</f>
        <v>0</v>
      </c>
      <c r="Q366" s="185">
        <v>1.0900000000000001</v>
      </c>
      <c r="R366" s="185">
        <f>Q366*H366</f>
        <v>1.2938300000000003</v>
      </c>
      <c r="S366" s="185">
        <v>0</v>
      </c>
      <c r="T366" s="186">
        <f>S366*H366</f>
        <v>0</v>
      </c>
      <c r="U366" s="37"/>
      <c r="V366" s="37"/>
      <c r="W366" s="37"/>
      <c r="X366" s="37"/>
      <c r="Y366" s="37"/>
      <c r="Z366" s="37"/>
      <c r="AA366" s="37"/>
      <c r="AB366" s="37"/>
      <c r="AC366" s="37"/>
      <c r="AD366" s="37"/>
      <c r="AE366" s="37"/>
      <c r="AR366" s="187" t="s">
        <v>172</v>
      </c>
      <c r="AT366" s="187" t="s">
        <v>167</v>
      </c>
      <c r="AU366" s="187" t="s">
        <v>87</v>
      </c>
      <c r="AY366" s="20" t="s">
        <v>165</v>
      </c>
      <c r="BE366" s="188">
        <f>IF(N366="základní",J366,0)</f>
        <v>0</v>
      </c>
      <c r="BF366" s="188">
        <f>IF(N366="snížená",J366,0)</f>
        <v>0</v>
      </c>
      <c r="BG366" s="188">
        <f>IF(N366="zákl. přenesená",J366,0)</f>
        <v>0</v>
      </c>
      <c r="BH366" s="188">
        <f>IF(N366="sníž. přenesená",J366,0)</f>
        <v>0</v>
      </c>
      <c r="BI366" s="188">
        <f>IF(N366="nulová",J366,0)</f>
        <v>0</v>
      </c>
      <c r="BJ366" s="20" t="s">
        <v>85</v>
      </c>
      <c r="BK366" s="188">
        <f>ROUND(I366*H366,2)</f>
        <v>0</v>
      </c>
      <c r="BL366" s="20" t="s">
        <v>172</v>
      </c>
      <c r="BM366" s="187" t="s">
        <v>481</v>
      </c>
    </row>
    <row r="367" spans="1:65" s="2" customFormat="1" ht="19.5">
      <c r="A367" s="37"/>
      <c r="B367" s="38"/>
      <c r="C367" s="39"/>
      <c r="D367" s="189" t="s">
        <v>174</v>
      </c>
      <c r="E367" s="39"/>
      <c r="F367" s="190" t="s">
        <v>482</v>
      </c>
      <c r="G367" s="39"/>
      <c r="H367" s="39"/>
      <c r="I367" s="191"/>
      <c r="J367" s="39"/>
      <c r="K367" s="39"/>
      <c r="L367" s="42"/>
      <c r="M367" s="192"/>
      <c r="N367" s="193"/>
      <c r="O367" s="67"/>
      <c r="P367" s="67"/>
      <c r="Q367" s="67"/>
      <c r="R367" s="67"/>
      <c r="S367" s="67"/>
      <c r="T367" s="68"/>
      <c r="U367" s="37"/>
      <c r="V367" s="37"/>
      <c r="W367" s="37"/>
      <c r="X367" s="37"/>
      <c r="Y367" s="37"/>
      <c r="Z367" s="37"/>
      <c r="AA367" s="37"/>
      <c r="AB367" s="37"/>
      <c r="AC367" s="37"/>
      <c r="AD367" s="37"/>
      <c r="AE367" s="37"/>
      <c r="AT367" s="20" t="s">
        <v>174</v>
      </c>
      <c r="AU367" s="20" t="s">
        <v>87</v>
      </c>
    </row>
    <row r="368" spans="1:65" s="2" customFormat="1" ht="11.25">
      <c r="A368" s="37"/>
      <c r="B368" s="38"/>
      <c r="C368" s="39"/>
      <c r="D368" s="194" t="s">
        <v>176</v>
      </c>
      <c r="E368" s="39"/>
      <c r="F368" s="195" t="s">
        <v>483</v>
      </c>
      <c r="G368" s="39"/>
      <c r="H368" s="39"/>
      <c r="I368" s="191"/>
      <c r="J368" s="39"/>
      <c r="K368" s="39"/>
      <c r="L368" s="42"/>
      <c r="M368" s="192"/>
      <c r="N368" s="193"/>
      <c r="O368" s="67"/>
      <c r="P368" s="67"/>
      <c r="Q368" s="67"/>
      <c r="R368" s="67"/>
      <c r="S368" s="67"/>
      <c r="T368" s="68"/>
      <c r="U368" s="37"/>
      <c r="V368" s="37"/>
      <c r="W368" s="37"/>
      <c r="X368" s="37"/>
      <c r="Y368" s="37"/>
      <c r="Z368" s="37"/>
      <c r="AA368" s="37"/>
      <c r="AB368" s="37"/>
      <c r="AC368" s="37"/>
      <c r="AD368" s="37"/>
      <c r="AE368" s="37"/>
      <c r="AT368" s="20" t="s">
        <v>176</v>
      </c>
      <c r="AU368" s="20" t="s">
        <v>87</v>
      </c>
    </row>
    <row r="369" spans="1:65" s="2" customFormat="1" ht="19.5">
      <c r="A369" s="37"/>
      <c r="B369" s="38"/>
      <c r="C369" s="39"/>
      <c r="D369" s="189" t="s">
        <v>372</v>
      </c>
      <c r="E369" s="39"/>
      <c r="F369" s="249" t="s">
        <v>484</v>
      </c>
      <c r="G369" s="39"/>
      <c r="H369" s="39"/>
      <c r="I369" s="191"/>
      <c r="J369" s="39"/>
      <c r="K369" s="39"/>
      <c r="L369" s="42"/>
      <c r="M369" s="192"/>
      <c r="N369" s="193"/>
      <c r="O369" s="67"/>
      <c r="P369" s="67"/>
      <c r="Q369" s="67"/>
      <c r="R369" s="67"/>
      <c r="S369" s="67"/>
      <c r="T369" s="68"/>
      <c r="U369" s="37"/>
      <c r="V369" s="37"/>
      <c r="W369" s="37"/>
      <c r="X369" s="37"/>
      <c r="Y369" s="37"/>
      <c r="Z369" s="37"/>
      <c r="AA369" s="37"/>
      <c r="AB369" s="37"/>
      <c r="AC369" s="37"/>
      <c r="AD369" s="37"/>
      <c r="AE369" s="37"/>
      <c r="AT369" s="20" t="s">
        <v>372</v>
      </c>
      <c r="AU369" s="20" t="s">
        <v>87</v>
      </c>
    </row>
    <row r="370" spans="1:65" s="13" customFormat="1" ht="22.5">
      <c r="B370" s="196"/>
      <c r="C370" s="197"/>
      <c r="D370" s="189" t="s">
        <v>178</v>
      </c>
      <c r="E370" s="198" t="s">
        <v>21</v>
      </c>
      <c r="F370" s="199" t="s">
        <v>485</v>
      </c>
      <c r="G370" s="197"/>
      <c r="H370" s="200">
        <v>0.22700000000000001</v>
      </c>
      <c r="I370" s="201"/>
      <c r="J370" s="197"/>
      <c r="K370" s="197"/>
      <c r="L370" s="202"/>
      <c r="M370" s="203"/>
      <c r="N370" s="204"/>
      <c r="O370" s="204"/>
      <c r="P370" s="204"/>
      <c r="Q370" s="204"/>
      <c r="R370" s="204"/>
      <c r="S370" s="204"/>
      <c r="T370" s="205"/>
      <c r="AT370" s="206" t="s">
        <v>178</v>
      </c>
      <c r="AU370" s="206" t="s">
        <v>87</v>
      </c>
      <c r="AV370" s="13" t="s">
        <v>87</v>
      </c>
      <c r="AW370" s="13" t="s">
        <v>38</v>
      </c>
      <c r="AX370" s="13" t="s">
        <v>77</v>
      </c>
      <c r="AY370" s="206" t="s">
        <v>165</v>
      </c>
    </row>
    <row r="371" spans="1:65" s="16" customFormat="1" ht="11.25">
      <c r="B371" s="228"/>
      <c r="C371" s="229"/>
      <c r="D371" s="189" t="s">
        <v>178</v>
      </c>
      <c r="E371" s="230" t="s">
        <v>21</v>
      </c>
      <c r="F371" s="231" t="s">
        <v>277</v>
      </c>
      <c r="G371" s="229"/>
      <c r="H371" s="232">
        <v>0.22700000000000001</v>
      </c>
      <c r="I371" s="233"/>
      <c r="J371" s="229"/>
      <c r="K371" s="229"/>
      <c r="L371" s="234"/>
      <c r="M371" s="235"/>
      <c r="N371" s="236"/>
      <c r="O371" s="236"/>
      <c r="P371" s="236"/>
      <c r="Q371" s="236"/>
      <c r="R371" s="236"/>
      <c r="S371" s="236"/>
      <c r="T371" s="237"/>
      <c r="AT371" s="238" t="s">
        <v>178</v>
      </c>
      <c r="AU371" s="238" t="s">
        <v>87</v>
      </c>
      <c r="AV371" s="16" t="s">
        <v>186</v>
      </c>
      <c r="AW371" s="16" t="s">
        <v>38</v>
      </c>
      <c r="AX371" s="16" t="s">
        <v>77</v>
      </c>
      <c r="AY371" s="238" t="s">
        <v>165</v>
      </c>
    </row>
    <row r="372" spans="1:65" s="15" customFormat="1" ht="11.25">
      <c r="B372" s="218"/>
      <c r="C372" s="219"/>
      <c r="D372" s="189" t="s">
        <v>178</v>
      </c>
      <c r="E372" s="220" t="s">
        <v>21</v>
      </c>
      <c r="F372" s="221" t="s">
        <v>472</v>
      </c>
      <c r="G372" s="219"/>
      <c r="H372" s="220" t="s">
        <v>21</v>
      </c>
      <c r="I372" s="222"/>
      <c r="J372" s="219"/>
      <c r="K372" s="219"/>
      <c r="L372" s="223"/>
      <c r="M372" s="224"/>
      <c r="N372" s="225"/>
      <c r="O372" s="225"/>
      <c r="P372" s="225"/>
      <c r="Q372" s="225"/>
      <c r="R372" s="225"/>
      <c r="S372" s="225"/>
      <c r="T372" s="226"/>
      <c r="AT372" s="227" t="s">
        <v>178</v>
      </c>
      <c r="AU372" s="227" t="s">
        <v>87</v>
      </c>
      <c r="AV372" s="15" t="s">
        <v>85</v>
      </c>
      <c r="AW372" s="15" t="s">
        <v>38</v>
      </c>
      <c r="AX372" s="15" t="s">
        <v>77</v>
      </c>
      <c r="AY372" s="227" t="s">
        <v>165</v>
      </c>
    </row>
    <row r="373" spans="1:65" s="13" customFormat="1" ht="22.5">
      <c r="B373" s="196"/>
      <c r="C373" s="197"/>
      <c r="D373" s="189" t="s">
        <v>178</v>
      </c>
      <c r="E373" s="198" t="s">
        <v>21</v>
      </c>
      <c r="F373" s="199" t="s">
        <v>486</v>
      </c>
      <c r="G373" s="197"/>
      <c r="H373" s="200">
        <v>0.10299999999999999</v>
      </c>
      <c r="I373" s="201"/>
      <c r="J373" s="197"/>
      <c r="K373" s="197"/>
      <c r="L373" s="202"/>
      <c r="M373" s="203"/>
      <c r="N373" s="204"/>
      <c r="O373" s="204"/>
      <c r="P373" s="204"/>
      <c r="Q373" s="204"/>
      <c r="R373" s="204"/>
      <c r="S373" s="204"/>
      <c r="T373" s="205"/>
      <c r="AT373" s="206" t="s">
        <v>178</v>
      </c>
      <c r="AU373" s="206" t="s">
        <v>87</v>
      </c>
      <c r="AV373" s="13" t="s">
        <v>87</v>
      </c>
      <c r="AW373" s="13" t="s">
        <v>38</v>
      </c>
      <c r="AX373" s="13" t="s">
        <v>77</v>
      </c>
      <c r="AY373" s="206" t="s">
        <v>165</v>
      </c>
    </row>
    <row r="374" spans="1:65" s="13" customFormat="1" ht="22.5">
      <c r="B374" s="196"/>
      <c r="C374" s="197"/>
      <c r="D374" s="189" t="s">
        <v>178</v>
      </c>
      <c r="E374" s="198" t="s">
        <v>21</v>
      </c>
      <c r="F374" s="199" t="s">
        <v>487</v>
      </c>
      <c r="G374" s="197"/>
      <c r="H374" s="200">
        <v>0.33800000000000002</v>
      </c>
      <c r="I374" s="201"/>
      <c r="J374" s="197"/>
      <c r="K374" s="197"/>
      <c r="L374" s="202"/>
      <c r="M374" s="203"/>
      <c r="N374" s="204"/>
      <c r="O374" s="204"/>
      <c r="P374" s="204"/>
      <c r="Q374" s="204"/>
      <c r="R374" s="204"/>
      <c r="S374" s="204"/>
      <c r="T374" s="205"/>
      <c r="AT374" s="206" t="s">
        <v>178</v>
      </c>
      <c r="AU374" s="206" t="s">
        <v>87</v>
      </c>
      <c r="AV374" s="13" t="s">
        <v>87</v>
      </c>
      <c r="AW374" s="13" t="s">
        <v>38</v>
      </c>
      <c r="AX374" s="13" t="s">
        <v>77</v>
      </c>
      <c r="AY374" s="206" t="s">
        <v>165</v>
      </c>
    </row>
    <row r="375" spans="1:65" s="13" customFormat="1" ht="22.5">
      <c r="B375" s="196"/>
      <c r="C375" s="197"/>
      <c r="D375" s="189" t="s">
        <v>178</v>
      </c>
      <c r="E375" s="198" t="s">
        <v>21</v>
      </c>
      <c r="F375" s="199" t="s">
        <v>488</v>
      </c>
      <c r="G375" s="197"/>
      <c r="H375" s="200">
        <v>9.9000000000000005E-2</v>
      </c>
      <c r="I375" s="201"/>
      <c r="J375" s="197"/>
      <c r="K375" s="197"/>
      <c r="L375" s="202"/>
      <c r="M375" s="203"/>
      <c r="N375" s="204"/>
      <c r="O375" s="204"/>
      <c r="P375" s="204"/>
      <c r="Q375" s="204"/>
      <c r="R375" s="204"/>
      <c r="S375" s="204"/>
      <c r="T375" s="205"/>
      <c r="AT375" s="206" t="s">
        <v>178</v>
      </c>
      <c r="AU375" s="206" t="s">
        <v>87</v>
      </c>
      <c r="AV375" s="13" t="s">
        <v>87</v>
      </c>
      <c r="AW375" s="13" t="s">
        <v>38</v>
      </c>
      <c r="AX375" s="13" t="s">
        <v>77</v>
      </c>
      <c r="AY375" s="206" t="s">
        <v>165</v>
      </c>
    </row>
    <row r="376" spans="1:65" s="13" customFormat="1" ht="22.5">
      <c r="B376" s="196"/>
      <c r="C376" s="197"/>
      <c r="D376" s="189" t="s">
        <v>178</v>
      </c>
      <c r="E376" s="198" t="s">
        <v>21</v>
      </c>
      <c r="F376" s="199" t="s">
        <v>489</v>
      </c>
      <c r="G376" s="197"/>
      <c r="H376" s="200">
        <v>0.14699999999999999</v>
      </c>
      <c r="I376" s="201"/>
      <c r="J376" s="197"/>
      <c r="K376" s="197"/>
      <c r="L376" s="202"/>
      <c r="M376" s="203"/>
      <c r="N376" s="204"/>
      <c r="O376" s="204"/>
      <c r="P376" s="204"/>
      <c r="Q376" s="204"/>
      <c r="R376" s="204"/>
      <c r="S376" s="204"/>
      <c r="T376" s="205"/>
      <c r="AT376" s="206" t="s">
        <v>178</v>
      </c>
      <c r="AU376" s="206" t="s">
        <v>87</v>
      </c>
      <c r="AV376" s="13" t="s">
        <v>87</v>
      </c>
      <c r="AW376" s="13" t="s">
        <v>38</v>
      </c>
      <c r="AX376" s="13" t="s">
        <v>77</v>
      </c>
      <c r="AY376" s="206" t="s">
        <v>165</v>
      </c>
    </row>
    <row r="377" spans="1:65" s="16" customFormat="1" ht="11.25">
      <c r="B377" s="228"/>
      <c r="C377" s="229"/>
      <c r="D377" s="189" t="s">
        <v>178</v>
      </c>
      <c r="E377" s="230" t="s">
        <v>21</v>
      </c>
      <c r="F377" s="231" t="s">
        <v>277</v>
      </c>
      <c r="G377" s="229"/>
      <c r="H377" s="232">
        <v>0.68700000000000006</v>
      </c>
      <c r="I377" s="233"/>
      <c r="J377" s="229"/>
      <c r="K377" s="229"/>
      <c r="L377" s="234"/>
      <c r="M377" s="235"/>
      <c r="N377" s="236"/>
      <c r="O377" s="236"/>
      <c r="P377" s="236"/>
      <c r="Q377" s="236"/>
      <c r="R377" s="236"/>
      <c r="S377" s="236"/>
      <c r="T377" s="237"/>
      <c r="AT377" s="238" t="s">
        <v>178</v>
      </c>
      <c r="AU377" s="238" t="s">
        <v>87</v>
      </c>
      <c r="AV377" s="16" t="s">
        <v>186</v>
      </c>
      <c r="AW377" s="16" t="s">
        <v>38</v>
      </c>
      <c r="AX377" s="16" t="s">
        <v>77</v>
      </c>
      <c r="AY377" s="238" t="s">
        <v>165</v>
      </c>
    </row>
    <row r="378" spans="1:65" s="13" customFormat="1" ht="22.5">
      <c r="B378" s="196"/>
      <c r="C378" s="197"/>
      <c r="D378" s="189" t="s">
        <v>178</v>
      </c>
      <c r="E378" s="198" t="s">
        <v>21</v>
      </c>
      <c r="F378" s="199" t="s">
        <v>490</v>
      </c>
      <c r="G378" s="197"/>
      <c r="H378" s="200">
        <v>0.27300000000000002</v>
      </c>
      <c r="I378" s="201"/>
      <c r="J378" s="197"/>
      <c r="K378" s="197"/>
      <c r="L378" s="202"/>
      <c r="M378" s="203"/>
      <c r="N378" s="204"/>
      <c r="O378" s="204"/>
      <c r="P378" s="204"/>
      <c r="Q378" s="204"/>
      <c r="R378" s="204"/>
      <c r="S378" s="204"/>
      <c r="T378" s="205"/>
      <c r="AT378" s="206" t="s">
        <v>178</v>
      </c>
      <c r="AU378" s="206" t="s">
        <v>87</v>
      </c>
      <c r="AV378" s="13" t="s">
        <v>87</v>
      </c>
      <c r="AW378" s="13" t="s">
        <v>38</v>
      </c>
      <c r="AX378" s="13" t="s">
        <v>77</v>
      </c>
      <c r="AY378" s="206" t="s">
        <v>165</v>
      </c>
    </row>
    <row r="379" spans="1:65" s="16" customFormat="1" ht="11.25">
      <c r="B379" s="228"/>
      <c r="C379" s="229"/>
      <c r="D379" s="189" t="s">
        <v>178</v>
      </c>
      <c r="E379" s="230" t="s">
        <v>21</v>
      </c>
      <c r="F379" s="231" t="s">
        <v>277</v>
      </c>
      <c r="G379" s="229"/>
      <c r="H379" s="232">
        <v>0.27300000000000002</v>
      </c>
      <c r="I379" s="233"/>
      <c r="J379" s="229"/>
      <c r="K379" s="229"/>
      <c r="L379" s="234"/>
      <c r="M379" s="235"/>
      <c r="N379" s="236"/>
      <c r="O379" s="236"/>
      <c r="P379" s="236"/>
      <c r="Q379" s="236"/>
      <c r="R379" s="236"/>
      <c r="S379" s="236"/>
      <c r="T379" s="237"/>
      <c r="AT379" s="238" t="s">
        <v>178</v>
      </c>
      <c r="AU379" s="238" t="s">
        <v>87</v>
      </c>
      <c r="AV379" s="16" t="s">
        <v>186</v>
      </c>
      <c r="AW379" s="16" t="s">
        <v>38</v>
      </c>
      <c r="AX379" s="16" t="s">
        <v>77</v>
      </c>
      <c r="AY379" s="238" t="s">
        <v>165</v>
      </c>
    </row>
    <row r="380" spans="1:65" s="14" customFormat="1" ht="11.25">
      <c r="B380" s="207"/>
      <c r="C380" s="208"/>
      <c r="D380" s="189" t="s">
        <v>178</v>
      </c>
      <c r="E380" s="209" t="s">
        <v>21</v>
      </c>
      <c r="F380" s="210" t="s">
        <v>180</v>
      </c>
      <c r="G380" s="208"/>
      <c r="H380" s="211">
        <v>1.1870000000000001</v>
      </c>
      <c r="I380" s="212"/>
      <c r="J380" s="208"/>
      <c r="K380" s="208"/>
      <c r="L380" s="213"/>
      <c r="M380" s="214"/>
      <c r="N380" s="215"/>
      <c r="O380" s="215"/>
      <c r="P380" s="215"/>
      <c r="Q380" s="215"/>
      <c r="R380" s="215"/>
      <c r="S380" s="215"/>
      <c r="T380" s="216"/>
      <c r="AT380" s="217" t="s">
        <v>178</v>
      </c>
      <c r="AU380" s="217" t="s">
        <v>87</v>
      </c>
      <c r="AV380" s="14" t="s">
        <v>172</v>
      </c>
      <c r="AW380" s="14" t="s">
        <v>38</v>
      </c>
      <c r="AX380" s="14" t="s">
        <v>85</v>
      </c>
      <c r="AY380" s="217" t="s">
        <v>165</v>
      </c>
    </row>
    <row r="381" spans="1:65" s="2" customFormat="1" ht="24.2" customHeight="1">
      <c r="A381" s="37"/>
      <c r="B381" s="38"/>
      <c r="C381" s="176" t="s">
        <v>491</v>
      </c>
      <c r="D381" s="176" t="s">
        <v>167</v>
      </c>
      <c r="E381" s="177" t="s">
        <v>492</v>
      </c>
      <c r="F381" s="178" t="s">
        <v>493</v>
      </c>
      <c r="G381" s="179" t="s">
        <v>261</v>
      </c>
      <c r="H381" s="180">
        <v>0.33300000000000002</v>
      </c>
      <c r="I381" s="181"/>
      <c r="J381" s="182">
        <f>ROUND(I381*H381,2)</f>
        <v>0</v>
      </c>
      <c r="K381" s="178" t="s">
        <v>171</v>
      </c>
      <c r="L381" s="42"/>
      <c r="M381" s="183" t="s">
        <v>21</v>
      </c>
      <c r="N381" s="184" t="s">
        <v>48</v>
      </c>
      <c r="O381" s="67"/>
      <c r="P381" s="185">
        <f>O381*H381</f>
        <v>0</v>
      </c>
      <c r="Q381" s="185">
        <v>1.0900000000000001</v>
      </c>
      <c r="R381" s="185">
        <f>Q381*H381</f>
        <v>0.36297000000000007</v>
      </c>
      <c r="S381" s="185">
        <v>0</v>
      </c>
      <c r="T381" s="186">
        <f>S381*H381</f>
        <v>0</v>
      </c>
      <c r="U381" s="37"/>
      <c r="V381" s="37"/>
      <c r="W381" s="37"/>
      <c r="X381" s="37"/>
      <c r="Y381" s="37"/>
      <c r="Z381" s="37"/>
      <c r="AA381" s="37"/>
      <c r="AB381" s="37"/>
      <c r="AC381" s="37"/>
      <c r="AD381" s="37"/>
      <c r="AE381" s="37"/>
      <c r="AR381" s="187" t="s">
        <v>172</v>
      </c>
      <c r="AT381" s="187" t="s">
        <v>167</v>
      </c>
      <c r="AU381" s="187" t="s">
        <v>87</v>
      </c>
      <c r="AY381" s="20" t="s">
        <v>165</v>
      </c>
      <c r="BE381" s="188">
        <f>IF(N381="základní",J381,0)</f>
        <v>0</v>
      </c>
      <c r="BF381" s="188">
        <f>IF(N381="snížená",J381,0)</f>
        <v>0</v>
      </c>
      <c r="BG381" s="188">
        <f>IF(N381="zákl. přenesená",J381,0)</f>
        <v>0</v>
      </c>
      <c r="BH381" s="188">
        <f>IF(N381="sníž. přenesená",J381,0)</f>
        <v>0</v>
      </c>
      <c r="BI381" s="188">
        <f>IF(N381="nulová",J381,0)</f>
        <v>0</v>
      </c>
      <c r="BJ381" s="20" t="s">
        <v>85</v>
      </c>
      <c r="BK381" s="188">
        <f>ROUND(I381*H381,2)</f>
        <v>0</v>
      </c>
      <c r="BL381" s="20" t="s">
        <v>172</v>
      </c>
      <c r="BM381" s="187" t="s">
        <v>494</v>
      </c>
    </row>
    <row r="382" spans="1:65" s="2" customFormat="1" ht="19.5">
      <c r="A382" s="37"/>
      <c r="B382" s="38"/>
      <c r="C382" s="39"/>
      <c r="D382" s="189" t="s">
        <v>174</v>
      </c>
      <c r="E382" s="39"/>
      <c r="F382" s="190" t="s">
        <v>495</v>
      </c>
      <c r="G382" s="39"/>
      <c r="H382" s="39"/>
      <c r="I382" s="191"/>
      <c r="J382" s="39"/>
      <c r="K382" s="39"/>
      <c r="L382" s="42"/>
      <c r="M382" s="192"/>
      <c r="N382" s="193"/>
      <c r="O382" s="67"/>
      <c r="P382" s="67"/>
      <c r="Q382" s="67"/>
      <c r="R382" s="67"/>
      <c r="S382" s="67"/>
      <c r="T382" s="68"/>
      <c r="U382" s="37"/>
      <c r="V382" s="37"/>
      <c r="W382" s="37"/>
      <c r="X382" s="37"/>
      <c r="Y382" s="37"/>
      <c r="Z382" s="37"/>
      <c r="AA382" s="37"/>
      <c r="AB382" s="37"/>
      <c r="AC382" s="37"/>
      <c r="AD382" s="37"/>
      <c r="AE382" s="37"/>
      <c r="AT382" s="20" t="s">
        <v>174</v>
      </c>
      <c r="AU382" s="20" t="s">
        <v>87</v>
      </c>
    </row>
    <row r="383" spans="1:65" s="2" customFormat="1" ht="11.25">
      <c r="A383" s="37"/>
      <c r="B383" s="38"/>
      <c r="C383" s="39"/>
      <c r="D383" s="194" t="s">
        <v>176</v>
      </c>
      <c r="E383" s="39"/>
      <c r="F383" s="195" t="s">
        <v>496</v>
      </c>
      <c r="G383" s="39"/>
      <c r="H383" s="39"/>
      <c r="I383" s="191"/>
      <c r="J383" s="39"/>
      <c r="K383" s="39"/>
      <c r="L383" s="42"/>
      <c r="M383" s="192"/>
      <c r="N383" s="193"/>
      <c r="O383" s="67"/>
      <c r="P383" s="67"/>
      <c r="Q383" s="67"/>
      <c r="R383" s="67"/>
      <c r="S383" s="67"/>
      <c r="T383" s="68"/>
      <c r="U383" s="37"/>
      <c r="V383" s="37"/>
      <c r="W383" s="37"/>
      <c r="X383" s="37"/>
      <c r="Y383" s="37"/>
      <c r="Z383" s="37"/>
      <c r="AA383" s="37"/>
      <c r="AB383" s="37"/>
      <c r="AC383" s="37"/>
      <c r="AD383" s="37"/>
      <c r="AE383" s="37"/>
      <c r="AT383" s="20" t="s">
        <v>176</v>
      </c>
      <c r="AU383" s="20" t="s">
        <v>87</v>
      </c>
    </row>
    <row r="384" spans="1:65" s="15" customFormat="1" ht="11.25">
      <c r="B384" s="218"/>
      <c r="C384" s="219"/>
      <c r="D384" s="189" t="s">
        <v>178</v>
      </c>
      <c r="E384" s="220" t="s">
        <v>21</v>
      </c>
      <c r="F384" s="221" t="s">
        <v>472</v>
      </c>
      <c r="G384" s="219"/>
      <c r="H384" s="220" t="s">
        <v>21</v>
      </c>
      <c r="I384" s="222"/>
      <c r="J384" s="219"/>
      <c r="K384" s="219"/>
      <c r="L384" s="223"/>
      <c r="M384" s="224"/>
      <c r="N384" s="225"/>
      <c r="O384" s="225"/>
      <c r="P384" s="225"/>
      <c r="Q384" s="225"/>
      <c r="R384" s="225"/>
      <c r="S384" s="225"/>
      <c r="T384" s="226"/>
      <c r="AT384" s="227" t="s">
        <v>178</v>
      </c>
      <c r="AU384" s="227" t="s">
        <v>87</v>
      </c>
      <c r="AV384" s="15" t="s">
        <v>85</v>
      </c>
      <c r="AW384" s="15" t="s">
        <v>38</v>
      </c>
      <c r="AX384" s="15" t="s">
        <v>77</v>
      </c>
      <c r="AY384" s="227" t="s">
        <v>165</v>
      </c>
    </row>
    <row r="385" spans="1:65" s="13" customFormat="1" ht="22.5">
      <c r="B385" s="196"/>
      <c r="C385" s="197"/>
      <c r="D385" s="189" t="s">
        <v>178</v>
      </c>
      <c r="E385" s="198" t="s">
        <v>21</v>
      </c>
      <c r="F385" s="199" t="s">
        <v>497</v>
      </c>
      <c r="G385" s="197"/>
      <c r="H385" s="200">
        <v>0.17</v>
      </c>
      <c r="I385" s="201"/>
      <c r="J385" s="197"/>
      <c r="K385" s="197"/>
      <c r="L385" s="202"/>
      <c r="M385" s="203"/>
      <c r="N385" s="204"/>
      <c r="O385" s="204"/>
      <c r="P385" s="204"/>
      <c r="Q385" s="204"/>
      <c r="R385" s="204"/>
      <c r="S385" s="204"/>
      <c r="T385" s="205"/>
      <c r="AT385" s="206" t="s">
        <v>178</v>
      </c>
      <c r="AU385" s="206" t="s">
        <v>87</v>
      </c>
      <c r="AV385" s="13" t="s">
        <v>87</v>
      </c>
      <c r="AW385" s="13" t="s">
        <v>38</v>
      </c>
      <c r="AX385" s="13" t="s">
        <v>77</v>
      </c>
      <c r="AY385" s="206" t="s">
        <v>165</v>
      </c>
    </row>
    <row r="386" spans="1:65" s="13" customFormat="1" ht="22.5">
      <c r="B386" s="196"/>
      <c r="C386" s="197"/>
      <c r="D386" s="189" t="s">
        <v>178</v>
      </c>
      <c r="E386" s="198" t="s">
        <v>21</v>
      </c>
      <c r="F386" s="199" t="s">
        <v>498</v>
      </c>
      <c r="G386" s="197"/>
      <c r="H386" s="200">
        <v>0.16300000000000001</v>
      </c>
      <c r="I386" s="201"/>
      <c r="J386" s="197"/>
      <c r="K386" s="197"/>
      <c r="L386" s="202"/>
      <c r="M386" s="203"/>
      <c r="N386" s="204"/>
      <c r="O386" s="204"/>
      <c r="P386" s="204"/>
      <c r="Q386" s="204"/>
      <c r="R386" s="204"/>
      <c r="S386" s="204"/>
      <c r="T386" s="205"/>
      <c r="AT386" s="206" t="s">
        <v>178</v>
      </c>
      <c r="AU386" s="206" t="s">
        <v>87</v>
      </c>
      <c r="AV386" s="13" t="s">
        <v>87</v>
      </c>
      <c r="AW386" s="13" t="s">
        <v>38</v>
      </c>
      <c r="AX386" s="13" t="s">
        <v>77</v>
      </c>
      <c r="AY386" s="206" t="s">
        <v>165</v>
      </c>
    </row>
    <row r="387" spans="1:65" s="14" customFormat="1" ht="11.25">
      <c r="B387" s="207"/>
      <c r="C387" s="208"/>
      <c r="D387" s="189" t="s">
        <v>178</v>
      </c>
      <c r="E387" s="209" t="s">
        <v>21</v>
      </c>
      <c r="F387" s="210" t="s">
        <v>180</v>
      </c>
      <c r="G387" s="208"/>
      <c r="H387" s="211">
        <v>0.33300000000000002</v>
      </c>
      <c r="I387" s="212"/>
      <c r="J387" s="208"/>
      <c r="K387" s="208"/>
      <c r="L387" s="213"/>
      <c r="M387" s="214"/>
      <c r="N387" s="215"/>
      <c r="O387" s="215"/>
      <c r="P387" s="215"/>
      <c r="Q387" s="215"/>
      <c r="R387" s="215"/>
      <c r="S387" s="215"/>
      <c r="T387" s="216"/>
      <c r="AT387" s="217" t="s">
        <v>178</v>
      </c>
      <c r="AU387" s="217" t="s">
        <v>87</v>
      </c>
      <c r="AV387" s="14" t="s">
        <v>172</v>
      </c>
      <c r="AW387" s="14" t="s">
        <v>38</v>
      </c>
      <c r="AX387" s="14" t="s">
        <v>85</v>
      </c>
      <c r="AY387" s="217" t="s">
        <v>165</v>
      </c>
    </row>
    <row r="388" spans="1:65" s="2" customFormat="1" ht="24.2" customHeight="1">
      <c r="A388" s="37"/>
      <c r="B388" s="38"/>
      <c r="C388" s="176" t="s">
        <v>499</v>
      </c>
      <c r="D388" s="176" t="s">
        <v>167</v>
      </c>
      <c r="E388" s="177" t="s">
        <v>500</v>
      </c>
      <c r="F388" s="178" t="s">
        <v>501</v>
      </c>
      <c r="G388" s="179" t="s">
        <v>170</v>
      </c>
      <c r="H388" s="180">
        <v>6.2</v>
      </c>
      <c r="I388" s="181"/>
      <c r="J388" s="182">
        <f>ROUND(I388*H388,2)</f>
        <v>0</v>
      </c>
      <c r="K388" s="178" t="s">
        <v>171</v>
      </c>
      <c r="L388" s="42"/>
      <c r="M388" s="183" t="s">
        <v>21</v>
      </c>
      <c r="N388" s="184" t="s">
        <v>48</v>
      </c>
      <c r="O388" s="67"/>
      <c r="P388" s="185">
        <f>O388*H388</f>
        <v>0</v>
      </c>
      <c r="Q388" s="185">
        <v>6.8479999999999999E-2</v>
      </c>
      <c r="R388" s="185">
        <f>Q388*H388</f>
        <v>0.42457600000000001</v>
      </c>
      <c r="S388" s="185">
        <v>0</v>
      </c>
      <c r="T388" s="186">
        <f>S388*H388</f>
        <v>0</v>
      </c>
      <c r="U388" s="37"/>
      <c r="V388" s="37"/>
      <c r="W388" s="37"/>
      <c r="X388" s="37"/>
      <c r="Y388" s="37"/>
      <c r="Z388" s="37"/>
      <c r="AA388" s="37"/>
      <c r="AB388" s="37"/>
      <c r="AC388" s="37"/>
      <c r="AD388" s="37"/>
      <c r="AE388" s="37"/>
      <c r="AR388" s="187" t="s">
        <v>172</v>
      </c>
      <c r="AT388" s="187" t="s">
        <v>167</v>
      </c>
      <c r="AU388" s="187" t="s">
        <v>87</v>
      </c>
      <c r="AY388" s="20" t="s">
        <v>165</v>
      </c>
      <c r="BE388" s="188">
        <f>IF(N388="základní",J388,0)</f>
        <v>0</v>
      </c>
      <c r="BF388" s="188">
        <f>IF(N388="snížená",J388,0)</f>
        <v>0</v>
      </c>
      <c r="BG388" s="188">
        <f>IF(N388="zákl. přenesená",J388,0)</f>
        <v>0</v>
      </c>
      <c r="BH388" s="188">
        <f>IF(N388="sníž. přenesená",J388,0)</f>
        <v>0</v>
      </c>
      <c r="BI388" s="188">
        <f>IF(N388="nulová",J388,0)</f>
        <v>0</v>
      </c>
      <c r="BJ388" s="20" t="s">
        <v>85</v>
      </c>
      <c r="BK388" s="188">
        <f>ROUND(I388*H388,2)</f>
        <v>0</v>
      </c>
      <c r="BL388" s="20" t="s">
        <v>172</v>
      </c>
      <c r="BM388" s="187" t="s">
        <v>502</v>
      </c>
    </row>
    <row r="389" spans="1:65" s="2" customFormat="1" ht="19.5">
      <c r="A389" s="37"/>
      <c r="B389" s="38"/>
      <c r="C389" s="39"/>
      <c r="D389" s="189" t="s">
        <v>174</v>
      </c>
      <c r="E389" s="39"/>
      <c r="F389" s="190" t="s">
        <v>503</v>
      </c>
      <c r="G389" s="39"/>
      <c r="H389" s="39"/>
      <c r="I389" s="191"/>
      <c r="J389" s="39"/>
      <c r="K389" s="39"/>
      <c r="L389" s="42"/>
      <c r="M389" s="192"/>
      <c r="N389" s="193"/>
      <c r="O389" s="67"/>
      <c r="P389" s="67"/>
      <c r="Q389" s="67"/>
      <c r="R389" s="67"/>
      <c r="S389" s="67"/>
      <c r="T389" s="68"/>
      <c r="U389" s="37"/>
      <c r="V389" s="37"/>
      <c r="W389" s="37"/>
      <c r="X389" s="37"/>
      <c r="Y389" s="37"/>
      <c r="Z389" s="37"/>
      <c r="AA389" s="37"/>
      <c r="AB389" s="37"/>
      <c r="AC389" s="37"/>
      <c r="AD389" s="37"/>
      <c r="AE389" s="37"/>
      <c r="AT389" s="20" t="s">
        <v>174</v>
      </c>
      <c r="AU389" s="20" t="s">
        <v>87</v>
      </c>
    </row>
    <row r="390" spans="1:65" s="2" customFormat="1" ht="11.25">
      <c r="A390" s="37"/>
      <c r="B390" s="38"/>
      <c r="C390" s="39"/>
      <c r="D390" s="194" t="s">
        <v>176</v>
      </c>
      <c r="E390" s="39"/>
      <c r="F390" s="195" t="s">
        <v>504</v>
      </c>
      <c r="G390" s="39"/>
      <c r="H390" s="39"/>
      <c r="I390" s="191"/>
      <c r="J390" s="39"/>
      <c r="K390" s="39"/>
      <c r="L390" s="42"/>
      <c r="M390" s="192"/>
      <c r="N390" s="193"/>
      <c r="O390" s="67"/>
      <c r="P390" s="67"/>
      <c r="Q390" s="67"/>
      <c r="R390" s="67"/>
      <c r="S390" s="67"/>
      <c r="T390" s="68"/>
      <c r="U390" s="37"/>
      <c r="V390" s="37"/>
      <c r="W390" s="37"/>
      <c r="X390" s="37"/>
      <c r="Y390" s="37"/>
      <c r="Z390" s="37"/>
      <c r="AA390" s="37"/>
      <c r="AB390" s="37"/>
      <c r="AC390" s="37"/>
      <c r="AD390" s="37"/>
      <c r="AE390" s="37"/>
      <c r="AT390" s="20" t="s">
        <v>176</v>
      </c>
      <c r="AU390" s="20" t="s">
        <v>87</v>
      </c>
    </row>
    <row r="391" spans="1:65" s="13" customFormat="1" ht="11.25">
      <c r="B391" s="196"/>
      <c r="C391" s="197"/>
      <c r="D391" s="189" t="s">
        <v>178</v>
      </c>
      <c r="E391" s="198" t="s">
        <v>21</v>
      </c>
      <c r="F391" s="199" t="s">
        <v>505</v>
      </c>
      <c r="G391" s="197"/>
      <c r="H391" s="200">
        <v>6.2</v>
      </c>
      <c r="I391" s="201"/>
      <c r="J391" s="197"/>
      <c r="K391" s="197"/>
      <c r="L391" s="202"/>
      <c r="M391" s="203"/>
      <c r="N391" s="204"/>
      <c r="O391" s="204"/>
      <c r="P391" s="204"/>
      <c r="Q391" s="204"/>
      <c r="R391" s="204"/>
      <c r="S391" s="204"/>
      <c r="T391" s="205"/>
      <c r="AT391" s="206" t="s">
        <v>178</v>
      </c>
      <c r="AU391" s="206" t="s">
        <v>87</v>
      </c>
      <c r="AV391" s="13" t="s">
        <v>87</v>
      </c>
      <c r="AW391" s="13" t="s">
        <v>38</v>
      </c>
      <c r="AX391" s="13" t="s">
        <v>77</v>
      </c>
      <c r="AY391" s="206" t="s">
        <v>165</v>
      </c>
    </row>
    <row r="392" spans="1:65" s="14" customFormat="1" ht="11.25">
      <c r="B392" s="207"/>
      <c r="C392" s="208"/>
      <c r="D392" s="189" t="s">
        <v>178</v>
      </c>
      <c r="E392" s="209" t="s">
        <v>21</v>
      </c>
      <c r="F392" s="210" t="s">
        <v>180</v>
      </c>
      <c r="G392" s="208"/>
      <c r="H392" s="211">
        <v>6.2</v>
      </c>
      <c r="I392" s="212"/>
      <c r="J392" s="208"/>
      <c r="K392" s="208"/>
      <c r="L392" s="213"/>
      <c r="M392" s="214"/>
      <c r="N392" s="215"/>
      <c r="O392" s="215"/>
      <c r="P392" s="215"/>
      <c r="Q392" s="215"/>
      <c r="R392" s="215"/>
      <c r="S392" s="215"/>
      <c r="T392" s="216"/>
      <c r="AT392" s="217" t="s">
        <v>178</v>
      </c>
      <c r="AU392" s="217" t="s">
        <v>87</v>
      </c>
      <c r="AV392" s="14" t="s">
        <v>172</v>
      </c>
      <c r="AW392" s="14" t="s">
        <v>38</v>
      </c>
      <c r="AX392" s="14" t="s">
        <v>85</v>
      </c>
      <c r="AY392" s="217" t="s">
        <v>165</v>
      </c>
    </row>
    <row r="393" spans="1:65" s="2" customFormat="1" ht="24.2" customHeight="1">
      <c r="A393" s="37"/>
      <c r="B393" s="38"/>
      <c r="C393" s="176" t="s">
        <v>506</v>
      </c>
      <c r="D393" s="176" t="s">
        <v>167</v>
      </c>
      <c r="E393" s="177" t="s">
        <v>507</v>
      </c>
      <c r="F393" s="178" t="s">
        <v>508</v>
      </c>
      <c r="G393" s="179" t="s">
        <v>170</v>
      </c>
      <c r="H393" s="180">
        <v>1.073</v>
      </c>
      <c r="I393" s="181"/>
      <c r="J393" s="182">
        <f>ROUND(I393*H393,2)</f>
        <v>0</v>
      </c>
      <c r="K393" s="178" t="s">
        <v>171</v>
      </c>
      <c r="L393" s="42"/>
      <c r="M393" s="183" t="s">
        <v>21</v>
      </c>
      <c r="N393" s="184" t="s">
        <v>48</v>
      </c>
      <c r="O393" s="67"/>
      <c r="P393" s="185">
        <f>O393*H393</f>
        <v>0</v>
      </c>
      <c r="Q393" s="185">
        <v>0.17818000000000001</v>
      </c>
      <c r="R393" s="185">
        <f>Q393*H393</f>
        <v>0.19118714000000001</v>
      </c>
      <c r="S393" s="185">
        <v>0</v>
      </c>
      <c r="T393" s="186">
        <f>S393*H393</f>
        <v>0</v>
      </c>
      <c r="U393" s="37"/>
      <c r="V393" s="37"/>
      <c r="W393" s="37"/>
      <c r="X393" s="37"/>
      <c r="Y393" s="37"/>
      <c r="Z393" s="37"/>
      <c r="AA393" s="37"/>
      <c r="AB393" s="37"/>
      <c r="AC393" s="37"/>
      <c r="AD393" s="37"/>
      <c r="AE393" s="37"/>
      <c r="AR393" s="187" t="s">
        <v>172</v>
      </c>
      <c r="AT393" s="187" t="s">
        <v>167</v>
      </c>
      <c r="AU393" s="187" t="s">
        <v>87</v>
      </c>
      <c r="AY393" s="20" t="s">
        <v>165</v>
      </c>
      <c r="BE393" s="188">
        <f>IF(N393="základní",J393,0)</f>
        <v>0</v>
      </c>
      <c r="BF393" s="188">
        <f>IF(N393="snížená",J393,0)</f>
        <v>0</v>
      </c>
      <c r="BG393" s="188">
        <f>IF(N393="zákl. přenesená",J393,0)</f>
        <v>0</v>
      </c>
      <c r="BH393" s="188">
        <f>IF(N393="sníž. přenesená",J393,0)</f>
        <v>0</v>
      </c>
      <c r="BI393" s="188">
        <f>IF(N393="nulová",J393,0)</f>
        <v>0</v>
      </c>
      <c r="BJ393" s="20" t="s">
        <v>85</v>
      </c>
      <c r="BK393" s="188">
        <f>ROUND(I393*H393,2)</f>
        <v>0</v>
      </c>
      <c r="BL393" s="20" t="s">
        <v>172</v>
      </c>
      <c r="BM393" s="187" t="s">
        <v>509</v>
      </c>
    </row>
    <row r="394" spans="1:65" s="2" customFormat="1" ht="19.5">
      <c r="A394" s="37"/>
      <c r="B394" s="38"/>
      <c r="C394" s="39"/>
      <c r="D394" s="189" t="s">
        <v>174</v>
      </c>
      <c r="E394" s="39"/>
      <c r="F394" s="190" t="s">
        <v>510</v>
      </c>
      <c r="G394" s="39"/>
      <c r="H394" s="39"/>
      <c r="I394" s="191"/>
      <c r="J394" s="39"/>
      <c r="K394" s="39"/>
      <c r="L394" s="42"/>
      <c r="M394" s="192"/>
      <c r="N394" s="193"/>
      <c r="O394" s="67"/>
      <c r="P394" s="67"/>
      <c r="Q394" s="67"/>
      <c r="R394" s="67"/>
      <c r="S394" s="67"/>
      <c r="T394" s="68"/>
      <c r="U394" s="37"/>
      <c r="V394" s="37"/>
      <c r="W394" s="37"/>
      <c r="X394" s="37"/>
      <c r="Y394" s="37"/>
      <c r="Z394" s="37"/>
      <c r="AA394" s="37"/>
      <c r="AB394" s="37"/>
      <c r="AC394" s="37"/>
      <c r="AD394" s="37"/>
      <c r="AE394" s="37"/>
      <c r="AT394" s="20" t="s">
        <v>174</v>
      </c>
      <c r="AU394" s="20" t="s">
        <v>87</v>
      </c>
    </row>
    <row r="395" spans="1:65" s="2" customFormat="1" ht="11.25">
      <c r="A395" s="37"/>
      <c r="B395" s="38"/>
      <c r="C395" s="39"/>
      <c r="D395" s="194" t="s">
        <v>176</v>
      </c>
      <c r="E395" s="39"/>
      <c r="F395" s="195" t="s">
        <v>511</v>
      </c>
      <c r="G395" s="39"/>
      <c r="H395" s="39"/>
      <c r="I395" s="191"/>
      <c r="J395" s="39"/>
      <c r="K395" s="39"/>
      <c r="L395" s="42"/>
      <c r="M395" s="192"/>
      <c r="N395" s="193"/>
      <c r="O395" s="67"/>
      <c r="P395" s="67"/>
      <c r="Q395" s="67"/>
      <c r="R395" s="67"/>
      <c r="S395" s="67"/>
      <c r="T395" s="68"/>
      <c r="U395" s="37"/>
      <c r="V395" s="37"/>
      <c r="W395" s="37"/>
      <c r="X395" s="37"/>
      <c r="Y395" s="37"/>
      <c r="Z395" s="37"/>
      <c r="AA395" s="37"/>
      <c r="AB395" s="37"/>
      <c r="AC395" s="37"/>
      <c r="AD395" s="37"/>
      <c r="AE395" s="37"/>
      <c r="AT395" s="20" t="s">
        <v>176</v>
      </c>
      <c r="AU395" s="20" t="s">
        <v>87</v>
      </c>
    </row>
    <row r="396" spans="1:65" s="13" customFormat="1" ht="22.5">
      <c r="B396" s="196"/>
      <c r="C396" s="197"/>
      <c r="D396" s="189" t="s">
        <v>178</v>
      </c>
      <c r="E396" s="198" t="s">
        <v>21</v>
      </c>
      <c r="F396" s="199" t="s">
        <v>512</v>
      </c>
      <c r="G396" s="197"/>
      <c r="H396" s="200">
        <v>1.073</v>
      </c>
      <c r="I396" s="201"/>
      <c r="J396" s="197"/>
      <c r="K396" s="197"/>
      <c r="L396" s="202"/>
      <c r="M396" s="203"/>
      <c r="N396" s="204"/>
      <c r="O396" s="204"/>
      <c r="P396" s="204"/>
      <c r="Q396" s="204"/>
      <c r="R396" s="204"/>
      <c r="S396" s="204"/>
      <c r="T396" s="205"/>
      <c r="AT396" s="206" t="s">
        <v>178</v>
      </c>
      <c r="AU396" s="206" t="s">
        <v>87</v>
      </c>
      <c r="AV396" s="13" t="s">
        <v>87</v>
      </c>
      <c r="AW396" s="13" t="s">
        <v>38</v>
      </c>
      <c r="AX396" s="13" t="s">
        <v>77</v>
      </c>
      <c r="AY396" s="206" t="s">
        <v>165</v>
      </c>
    </row>
    <row r="397" spans="1:65" s="14" customFormat="1" ht="11.25">
      <c r="B397" s="207"/>
      <c r="C397" s="208"/>
      <c r="D397" s="189" t="s">
        <v>178</v>
      </c>
      <c r="E397" s="209" t="s">
        <v>21</v>
      </c>
      <c r="F397" s="210" t="s">
        <v>180</v>
      </c>
      <c r="G397" s="208"/>
      <c r="H397" s="211">
        <v>1.073</v>
      </c>
      <c r="I397" s="212"/>
      <c r="J397" s="208"/>
      <c r="K397" s="208"/>
      <c r="L397" s="213"/>
      <c r="M397" s="214"/>
      <c r="N397" s="215"/>
      <c r="O397" s="215"/>
      <c r="P397" s="215"/>
      <c r="Q397" s="215"/>
      <c r="R397" s="215"/>
      <c r="S397" s="215"/>
      <c r="T397" s="216"/>
      <c r="AT397" s="217" t="s">
        <v>178</v>
      </c>
      <c r="AU397" s="217" t="s">
        <v>87</v>
      </c>
      <c r="AV397" s="14" t="s">
        <v>172</v>
      </c>
      <c r="AW397" s="14" t="s">
        <v>38</v>
      </c>
      <c r="AX397" s="14" t="s">
        <v>85</v>
      </c>
      <c r="AY397" s="217" t="s">
        <v>165</v>
      </c>
    </row>
    <row r="398" spans="1:65" s="2" customFormat="1" ht="24.2" customHeight="1">
      <c r="A398" s="37"/>
      <c r="B398" s="38"/>
      <c r="C398" s="176" t="s">
        <v>513</v>
      </c>
      <c r="D398" s="176" t="s">
        <v>167</v>
      </c>
      <c r="E398" s="177" t="s">
        <v>514</v>
      </c>
      <c r="F398" s="178" t="s">
        <v>515</v>
      </c>
      <c r="G398" s="179" t="s">
        <v>170</v>
      </c>
      <c r="H398" s="180">
        <v>5.95</v>
      </c>
      <c r="I398" s="181"/>
      <c r="J398" s="182">
        <f>ROUND(I398*H398,2)</f>
        <v>0</v>
      </c>
      <c r="K398" s="178" t="s">
        <v>171</v>
      </c>
      <c r="L398" s="42"/>
      <c r="M398" s="183" t="s">
        <v>21</v>
      </c>
      <c r="N398" s="184" t="s">
        <v>48</v>
      </c>
      <c r="O398" s="67"/>
      <c r="P398" s="185">
        <f>O398*H398</f>
        <v>0</v>
      </c>
      <c r="Q398" s="185">
        <v>0.29330000000000001</v>
      </c>
      <c r="R398" s="185">
        <f>Q398*H398</f>
        <v>1.7451350000000001</v>
      </c>
      <c r="S398" s="185">
        <v>0</v>
      </c>
      <c r="T398" s="186">
        <f>S398*H398</f>
        <v>0</v>
      </c>
      <c r="U398" s="37"/>
      <c r="V398" s="37"/>
      <c r="W398" s="37"/>
      <c r="X398" s="37"/>
      <c r="Y398" s="37"/>
      <c r="Z398" s="37"/>
      <c r="AA398" s="37"/>
      <c r="AB398" s="37"/>
      <c r="AC398" s="37"/>
      <c r="AD398" s="37"/>
      <c r="AE398" s="37"/>
      <c r="AR398" s="187" t="s">
        <v>172</v>
      </c>
      <c r="AT398" s="187" t="s">
        <v>167</v>
      </c>
      <c r="AU398" s="187" t="s">
        <v>87</v>
      </c>
      <c r="AY398" s="20" t="s">
        <v>165</v>
      </c>
      <c r="BE398" s="188">
        <f>IF(N398="základní",J398,0)</f>
        <v>0</v>
      </c>
      <c r="BF398" s="188">
        <f>IF(N398="snížená",J398,0)</f>
        <v>0</v>
      </c>
      <c r="BG398" s="188">
        <f>IF(N398="zákl. přenesená",J398,0)</f>
        <v>0</v>
      </c>
      <c r="BH398" s="188">
        <f>IF(N398="sníž. přenesená",J398,0)</f>
        <v>0</v>
      </c>
      <c r="BI398" s="188">
        <f>IF(N398="nulová",J398,0)</f>
        <v>0</v>
      </c>
      <c r="BJ398" s="20" t="s">
        <v>85</v>
      </c>
      <c r="BK398" s="188">
        <f>ROUND(I398*H398,2)</f>
        <v>0</v>
      </c>
      <c r="BL398" s="20" t="s">
        <v>172</v>
      </c>
      <c r="BM398" s="187" t="s">
        <v>516</v>
      </c>
    </row>
    <row r="399" spans="1:65" s="2" customFormat="1" ht="39">
      <c r="A399" s="37"/>
      <c r="B399" s="38"/>
      <c r="C399" s="39"/>
      <c r="D399" s="189" t="s">
        <v>174</v>
      </c>
      <c r="E399" s="39"/>
      <c r="F399" s="190" t="s">
        <v>517</v>
      </c>
      <c r="G399" s="39"/>
      <c r="H399" s="39"/>
      <c r="I399" s="191"/>
      <c r="J399" s="39"/>
      <c r="K399" s="39"/>
      <c r="L399" s="42"/>
      <c r="M399" s="192"/>
      <c r="N399" s="193"/>
      <c r="O399" s="67"/>
      <c r="P399" s="67"/>
      <c r="Q399" s="67"/>
      <c r="R399" s="67"/>
      <c r="S399" s="67"/>
      <c r="T399" s="68"/>
      <c r="U399" s="37"/>
      <c r="V399" s="37"/>
      <c r="W399" s="37"/>
      <c r="X399" s="37"/>
      <c r="Y399" s="37"/>
      <c r="Z399" s="37"/>
      <c r="AA399" s="37"/>
      <c r="AB399" s="37"/>
      <c r="AC399" s="37"/>
      <c r="AD399" s="37"/>
      <c r="AE399" s="37"/>
      <c r="AT399" s="20" t="s">
        <v>174</v>
      </c>
      <c r="AU399" s="20" t="s">
        <v>87</v>
      </c>
    </row>
    <row r="400" spans="1:65" s="2" customFormat="1" ht="11.25">
      <c r="A400" s="37"/>
      <c r="B400" s="38"/>
      <c r="C400" s="39"/>
      <c r="D400" s="194" t="s">
        <v>176</v>
      </c>
      <c r="E400" s="39"/>
      <c r="F400" s="195" t="s">
        <v>518</v>
      </c>
      <c r="G400" s="39"/>
      <c r="H400" s="39"/>
      <c r="I400" s="191"/>
      <c r="J400" s="39"/>
      <c r="K400" s="39"/>
      <c r="L400" s="42"/>
      <c r="M400" s="192"/>
      <c r="N400" s="193"/>
      <c r="O400" s="67"/>
      <c r="P400" s="67"/>
      <c r="Q400" s="67"/>
      <c r="R400" s="67"/>
      <c r="S400" s="67"/>
      <c r="T400" s="68"/>
      <c r="U400" s="37"/>
      <c r="V400" s="37"/>
      <c r="W400" s="37"/>
      <c r="X400" s="37"/>
      <c r="Y400" s="37"/>
      <c r="Z400" s="37"/>
      <c r="AA400" s="37"/>
      <c r="AB400" s="37"/>
      <c r="AC400" s="37"/>
      <c r="AD400" s="37"/>
      <c r="AE400" s="37"/>
      <c r="AT400" s="20" t="s">
        <v>176</v>
      </c>
      <c r="AU400" s="20" t="s">
        <v>87</v>
      </c>
    </row>
    <row r="401" spans="1:65" s="13" customFormat="1" ht="22.5">
      <c r="B401" s="196"/>
      <c r="C401" s="197"/>
      <c r="D401" s="189" t="s">
        <v>178</v>
      </c>
      <c r="E401" s="198" t="s">
        <v>21</v>
      </c>
      <c r="F401" s="199" t="s">
        <v>519</v>
      </c>
      <c r="G401" s="197"/>
      <c r="H401" s="200">
        <v>5.95</v>
      </c>
      <c r="I401" s="201"/>
      <c r="J401" s="197"/>
      <c r="K401" s="197"/>
      <c r="L401" s="202"/>
      <c r="M401" s="203"/>
      <c r="N401" s="204"/>
      <c r="O401" s="204"/>
      <c r="P401" s="204"/>
      <c r="Q401" s="204"/>
      <c r="R401" s="204"/>
      <c r="S401" s="204"/>
      <c r="T401" s="205"/>
      <c r="AT401" s="206" t="s">
        <v>178</v>
      </c>
      <c r="AU401" s="206" t="s">
        <v>87</v>
      </c>
      <c r="AV401" s="13" t="s">
        <v>87</v>
      </c>
      <c r="AW401" s="13" t="s">
        <v>38</v>
      </c>
      <c r="AX401" s="13" t="s">
        <v>77</v>
      </c>
      <c r="AY401" s="206" t="s">
        <v>165</v>
      </c>
    </row>
    <row r="402" spans="1:65" s="14" customFormat="1" ht="11.25">
      <c r="B402" s="207"/>
      <c r="C402" s="208"/>
      <c r="D402" s="189" t="s">
        <v>178</v>
      </c>
      <c r="E402" s="209" t="s">
        <v>21</v>
      </c>
      <c r="F402" s="210" t="s">
        <v>180</v>
      </c>
      <c r="G402" s="208"/>
      <c r="H402" s="211">
        <v>5.95</v>
      </c>
      <c r="I402" s="212"/>
      <c r="J402" s="208"/>
      <c r="K402" s="208"/>
      <c r="L402" s="213"/>
      <c r="M402" s="214"/>
      <c r="N402" s="215"/>
      <c r="O402" s="215"/>
      <c r="P402" s="215"/>
      <c r="Q402" s="215"/>
      <c r="R402" s="215"/>
      <c r="S402" s="215"/>
      <c r="T402" s="216"/>
      <c r="AT402" s="217" t="s">
        <v>178</v>
      </c>
      <c r="AU402" s="217" t="s">
        <v>87</v>
      </c>
      <c r="AV402" s="14" t="s">
        <v>172</v>
      </c>
      <c r="AW402" s="14" t="s">
        <v>38</v>
      </c>
      <c r="AX402" s="14" t="s">
        <v>85</v>
      </c>
      <c r="AY402" s="217" t="s">
        <v>165</v>
      </c>
    </row>
    <row r="403" spans="1:65" s="2" customFormat="1" ht="24.2" customHeight="1">
      <c r="A403" s="37"/>
      <c r="B403" s="38"/>
      <c r="C403" s="176" t="s">
        <v>520</v>
      </c>
      <c r="D403" s="176" t="s">
        <v>167</v>
      </c>
      <c r="E403" s="177" t="s">
        <v>521</v>
      </c>
      <c r="F403" s="178" t="s">
        <v>522</v>
      </c>
      <c r="G403" s="179" t="s">
        <v>170</v>
      </c>
      <c r="H403" s="180">
        <v>4.3230000000000004</v>
      </c>
      <c r="I403" s="181"/>
      <c r="J403" s="182">
        <f>ROUND(I403*H403,2)</f>
        <v>0</v>
      </c>
      <c r="K403" s="178" t="s">
        <v>171</v>
      </c>
      <c r="L403" s="42"/>
      <c r="M403" s="183" t="s">
        <v>21</v>
      </c>
      <c r="N403" s="184" t="s">
        <v>48</v>
      </c>
      <c r="O403" s="67"/>
      <c r="P403" s="185">
        <f>O403*H403</f>
        <v>0</v>
      </c>
      <c r="Q403" s="185">
        <v>8.8400000000000006E-3</v>
      </c>
      <c r="R403" s="185">
        <f>Q403*H403</f>
        <v>3.8215320000000004E-2</v>
      </c>
      <c r="S403" s="185">
        <v>0</v>
      </c>
      <c r="T403" s="186">
        <f>S403*H403</f>
        <v>0</v>
      </c>
      <c r="U403" s="37"/>
      <c r="V403" s="37"/>
      <c r="W403" s="37"/>
      <c r="X403" s="37"/>
      <c r="Y403" s="37"/>
      <c r="Z403" s="37"/>
      <c r="AA403" s="37"/>
      <c r="AB403" s="37"/>
      <c r="AC403" s="37"/>
      <c r="AD403" s="37"/>
      <c r="AE403" s="37"/>
      <c r="AR403" s="187" t="s">
        <v>172</v>
      </c>
      <c r="AT403" s="187" t="s">
        <v>167</v>
      </c>
      <c r="AU403" s="187" t="s">
        <v>87</v>
      </c>
      <c r="AY403" s="20" t="s">
        <v>165</v>
      </c>
      <c r="BE403" s="188">
        <f>IF(N403="základní",J403,0)</f>
        <v>0</v>
      </c>
      <c r="BF403" s="188">
        <f>IF(N403="snížená",J403,0)</f>
        <v>0</v>
      </c>
      <c r="BG403" s="188">
        <f>IF(N403="zákl. přenesená",J403,0)</f>
        <v>0</v>
      </c>
      <c r="BH403" s="188">
        <f>IF(N403="sníž. přenesená",J403,0)</f>
        <v>0</v>
      </c>
      <c r="BI403" s="188">
        <f>IF(N403="nulová",J403,0)</f>
        <v>0</v>
      </c>
      <c r="BJ403" s="20" t="s">
        <v>85</v>
      </c>
      <c r="BK403" s="188">
        <f>ROUND(I403*H403,2)</f>
        <v>0</v>
      </c>
      <c r="BL403" s="20" t="s">
        <v>172</v>
      </c>
      <c r="BM403" s="187" t="s">
        <v>523</v>
      </c>
    </row>
    <row r="404" spans="1:65" s="2" customFormat="1" ht="29.25">
      <c r="A404" s="37"/>
      <c r="B404" s="38"/>
      <c r="C404" s="39"/>
      <c r="D404" s="189" t="s">
        <v>174</v>
      </c>
      <c r="E404" s="39"/>
      <c r="F404" s="190" t="s">
        <v>524</v>
      </c>
      <c r="G404" s="39"/>
      <c r="H404" s="39"/>
      <c r="I404" s="191"/>
      <c r="J404" s="39"/>
      <c r="K404" s="39"/>
      <c r="L404" s="42"/>
      <c r="M404" s="192"/>
      <c r="N404" s="193"/>
      <c r="O404" s="67"/>
      <c r="P404" s="67"/>
      <c r="Q404" s="67"/>
      <c r="R404" s="67"/>
      <c r="S404" s="67"/>
      <c r="T404" s="68"/>
      <c r="U404" s="37"/>
      <c r="V404" s="37"/>
      <c r="W404" s="37"/>
      <c r="X404" s="37"/>
      <c r="Y404" s="37"/>
      <c r="Z404" s="37"/>
      <c r="AA404" s="37"/>
      <c r="AB404" s="37"/>
      <c r="AC404" s="37"/>
      <c r="AD404" s="37"/>
      <c r="AE404" s="37"/>
      <c r="AT404" s="20" t="s">
        <v>174</v>
      </c>
      <c r="AU404" s="20" t="s">
        <v>87</v>
      </c>
    </row>
    <row r="405" spans="1:65" s="2" customFormat="1" ht="11.25">
      <c r="A405" s="37"/>
      <c r="B405" s="38"/>
      <c r="C405" s="39"/>
      <c r="D405" s="194" t="s">
        <v>176</v>
      </c>
      <c r="E405" s="39"/>
      <c r="F405" s="195" t="s">
        <v>525</v>
      </c>
      <c r="G405" s="39"/>
      <c r="H405" s="39"/>
      <c r="I405" s="191"/>
      <c r="J405" s="39"/>
      <c r="K405" s="39"/>
      <c r="L405" s="42"/>
      <c r="M405" s="192"/>
      <c r="N405" s="193"/>
      <c r="O405" s="67"/>
      <c r="P405" s="67"/>
      <c r="Q405" s="67"/>
      <c r="R405" s="67"/>
      <c r="S405" s="67"/>
      <c r="T405" s="68"/>
      <c r="U405" s="37"/>
      <c r="V405" s="37"/>
      <c r="W405" s="37"/>
      <c r="X405" s="37"/>
      <c r="Y405" s="37"/>
      <c r="Z405" s="37"/>
      <c r="AA405" s="37"/>
      <c r="AB405" s="37"/>
      <c r="AC405" s="37"/>
      <c r="AD405" s="37"/>
      <c r="AE405" s="37"/>
      <c r="AT405" s="20" t="s">
        <v>176</v>
      </c>
      <c r="AU405" s="20" t="s">
        <v>87</v>
      </c>
    </row>
    <row r="406" spans="1:65" s="13" customFormat="1" ht="22.5">
      <c r="B406" s="196"/>
      <c r="C406" s="197"/>
      <c r="D406" s="189" t="s">
        <v>178</v>
      </c>
      <c r="E406" s="198" t="s">
        <v>21</v>
      </c>
      <c r="F406" s="199" t="s">
        <v>526</v>
      </c>
      <c r="G406" s="197"/>
      <c r="H406" s="200">
        <v>4.3230000000000004</v>
      </c>
      <c r="I406" s="201"/>
      <c r="J406" s="197"/>
      <c r="K406" s="197"/>
      <c r="L406" s="202"/>
      <c r="M406" s="203"/>
      <c r="N406" s="204"/>
      <c r="O406" s="204"/>
      <c r="P406" s="204"/>
      <c r="Q406" s="204"/>
      <c r="R406" s="204"/>
      <c r="S406" s="204"/>
      <c r="T406" s="205"/>
      <c r="AT406" s="206" t="s">
        <v>178</v>
      </c>
      <c r="AU406" s="206" t="s">
        <v>87</v>
      </c>
      <c r="AV406" s="13" t="s">
        <v>87</v>
      </c>
      <c r="AW406" s="13" t="s">
        <v>38</v>
      </c>
      <c r="AX406" s="13" t="s">
        <v>77</v>
      </c>
      <c r="AY406" s="206" t="s">
        <v>165</v>
      </c>
    </row>
    <row r="407" spans="1:65" s="14" customFormat="1" ht="11.25">
      <c r="B407" s="207"/>
      <c r="C407" s="208"/>
      <c r="D407" s="189" t="s">
        <v>178</v>
      </c>
      <c r="E407" s="209" t="s">
        <v>21</v>
      </c>
      <c r="F407" s="210" t="s">
        <v>180</v>
      </c>
      <c r="G407" s="208"/>
      <c r="H407" s="211">
        <v>4.3230000000000004</v>
      </c>
      <c r="I407" s="212"/>
      <c r="J407" s="208"/>
      <c r="K407" s="208"/>
      <c r="L407" s="213"/>
      <c r="M407" s="214"/>
      <c r="N407" s="215"/>
      <c r="O407" s="215"/>
      <c r="P407" s="215"/>
      <c r="Q407" s="215"/>
      <c r="R407" s="215"/>
      <c r="S407" s="215"/>
      <c r="T407" s="216"/>
      <c r="AT407" s="217" t="s">
        <v>178</v>
      </c>
      <c r="AU407" s="217" t="s">
        <v>87</v>
      </c>
      <c r="AV407" s="14" t="s">
        <v>172</v>
      </c>
      <c r="AW407" s="14" t="s">
        <v>38</v>
      </c>
      <c r="AX407" s="14" t="s">
        <v>85</v>
      </c>
      <c r="AY407" s="217" t="s">
        <v>165</v>
      </c>
    </row>
    <row r="408" spans="1:65" s="12" customFormat="1" ht="20.85" customHeight="1">
      <c r="B408" s="160"/>
      <c r="C408" s="161"/>
      <c r="D408" s="162" t="s">
        <v>76</v>
      </c>
      <c r="E408" s="174" t="s">
        <v>446</v>
      </c>
      <c r="F408" s="174" t="s">
        <v>527</v>
      </c>
      <c r="G408" s="161"/>
      <c r="H408" s="161"/>
      <c r="I408" s="164"/>
      <c r="J408" s="175">
        <f>BK408</f>
        <v>0</v>
      </c>
      <c r="K408" s="161"/>
      <c r="L408" s="166"/>
      <c r="M408" s="167"/>
      <c r="N408" s="168"/>
      <c r="O408" s="168"/>
      <c r="P408" s="169">
        <f>SUM(P409:P416)</f>
        <v>0</v>
      </c>
      <c r="Q408" s="168"/>
      <c r="R408" s="169">
        <f>SUM(R409:R416)</f>
        <v>0</v>
      </c>
      <c r="S408" s="168"/>
      <c r="T408" s="170">
        <f>SUM(T409:T416)</f>
        <v>0</v>
      </c>
      <c r="AR408" s="171" t="s">
        <v>85</v>
      </c>
      <c r="AT408" s="172" t="s">
        <v>76</v>
      </c>
      <c r="AU408" s="172" t="s">
        <v>87</v>
      </c>
      <c r="AY408" s="171" t="s">
        <v>165</v>
      </c>
      <c r="BK408" s="173">
        <f>SUM(BK409:BK416)</f>
        <v>0</v>
      </c>
    </row>
    <row r="409" spans="1:65" s="2" customFormat="1" ht="24.2" customHeight="1">
      <c r="A409" s="37"/>
      <c r="B409" s="38"/>
      <c r="C409" s="176" t="s">
        <v>528</v>
      </c>
      <c r="D409" s="176" t="s">
        <v>167</v>
      </c>
      <c r="E409" s="177" t="s">
        <v>215</v>
      </c>
      <c r="F409" s="178" t="s">
        <v>529</v>
      </c>
      <c r="G409" s="179" t="s">
        <v>297</v>
      </c>
      <c r="H409" s="180">
        <v>1</v>
      </c>
      <c r="I409" s="181"/>
      <c r="J409" s="182">
        <f>ROUND(I409*H409,2)</f>
        <v>0</v>
      </c>
      <c r="K409" s="178" t="s">
        <v>21</v>
      </c>
      <c r="L409" s="42"/>
      <c r="M409" s="183" t="s">
        <v>21</v>
      </c>
      <c r="N409" s="184" t="s">
        <v>48</v>
      </c>
      <c r="O409" s="67"/>
      <c r="P409" s="185">
        <f>O409*H409</f>
        <v>0</v>
      </c>
      <c r="Q409" s="185">
        <v>0</v>
      </c>
      <c r="R409" s="185">
        <f>Q409*H409</f>
        <v>0</v>
      </c>
      <c r="S409" s="185">
        <v>0</v>
      </c>
      <c r="T409" s="186">
        <f>S409*H409</f>
        <v>0</v>
      </c>
      <c r="U409" s="37"/>
      <c r="V409" s="37"/>
      <c r="W409" s="37"/>
      <c r="X409" s="37"/>
      <c r="Y409" s="37"/>
      <c r="Z409" s="37"/>
      <c r="AA409" s="37"/>
      <c r="AB409" s="37"/>
      <c r="AC409" s="37"/>
      <c r="AD409" s="37"/>
      <c r="AE409" s="37"/>
      <c r="AR409" s="187" t="s">
        <v>172</v>
      </c>
      <c r="AT409" s="187" t="s">
        <v>167</v>
      </c>
      <c r="AU409" s="187" t="s">
        <v>186</v>
      </c>
      <c r="AY409" s="20" t="s">
        <v>165</v>
      </c>
      <c r="BE409" s="188">
        <f>IF(N409="základní",J409,0)</f>
        <v>0</v>
      </c>
      <c r="BF409" s="188">
        <f>IF(N409="snížená",J409,0)</f>
        <v>0</v>
      </c>
      <c r="BG409" s="188">
        <f>IF(N409="zákl. přenesená",J409,0)</f>
        <v>0</v>
      </c>
      <c r="BH409" s="188">
        <f>IF(N409="sníž. přenesená",J409,0)</f>
        <v>0</v>
      </c>
      <c r="BI409" s="188">
        <f>IF(N409="nulová",J409,0)</f>
        <v>0</v>
      </c>
      <c r="BJ409" s="20" t="s">
        <v>85</v>
      </c>
      <c r="BK409" s="188">
        <f>ROUND(I409*H409,2)</f>
        <v>0</v>
      </c>
      <c r="BL409" s="20" t="s">
        <v>172</v>
      </c>
      <c r="BM409" s="187" t="s">
        <v>530</v>
      </c>
    </row>
    <row r="410" spans="1:65" s="2" customFormat="1" ht="19.5">
      <c r="A410" s="37"/>
      <c r="B410" s="38"/>
      <c r="C410" s="39"/>
      <c r="D410" s="189" t="s">
        <v>174</v>
      </c>
      <c r="E410" s="39"/>
      <c r="F410" s="190" t="s">
        <v>529</v>
      </c>
      <c r="G410" s="39"/>
      <c r="H410" s="39"/>
      <c r="I410" s="191"/>
      <c r="J410" s="39"/>
      <c r="K410" s="39"/>
      <c r="L410" s="42"/>
      <c r="M410" s="192"/>
      <c r="N410" s="193"/>
      <c r="O410" s="67"/>
      <c r="P410" s="67"/>
      <c r="Q410" s="67"/>
      <c r="R410" s="67"/>
      <c r="S410" s="67"/>
      <c r="T410" s="68"/>
      <c r="U410" s="37"/>
      <c r="V410" s="37"/>
      <c r="W410" s="37"/>
      <c r="X410" s="37"/>
      <c r="Y410" s="37"/>
      <c r="Z410" s="37"/>
      <c r="AA410" s="37"/>
      <c r="AB410" s="37"/>
      <c r="AC410" s="37"/>
      <c r="AD410" s="37"/>
      <c r="AE410" s="37"/>
      <c r="AT410" s="20" t="s">
        <v>174</v>
      </c>
      <c r="AU410" s="20" t="s">
        <v>186</v>
      </c>
    </row>
    <row r="411" spans="1:65" s="13" customFormat="1" ht="11.25">
      <c r="B411" s="196"/>
      <c r="C411" s="197"/>
      <c r="D411" s="189" t="s">
        <v>178</v>
      </c>
      <c r="E411" s="198" t="s">
        <v>21</v>
      </c>
      <c r="F411" s="199" t="s">
        <v>300</v>
      </c>
      <c r="G411" s="197"/>
      <c r="H411" s="200">
        <v>1</v>
      </c>
      <c r="I411" s="201"/>
      <c r="J411" s="197"/>
      <c r="K411" s="197"/>
      <c r="L411" s="202"/>
      <c r="M411" s="203"/>
      <c r="N411" s="204"/>
      <c r="O411" s="204"/>
      <c r="P411" s="204"/>
      <c r="Q411" s="204"/>
      <c r="R411" s="204"/>
      <c r="S411" s="204"/>
      <c r="T411" s="205"/>
      <c r="AT411" s="206" t="s">
        <v>178</v>
      </c>
      <c r="AU411" s="206" t="s">
        <v>186</v>
      </c>
      <c r="AV411" s="13" t="s">
        <v>87</v>
      </c>
      <c r="AW411" s="13" t="s">
        <v>38</v>
      </c>
      <c r="AX411" s="13" t="s">
        <v>77</v>
      </c>
      <c r="AY411" s="206" t="s">
        <v>165</v>
      </c>
    </row>
    <row r="412" spans="1:65" s="14" customFormat="1" ht="11.25">
      <c r="B412" s="207"/>
      <c r="C412" s="208"/>
      <c r="D412" s="189" t="s">
        <v>178</v>
      </c>
      <c r="E412" s="209" t="s">
        <v>21</v>
      </c>
      <c r="F412" s="210" t="s">
        <v>180</v>
      </c>
      <c r="G412" s="208"/>
      <c r="H412" s="211">
        <v>1</v>
      </c>
      <c r="I412" s="212"/>
      <c r="J412" s="208"/>
      <c r="K412" s="208"/>
      <c r="L412" s="213"/>
      <c r="M412" s="214"/>
      <c r="N412" s="215"/>
      <c r="O412" s="215"/>
      <c r="P412" s="215"/>
      <c r="Q412" s="215"/>
      <c r="R412" s="215"/>
      <c r="S412" s="215"/>
      <c r="T412" s="216"/>
      <c r="AT412" s="217" t="s">
        <v>178</v>
      </c>
      <c r="AU412" s="217" t="s">
        <v>186</v>
      </c>
      <c r="AV412" s="14" t="s">
        <v>172</v>
      </c>
      <c r="AW412" s="14" t="s">
        <v>38</v>
      </c>
      <c r="AX412" s="14" t="s">
        <v>85</v>
      </c>
      <c r="AY412" s="217" t="s">
        <v>165</v>
      </c>
    </row>
    <row r="413" spans="1:65" s="2" customFormat="1" ht="37.9" customHeight="1">
      <c r="A413" s="37"/>
      <c r="B413" s="38"/>
      <c r="C413" s="176" t="s">
        <v>531</v>
      </c>
      <c r="D413" s="176" t="s">
        <v>167</v>
      </c>
      <c r="E413" s="177" t="s">
        <v>222</v>
      </c>
      <c r="F413" s="178" t="s">
        <v>532</v>
      </c>
      <c r="G413" s="179" t="s">
        <v>297</v>
      </c>
      <c r="H413" s="180">
        <v>1</v>
      </c>
      <c r="I413" s="181"/>
      <c r="J413" s="182">
        <f>ROUND(I413*H413,2)</f>
        <v>0</v>
      </c>
      <c r="K413" s="178" t="s">
        <v>21</v>
      </c>
      <c r="L413" s="42"/>
      <c r="M413" s="183" t="s">
        <v>21</v>
      </c>
      <c r="N413" s="184" t="s">
        <v>48</v>
      </c>
      <c r="O413" s="67"/>
      <c r="P413" s="185">
        <f>O413*H413</f>
        <v>0</v>
      </c>
      <c r="Q413" s="185">
        <v>0</v>
      </c>
      <c r="R413" s="185">
        <f>Q413*H413</f>
        <v>0</v>
      </c>
      <c r="S413" s="185">
        <v>0</v>
      </c>
      <c r="T413" s="186">
        <f>S413*H413</f>
        <v>0</v>
      </c>
      <c r="U413" s="37"/>
      <c r="V413" s="37"/>
      <c r="W413" s="37"/>
      <c r="X413" s="37"/>
      <c r="Y413" s="37"/>
      <c r="Z413" s="37"/>
      <c r="AA413" s="37"/>
      <c r="AB413" s="37"/>
      <c r="AC413" s="37"/>
      <c r="AD413" s="37"/>
      <c r="AE413" s="37"/>
      <c r="AR413" s="187" t="s">
        <v>172</v>
      </c>
      <c r="AT413" s="187" t="s">
        <v>167</v>
      </c>
      <c r="AU413" s="187" t="s">
        <v>186</v>
      </c>
      <c r="AY413" s="20" t="s">
        <v>165</v>
      </c>
      <c r="BE413" s="188">
        <f>IF(N413="základní",J413,0)</f>
        <v>0</v>
      </c>
      <c r="BF413" s="188">
        <f>IF(N413="snížená",J413,0)</f>
        <v>0</v>
      </c>
      <c r="BG413" s="188">
        <f>IF(N413="zákl. přenesená",J413,0)</f>
        <v>0</v>
      </c>
      <c r="BH413" s="188">
        <f>IF(N413="sníž. přenesená",J413,0)</f>
        <v>0</v>
      </c>
      <c r="BI413" s="188">
        <f>IF(N413="nulová",J413,0)</f>
        <v>0</v>
      </c>
      <c r="BJ413" s="20" t="s">
        <v>85</v>
      </c>
      <c r="BK413" s="188">
        <f>ROUND(I413*H413,2)</f>
        <v>0</v>
      </c>
      <c r="BL413" s="20" t="s">
        <v>172</v>
      </c>
      <c r="BM413" s="187" t="s">
        <v>533</v>
      </c>
    </row>
    <row r="414" spans="1:65" s="2" customFormat="1" ht="29.25">
      <c r="A414" s="37"/>
      <c r="B414" s="38"/>
      <c r="C414" s="39"/>
      <c r="D414" s="189" t="s">
        <v>174</v>
      </c>
      <c r="E414" s="39"/>
      <c r="F414" s="190" t="s">
        <v>532</v>
      </c>
      <c r="G414" s="39"/>
      <c r="H414" s="39"/>
      <c r="I414" s="191"/>
      <c r="J414" s="39"/>
      <c r="K414" s="39"/>
      <c r="L414" s="42"/>
      <c r="M414" s="192"/>
      <c r="N414" s="193"/>
      <c r="O414" s="67"/>
      <c r="P414" s="67"/>
      <c r="Q414" s="67"/>
      <c r="R414" s="67"/>
      <c r="S414" s="67"/>
      <c r="T414" s="68"/>
      <c r="U414" s="37"/>
      <c r="V414" s="37"/>
      <c r="W414" s="37"/>
      <c r="X414" s="37"/>
      <c r="Y414" s="37"/>
      <c r="Z414" s="37"/>
      <c r="AA414" s="37"/>
      <c r="AB414" s="37"/>
      <c r="AC414" s="37"/>
      <c r="AD414" s="37"/>
      <c r="AE414" s="37"/>
      <c r="AT414" s="20" t="s">
        <v>174</v>
      </c>
      <c r="AU414" s="20" t="s">
        <v>186</v>
      </c>
    </row>
    <row r="415" spans="1:65" s="13" customFormat="1" ht="11.25">
      <c r="B415" s="196"/>
      <c r="C415" s="197"/>
      <c r="D415" s="189" t="s">
        <v>178</v>
      </c>
      <c r="E415" s="198" t="s">
        <v>21</v>
      </c>
      <c r="F415" s="199" t="s">
        <v>300</v>
      </c>
      <c r="G415" s="197"/>
      <c r="H415" s="200">
        <v>1</v>
      </c>
      <c r="I415" s="201"/>
      <c r="J415" s="197"/>
      <c r="K415" s="197"/>
      <c r="L415" s="202"/>
      <c r="M415" s="203"/>
      <c r="N415" s="204"/>
      <c r="O415" s="204"/>
      <c r="P415" s="204"/>
      <c r="Q415" s="204"/>
      <c r="R415" s="204"/>
      <c r="S415" s="204"/>
      <c r="T415" s="205"/>
      <c r="AT415" s="206" t="s">
        <v>178</v>
      </c>
      <c r="AU415" s="206" t="s">
        <v>186</v>
      </c>
      <c r="AV415" s="13" t="s">
        <v>87</v>
      </c>
      <c r="AW415" s="13" t="s">
        <v>38</v>
      </c>
      <c r="AX415" s="13" t="s">
        <v>77</v>
      </c>
      <c r="AY415" s="206" t="s">
        <v>165</v>
      </c>
    </row>
    <row r="416" spans="1:65" s="14" customFormat="1" ht="11.25">
      <c r="B416" s="207"/>
      <c r="C416" s="208"/>
      <c r="D416" s="189" t="s">
        <v>178</v>
      </c>
      <c r="E416" s="209" t="s">
        <v>21</v>
      </c>
      <c r="F416" s="210" t="s">
        <v>180</v>
      </c>
      <c r="G416" s="208"/>
      <c r="H416" s="211">
        <v>1</v>
      </c>
      <c r="I416" s="212"/>
      <c r="J416" s="208"/>
      <c r="K416" s="208"/>
      <c r="L416" s="213"/>
      <c r="M416" s="214"/>
      <c r="N416" s="215"/>
      <c r="O416" s="215"/>
      <c r="P416" s="215"/>
      <c r="Q416" s="215"/>
      <c r="R416" s="215"/>
      <c r="S416" s="215"/>
      <c r="T416" s="216"/>
      <c r="AT416" s="217" t="s">
        <v>178</v>
      </c>
      <c r="AU416" s="217" t="s">
        <v>186</v>
      </c>
      <c r="AV416" s="14" t="s">
        <v>172</v>
      </c>
      <c r="AW416" s="14" t="s">
        <v>38</v>
      </c>
      <c r="AX416" s="14" t="s">
        <v>85</v>
      </c>
      <c r="AY416" s="217" t="s">
        <v>165</v>
      </c>
    </row>
    <row r="417" spans="1:65" s="12" customFormat="1" ht="22.9" customHeight="1">
      <c r="B417" s="160"/>
      <c r="C417" s="161"/>
      <c r="D417" s="162" t="s">
        <v>76</v>
      </c>
      <c r="E417" s="174" t="s">
        <v>172</v>
      </c>
      <c r="F417" s="174" t="s">
        <v>534</v>
      </c>
      <c r="G417" s="161"/>
      <c r="H417" s="161"/>
      <c r="I417" s="164"/>
      <c r="J417" s="175">
        <f>BK417</f>
        <v>0</v>
      </c>
      <c r="K417" s="161"/>
      <c r="L417" s="166"/>
      <c r="M417" s="167"/>
      <c r="N417" s="168"/>
      <c r="O417" s="168"/>
      <c r="P417" s="169">
        <f>SUM(P418:P602)</f>
        <v>0</v>
      </c>
      <c r="Q417" s="168"/>
      <c r="R417" s="169">
        <f>SUM(R418:R602)</f>
        <v>49.643952909999996</v>
      </c>
      <c r="S417" s="168"/>
      <c r="T417" s="170">
        <f>SUM(T418:T602)</f>
        <v>0</v>
      </c>
      <c r="AR417" s="171" t="s">
        <v>85</v>
      </c>
      <c r="AT417" s="172" t="s">
        <v>76</v>
      </c>
      <c r="AU417" s="172" t="s">
        <v>85</v>
      </c>
      <c r="AY417" s="171" t="s">
        <v>165</v>
      </c>
      <c r="BK417" s="173">
        <f>SUM(BK418:BK602)</f>
        <v>0</v>
      </c>
    </row>
    <row r="418" spans="1:65" s="2" customFormat="1" ht="16.5" customHeight="1">
      <c r="A418" s="37"/>
      <c r="B418" s="38"/>
      <c r="C418" s="176" t="s">
        <v>535</v>
      </c>
      <c r="D418" s="176" t="s">
        <v>167</v>
      </c>
      <c r="E418" s="177" t="s">
        <v>536</v>
      </c>
      <c r="F418" s="178" t="s">
        <v>537</v>
      </c>
      <c r="G418" s="179" t="s">
        <v>196</v>
      </c>
      <c r="H418" s="180">
        <v>0.192</v>
      </c>
      <c r="I418" s="181"/>
      <c r="J418" s="182">
        <f>ROUND(I418*H418,2)</f>
        <v>0</v>
      </c>
      <c r="K418" s="178" t="s">
        <v>171</v>
      </c>
      <c r="L418" s="42"/>
      <c r="M418" s="183" t="s">
        <v>21</v>
      </c>
      <c r="N418" s="184" t="s">
        <v>48</v>
      </c>
      <c r="O418" s="67"/>
      <c r="P418" s="185">
        <f>O418*H418</f>
        <v>0</v>
      </c>
      <c r="Q418" s="185">
        <v>2.5020099999999998</v>
      </c>
      <c r="R418" s="185">
        <f>Q418*H418</f>
        <v>0.48038591999999997</v>
      </c>
      <c r="S418" s="185">
        <v>0</v>
      </c>
      <c r="T418" s="186">
        <f>S418*H418</f>
        <v>0</v>
      </c>
      <c r="U418" s="37"/>
      <c r="V418" s="37"/>
      <c r="W418" s="37"/>
      <c r="X418" s="37"/>
      <c r="Y418" s="37"/>
      <c r="Z418" s="37"/>
      <c r="AA418" s="37"/>
      <c r="AB418" s="37"/>
      <c r="AC418" s="37"/>
      <c r="AD418" s="37"/>
      <c r="AE418" s="37"/>
      <c r="AR418" s="187" t="s">
        <v>172</v>
      </c>
      <c r="AT418" s="187" t="s">
        <v>167</v>
      </c>
      <c r="AU418" s="187" t="s">
        <v>87</v>
      </c>
      <c r="AY418" s="20" t="s">
        <v>165</v>
      </c>
      <c r="BE418" s="188">
        <f>IF(N418="základní",J418,0)</f>
        <v>0</v>
      </c>
      <c r="BF418" s="188">
        <f>IF(N418="snížená",J418,0)</f>
        <v>0</v>
      </c>
      <c r="BG418" s="188">
        <f>IF(N418="zákl. přenesená",J418,0)</f>
        <v>0</v>
      </c>
      <c r="BH418" s="188">
        <f>IF(N418="sníž. přenesená",J418,0)</f>
        <v>0</v>
      </c>
      <c r="BI418" s="188">
        <f>IF(N418="nulová",J418,0)</f>
        <v>0</v>
      </c>
      <c r="BJ418" s="20" t="s">
        <v>85</v>
      </c>
      <c r="BK418" s="188">
        <f>ROUND(I418*H418,2)</f>
        <v>0</v>
      </c>
      <c r="BL418" s="20" t="s">
        <v>172</v>
      </c>
      <c r="BM418" s="187" t="s">
        <v>538</v>
      </c>
    </row>
    <row r="419" spans="1:65" s="2" customFormat="1" ht="29.25">
      <c r="A419" s="37"/>
      <c r="B419" s="38"/>
      <c r="C419" s="39"/>
      <c r="D419" s="189" t="s">
        <v>174</v>
      </c>
      <c r="E419" s="39"/>
      <c r="F419" s="190" t="s">
        <v>539</v>
      </c>
      <c r="G419" s="39"/>
      <c r="H419" s="39"/>
      <c r="I419" s="191"/>
      <c r="J419" s="39"/>
      <c r="K419" s="39"/>
      <c r="L419" s="42"/>
      <c r="M419" s="192"/>
      <c r="N419" s="193"/>
      <c r="O419" s="67"/>
      <c r="P419" s="67"/>
      <c r="Q419" s="67"/>
      <c r="R419" s="67"/>
      <c r="S419" s="67"/>
      <c r="T419" s="68"/>
      <c r="U419" s="37"/>
      <c r="V419" s="37"/>
      <c r="W419" s="37"/>
      <c r="X419" s="37"/>
      <c r="Y419" s="37"/>
      <c r="Z419" s="37"/>
      <c r="AA419" s="37"/>
      <c r="AB419" s="37"/>
      <c r="AC419" s="37"/>
      <c r="AD419" s="37"/>
      <c r="AE419" s="37"/>
      <c r="AT419" s="20" t="s">
        <v>174</v>
      </c>
      <c r="AU419" s="20" t="s">
        <v>87</v>
      </c>
    </row>
    <row r="420" spans="1:65" s="2" customFormat="1" ht="11.25">
      <c r="A420" s="37"/>
      <c r="B420" s="38"/>
      <c r="C420" s="39"/>
      <c r="D420" s="194" t="s">
        <v>176</v>
      </c>
      <c r="E420" s="39"/>
      <c r="F420" s="195" t="s">
        <v>540</v>
      </c>
      <c r="G420" s="39"/>
      <c r="H420" s="39"/>
      <c r="I420" s="191"/>
      <c r="J420" s="39"/>
      <c r="K420" s="39"/>
      <c r="L420" s="42"/>
      <c r="M420" s="192"/>
      <c r="N420" s="193"/>
      <c r="O420" s="67"/>
      <c r="P420" s="67"/>
      <c r="Q420" s="67"/>
      <c r="R420" s="67"/>
      <c r="S420" s="67"/>
      <c r="T420" s="68"/>
      <c r="U420" s="37"/>
      <c r="V420" s="37"/>
      <c r="W420" s="37"/>
      <c r="X420" s="37"/>
      <c r="Y420" s="37"/>
      <c r="Z420" s="37"/>
      <c r="AA420" s="37"/>
      <c r="AB420" s="37"/>
      <c r="AC420" s="37"/>
      <c r="AD420" s="37"/>
      <c r="AE420" s="37"/>
      <c r="AT420" s="20" t="s">
        <v>176</v>
      </c>
      <c r="AU420" s="20" t="s">
        <v>87</v>
      </c>
    </row>
    <row r="421" spans="1:65" s="13" customFormat="1" ht="11.25">
      <c r="B421" s="196"/>
      <c r="C421" s="197"/>
      <c r="D421" s="189" t="s">
        <v>178</v>
      </c>
      <c r="E421" s="198" t="s">
        <v>21</v>
      </c>
      <c r="F421" s="199" t="s">
        <v>541</v>
      </c>
      <c r="G421" s="197"/>
      <c r="H421" s="200">
        <v>0.192</v>
      </c>
      <c r="I421" s="201"/>
      <c r="J421" s="197"/>
      <c r="K421" s="197"/>
      <c r="L421" s="202"/>
      <c r="M421" s="203"/>
      <c r="N421" s="204"/>
      <c r="O421" s="204"/>
      <c r="P421" s="204"/>
      <c r="Q421" s="204"/>
      <c r="R421" s="204"/>
      <c r="S421" s="204"/>
      <c r="T421" s="205"/>
      <c r="AT421" s="206" t="s">
        <v>178</v>
      </c>
      <c r="AU421" s="206" t="s">
        <v>87</v>
      </c>
      <c r="AV421" s="13" t="s">
        <v>87</v>
      </c>
      <c r="AW421" s="13" t="s">
        <v>38</v>
      </c>
      <c r="AX421" s="13" t="s">
        <v>77</v>
      </c>
      <c r="AY421" s="206" t="s">
        <v>165</v>
      </c>
    </row>
    <row r="422" spans="1:65" s="14" customFormat="1" ht="11.25">
      <c r="B422" s="207"/>
      <c r="C422" s="208"/>
      <c r="D422" s="189" t="s">
        <v>178</v>
      </c>
      <c r="E422" s="209" t="s">
        <v>21</v>
      </c>
      <c r="F422" s="210" t="s">
        <v>180</v>
      </c>
      <c r="G422" s="208"/>
      <c r="H422" s="211">
        <v>0.192</v>
      </c>
      <c r="I422" s="212"/>
      <c r="J422" s="208"/>
      <c r="K422" s="208"/>
      <c r="L422" s="213"/>
      <c r="M422" s="214"/>
      <c r="N422" s="215"/>
      <c r="O422" s="215"/>
      <c r="P422" s="215"/>
      <c r="Q422" s="215"/>
      <c r="R422" s="215"/>
      <c r="S422" s="215"/>
      <c r="T422" s="216"/>
      <c r="AT422" s="217" t="s">
        <v>178</v>
      </c>
      <c r="AU422" s="217" t="s">
        <v>87</v>
      </c>
      <c r="AV422" s="14" t="s">
        <v>172</v>
      </c>
      <c r="AW422" s="14" t="s">
        <v>38</v>
      </c>
      <c r="AX422" s="14" t="s">
        <v>85</v>
      </c>
      <c r="AY422" s="217" t="s">
        <v>165</v>
      </c>
    </row>
    <row r="423" spans="1:65" s="2" customFormat="1" ht="16.5" customHeight="1">
      <c r="A423" s="37"/>
      <c r="B423" s="38"/>
      <c r="C423" s="176" t="s">
        <v>542</v>
      </c>
      <c r="D423" s="176" t="s">
        <v>167</v>
      </c>
      <c r="E423" s="177" t="s">
        <v>543</v>
      </c>
      <c r="F423" s="178" t="s">
        <v>544</v>
      </c>
      <c r="G423" s="179" t="s">
        <v>196</v>
      </c>
      <c r="H423" s="180">
        <v>1.6259999999999999</v>
      </c>
      <c r="I423" s="181"/>
      <c r="J423" s="182">
        <f>ROUND(I423*H423,2)</f>
        <v>0</v>
      </c>
      <c r="K423" s="178" t="s">
        <v>171</v>
      </c>
      <c r="L423" s="42"/>
      <c r="M423" s="183" t="s">
        <v>21</v>
      </c>
      <c r="N423" s="184" t="s">
        <v>48</v>
      </c>
      <c r="O423" s="67"/>
      <c r="P423" s="185">
        <f>O423*H423</f>
        <v>0</v>
      </c>
      <c r="Q423" s="185">
        <v>2.5020099999999998</v>
      </c>
      <c r="R423" s="185">
        <f>Q423*H423</f>
        <v>4.0682682599999991</v>
      </c>
      <c r="S423" s="185">
        <v>0</v>
      </c>
      <c r="T423" s="186">
        <f>S423*H423</f>
        <v>0</v>
      </c>
      <c r="U423" s="37"/>
      <c r="V423" s="37"/>
      <c r="W423" s="37"/>
      <c r="X423" s="37"/>
      <c r="Y423" s="37"/>
      <c r="Z423" s="37"/>
      <c r="AA423" s="37"/>
      <c r="AB423" s="37"/>
      <c r="AC423" s="37"/>
      <c r="AD423" s="37"/>
      <c r="AE423" s="37"/>
      <c r="AR423" s="187" t="s">
        <v>172</v>
      </c>
      <c r="AT423" s="187" t="s">
        <v>167</v>
      </c>
      <c r="AU423" s="187" t="s">
        <v>87</v>
      </c>
      <c r="AY423" s="20" t="s">
        <v>165</v>
      </c>
      <c r="BE423" s="188">
        <f>IF(N423="základní",J423,0)</f>
        <v>0</v>
      </c>
      <c r="BF423" s="188">
        <f>IF(N423="snížená",J423,0)</f>
        <v>0</v>
      </c>
      <c r="BG423" s="188">
        <f>IF(N423="zákl. přenesená",J423,0)</f>
        <v>0</v>
      </c>
      <c r="BH423" s="188">
        <f>IF(N423="sníž. přenesená",J423,0)</f>
        <v>0</v>
      </c>
      <c r="BI423" s="188">
        <f>IF(N423="nulová",J423,0)</f>
        <v>0</v>
      </c>
      <c r="BJ423" s="20" t="s">
        <v>85</v>
      </c>
      <c r="BK423" s="188">
        <f>ROUND(I423*H423,2)</f>
        <v>0</v>
      </c>
      <c r="BL423" s="20" t="s">
        <v>172</v>
      </c>
      <c r="BM423" s="187" t="s">
        <v>545</v>
      </c>
    </row>
    <row r="424" spans="1:65" s="2" customFormat="1" ht="29.25">
      <c r="A424" s="37"/>
      <c r="B424" s="38"/>
      <c r="C424" s="39"/>
      <c r="D424" s="189" t="s">
        <v>174</v>
      </c>
      <c r="E424" s="39"/>
      <c r="F424" s="190" t="s">
        <v>546</v>
      </c>
      <c r="G424" s="39"/>
      <c r="H424" s="39"/>
      <c r="I424" s="191"/>
      <c r="J424" s="39"/>
      <c r="K424" s="39"/>
      <c r="L424" s="42"/>
      <c r="M424" s="192"/>
      <c r="N424" s="193"/>
      <c r="O424" s="67"/>
      <c r="P424" s="67"/>
      <c r="Q424" s="67"/>
      <c r="R424" s="67"/>
      <c r="S424" s="67"/>
      <c r="T424" s="68"/>
      <c r="U424" s="37"/>
      <c r="V424" s="37"/>
      <c r="W424" s="37"/>
      <c r="X424" s="37"/>
      <c r="Y424" s="37"/>
      <c r="Z424" s="37"/>
      <c r="AA424" s="37"/>
      <c r="AB424" s="37"/>
      <c r="AC424" s="37"/>
      <c r="AD424" s="37"/>
      <c r="AE424" s="37"/>
      <c r="AT424" s="20" t="s">
        <v>174</v>
      </c>
      <c r="AU424" s="20" t="s">
        <v>87</v>
      </c>
    </row>
    <row r="425" spans="1:65" s="2" customFormat="1" ht="11.25">
      <c r="A425" s="37"/>
      <c r="B425" s="38"/>
      <c r="C425" s="39"/>
      <c r="D425" s="194" t="s">
        <v>176</v>
      </c>
      <c r="E425" s="39"/>
      <c r="F425" s="195" t="s">
        <v>547</v>
      </c>
      <c r="G425" s="39"/>
      <c r="H425" s="39"/>
      <c r="I425" s="191"/>
      <c r="J425" s="39"/>
      <c r="K425" s="39"/>
      <c r="L425" s="42"/>
      <c r="M425" s="192"/>
      <c r="N425" s="193"/>
      <c r="O425" s="67"/>
      <c r="P425" s="67"/>
      <c r="Q425" s="67"/>
      <c r="R425" s="67"/>
      <c r="S425" s="67"/>
      <c r="T425" s="68"/>
      <c r="U425" s="37"/>
      <c r="V425" s="37"/>
      <c r="W425" s="37"/>
      <c r="X425" s="37"/>
      <c r="Y425" s="37"/>
      <c r="Z425" s="37"/>
      <c r="AA425" s="37"/>
      <c r="AB425" s="37"/>
      <c r="AC425" s="37"/>
      <c r="AD425" s="37"/>
      <c r="AE425" s="37"/>
      <c r="AT425" s="20" t="s">
        <v>176</v>
      </c>
      <c r="AU425" s="20" t="s">
        <v>87</v>
      </c>
    </row>
    <row r="426" spans="1:65" s="13" customFormat="1" ht="22.5">
      <c r="B426" s="196"/>
      <c r="C426" s="197"/>
      <c r="D426" s="189" t="s">
        <v>178</v>
      </c>
      <c r="E426" s="198" t="s">
        <v>21</v>
      </c>
      <c r="F426" s="199" t="s">
        <v>548</v>
      </c>
      <c r="G426" s="197"/>
      <c r="H426" s="200">
        <v>1.296</v>
      </c>
      <c r="I426" s="201"/>
      <c r="J426" s="197"/>
      <c r="K426" s="197"/>
      <c r="L426" s="202"/>
      <c r="M426" s="203"/>
      <c r="N426" s="204"/>
      <c r="O426" s="204"/>
      <c r="P426" s="204"/>
      <c r="Q426" s="204"/>
      <c r="R426" s="204"/>
      <c r="S426" s="204"/>
      <c r="T426" s="205"/>
      <c r="AT426" s="206" t="s">
        <v>178</v>
      </c>
      <c r="AU426" s="206" t="s">
        <v>87</v>
      </c>
      <c r="AV426" s="13" t="s">
        <v>87</v>
      </c>
      <c r="AW426" s="13" t="s">
        <v>38</v>
      </c>
      <c r="AX426" s="13" t="s">
        <v>77</v>
      </c>
      <c r="AY426" s="206" t="s">
        <v>165</v>
      </c>
    </row>
    <row r="427" spans="1:65" s="13" customFormat="1" ht="22.5">
      <c r="B427" s="196"/>
      <c r="C427" s="197"/>
      <c r="D427" s="189" t="s">
        <v>178</v>
      </c>
      <c r="E427" s="198" t="s">
        <v>21</v>
      </c>
      <c r="F427" s="199" t="s">
        <v>549</v>
      </c>
      <c r="G427" s="197"/>
      <c r="H427" s="200">
        <v>0.33</v>
      </c>
      <c r="I427" s="201"/>
      <c r="J427" s="197"/>
      <c r="K427" s="197"/>
      <c r="L427" s="202"/>
      <c r="M427" s="203"/>
      <c r="N427" s="204"/>
      <c r="O427" s="204"/>
      <c r="P427" s="204"/>
      <c r="Q427" s="204"/>
      <c r="R427" s="204"/>
      <c r="S427" s="204"/>
      <c r="T427" s="205"/>
      <c r="AT427" s="206" t="s">
        <v>178</v>
      </c>
      <c r="AU427" s="206" t="s">
        <v>87</v>
      </c>
      <c r="AV427" s="13" t="s">
        <v>87</v>
      </c>
      <c r="AW427" s="13" t="s">
        <v>38</v>
      </c>
      <c r="AX427" s="13" t="s">
        <v>77</v>
      </c>
      <c r="AY427" s="206" t="s">
        <v>165</v>
      </c>
    </row>
    <row r="428" spans="1:65" s="14" customFormat="1" ht="11.25">
      <c r="B428" s="207"/>
      <c r="C428" s="208"/>
      <c r="D428" s="189" t="s">
        <v>178</v>
      </c>
      <c r="E428" s="209" t="s">
        <v>21</v>
      </c>
      <c r="F428" s="210" t="s">
        <v>180</v>
      </c>
      <c r="G428" s="208"/>
      <c r="H428" s="211">
        <v>1.6260000000000001</v>
      </c>
      <c r="I428" s="212"/>
      <c r="J428" s="208"/>
      <c r="K428" s="208"/>
      <c r="L428" s="213"/>
      <c r="M428" s="214"/>
      <c r="N428" s="215"/>
      <c r="O428" s="215"/>
      <c r="P428" s="215"/>
      <c r="Q428" s="215"/>
      <c r="R428" s="215"/>
      <c r="S428" s="215"/>
      <c r="T428" s="216"/>
      <c r="AT428" s="217" t="s">
        <v>178</v>
      </c>
      <c r="AU428" s="217" t="s">
        <v>87</v>
      </c>
      <c r="AV428" s="14" t="s">
        <v>172</v>
      </c>
      <c r="AW428" s="14" t="s">
        <v>38</v>
      </c>
      <c r="AX428" s="14" t="s">
        <v>85</v>
      </c>
      <c r="AY428" s="217" t="s">
        <v>165</v>
      </c>
    </row>
    <row r="429" spans="1:65" s="2" customFormat="1" ht="24.2" customHeight="1">
      <c r="A429" s="37"/>
      <c r="B429" s="38"/>
      <c r="C429" s="176" t="s">
        <v>550</v>
      </c>
      <c r="D429" s="176" t="s">
        <v>167</v>
      </c>
      <c r="E429" s="177" t="s">
        <v>551</v>
      </c>
      <c r="F429" s="178" t="s">
        <v>552</v>
      </c>
      <c r="G429" s="179" t="s">
        <v>170</v>
      </c>
      <c r="H429" s="180">
        <v>4.9000000000000004</v>
      </c>
      <c r="I429" s="181"/>
      <c r="J429" s="182">
        <f>ROUND(I429*H429,2)</f>
        <v>0</v>
      </c>
      <c r="K429" s="178" t="s">
        <v>171</v>
      </c>
      <c r="L429" s="42"/>
      <c r="M429" s="183" t="s">
        <v>21</v>
      </c>
      <c r="N429" s="184" t="s">
        <v>48</v>
      </c>
      <c r="O429" s="67"/>
      <c r="P429" s="185">
        <f>O429*H429</f>
        <v>0</v>
      </c>
      <c r="Q429" s="185">
        <v>5.3299999999999997E-3</v>
      </c>
      <c r="R429" s="185">
        <f>Q429*H429</f>
        <v>2.6117000000000001E-2</v>
      </c>
      <c r="S429" s="185">
        <v>0</v>
      </c>
      <c r="T429" s="186">
        <f>S429*H429</f>
        <v>0</v>
      </c>
      <c r="U429" s="37"/>
      <c r="V429" s="37"/>
      <c r="W429" s="37"/>
      <c r="X429" s="37"/>
      <c r="Y429" s="37"/>
      <c r="Z429" s="37"/>
      <c r="AA429" s="37"/>
      <c r="AB429" s="37"/>
      <c r="AC429" s="37"/>
      <c r="AD429" s="37"/>
      <c r="AE429" s="37"/>
      <c r="AR429" s="187" t="s">
        <v>172</v>
      </c>
      <c r="AT429" s="187" t="s">
        <v>167</v>
      </c>
      <c r="AU429" s="187" t="s">
        <v>87</v>
      </c>
      <c r="AY429" s="20" t="s">
        <v>165</v>
      </c>
      <c r="BE429" s="188">
        <f>IF(N429="základní",J429,0)</f>
        <v>0</v>
      </c>
      <c r="BF429" s="188">
        <f>IF(N429="snížená",J429,0)</f>
        <v>0</v>
      </c>
      <c r="BG429" s="188">
        <f>IF(N429="zákl. přenesená",J429,0)</f>
        <v>0</v>
      </c>
      <c r="BH429" s="188">
        <f>IF(N429="sníž. přenesená",J429,0)</f>
        <v>0</v>
      </c>
      <c r="BI429" s="188">
        <f>IF(N429="nulová",J429,0)</f>
        <v>0</v>
      </c>
      <c r="BJ429" s="20" t="s">
        <v>85</v>
      </c>
      <c r="BK429" s="188">
        <f>ROUND(I429*H429,2)</f>
        <v>0</v>
      </c>
      <c r="BL429" s="20" t="s">
        <v>172</v>
      </c>
      <c r="BM429" s="187" t="s">
        <v>553</v>
      </c>
    </row>
    <row r="430" spans="1:65" s="2" customFormat="1" ht="19.5">
      <c r="A430" s="37"/>
      <c r="B430" s="38"/>
      <c r="C430" s="39"/>
      <c r="D430" s="189" t="s">
        <v>174</v>
      </c>
      <c r="E430" s="39"/>
      <c r="F430" s="190" t="s">
        <v>554</v>
      </c>
      <c r="G430" s="39"/>
      <c r="H430" s="39"/>
      <c r="I430" s="191"/>
      <c r="J430" s="39"/>
      <c r="K430" s="39"/>
      <c r="L430" s="42"/>
      <c r="M430" s="192"/>
      <c r="N430" s="193"/>
      <c r="O430" s="67"/>
      <c r="P430" s="67"/>
      <c r="Q430" s="67"/>
      <c r="R430" s="67"/>
      <c r="S430" s="67"/>
      <c r="T430" s="68"/>
      <c r="U430" s="37"/>
      <c r="V430" s="37"/>
      <c r="W430" s="37"/>
      <c r="X430" s="37"/>
      <c r="Y430" s="37"/>
      <c r="Z430" s="37"/>
      <c r="AA430" s="37"/>
      <c r="AB430" s="37"/>
      <c r="AC430" s="37"/>
      <c r="AD430" s="37"/>
      <c r="AE430" s="37"/>
      <c r="AT430" s="20" t="s">
        <v>174</v>
      </c>
      <c r="AU430" s="20" t="s">
        <v>87</v>
      </c>
    </row>
    <row r="431" spans="1:65" s="2" customFormat="1" ht="11.25">
      <c r="A431" s="37"/>
      <c r="B431" s="38"/>
      <c r="C431" s="39"/>
      <c r="D431" s="194" t="s">
        <v>176</v>
      </c>
      <c r="E431" s="39"/>
      <c r="F431" s="195" t="s">
        <v>555</v>
      </c>
      <c r="G431" s="39"/>
      <c r="H431" s="39"/>
      <c r="I431" s="191"/>
      <c r="J431" s="39"/>
      <c r="K431" s="39"/>
      <c r="L431" s="42"/>
      <c r="M431" s="192"/>
      <c r="N431" s="193"/>
      <c r="O431" s="67"/>
      <c r="P431" s="67"/>
      <c r="Q431" s="67"/>
      <c r="R431" s="67"/>
      <c r="S431" s="67"/>
      <c r="T431" s="68"/>
      <c r="U431" s="37"/>
      <c r="V431" s="37"/>
      <c r="W431" s="37"/>
      <c r="X431" s="37"/>
      <c r="Y431" s="37"/>
      <c r="Z431" s="37"/>
      <c r="AA431" s="37"/>
      <c r="AB431" s="37"/>
      <c r="AC431" s="37"/>
      <c r="AD431" s="37"/>
      <c r="AE431" s="37"/>
      <c r="AT431" s="20" t="s">
        <v>176</v>
      </c>
      <c r="AU431" s="20" t="s">
        <v>87</v>
      </c>
    </row>
    <row r="432" spans="1:65" s="13" customFormat="1" ht="22.5">
      <c r="B432" s="196"/>
      <c r="C432" s="197"/>
      <c r="D432" s="189" t="s">
        <v>178</v>
      </c>
      <c r="E432" s="198" t="s">
        <v>21</v>
      </c>
      <c r="F432" s="199" t="s">
        <v>556</v>
      </c>
      <c r="G432" s="197"/>
      <c r="H432" s="200">
        <v>3.3</v>
      </c>
      <c r="I432" s="201"/>
      <c r="J432" s="197"/>
      <c r="K432" s="197"/>
      <c r="L432" s="202"/>
      <c r="M432" s="203"/>
      <c r="N432" s="204"/>
      <c r="O432" s="204"/>
      <c r="P432" s="204"/>
      <c r="Q432" s="204"/>
      <c r="R432" s="204"/>
      <c r="S432" s="204"/>
      <c r="T432" s="205"/>
      <c r="AT432" s="206" t="s">
        <v>178</v>
      </c>
      <c r="AU432" s="206" t="s">
        <v>87</v>
      </c>
      <c r="AV432" s="13" t="s">
        <v>87</v>
      </c>
      <c r="AW432" s="13" t="s">
        <v>38</v>
      </c>
      <c r="AX432" s="13" t="s">
        <v>77</v>
      </c>
      <c r="AY432" s="206" t="s">
        <v>165</v>
      </c>
    </row>
    <row r="433" spans="1:65" s="13" customFormat="1" ht="11.25">
      <c r="B433" s="196"/>
      <c r="C433" s="197"/>
      <c r="D433" s="189" t="s">
        <v>178</v>
      </c>
      <c r="E433" s="198" t="s">
        <v>21</v>
      </c>
      <c r="F433" s="199" t="s">
        <v>557</v>
      </c>
      <c r="G433" s="197"/>
      <c r="H433" s="200">
        <v>1.6</v>
      </c>
      <c r="I433" s="201"/>
      <c r="J433" s="197"/>
      <c r="K433" s="197"/>
      <c r="L433" s="202"/>
      <c r="M433" s="203"/>
      <c r="N433" s="204"/>
      <c r="O433" s="204"/>
      <c r="P433" s="204"/>
      <c r="Q433" s="204"/>
      <c r="R433" s="204"/>
      <c r="S433" s="204"/>
      <c r="T433" s="205"/>
      <c r="AT433" s="206" t="s">
        <v>178</v>
      </c>
      <c r="AU433" s="206" t="s">
        <v>87</v>
      </c>
      <c r="AV433" s="13" t="s">
        <v>87</v>
      </c>
      <c r="AW433" s="13" t="s">
        <v>38</v>
      </c>
      <c r="AX433" s="13" t="s">
        <v>77</v>
      </c>
      <c r="AY433" s="206" t="s">
        <v>165</v>
      </c>
    </row>
    <row r="434" spans="1:65" s="14" customFormat="1" ht="11.25">
      <c r="B434" s="207"/>
      <c r="C434" s="208"/>
      <c r="D434" s="189" t="s">
        <v>178</v>
      </c>
      <c r="E434" s="209" t="s">
        <v>21</v>
      </c>
      <c r="F434" s="210" t="s">
        <v>180</v>
      </c>
      <c r="G434" s="208"/>
      <c r="H434" s="211">
        <v>4.9000000000000004</v>
      </c>
      <c r="I434" s="212"/>
      <c r="J434" s="208"/>
      <c r="K434" s="208"/>
      <c r="L434" s="213"/>
      <c r="M434" s="214"/>
      <c r="N434" s="215"/>
      <c r="O434" s="215"/>
      <c r="P434" s="215"/>
      <c r="Q434" s="215"/>
      <c r="R434" s="215"/>
      <c r="S434" s="215"/>
      <c r="T434" s="216"/>
      <c r="AT434" s="217" t="s">
        <v>178</v>
      </c>
      <c r="AU434" s="217" t="s">
        <v>87</v>
      </c>
      <c r="AV434" s="14" t="s">
        <v>172</v>
      </c>
      <c r="AW434" s="14" t="s">
        <v>38</v>
      </c>
      <c r="AX434" s="14" t="s">
        <v>85</v>
      </c>
      <c r="AY434" s="217" t="s">
        <v>165</v>
      </c>
    </row>
    <row r="435" spans="1:65" s="2" customFormat="1" ht="24.2" customHeight="1">
      <c r="A435" s="37"/>
      <c r="B435" s="38"/>
      <c r="C435" s="176" t="s">
        <v>558</v>
      </c>
      <c r="D435" s="176" t="s">
        <v>167</v>
      </c>
      <c r="E435" s="177" t="s">
        <v>559</v>
      </c>
      <c r="F435" s="178" t="s">
        <v>560</v>
      </c>
      <c r="G435" s="179" t="s">
        <v>170</v>
      </c>
      <c r="H435" s="180">
        <v>4.9000000000000004</v>
      </c>
      <c r="I435" s="181"/>
      <c r="J435" s="182">
        <f>ROUND(I435*H435,2)</f>
        <v>0</v>
      </c>
      <c r="K435" s="178" t="s">
        <v>171</v>
      </c>
      <c r="L435" s="42"/>
      <c r="M435" s="183" t="s">
        <v>21</v>
      </c>
      <c r="N435" s="184" t="s">
        <v>48</v>
      </c>
      <c r="O435" s="67"/>
      <c r="P435" s="185">
        <f>O435*H435</f>
        <v>0</v>
      </c>
      <c r="Q435" s="185">
        <v>0</v>
      </c>
      <c r="R435" s="185">
        <f>Q435*H435</f>
        <v>0</v>
      </c>
      <c r="S435" s="185">
        <v>0</v>
      </c>
      <c r="T435" s="186">
        <f>S435*H435</f>
        <v>0</v>
      </c>
      <c r="U435" s="37"/>
      <c r="V435" s="37"/>
      <c r="W435" s="37"/>
      <c r="X435" s="37"/>
      <c r="Y435" s="37"/>
      <c r="Z435" s="37"/>
      <c r="AA435" s="37"/>
      <c r="AB435" s="37"/>
      <c r="AC435" s="37"/>
      <c r="AD435" s="37"/>
      <c r="AE435" s="37"/>
      <c r="AR435" s="187" t="s">
        <v>172</v>
      </c>
      <c r="AT435" s="187" t="s">
        <v>167</v>
      </c>
      <c r="AU435" s="187" t="s">
        <v>87</v>
      </c>
      <c r="AY435" s="20" t="s">
        <v>165</v>
      </c>
      <c r="BE435" s="188">
        <f>IF(N435="základní",J435,0)</f>
        <v>0</v>
      </c>
      <c r="BF435" s="188">
        <f>IF(N435="snížená",J435,0)</f>
        <v>0</v>
      </c>
      <c r="BG435" s="188">
        <f>IF(N435="zákl. přenesená",J435,0)</f>
        <v>0</v>
      </c>
      <c r="BH435" s="188">
        <f>IF(N435="sníž. přenesená",J435,0)</f>
        <v>0</v>
      </c>
      <c r="BI435" s="188">
        <f>IF(N435="nulová",J435,0)</f>
        <v>0</v>
      </c>
      <c r="BJ435" s="20" t="s">
        <v>85</v>
      </c>
      <c r="BK435" s="188">
        <f>ROUND(I435*H435,2)</f>
        <v>0</v>
      </c>
      <c r="BL435" s="20" t="s">
        <v>172</v>
      </c>
      <c r="BM435" s="187" t="s">
        <v>561</v>
      </c>
    </row>
    <row r="436" spans="1:65" s="2" customFormat="1" ht="19.5">
      <c r="A436" s="37"/>
      <c r="B436" s="38"/>
      <c r="C436" s="39"/>
      <c r="D436" s="189" t="s">
        <v>174</v>
      </c>
      <c r="E436" s="39"/>
      <c r="F436" s="190" t="s">
        <v>562</v>
      </c>
      <c r="G436" s="39"/>
      <c r="H436" s="39"/>
      <c r="I436" s="191"/>
      <c r="J436" s="39"/>
      <c r="K436" s="39"/>
      <c r="L436" s="42"/>
      <c r="M436" s="192"/>
      <c r="N436" s="193"/>
      <c r="O436" s="67"/>
      <c r="P436" s="67"/>
      <c r="Q436" s="67"/>
      <c r="R436" s="67"/>
      <c r="S436" s="67"/>
      <c r="T436" s="68"/>
      <c r="U436" s="37"/>
      <c r="V436" s="37"/>
      <c r="W436" s="37"/>
      <c r="X436" s="37"/>
      <c r="Y436" s="37"/>
      <c r="Z436" s="37"/>
      <c r="AA436" s="37"/>
      <c r="AB436" s="37"/>
      <c r="AC436" s="37"/>
      <c r="AD436" s="37"/>
      <c r="AE436" s="37"/>
      <c r="AT436" s="20" t="s">
        <v>174</v>
      </c>
      <c r="AU436" s="20" t="s">
        <v>87</v>
      </c>
    </row>
    <row r="437" spans="1:65" s="2" customFormat="1" ht="11.25">
      <c r="A437" s="37"/>
      <c r="B437" s="38"/>
      <c r="C437" s="39"/>
      <c r="D437" s="194" t="s">
        <v>176</v>
      </c>
      <c r="E437" s="39"/>
      <c r="F437" s="195" t="s">
        <v>563</v>
      </c>
      <c r="G437" s="39"/>
      <c r="H437" s="39"/>
      <c r="I437" s="191"/>
      <c r="J437" s="39"/>
      <c r="K437" s="39"/>
      <c r="L437" s="42"/>
      <c r="M437" s="192"/>
      <c r="N437" s="193"/>
      <c r="O437" s="67"/>
      <c r="P437" s="67"/>
      <c r="Q437" s="67"/>
      <c r="R437" s="67"/>
      <c r="S437" s="67"/>
      <c r="T437" s="68"/>
      <c r="U437" s="37"/>
      <c r="V437" s="37"/>
      <c r="W437" s="37"/>
      <c r="X437" s="37"/>
      <c r="Y437" s="37"/>
      <c r="Z437" s="37"/>
      <c r="AA437" s="37"/>
      <c r="AB437" s="37"/>
      <c r="AC437" s="37"/>
      <c r="AD437" s="37"/>
      <c r="AE437" s="37"/>
      <c r="AT437" s="20" t="s">
        <v>176</v>
      </c>
      <c r="AU437" s="20" t="s">
        <v>87</v>
      </c>
    </row>
    <row r="438" spans="1:65" s="13" customFormat="1" ht="22.5">
      <c r="B438" s="196"/>
      <c r="C438" s="197"/>
      <c r="D438" s="189" t="s">
        <v>178</v>
      </c>
      <c r="E438" s="198" t="s">
        <v>21</v>
      </c>
      <c r="F438" s="199" t="s">
        <v>556</v>
      </c>
      <c r="G438" s="197"/>
      <c r="H438" s="200">
        <v>3.3</v>
      </c>
      <c r="I438" s="201"/>
      <c r="J438" s="197"/>
      <c r="K438" s="197"/>
      <c r="L438" s="202"/>
      <c r="M438" s="203"/>
      <c r="N438" s="204"/>
      <c r="O438" s="204"/>
      <c r="P438" s="204"/>
      <c r="Q438" s="204"/>
      <c r="R438" s="204"/>
      <c r="S438" s="204"/>
      <c r="T438" s="205"/>
      <c r="AT438" s="206" t="s">
        <v>178</v>
      </c>
      <c r="AU438" s="206" t="s">
        <v>87</v>
      </c>
      <c r="AV438" s="13" t="s">
        <v>87</v>
      </c>
      <c r="AW438" s="13" t="s">
        <v>38</v>
      </c>
      <c r="AX438" s="13" t="s">
        <v>77</v>
      </c>
      <c r="AY438" s="206" t="s">
        <v>165</v>
      </c>
    </row>
    <row r="439" spans="1:65" s="13" customFormat="1" ht="11.25">
      <c r="B439" s="196"/>
      <c r="C439" s="197"/>
      <c r="D439" s="189" t="s">
        <v>178</v>
      </c>
      <c r="E439" s="198" t="s">
        <v>21</v>
      </c>
      <c r="F439" s="199" t="s">
        <v>557</v>
      </c>
      <c r="G439" s="197"/>
      <c r="H439" s="200">
        <v>1.6</v>
      </c>
      <c r="I439" s="201"/>
      <c r="J439" s="197"/>
      <c r="K439" s="197"/>
      <c r="L439" s="202"/>
      <c r="M439" s="203"/>
      <c r="N439" s="204"/>
      <c r="O439" s="204"/>
      <c r="P439" s="204"/>
      <c r="Q439" s="204"/>
      <c r="R439" s="204"/>
      <c r="S439" s="204"/>
      <c r="T439" s="205"/>
      <c r="AT439" s="206" t="s">
        <v>178</v>
      </c>
      <c r="AU439" s="206" t="s">
        <v>87</v>
      </c>
      <c r="AV439" s="13" t="s">
        <v>87</v>
      </c>
      <c r="AW439" s="13" t="s">
        <v>38</v>
      </c>
      <c r="AX439" s="13" t="s">
        <v>77</v>
      </c>
      <c r="AY439" s="206" t="s">
        <v>165</v>
      </c>
    </row>
    <row r="440" spans="1:65" s="14" customFormat="1" ht="11.25">
      <c r="B440" s="207"/>
      <c r="C440" s="208"/>
      <c r="D440" s="189" t="s">
        <v>178</v>
      </c>
      <c r="E440" s="209" t="s">
        <v>21</v>
      </c>
      <c r="F440" s="210" t="s">
        <v>180</v>
      </c>
      <c r="G440" s="208"/>
      <c r="H440" s="211">
        <v>4.9000000000000004</v>
      </c>
      <c r="I440" s="212"/>
      <c r="J440" s="208"/>
      <c r="K440" s="208"/>
      <c r="L440" s="213"/>
      <c r="M440" s="214"/>
      <c r="N440" s="215"/>
      <c r="O440" s="215"/>
      <c r="P440" s="215"/>
      <c r="Q440" s="215"/>
      <c r="R440" s="215"/>
      <c r="S440" s="215"/>
      <c r="T440" s="216"/>
      <c r="AT440" s="217" t="s">
        <v>178</v>
      </c>
      <c r="AU440" s="217" t="s">
        <v>87</v>
      </c>
      <c r="AV440" s="14" t="s">
        <v>172</v>
      </c>
      <c r="AW440" s="14" t="s">
        <v>38</v>
      </c>
      <c r="AX440" s="14" t="s">
        <v>85</v>
      </c>
      <c r="AY440" s="217" t="s">
        <v>165</v>
      </c>
    </row>
    <row r="441" spans="1:65" s="2" customFormat="1" ht="24.2" customHeight="1">
      <c r="A441" s="37"/>
      <c r="B441" s="38"/>
      <c r="C441" s="176" t="s">
        <v>564</v>
      </c>
      <c r="D441" s="176" t="s">
        <v>167</v>
      </c>
      <c r="E441" s="177" t="s">
        <v>565</v>
      </c>
      <c r="F441" s="178" t="s">
        <v>566</v>
      </c>
      <c r="G441" s="179" t="s">
        <v>170</v>
      </c>
      <c r="H441" s="180">
        <v>12.958</v>
      </c>
      <c r="I441" s="181"/>
      <c r="J441" s="182">
        <f>ROUND(I441*H441,2)</f>
        <v>0</v>
      </c>
      <c r="K441" s="178" t="s">
        <v>171</v>
      </c>
      <c r="L441" s="42"/>
      <c r="M441" s="183" t="s">
        <v>21</v>
      </c>
      <c r="N441" s="184" t="s">
        <v>48</v>
      </c>
      <c r="O441" s="67"/>
      <c r="P441" s="185">
        <f>O441*H441</f>
        <v>0</v>
      </c>
      <c r="Q441" s="185">
        <v>7.3699999999999998E-3</v>
      </c>
      <c r="R441" s="185">
        <f>Q441*H441</f>
        <v>9.5500459999999995E-2</v>
      </c>
      <c r="S441" s="185">
        <v>0</v>
      </c>
      <c r="T441" s="186">
        <f>S441*H441</f>
        <v>0</v>
      </c>
      <c r="U441" s="37"/>
      <c r="V441" s="37"/>
      <c r="W441" s="37"/>
      <c r="X441" s="37"/>
      <c r="Y441" s="37"/>
      <c r="Z441" s="37"/>
      <c r="AA441" s="37"/>
      <c r="AB441" s="37"/>
      <c r="AC441" s="37"/>
      <c r="AD441" s="37"/>
      <c r="AE441" s="37"/>
      <c r="AR441" s="187" t="s">
        <v>172</v>
      </c>
      <c r="AT441" s="187" t="s">
        <v>167</v>
      </c>
      <c r="AU441" s="187" t="s">
        <v>87</v>
      </c>
      <c r="AY441" s="20" t="s">
        <v>165</v>
      </c>
      <c r="BE441" s="188">
        <f>IF(N441="základní",J441,0)</f>
        <v>0</v>
      </c>
      <c r="BF441" s="188">
        <f>IF(N441="snížená",J441,0)</f>
        <v>0</v>
      </c>
      <c r="BG441" s="188">
        <f>IF(N441="zákl. přenesená",J441,0)</f>
        <v>0</v>
      </c>
      <c r="BH441" s="188">
        <f>IF(N441="sníž. přenesená",J441,0)</f>
        <v>0</v>
      </c>
      <c r="BI441" s="188">
        <f>IF(N441="nulová",J441,0)</f>
        <v>0</v>
      </c>
      <c r="BJ441" s="20" t="s">
        <v>85</v>
      </c>
      <c r="BK441" s="188">
        <f>ROUND(I441*H441,2)</f>
        <v>0</v>
      </c>
      <c r="BL441" s="20" t="s">
        <v>172</v>
      </c>
      <c r="BM441" s="187" t="s">
        <v>567</v>
      </c>
    </row>
    <row r="442" spans="1:65" s="2" customFormat="1" ht="58.5">
      <c r="A442" s="37"/>
      <c r="B442" s="38"/>
      <c r="C442" s="39"/>
      <c r="D442" s="189" t="s">
        <v>174</v>
      </c>
      <c r="E442" s="39"/>
      <c r="F442" s="190" t="s">
        <v>568</v>
      </c>
      <c r="G442" s="39"/>
      <c r="H442" s="39"/>
      <c r="I442" s="191"/>
      <c r="J442" s="39"/>
      <c r="K442" s="39"/>
      <c r="L442" s="42"/>
      <c r="M442" s="192"/>
      <c r="N442" s="193"/>
      <c r="O442" s="67"/>
      <c r="P442" s="67"/>
      <c r="Q442" s="67"/>
      <c r="R442" s="67"/>
      <c r="S442" s="67"/>
      <c r="T442" s="68"/>
      <c r="U442" s="37"/>
      <c r="V442" s="37"/>
      <c r="W442" s="37"/>
      <c r="X442" s="37"/>
      <c r="Y442" s="37"/>
      <c r="Z442" s="37"/>
      <c r="AA442" s="37"/>
      <c r="AB442" s="37"/>
      <c r="AC442" s="37"/>
      <c r="AD442" s="37"/>
      <c r="AE442" s="37"/>
      <c r="AT442" s="20" t="s">
        <v>174</v>
      </c>
      <c r="AU442" s="20" t="s">
        <v>87</v>
      </c>
    </row>
    <row r="443" spans="1:65" s="2" customFormat="1" ht="11.25">
      <c r="A443" s="37"/>
      <c r="B443" s="38"/>
      <c r="C443" s="39"/>
      <c r="D443" s="194" t="s">
        <v>176</v>
      </c>
      <c r="E443" s="39"/>
      <c r="F443" s="195" t="s">
        <v>569</v>
      </c>
      <c r="G443" s="39"/>
      <c r="H443" s="39"/>
      <c r="I443" s="191"/>
      <c r="J443" s="39"/>
      <c r="K443" s="39"/>
      <c r="L443" s="42"/>
      <c r="M443" s="192"/>
      <c r="N443" s="193"/>
      <c r="O443" s="67"/>
      <c r="P443" s="67"/>
      <c r="Q443" s="67"/>
      <c r="R443" s="67"/>
      <c r="S443" s="67"/>
      <c r="T443" s="68"/>
      <c r="U443" s="37"/>
      <c r="V443" s="37"/>
      <c r="W443" s="37"/>
      <c r="X443" s="37"/>
      <c r="Y443" s="37"/>
      <c r="Z443" s="37"/>
      <c r="AA443" s="37"/>
      <c r="AB443" s="37"/>
      <c r="AC443" s="37"/>
      <c r="AD443" s="37"/>
      <c r="AE443" s="37"/>
      <c r="AT443" s="20" t="s">
        <v>176</v>
      </c>
      <c r="AU443" s="20" t="s">
        <v>87</v>
      </c>
    </row>
    <row r="444" spans="1:65" s="13" customFormat="1" ht="22.5">
      <c r="B444" s="196"/>
      <c r="C444" s="197"/>
      <c r="D444" s="189" t="s">
        <v>178</v>
      </c>
      <c r="E444" s="198" t="s">
        <v>21</v>
      </c>
      <c r="F444" s="199" t="s">
        <v>570</v>
      </c>
      <c r="G444" s="197"/>
      <c r="H444" s="200">
        <v>12.958</v>
      </c>
      <c r="I444" s="201"/>
      <c r="J444" s="197"/>
      <c r="K444" s="197"/>
      <c r="L444" s="202"/>
      <c r="M444" s="203"/>
      <c r="N444" s="204"/>
      <c r="O444" s="204"/>
      <c r="P444" s="204"/>
      <c r="Q444" s="204"/>
      <c r="R444" s="204"/>
      <c r="S444" s="204"/>
      <c r="T444" s="205"/>
      <c r="AT444" s="206" t="s">
        <v>178</v>
      </c>
      <c r="AU444" s="206" t="s">
        <v>87</v>
      </c>
      <c r="AV444" s="13" t="s">
        <v>87</v>
      </c>
      <c r="AW444" s="13" t="s">
        <v>38</v>
      </c>
      <c r="AX444" s="13" t="s">
        <v>77</v>
      </c>
      <c r="AY444" s="206" t="s">
        <v>165</v>
      </c>
    </row>
    <row r="445" spans="1:65" s="14" customFormat="1" ht="11.25">
      <c r="B445" s="207"/>
      <c r="C445" s="208"/>
      <c r="D445" s="189" t="s">
        <v>178</v>
      </c>
      <c r="E445" s="209" t="s">
        <v>21</v>
      </c>
      <c r="F445" s="210" t="s">
        <v>180</v>
      </c>
      <c r="G445" s="208"/>
      <c r="H445" s="211">
        <v>12.958</v>
      </c>
      <c r="I445" s="212"/>
      <c r="J445" s="208"/>
      <c r="K445" s="208"/>
      <c r="L445" s="213"/>
      <c r="M445" s="214"/>
      <c r="N445" s="215"/>
      <c r="O445" s="215"/>
      <c r="P445" s="215"/>
      <c r="Q445" s="215"/>
      <c r="R445" s="215"/>
      <c r="S445" s="215"/>
      <c r="T445" s="216"/>
      <c r="AT445" s="217" t="s">
        <v>178</v>
      </c>
      <c r="AU445" s="217" t="s">
        <v>87</v>
      </c>
      <c r="AV445" s="14" t="s">
        <v>172</v>
      </c>
      <c r="AW445" s="14" t="s">
        <v>38</v>
      </c>
      <c r="AX445" s="14" t="s">
        <v>85</v>
      </c>
      <c r="AY445" s="217" t="s">
        <v>165</v>
      </c>
    </row>
    <row r="446" spans="1:65" s="2" customFormat="1" ht="24.2" customHeight="1">
      <c r="A446" s="37"/>
      <c r="B446" s="38"/>
      <c r="C446" s="176" t="s">
        <v>571</v>
      </c>
      <c r="D446" s="176" t="s">
        <v>167</v>
      </c>
      <c r="E446" s="177" t="s">
        <v>572</v>
      </c>
      <c r="F446" s="178" t="s">
        <v>573</v>
      </c>
      <c r="G446" s="179" t="s">
        <v>170</v>
      </c>
      <c r="H446" s="180">
        <v>14.558</v>
      </c>
      <c r="I446" s="181"/>
      <c r="J446" s="182">
        <f>ROUND(I446*H446,2)</f>
        <v>0</v>
      </c>
      <c r="K446" s="178" t="s">
        <v>171</v>
      </c>
      <c r="L446" s="42"/>
      <c r="M446" s="183" t="s">
        <v>21</v>
      </c>
      <c r="N446" s="184" t="s">
        <v>48</v>
      </c>
      <c r="O446" s="67"/>
      <c r="P446" s="185">
        <f>O446*H446</f>
        <v>0</v>
      </c>
      <c r="Q446" s="185">
        <v>8.0999999999999996E-4</v>
      </c>
      <c r="R446" s="185">
        <f>Q446*H446</f>
        <v>1.1791979999999999E-2</v>
      </c>
      <c r="S446" s="185">
        <v>0</v>
      </c>
      <c r="T446" s="186">
        <f>S446*H446</f>
        <v>0</v>
      </c>
      <c r="U446" s="37"/>
      <c r="V446" s="37"/>
      <c r="W446" s="37"/>
      <c r="X446" s="37"/>
      <c r="Y446" s="37"/>
      <c r="Z446" s="37"/>
      <c r="AA446" s="37"/>
      <c r="AB446" s="37"/>
      <c r="AC446" s="37"/>
      <c r="AD446" s="37"/>
      <c r="AE446" s="37"/>
      <c r="AR446" s="187" t="s">
        <v>172</v>
      </c>
      <c r="AT446" s="187" t="s">
        <v>167</v>
      </c>
      <c r="AU446" s="187" t="s">
        <v>87</v>
      </c>
      <c r="AY446" s="20" t="s">
        <v>165</v>
      </c>
      <c r="BE446" s="188">
        <f>IF(N446="základní",J446,0)</f>
        <v>0</v>
      </c>
      <c r="BF446" s="188">
        <f>IF(N446="snížená",J446,0)</f>
        <v>0</v>
      </c>
      <c r="BG446" s="188">
        <f>IF(N446="zákl. přenesená",J446,0)</f>
        <v>0</v>
      </c>
      <c r="BH446" s="188">
        <f>IF(N446="sníž. přenesená",J446,0)</f>
        <v>0</v>
      </c>
      <c r="BI446" s="188">
        <f>IF(N446="nulová",J446,0)</f>
        <v>0</v>
      </c>
      <c r="BJ446" s="20" t="s">
        <v>85</v>
      </c>
      <c r="BK446" s="188">
        <f>ROUND(I446*H446,2)</f>
        <v>0</v>
      </c>
      <c r="BL446" s="20" t="s">
        <v>172</v>
      </c>
      <c r="BM446" s="187" t="s">
        <v>574</v>
      </c>
    </row>
    <row r="447" spans="1:65" s="2" customFormat="1" ht="19.5">
      <c r="A447" s="37"/>
      <c r="B447" s="38"/>
      <c r="C447" s="39"/>
      <c r="D447" s="189" t="s">
        <v>174</v>
      </c>
      <c r="E447" s="39"/>
      <c r="F447" s="190" t="s">
        <v>575</v>
      </c>
      <c r="G447" s="39"/>
      <c r="H447" s="39"/>
      <c r="I447" s="191"/>
      <c r="J447" s="39"/>
      <c r="K447" s="39"/>
      <c r="L447" s="42"/>
      <c r="M447" s="192"/>
      <c r="N447" s="193"/>
      <c r="O447" s="67"/>
      <c r="P447" s="67"/>
      <c r="Q447" s="67"/>
      <c r="R447" s="67"/>
      <c r="S447" s="67"/>
      <c r="T447" s="68"/>
      <c r="U447" s="37"/>
      <c r="V447" s="37"/>
      <c r="W447" s="37"/>
      <c r="X447" s="37"/>
      <c r="Y447" s="37"/>
      <c r="Z447" s="37"/>
      <c r="AA447" s="37"/>
      <c r="AB447" s="37"/>
      <c r="AC447" s="37"/>
      <c r="AD447" s="37"/>
      <c r="AE447" s="37"/>
      <c r="AT447" s="20" t="s">
        <v>174</v>
      </c>
      <c r="AU447" s="20" t="s">
        <v>87</v>
      </c>
    </row>
    <row r="448" spans="1:65" s="2" customFormat="1" ht="11.25">
      <c r="A448" s="37"/>
      <c r="B448" s="38"/>
      <c r="C448" s="39"/>
      <c r="D448" s="194" t="s">
        <v>176</v>
      </c>
      <c r="E448" s="39"/>
      <c r="F448" s="195" t="s">
        <v>576</v>
      </c>
      <c r="G448" s="39"/>
      <c r="H448" s="39"/>
      <c r="I448" s="191"/>
      <c r="J448" s="39"/>
      <c r="K448" s="39"/>
      <c r="L448" s="42"/>
      <c r="M448" s="192"/>
      <c r="N448" s="193"/>
      <c r="O448" s="67"/>
      <c r="P448" s="67"/>
      <c r="Q448" s="67"/>
      <c r="R448" s="67"/>
      <c r="S448" s="67"/>
      <c r="T448" s="68"/>
      <c r="U448" s="37"/>
      <c r="V448" s="37"/>
      <c r="W448" s="37"/>
      <c r="X448" s="37"/>
      <c r="Y448" s="37"/>
      <c r="Z448" s="37"/>
      <c r="AA448" s="37"/>
      <c r="AB448" s="37"/>
      <c r="AC448" s="37"/>
      <c r="AD448" s="37"/>
      <c r="AE448" s="37"/>
      <c r="AT448" s="20" t="s">
        <v>176</v>
      </c>
      <c r="AU448" s="20" t="s">
        <v>87</v>
      </c>
    </row>
    <row r="449" spans="1:65" s="13" customFormat="1" ht="11.25">
      <c r="B449" s="196"/>
      <c r="C449" s="197"/>
      <c r="D449" s="189" t="s">
        <v>178</v>
      </c>
      <c r="E449" s="198" t="s">
        <v>21</v>
      </c>
      <c r="F449" s="199" t="s">
        <v>557</v>
      </c>
      <c r="G449" s="197"/>
      <c r="H449" s="200">
        <v>1.6</v>
      </c>
      <c r="I449" s="201"/>
      <c r="J449" s="197"/>
      <c r="K449" s="197"/>
      <c r="L449" s="202"/>
      <c r="M449" s="203"/>
      <c r="N449" s="204"/>
      <c r="O449" s="204"/>
      <c r="P449" s="204"/>
      <c r="Q449" s="204"/>
      <c r="R449" s="204"/>
      <c r="S449" s="204"/>
      <c r="T449" s="205"/>
      <c r="AT449" s="206" t="s">
        <v>178</v>
      </c>
      <c r="AU449" s="206" t="s">
        <v>87</v>
      </c>
      <c r="AV449" s="13" t="s">
        <v>87</v>
      </c>
      <c r="AW449" s="13" t="s">
        <v>38</v>
      </c>
      <c r="AX449" s="13" t="s">
        <v>77</v>
      </c>
      <c r="AY449" s="206" t="s">
        <v>165</v>
      </c>
    </row>
    <row r="450" spans="1:65" s="13" customFormat="1" ht="22.5">
      <c r="B450" s="196"/>
      <c r="C450" s="197"/>
      <c r="D450" s="189" t="s">
        <v>178</v>
      </c>
      <c r="E450" s="198" t="s">
        <v>21</v>
      </c>
      <c r="F450" s="199" t="s">
        <v>570</v>
      </c>
      <c r="G450" s="197"/>
      <c r="H450" s="200">
        <v>12.958</v>
      </c>
      <c r="I450" s="201"/>
      <c r="J450" s="197"/>
      <c r="K450" s="197"/>
      <c r="L450" s="202"/>
      <c r="M450" s="203"/>
      <c r="N450" s="204"/>
      <c r="O450" s="204"/>
      <c r="P450" s="204"/>
      <c r="Q450" s="204"/>
      <c r="R450" s="204"/>
      <c r="S450" s="204"/>
      <c r="T450" s="205"/>
      <c r="AT450" s="206" t="s">
        <v>178</v>
      </c>
      <c r="AU450" s="206" t="s">
        <v>87</v>
      </c>
      <c r="AV450" s="13" t="s">
        <v>87</v>
      </c>
      <c r="AW450" s="13" t="s">
        <v>38</v>
      </c>
      <c r="AX450" s="13" t="s">
        <v>77</v>
      </c>
      <c r="AY450" s="206" t="s">
        <v>165</v>
      </c>
    </row>
    <row r="451" spans="1:65" s="14" customFormat="1" ht="11.25">
      <c r="B451" s="207"/>
      <c r="C451" s="208"/>
      <c r="D451" s="189" t="s">
        <v>178</v>
      </c>
      <c r="E451" s="209" t="s">
        <v>21</v>
      </c>
      <c r="F451" s="210" t="s">
        <v>180</v>
      </c>
      <c r="G451" s="208"/>
      <c r="H451" s="211">
        <v>14.558</v>
      </c>
      <c r="I451" s="212"/>
      <c r="J451" s="208"/>
      <c r="K451" s="208"/>
      <c r="L451" s="213"/>
      <c r="M451" s="214"/>
      <c r="N451" s="215"/>
      <c r="O451" s="215"/>
      <c r="P451" s="215"/>
      <c r="Q451" s="215"/>
      <c r="R451" s="215"/>
      <c r="S451" s="215"/>
      <c r="T451" s="216"/>
      <c r="AT451" s="217" t="s">
        <v>178</v>
      </c>
      <c r="AU451" s="217" t="s">
        <v>87</v>
      </c>
      <c r="AV451" s="14" t="s">
        <v>172</v>
      </c>
      <c r="AW451" s="14" t="s">
        <v>38</v>
      </c>
      <c r="AX451" s="14" t="s">
        <v>85</v>
      </c>
      <c r="AY451" s="217" t="s">
        <v>165</v>
      </c>
    </row>
    <row r="452" spans="1:65" s="2" customFormat="1" ht="24.2" customHeight="1">
      <c r="A452" s="37"/>
      <c r="B452" s="38"/>
      <c r="C452" s="176" t="s">
        <v>577</v>
      </c>
      <c r="D452" s="176" t="s">
        <v>167</v>
      </c>
      <c r="E452" s="177" t="s">
        <v>578</v>
      </c>
      <c r="F452" s="178" t="s">
        <v>579</v>
      </c>
      <c r="G452" s="179" t="s">
        <v>170</v>
      </c>
      <c r="H452" s="180">
        <v>14.558</v>
      </c>
      <c r="I452" s="181"/>
      <c r="J452" s="182">
        <f>ROUND(I452*H452,2)</f>
        <v>0</v>
      </c>
      <c r="K452" s="178" t="s">
        <v>171</v>
      </c>
      <c r="L452" s="42"/>
      <c r="M452" s="183" t="s">
        <v>21</v>
      </c>
      <c r="N452" s="184" t="s">
        <v>48</v>
      </c>
      <c r="O452" s="67"/>
      <c r="P452" s="185">
        <f>O452*H452</f>
        <v>0</v>
      </c>
      <c r="Q452" s="185">
        <v>0</v>
      </c>
      <c r="R452" s="185">
        <f>Q452*H452</f>
        <v>0</v>
      </c>
      <c r="S452" s="185">
        <v>0</v>
      </c>
      <c r="T452" s="186">
        <f>S452*H452</f>
        <v>0</v>
      </c>
      <c r="U452" s="37"/>
      <c r="V452" s="37"/>
      <c r="W452" s="37"/>
      <c r="X452" s="37"/>
      <c r="Y452" s="37"/>
      <c r="Z452" s="37"/>
      <c r="AA452" s="37"/>
      <c r="AB452" s="37"/>
      <c r="AC452" s="37"/>
      <c r="AD452" s="37"/>
      <c r="AE452" s="37"/>
      <c r="AR452" s="187" t="s">
        <v>172</v>
      </c>
      <c r="AT452" s="187" t="s">
        <v>167</v>
      </c>
      <c r="AU452" s="187" t="s">
        <v>87</v>
      </c>
      <c r="AY452" s="20" t="s">
        <v>165</v>
      </c>
      <c r="BE452" s="188">
        <f>IF(N452="základní",J452,0)</f>
        <v>0</v>
      </c>
      <c r="BF452" s="188">
        <f>IF(N452="snížená",J452,0)</f>
        <v>0</v>
      </c>
      <c r="BG452" s="188">
        <f>IF(N452="zákl. přenesená",J452,0)</f>
        <v>0</v>
      </c>
      <c r="BH452" s="188">
        <f>IF(N452="sníž. přenesená",J452,0)</f>
        <v>0</v>
      </c>
      <c r="BI452" s="188">
        <f>IF(N452="nulová",J452,0)</f>
        <v>0</v>
      </c>
      <c r="BJ452" s="20" t="s">
        <v>85</v>
      </c>
      <c r="BK452" s="188">
        <f>ROUND(I452*H452,2)</f>
        <v>0</v>
      </c>
      <c r="BL452" s="20" t="s">
        <v>172</v>
      </c>
      <c r="BM452" s="187" t="s">
        <v>580</v>
      </c>
    </row>
    <row r="453" spans="1:65" s="2" customFormat="1" ht="19.5">
      <c r="A453" s="37"/>
      <c r="B453" s="38"/>
      <c r="C453" s="39"/>
      <c r="D453" s="189" t="s">
        <v>174</v>
      </c>
      <c r="E453" s="39"/>
      <c r="F453" s="190" t="s">
        <v>581</v>
      </c>
      <c r="G453" s="39"/>
      <c r="H453" s="39"/>
      <c r="I453" s="191"/>
      <c r="J453" s="39"/>
      <c r="K453" s="39"/>
      <c r="L453" s="42"/>
      <c r="M453" s="192"/>
      <c r="N453" s="193"/>
      <c r="O453" s="67"/>
      <c r="P453" s="67"/>
      <c r="Q453" s="67"/>
      <c r="R453" s="67"/>
      <c r="S453" s="67"/>
      <c r="T453" s="68"/>
      <c r="U453" s="37"/>
      <c r="V453" s="37"/>
      <c r="W453" s="37"/>
      <c r="X453" s="37"/>
      <c r="Y453" s="37"/>
      <c r="Z453" s="37"/>
      <c r="AA453" s="37"/>
      <c r="AB453" s="37"/>
      <c r="AC453" s="37"/>
      <c r="AD453" s="37"/>
      <c r="AE453" s="37"/>
      <c r="AT453" s="20" t="s">
        <v>174</v>
      </c>
      <c r="AU453" s="20" t="s">
        <v>87</v>
      </c>
    </row>
    <row r="454" spans="1:65" s="2" customFormat="1" ht="11.25">
      <c r="A454" s="37"/>
      <c r="B454" s="38"/>
      <c r="C454" s="39"/>
      <c r="D454" s="194" t="s">
        <v>176</v>
      </c>
      <c r="E454" s="39"/>
      <c r="F454" s="195" t="s">
        <v>582</v>
      </c>
      <c r="G454" s="39"/>
      <c r="H454" s="39"/>
      <c r="I454" s="191"/>
      <c r="J454" s="39"/>
      <c r="K454" s="39"/>
      <c r="L454" s="42"/>
      <c r="M454" s="192"/>
      <c r="N454" s="193"/>
      <c r="O454" s="67"/>
      <c r="P454" s="67"/>
      <c r="Q454" s="67"/>
      <c r="R454" s="67"/>
      <c r="S454" s="67"/>
      <c r="T454" s="68"/>
      <c r="U454" s="37"/>
      <c r="V454" s="37"/>
      <c r="W454" s="37"/>
      <c r="X454" s="37"/>
      <c r="Y454" s="37"/>
      <c r="Z454" s="37"/>
      <c r="AA454" s="37"/>
      <c r="AB454" s="37"/>
      <c r="AC454" s="37"/>
      <c r="AD454" s="37"/>
      <c r="AE454" s="37"/>
      <c r="AT454" s="20" t="s">
        <v>176</v>
      </c>
      <c r="AU454" s="20" t="s">
        <v>87</v>
      </c>
    </row>
    <row r="455" spans="1:65" s="13" customFormat="1" ht="11.25">
      <c r="B455" s="196"/>
      <c r="C455" s="197"/>
      <c r="D455" s="189" t="s">
        <v>178</v>
      </c>
      <c r="E455" s="198" t="s">
        <v>21</v>
      </c>
      <c r="F455" s="199" t="s">
        <v>557</v>
      </c>
      <c r="G455" s="197"/>
      <c r="H455" s="200">
        <v>1.6</v>
      </c>
      <c r="I455" s="201"/>
      <c r="J455" s="197"/>
      <c r="K455" s="197"/>
      <c r="L455" s="202"/>
      <c r="M455" s="203"/>
      <c r="N455" s="204"/>
      <c r="O455" s="204"/>
      <c r="P455" s="204"/>
      <c r="Q455" s="204"/>
      <c r="R455" s="204"/>
      <c r="S455" s="204"/>
      <c r="T455" s="205"/>
      <c r="AT455" s="206" t="s">
        <v>178</v>
      </c>
      <c r="AU455" s="206" t="s">
        <v>87</v>
      </c>
      <c r="AV455" s="13" t="s">
        <v>87</v>
      </c>
      <c r="AW455" s="13" t="s">
        <v>38</v>
      </c>
      <c r="AX455" s="13" t="s">
        <v>77</v>
      </c>
      <c r="AY455" s="206" t="s">
        <v>165</v>
      </c>
    </row>
    <row r="456" spans="1:65" s="13" customFormat="1" ht="22.5">
      <c r="B456" s="196"/>
      <c r="C456" s="197"/>
      <c r="D456" s="189" t="s">
        <v>178</v>
      </c>
      <c r="E456" s="198" t="s">
        <v>21</v>
      </c>
      <c r="F456" s="199" t="s">
        <v>570</v>
      </c>
      <c r="G456" s="197"/>
      <c r="H456" s="200">
        <v>12.958</v>
      </c>
      <c r="I456" s="201"/>
      <c r="J456" s="197"/>
      <c r="K456" s="197"/>
      <c r="L456" s="202"/>
      <c r="M456" s="203"/>
      <c r="N456" s="204"/>
      <c r="O456" s="204"/>
      <c r="P456" s="204"/>
      <c r="Q456" s="204"/>
      <c r="R456" s="204"/>
      <c r="S456" s="204"/>
      <c r="T456" s="205"/>
      <c r="AT456" s="206" t="s">
        <v>178</v>
      </c>
      <c r="AU456" s="206" t="s">
        <v>87</v>
      </c>
      <c r="AV456" s="13" t="s">
        <v>87</v>
      </c>
      <c r="AW456" s="13" t="s">
        <v>38</v>
      </c>
      <c r="AX456" s="13" t="s">
        <v>77</v>
      </c>
      <c r="AY456" s="206" t="s">
        <v>165</v>
      </c>
    </row>
    <row r="457" spans="1:65" s="14" customFormat="1" ht="11.25">
      <c r="B457" s="207"/>
      <c r="C457" s="208"/>
      <c r="D457" s="189" t="s">
        <v>178</v>
      </c>
      <c r="E457" s="209" t="s">
        <v>21</v>
      </c>
      <c r="F457" s="210" t="s">
        <v>180</v>
      </c>
      <c r="G457" s="208"/>
      <c r="H457" s="211">
        <v>14.558</v>
      </c>
      <c r="I457" s="212"/>
      <c r="J457" s="208"/>
      <c r="K457" s="208"/>
      <c r="L457" s="213"/>
      <c r="M457" s="214"/>
      <c r="N457" s="215"/>
      <c r="O457" s="215"/>
      <c r="P457" s="215"/>
      <c r="Q457" s="215"/>
      <c r="R457" s="215"/>
      <c r="S457" s="215"/>
      <c r="T457" s="216"/>
      <c r="AT457" s="217" t="s">
        <v>178</v>
      </c>
      <c r="AU457" s="217" t="s">
        <v>87</v>
      </c>
      <c r="AV457" s="14" t="s">
        <v>172</v>
      </c>
      <c r="AW457" s="14" t="s">
        <v>38</v>
      </c>
      <c r="AX457" s="14" t="s">
        <v>85</v>
      </c>
      <c r="AY457" s="217" t="s">
        <v>165</v>
      </c>
    </row>
    <row r="458" spans="1:65" s="2" customFormat="1" ht="24.2" customHeight="1">
      <c r="A458" s="37"/>
      <c r="B458" s="38"/>
      <c r="C458" s="176" t="s">
        <v>583</v>
      </c>
      <c r="D458" s="176" t="s">
        <v>167</v>
      </c>
      <c r="E458" s="177" t="s">
        <v>584</v>
      </c>
      <c r="F458" s="178" t="s">
        <v>585</v>
      </c>
      <c r="G458" s="179" t="s">
        <v>170</v>
      </c>
      <c r="H458" s="180">
        <v>3.3</v>
      </c>
      <c r="I458" s="181"/>
      <c r="J458" s="182">
        <f>ROUND(I458*H458,2)</f>
        <v>0</v>
      </c>
      <c r="K458" s="178" t="s">
        <v>171</v>
      </c>
      <c r="L458" s="42"/>
      <c r="M458" s="183" t="s">
        <v>21</v>
      </c>
      <c r="N458" s="184" t="s">
        <v>48</v>
      </c>
      <c r="O458" s="67"/>
      <c r="P458" s="185">
        <f>O458*H458</f>
        <v>0</v>
      </c>
      <c r="Q458" s="185">
        <v>8.4000000000000003E-4</v>
      </c>
      <c r="R458" s="185">
        <f>Q458*H458</f>
        <v>2.7720000000000002E-3</v>
      </c>
      <c r="S458" s="185">
        <v>0</v>
      </c>
      <c r="T458" s="186">
        <f>S458*H458</f>
        <v>0</v>
      </c>
      <c r="U458" s="37"/>
      <c r="V458" s="37"/>
      <c r="W458" s="37"/>
      <c r="X458" s="37"/>
      <c r="Y458" s="37"/>
      <c r="Z458" s="37"/>
      <c r="AA458" s="37"/>
      <c r="AB458" s="37"/>
      <c r="AC458" s="37"/>
      <c r="AD458" s="37"/>
      <c r="AE458" s="37"/>
      <c r="AR458" s="187" t="s">
        <v>172</v>
      </c>
      <c r="AT458" s="187" t="s">
        <v>167</v>
      </c>
      <c r="AU458" s="187" t="s">
        <v>87</v>
      </c>
      <c r="AY458" s="20" t="s">
        <v>165</v>
      </c>
      <c r="BE458" s="188">
        <f>IF(N458="základní",J458,0)</f>
        <v>0</v>
      </c>
      <c r="BF458" s="188">
        <f>IF(N458="snížená",J458,0)</f>
        <v>0</v>
      </c>
      <c r="BG458" s="188">
        <f>IF(N458="zákl. přenesená",J458,0)</f>
        <v>0</v>
      </c>
      <c r="BH458" s="188">
        <f>IF(N458="sníž. přenesená",J458,0)</f>
        <v>0</v>
      </c>
      <c r="BI458" s="188">
        <f>IF(N458="nulová",J458,0)</f>
        <v>0</v>
      </c>
      <c r="BJ458" s="20" t="s">
        <v>85</v>
      </c>
      <c r="BK458" s="188">
        <f>ROUND(I458*H458,2)</f>
        <v>0</v>
      </c>
      <c r="BL458" s="20" t="s">
        <v>172</v>
      </c>
      <c r="BM458" s="187" t="s">
        <v>586</v>
      </c>
    </row>
    <row r="459" spans="1:65" s="2" customFormat="1" ht="19.5">
      <c r="A459" s="37"/>
      <c r="B459" s="38"/>
      <c r="C459" s="39"/>
      <c r="D459" s="189" t="s">
        <v>174</v>
      </c>
      <c r="E459" s="39"/>
      <c r="F459" s="190" t="s">
        <v>587</v>
      </c>
      <c r="G459" s="39"/>
      <c r="H459" s="39"/>
      <c r="I459" s="191"/>
      <c r="J459" s="39"/>
      <c r="K459" s="39"/>
      <c r="L459" s="42"/>
      <c r="M459" s="192"/>
      <c r="N459" s="193"/>
      <c r="O459" s="67"/>
      <c r="P459" s="67"/>
      <c r="Q459" s="67"/>
      <c r="R459" s="67"/>
      <c r="S459" s="67"/>
      <c r="T459" s="68"/>
      <c r="U459" s="37"/>
      <c r="V459" s="37"/>
      <c r="W459" s="37"/>
      <c r="X459" s="37"/>
      <c r="Y459" s="37"/>
      <c r="Z459" s="37"/>
      <c r="AA459" s="37"/>
      <c r="AB459" s="37"/>
      <c r="AC459" s="37"/>
      <c r="AD459" s="37"/>
      <c r="AE459" s="37"/>
      <c r="AT459" s="20" t="s">
        <v>174</v>
      </c>
      <c r="AU459" s="20" t="s">
        <v>87</v>
      </c>
    </row>
    <row r="460" spans="1:65" s="2" customFormat="1" ht="11.25">
      <c r="A460" s="37"/>
      <c r="B460" s="38"/>
      <c r="C460" s="39"/>
      <c r="D460" s="194" t="s">
        <v>176</v>
      </c>
      <c r="E460" s="39"/>
      <c r="F460" s="195" t="s">
        <v>588</v>
      </c>
      <c r="G460" s="39"/>
      <c r="H460" s="39"/>
      <c r="I460" s="191"/>
      <c r="J460" s="39"/>
      <c r="K460" s="39"/>
      <c r="L460" s="42"/>
      <c r="M460" s="192"/>
      <c r="N460" s="193"/>
      <c r="O460" s="67"/>
      <c r="P460" s="67"/>
      <c r="Q460" s="67"/>
      <c r="R460" s="67"/>
      <c r="S460" s="67"/>
      <c r="T460" s="68"/>
      <c r="U460" s="37"/>
      <c r="V460" s="37"/>
      <c r="W460" s="37"/>
      <c r="X460" s="37"/>
      <c r="Y460" s="37"/>
      <c r="Z460" s="37"/>
      <c r="AA460" s="37"/>
      <c r="AB460" s="37"/>
      <c r="AC460" s="37"/>
      <c r="AD460" s="37"/>
      <c r="AE460" s="37"/>
      <c r="AT460" s="20" t="s">
        <v>176</v>
      </c>
      <c r="AU460" s="20" t="s">
        <v>87</v>
      </c>
    </row>
    <row r="461" spans="1:65" s="13" customFormat="1" ht="22.5">
      <c r="B461" s="196"/>
      <c r="C461" s="197"/>
      <c r="D461" s="189" t="s">
        <v>178</v>
      </c>
      <c r="E461" s="198" t="s">
        <v>21</v>
      </c>
      <c r="F461" s="199" t="s">
        <v>556</v>
      </c>
      <c r="G461" s="197"/>
      <c r="H461" s="200">
        <v>3.3</v>
      </c>
      <c r="I461" s="201"/>
      <c r="J461" s="197"/>
      <c r="K461" s="197"/>
      <c r="L461" s="202"/>
      <c r="M461" s="203"/>
      <c r="N461" s="204"/>
      <c r="O461" s="204"/>
      <c r="P461" s="204"/>
      <c r="Q461" s="204"/>
      <c r="R461" s="204"/>
      <c r="S461" s="204"/>
      <c r="T461" s="205"/>
      <c r="AT461" s="206" t="s">
        <v>178</v>
      </c>
      <c r="AU461" s="206" t="s">
        <v>87</v>
      </c>
      <c r="AV461" s="13" t="s">
        <v>87</v>
      </c>
      <c r="AW461" s="13" t="s">
        <v>38</v>
      </c>
      <c r="AX461" s="13" t="s">
        <v>77</v>
      </c>
      <c r="AY461" s="206" t="s">
        <v>165</v>
      </c>
    </row>
    <row r="462" spans="1:65" s="14" customFormat="1" ht="11.25">
      <c r="B462" s="207"/>
      <c r="C462" s="208"/>
      <c r="D462" s="189" t="s">
        <v>178</v>
      </c>
      <c r="E462" s="209" t="s">
        <v>21</v>
      </c>
      <c r="F462" s="210" t="s">
        <v>180</v>
      </c>
      <c r="G462" s="208"/>
      <c r="H462" s="211">
        <v>3.3</v>
      </c>
      <c r="I462" s="212"/>
      <c r="J462" s="208"/>
      <c r="K462" s="208"/>
      <c r="L462" s="213"/>
      <c r="M462" s="214"/>
      <c r="N462" s="215"/>
      <c r="O462" s="215"/>
      <c r="P462" s="215"/>
      <c r="Q462" s="215"/>
      <c r="R462" s="215"/>
      <c r="S462" s="215"/>
      <c r="T462" s="216"/>
      <c r="AT462" s="217" t="s">
        <v>178</v>
      </c>
      <c r="AU462" s="217" t="s">
        <v>87</v>
      </c>
      <c r="AV462" s="14" t="s">
        <v>172</v>
      </c>
      <c r="AW462" s="14" t="s">
        <v>38</v>
      </c>
      <c r="AX462" s="14" t="s">
        <v>85</v>
      </c>
      <c r="AY462" s="217" t="s">
        <v>165</v>
      </c>
    </row>
    <row r="463" spans="1:65" s="2" customFormat="1" ht="24.2" customHeight="1">
      <c r="A463" s="37"/>
      <c r="B463" s="38"/>
      <c r="C463" s="176" t="s">
        <v>589</v>
      </c>
      <c r="D463" s="176" t="s">
        <v>167</v>
      </c>
      <c r="E463" s="177" t="s">
        <v>590</v>
      </c>
      <c r="F463" s="178" t="s">
        <v>591</v>
      </c>
      <c r="G463" s="179" t="s">
        <v>170</v>
      </c>
      <c r="H463" s="180">
        <v>3.3</v>
      </c>
      <c r="I463" s="181"/>
      <c r="J463" s="182">
        <f>ROUND(I463*H463,2)</f>
        <v>0</v>
      </c>
      <c r="K463" s="178" t="s">
        <v>171</v>
      </c>
      <c r="L463" s="42"/>
      <c r="M463" s="183" t="s">
        <v>21</v>
      </c>
      <c r="N463" s="184" t="s">
        <v>48</v>
      </c>
      <c r="O463" s="67"/>
      <c r="P463" s="185">
        <f>O463*H463</f>
        <v>0</v>
      </c>
      <c r="Q463" s="185">
        <v>0</v>
      </c>
      <c r="R463" s="185">
        <f>Q463*H463</f>
        <v>0</v>
      </c>
      <c r="S463" s="185">
        <v>0</v>
      </c>
      <c r="T463" s="186">
        <f>S463*H463</f>
        <v>0</v>
      </c>
      <c r="U463" s="37"/>
      <c r="V463" s="37"/>
      <c r="W463" s="37"/>
      <c r="X463" s="37"/>
      <c r="Y463" s="37"/>
      <c r="Z463" s="37"/>
      <c r="AA463" s="37"/>
      <c r="AB463" s="37"/>
      <c r="AC463" s="37"/>
      <c r="AD463" s="37"/>
      <c r="AE463" s="37"/>
      <c r="AR463" s="187" t="s">
        <v>172</v>
      </c>
      <c r="AT463" s="187" t="s">
        <v>167</v>
      </c>
      <c r="AU463" s="187" t="s">
        <v>87</v>
      </c>
      <c r="AY463" s="20" t="s">
        <v>165</v>
      </c>
      <c r="BE463" s="188">
        <f>IF(N463="základní",J463,0)</f>
        <v>0</v>
      </c>
      <c r="BF463" s="188">
        <f>IF(N463="snížená",J463,0)</f>
        <v>0</v>
      </c>
      <c r="BG463" s="188">
        <f>IF(N463="zákl. přenesená",J463,0)</f>
        <v>0</v>
      </c>
      <c r="BH463" s="188">
        <f>IF(N463="sníž. přenesená",J463,0)</f>
        <v>0</v>
      </c>
      <c r="BI463" s="188">
        <f>IF(N463="nulová",J463,0)</f>
        <v>0</v>
      </c>
      <c r="BJ463" s="20" t="s">
        <v>85</v>
      </c>
      <c r="BK463" s="188">
        <f>ROUND(I463*H463,2)</f>
        <v>0</v>
      </c>
      <c r="BL463" s="20" t="s">
        <v>172</v>
      </c>
      <c r="BM463" s="187" t="s">
        <v>592</v>
      </c>
    </row>
    <row r="464" spans="1:65" s="2" customFormat="1" ht="19.5">
      <c r="A464" s="37"/>
      <c r="B464" s="38"/>
      <c r="C464" s="39"/>
      <c r="D464" s="189" t="s">
        <v>174</v>
      </c>
      <c r="E464" s="39"/>
      <c r="F464" s="190" t="s">
        <v>593</v>
      </c>
      <c r="G464" s="39"/>
      <c r="H464" s="39"/>
      <c r="I464" s="191"/>
      <c r="J464" s="39"/>
      <c r="K464" s="39"/>
      <c r="L464" s="42"/>
      <c r="M464" s="192"/>
      <c r="N464" s="193"/>
      <c r="O464" s="67"/>
      <c r="P464" s="67"/>
      <c r="Q464" s="67"/>
      <c r="R464" s="67"/>
      <c r="S464" s="67"/>
      <c r="T464" s="68"/>
      <c r="U464" s="37"/>
      <c r="V464" s="37"/>
      <c r="W464" s="37"/>
      <c r="X464" s="37"/>
      <c r="Y464" s="37"/>
      <c r="Z464" s="37"/>
      <c r="AA464" s="37"/>
      <c r="AB464" s="37"/>
      <c r="AC464" s="37"/>
      <c r="AD464" s="37"/>
      <c r="AE464" s="37"/>
      <c r="AT464" s="20" t="s">
        <v>174</v>
      </c>
      <c r="AU464" s="20" t="s">
        <v>87</v>
      </c>
    </row>
    <row r="465" spans="1:65" s="2" customFormat="1" ht="11.25">
      <c r="A465" s="37"/>
      <c r="B465" s="38"/>
      <c r="C465" s="39"/>
      <c r="D465" s="194" t="s">
        <v>176</v>
      </c>
      <c r="E465" s="39"/>
      <c r="F465" s="195" t="s">
        <v>594</v>
      </c>
      <c r="G465" s="39"/>
      <c r="H465" s="39"/>
      <c r="I465" s="191"/>
      <c r="J465" s="39"/>
      <c r="K465" s="39"/>
      <c r="L465" s="42"/>
      <c r="M465" s="192"/>
      <c r="N465" s="193"/>
      <c r="O465" s="67"/>
      <c r="P465" s="67"/>
      <c r="Q465" s="67"/>
      <c r="R465" s="67"/>
      <c r="S465" s="67"/>
      <c r="T465" s="68"/>
      <c r="U465" s="37"/>
      <c r="V465" s="37"/>
      <c r="W465" s="37"/>
      <c r="X465" s="37"/>
      <c r="Y465" s="37"/>
      <c r="Z465" s="37"/>
      <c r="AA465" s="37"/>
      <c r="AB465" s="37"/>
      <c r="AC465" s="37"/>
      <c r="AD465" s="37"/>
      <c r="AE465" s="37"/>
      <c r="AT465" s="20" t="s">
        <v>176</v>
      </c>
      <c r="AU465" s="20" t="s">
        <v>87</v>
      </c>
    </row>
    <row r="466" spans="1:65" s="13" customFormat="1" ht="22.5">
      <c r="B466" s="196"/>
      <c r="C466" s="197"/>
      <c r="D466" s="189" t="s">
        <v>178</v>
      </c>
      <c r="E466" s="198" t="s">
        <v>21</v>
      </c>
      <c r="F466" s="199" t="s">
        <v>556</v>
      </c>
      <c r="G466" s="197"/>
      <c r="H466" s="200">
        <v>3.3</v>
      </c>
      <c r="I466" s="201"/>
      <c r="J466" s="197"/>
      <c r="K466" s="197"/>
      <c r="L466" s="202"/>
      <c r="M466" s="203"/>
      <c r="N466" s="204"/>
      <c r="O466" s="204"/>
      <c r="P466" s="204"/>
      <c r="Q466" s="204"/>
      <c r="R466" s="204"/>
      <c r="S466" s="204"/>
      <c r="T466" s="205"/>
      <c r="AT466" s="206" t="s">
        <v>178</v>
      </c>
      <c r="AU466" s="206" t="s">
        <v>87</v>
      </c>
      <c r="AV466" s="13" t="s">
        <v>87</v>
      </c>
      <c r="AW466" s="13" t="s">
        <v>38</v>
      </c>
      <c r="AX466" s="13" t="s">
        <v>77</v>
      </c>
      <c r="AY466" s="206" t="s">
        <v>165</v>
      </c>
    </row>
    <row r="467" spans="1:65" s="14" customFormat="1" ht="11.25">
      <c r="B467" s="207"/>
      <c r="C467" s="208"/>
      <c r="D467" s="189" t="s">
        <v>178</v>
      </c>
      <c r="E467" s="209" t="s">
        <v>21</v>
      </c>
      <c r="F467" s="210" t="s">
        <v>180</v>
      </c>
      <c r="G467" s="208"/>
      <c r="H467" s="211">
        <v>3.3</v>
      </c>
      <c r="I467" s="212"/>
      <c r="J467" s="208"/>
      <c r="K467" s="208"/>
      <c r="L467" s="213"/>
      <c r="M467" s="214"/>
      <c r="N467" s="215"/>
      <c r="O467" s="215"/>
      <c r="P467" s="215"/>
      <c r="Q467" s="215"/>
      <c r="R467" s="215"/>
      <c r="S467" s="215"/>
      <c r="T467" s="216"/>
      <c r="AT467" s="217" t="s">
        <v>178</v>
      </c>
      <c r="AU467" s="217" t="s">
        <v>87</v>
      </c>
      <c r="AV467" s="14" t="s">
        <v>172</v>
      </c>
      <c r="AW467" s="14" t="s">
        <v>38</v>
      </c>
      <c r="AX467" s="14" t="s">
        <v>85</v>
      </c>
      <c r="AY467" s="217" t="s">
        <v>165</v>
      </c>
    </row>
    <row r="468" spans="1:65" s="2" customFormat="1" ht="16.5" customHeight="1">
      <c r="A468" s="37"/>
      <c r="B468" s="38"/>
      <c r="C468" s="176" t="s">
        <v>595</v>
      </c>
      <c r="D468" s="176" t="s">
        <v>167</v>
      </c>
      <c r="E468" s="177" t="s">
        <v>596</v>
      </c>
      <c r="F468" s="178" t="s">
        <v>597</v>
      </c>
      <c r="G468" s="179" t="s">
        <v>261</v>
      </c>
      <c r="H468" s="180">
        <v>6.0999999999999999E-2</v>
      </c>
      <c r="I468" s="181"/>
      <c r="J468" s="182">
        <f>ROUND(I468*H468,2)</f>
        <v>0</v>
      </c>
      <c r="K468" s="178" t="s">
        <v>171</v>
      </c>
      <c r="L468" s="42"/>
      <c r="M468" s="183" t="s">
        <v>21</v>
      </c>
      <c r="N468" s="184" t="s">
        <v>48</v>
      </c>
      <c r="O468" s="67"/>
      <c r="P468" s="185">
        <f>O468*H468</f>
        <v>0</v>
      </c>
      <c r="Q468" s="185">
        <v>1.06277</v>
      </c>
      <c r="R468" s="185">
        <f>Q468*H468</f>
        <v>6.482897E-2</v>
      </c>
      <c r="S468" s="185">
        <v>0</v>
      </c>
      <c r="T468" s="186">
        <f>S468*H468</f>
        <v>0</v>
      </c>
      <c r="U468" s="37"/>
      <c r="V468" s="37"/>
      <c r="W468" s="37"/>
      <c r="X468" s="37"/>
      <c r="Y468" s="37"/>
      <c r="Z468" s="37"/>
      <c r="AA468" s="37"/>
      <c r="AB468" s="37"/>
      <c r="AC468" s="37"/>
      <c r="AD468" s="37"/>
      <c r="AE468" s="37"/>
      <c r="AR468" s="187" t="s">
        <v>172</v>
      </c>
      <c r="AT468" s="187" t="s">
        <v>167</v>
      </c>
      <c r="AU468" s="187" t="s">
        <v>87</v>
      </c>
      <c r="AY468" s="20" t="s">
        <v>165</v>
      </c>
      <c r="BE468" s="188">
        <f>IF(N468="základní",J468,0)</f>
        <v>0</v>
      </c>
      <c r="BF468" s="188">
        <f>IF(N468="snížená",J468,0)</f>
        <v>0</v>
      </c>
      <c r="BG468" s="188">
        <f>IF(N468="zákl. přenesená",J468,0)</f>
        <v>0</v>
      </c>
      <c r="BH468" s="188">
        <f>IF(N468="sníž. přenesená",J468,0)</f>
        <v>0</v>
      </c>
      <c r="BI468" s="188">
        <f>IF(N468="nulová",J468,0)</f>
        <v>0</v>
      </c>
      <c r="BJ468" s="20" t="s">
        <v>85</v>
      </c>
      <c r="BK468" s="188">
        <f>ROUND(I468*H468,2)</f>
        <v>0</v>
      </c>
      <c r="BL468" s="20" t="s">
        <v>172</v>
      </c>
      <c r="BM468" s="187" t="s">
        <v>598</v>
      </c>
    </row>
    <row r="469" spans="1:65" s="2" customFormat="1" ht="48.75">
      <c r="A469" s="37"/>
      <c r="B469" s="38"/>
      <c r="C469" s="39"/>
      <c r="D469" s="189" t="s">
        <v>174</v>
      </c>
      <c r="E469" s="39"/>
      <c r="F469" s="190" t="s">
        <v>599</v>
      </c>
      <c r="G469" s="39"/>
      <c r="H469" s="39"/>
      <c r="I469" s="191"/>
      <c r="J469" s="39"/>
      <c r="K469" s="39"/>
      <c r="L469" s="42"/>
      <c r="M469" s="192"/>
      <c r="N469" s="193"/>
      <c r="O469" s="67"/>
      <c r="P469" s="67"/>
      <c r="Q469" s="67"/>
      <c r="R469" s="67"/>
      <c r="S469" s="67"/>
      <c r="T469" s="68"/>
      <c r="U469" s="37"/>
      <c r="V469" s="37"/>
      <c r="W469" s="37"/>
      <c r="X469" s="37"/>
      <c r="Y469" s="37"/>
      <c r="Z469" s="37"/>
      <c r="AA469" s="37"/>
      <c r="AB469" s="37"/>
      <c r="AC469" s="37"/>
      <c r="AD469" s="37"/>
      <c r="AE469" s="37"/>
      <c r="AT469" s="20" t="s">
        <v>174</v>
      </c>
      <c r="AU469" s="20" t="s">
        <v>87</v>
      </c>
    </row>
    <row r="470" spans="1:65" s="2" customFormat="1" ht="11.25">
      <c r="A470" s="37"/>
      <c r="B470" s="38"/>
      <c r="C470" s="39"/>
      <c r="D470" s="194" t="s">
        <v>176</v>
      </c>
      <c r="E470" s="39"/>
      <c r="F470" s="195" t="s">
        <v>600</v>
      </c>
      <c r="G470" s="39"/>
      <c r="H470" s="39"/>
      <c r="I470" s="191"/>
      <c r="J470" s="39"/>
      <c r="K470" s="39"/>
      <c r="L470" s="42"/>
      <c r="M470" s="192"/>
      <c r="N470" s="193"/>
      <c r="O470" s="67"/>
      <c r="P470" s="67"/>
      <c r="Q470" s="67"/>
      <c r="R470" s="67"/>
      <c r="S470" s="67"/>
      <c r="T470" s="68"/>
      <c r="U470" s="37"/>
      <c r="V470" s="37"/>
      <c r="W470" s="37"/>
      <c r="X470" s="37"/>
      <c r="Y470" s="37"/>
      <c r="Z470" s="37"/>
      <c r="AA470" s="37"/>
      <c r="AB470" s="37"/>
      <c r="AC470" s="37"/>
      <c r="AD470" s="37"/>
      <c r="AE470" s="37"/>
      <c r="AT470" s="20" t="s">
        <v>176</v>
      </c>
      <c r="AU470" s="20" t="s">
        <v>87</v>
      </c>
    </row>
    <row r="471" spans="1:65" s="13" customFormat="1" ht="22.5">
      <c r="B471" s="196"/>
      <c r="C471" s="197"/>
      <c r="D471" s="189" t="s">
        <v>178</v>
      </c>
      <c r="E471" s="198" t="s">
        <v>21</v>
      </c>
      <c r="F471" s="199" t="s">
        <v>601</v>
      </c>
      <c r="G471" s="197"/>
      <c r="H471" s="200">
        <v>3.3000000000000002E-2</v>
      </c>
      <c r="I471" s="201"/>
      <c r="J471" s="197"/>
      <c r="K471" s="197"/>
      <c r="L471" s="202"/>
      <c r="M471" s="203"/>
      <c r="N471" s="204"/>
      <c r="O471" s="204"/>
      <c r="P471" s="204"/>
      <c r="Q471" s="204"/>
      <c r="R471" s="204"/>
      <c r="S471" s="204"/>
      <c r="T471" s="205"/>
      <c r="AT471" s="206" t="s">
        <v>178</v>
      </c>
      <c r="AU471" s="206" t="s">
        <v>87</v>
      </c>
      <c r="AV471" s="13" t="s">
        <v>87</v>
      </c>
      <c r="AW471" s="13" t="s">
        <v>38</v>
      </c>
      <c r="AX471" s="13" t="s">
        <v>77</v>
      </c>
      <c r="AY471" s="206" t="s">
        <v>165</v>
      </c>
    </row>
    <row r="472" spans="1:65" s="13" customFormat="1" ht="22.5">
      <c r="B472" s="196"/>
      <c r="C472" s="197"/>
      <c r="D472" s="189" t="s">
        <v>178</v>
      </c>
      <c r="E472" s="198" t="s">
        <v>21</v>
      </c>
      <c r="F472" s="199" t="s">
        <v>602</v>
      </c>
      <c r="G472" s="197"/>
      <c r="H472" s="200">
        <v>1.9E-2</v>
      </c>
      <c r="I472" s="201"/>
      <c r="J472" s="197"/>
      <c r="K472" s="197"/>
      <c r="L472" s="202"/>
      <c r="M472" s="203"/>
      <c r="N472" s="204"/>
      <c r="O472" s="204"/>
      <c r="P472" s="204"/>
      <c r="Q472" s="204"/>
      <c r="R472" s="204"/>
      <c r="S472" s="204"/>
      <c r="T472" s="205"/>
      <c r="AT472" s="206" t="s">
        <v>178</v>
      </c>
      <c r="AU472" s="206" t="s">
        <v>87</v>
      </c>
      <c r="AV472" s="13" t="s">
        <v>87</v>
      </c>
      <c r="AW472" s="13" t="s">
        <v>38</v>
      </c>
      <c r="AX472" s="13" t="s">
        <v>77</v>
      </c>
      <c r="AY472" s="206" t="s">
        <v>165</v>
      </c>
    </row>
    <row r="473" spans="1:65" s="13" customFormat="1" ht="22.5">
      <c r="B473" s="196"/>
      <c r="C473" s="197"/>
      <c r="D473" s="189" t="s">
        <v>178</v>
      </c>
      <c r="E473" s="198" t="s">
        <v>21</v>
      </c>
      <c r="F473" s="199" t="s">
        <v>603</v>
      </c>
      <c r="G473" s="197"/>
      <c r="H473" s="200">
        <v>8.9999999999999993E-3</v>
      </c>
      <c r="I473" s="201"/>
      <c r="J473" s="197"/>
      <c r="K473" s="197"/>
      <c r="L473" s="202"/>
      <c r="M473" s="203"/>
      <c r="N473" s="204"/>
      <c r="O473" s="204"/>
      <c r="P473" s="204"/>
      <c r="Q473" s="204"/>
      <c r="R473" s="204"/>
      <c r="S473" s="204"/>
      <c r="T473" s="205"/>
      <c r="AT473" s="206" t="s">
        <v>178</v>
      </c>
      <c r="AU473" s="206" t="s">
        <v>87</v>
      </c>
      <c r="AV473" s="13" t="s">
        <v>87</v>
      </c>
      <c r="AW473" s="13" t="s">
        <v>38</v>
      </c>
      <c r="AX473" s="13" t="s">
        <v>77</v>
      </c>
      <c r="AY473" s="206" t="s">
        <v>165</v>
      </c>
    </row>
    <row r="474" spans="1:65" s="14" customFormat="1" ht="11.25">
      <c r="B474" s="207"/>
      <c r="C474" s="208"/>
      <c r="D474" s="189" t="s">
        <v>178</v>
      </c>
      <c r="E474" s="209" t="s">
        <v>21</v>
      </c>
      <c r="F474" s="210" t="s">
        <v>180</v>
      </c>
      <c r="G474" s="208"/>
      <c r="H474" s="211">
        <v>6.1000000000000006E-2</v>
      </c>
      <c r="I474" s="212"/>
      <c r="J474" s="208"/>
      <c r="K474" s="208"/>
      <c r="L474" s="213"/>
      <c r="M474" s="214"/>
      <c r="N474" s="215"/>
      <c r="O474" s="215"/>
      <c r="P474" s="215"/>
      <c r="Q474" s="215"/>
      <c r="R474" s="215"/>
      <c r="S474" s="215"/>
      <c r="T474" s="216"/>
      <c r="AT474" s="217" t="s">
        <v>178</v>
      </c>
      <c r="AU474" s="217" t="s">
        <v>87</v>
      </c>
      <c r="AV474" s="14" t="s">
        <v>172</v>
      </c>
      <c r="AW474" s="14" t="s">
        <v>38</v>
      </c>
      <c r="AX474" s="14" t="s">
        <v>85</v>
      </c>
      <c r="AY474" s="217" t="s">
        <v>165</v>
      </c>
    </row>
    <row r="475" spans="1:65" s="2" customFormat="1" ht="37.9" customHeight="1">
      <c r="A475" s="37"/>
      <c r="B475" s="38"/>
      <c r="C475" s="176" t="s">
        <v>604</v>
      </c>
      <c r="D475" s="176" t="s">
        <v>167</v>
      </c>
      <c r="E475" s="177" t="s">
        <v>605</v>
      </c>
      <c r="F475" s="178" t="s">
        <v>606</v>
      </c>
      <c r="G475" s="179" t="s">
        <v>261</v>
      </c>
      <c r="H475" s="180">
        <v>3.1389999999999998</v>
      </c>
      <c r="I475" s="181"/>
      <c r="J475" s="182">
        <f>ROUND(I475*H475,2)</f>
        <v>0</v>
      </c>
      <c r="K475" s="178" t="s">
        <v>171</v>
      </c>
      <c r="L475" s="42"/>
      <c r="M475" s="183" t="s">
        <v>21</v>
      </c>
      <c r="N475" s="184" t="s">
        <v>48</v>
      </c>
      <c r="O475" s="67"/>
      <c r="P475" s="185">
        <f>O475*H475</f>
        <v>0</v>
      </c>
      <c r="Q475" s="185">
        <v>1.7090000000000001E-2</v>
      </c>
      <c r="R475" s="185">
        <f>Q475*H475</f>
        <v>5.364551E-2</v>
      </c>
      <c r="S475" s="185">
        <v>0</v>
      </c>
      <c r="T475" s="186">
        <f>S475*H475</f>
        <v>0</v>
      </c>
      <c r="U475" s="37"/>
      <c r="V475" s="37"/>
      <c r="W475" s="37"/>
      <c r="X475" s="37"/>
      <c r="Y475" s="37"/>
      <c r="Z475" s="37"/>
      <c r="AA475" s="37"/>
      <c r="AB475" s="37"/>
      <c r="AC475" s="37"/>
      <c r="AD475" s="37"/>
      <c r="AE475" s="37"/>
      <c r="AR475" s="187" t="s">
        <v>172</v>
      </c>
      <c r="AT475" s="187" t="s">
        <v>167</v>
      </c>
      <c r="AU475" s="187" t="s">
        <v>87</v>
      </c>
      <c r="AY475" s="20" t="s">
        <v>165</v>
      </c>
      <c r="BE475" s="188">
        <f>IF(N475="základní",J475,0)</f>
        <v>0</v>
      </c>
      <c r="BF475" s="188">
        <f>IF(N475="snížená",J475,0)</f>
        <v>0</v>
      </c>
      <c r="BG475" s="188">
        <f>IF(N475="zákl. přenesená",J475,0)</f>
        <v>0</v>
      </c>
      <c r="BH475" s="188">
        <f>IF(N475="sníž. přenesená",J475,0)</f>
        <v>0</v>
      </c>
      <c r="BI475" s="188">
        <f>IF(N475="nulová",J475,0)</f>
        <v>0</v>
      </c>
      <c r="BJ475" s="20" t="s">
        <v>85</v>
      </c>
      <c r="BK475" s="188">
        <f>ROUND(I475*H475,2)</f>
        <v>0</v>
      </c>
      <c r="BL475" s="20" t="s">
        <v>172</v>
      </c>
      <c r="BM475" s="187" t="s">
        <v>607</v>
      </c>
    </row>
    <row r="476" spans="1:65" s="2" customFormat="1" ht="29.25">
      <c r="A476" s="37"/>
      <c r="B476" s="38"/>
      <c r="C476" s="39"/>
      <c r="D476" s="189" t="s">
        <v>174</v>
      </c>
      <c r="E476" s="39"/>
      <c r="F476" s="190" t="s">
        <v>608</v>
      </c>
      <c r="G476" s="39"/>
      <c r="H476" s="39"/>
      <c r="I476" s="191"/>
      <c r="J476" s="39"/>
      <c r="K476" s="39"/>
      <c r="L476" s="42"/>
      <c r="M476" s="192"/>
      <c r="N476" s="193"/>
      <c r="O476" s="67"/>
      <c r="P476" s="67"/>
      <c r="Q476" s="67"/>
      <c r="R476" s="67"/>
      <c r="S476" s="67"/>
      <c r="T476" s="68"/>
      <c r="U476" s="37"/>
      <c r="V476" s="37"/>
      <c r="W476" s="37"/>
      <c r="X476" s="37"/>
      <c r="Y476" s="37"/>
      <c r="Z476" s="37"/>
      <c r="AA476" s="37"/>
      <c r="AB476" s="37"/>
      <c r="AC476" s="37"/>
      <c r="AD476" s="37"/>
      <c r="AE476" s="37"/>
      <c r="AT476" s="20" t="s">
        <v>174</v>
      </c>
      <c r="AU476" s="20" t="s">
        <v>87</v>
      </c>
    </row>
    <row r="477" spans="1:65" s="2" customFormat="1" ht="11.25">
      <c r="A477" s="37"/>
      <c r="B477" s="38"/>
      <c r="C477" s="39"/>
      <c r="D477" s="194" t="s">
        <v>176</v>
      </c>
      <c r="E477" s="39"/>
      <c r="F477" s="195" t="s">
        <v>609</v>
      </c>
      <c r="G477" s="39"/>
      <c r="H477" s="39"/>
      <c r="I477" s="191"/>
      <c r="J477" s="39"/>
      <c r="K477" s="39"/>
      <c r="L477" s="42"/>
      <c r="M477" s="192"/>
      <c r="N477" s="193"/>
      <c r="O477" s="67"/>
      <c r="P477" s="67"/>
      <c r="Q477" s="67"/>
      <c r="R477" s="67"/>
      <c r="S477" s="67"/>
      <c r="T477" s="68"/>
      <c r="U477" s="37"/>
      <c r="V477" s="37"/>
      <c r="W477" s="37"/>
      <c r="X477" s="37"/>
      <c r="Y477" s="37"/>
      <c r="Z477" s="37"/>
      <c r="AA477" s="37"/>
      <c r="AB477" s="37"/>
      <c r="AC477" s="37"/>
      <c r="AD477" s="37"/>
      <c r="AE477" s="37"/>
      <c r="AT477" s="20" t="s">
        <v>176</v>
      </c>
      <c r="AU477" s="20" t="s">
        <v>87</v>
      </c>
    </row>
    <row r="478" spans="1:65" s="2" customFormat="1" ht="19.5">
      <c r="A478" s="37"/>
      <c r="B478" s="38"/>
      <c r="C478" s="39"/>
      <c r="D478" s="189" t="s">
        <v>372</v>
      </c>
      <c r="E478" s="39"/>
      <c r="F478" s="249" t="s">
        <v>610</v>
      </c>
      <c r="G478" s="39"/>
      <c r="H478" s="39"/>
      <c r="I478" s="191"/>
      <c r="J478" s="39"/>
      <c r="K478" s="39"/>
      <c r="L478" s="42"/>
      <c r="M478" s="192"/>
      <c r="N478" s="193"/>
      <c r="O478" s="67"/>
      <c r="P478" s="67"/>
      <c r="Q478" s="67"/>
      <c r="R478" s="67"/>
      <c r="S478" s="67"/>
      <c r="T478" s="68"/>
      <c r="U478" s="37"/>
      <c r="V478" s="37"/>
      <c r="W478" s="37"/>
      <c r="X478" s="37"/>
      <c r="Y478" s="37"/>
      <c r="Z478" s="37"/>
      <c r="AA478" s="37"/>
      <c r="AB478" s="37"/>
      <c r="AC478" s="37"/>
      <c r="AD478" s="37"/>
      <c r="AE478" s="37"/>
      <c r="AT478" s="20" t="s">
        <v>372</v>
      </c>
      <c r="AU478" s="20" t="s">
        <v>87</v>
      </c>
    </row>
    <row r="479" spans="1:65" s="13" customFormat="1" ht="22.5">
      <c r="B479" s="196"/>
      <c r="C479" s="197"/>
      <c r="D479" s="189" t="s">
        <v>178</v>
      </c>
      <c r="E479" s="198" t="s">
        <v>21</v>
      </c>
      <c r="F479" s="199" t="s">
        <v>611</v>
      </c>
      <c r="G479" s="197"/>
      <c r="H479" s="200">
        <v>0.29599999999999999</v>
      </c>
      <c r="I479" s="201"/>
      <c r="J479" s="197"/>
      <c r="K479" s="197"/>
      <c r="L479" s="202"/>
      <c r="M479" s="203"/>
      <c r="N479" s="204"/>
      <c r="O479" s="204"/>
      <c r="P479" s="204"/>
      <c r="Q479" s="204"/>
      <c r="R479" s="204"/>
      <c r="S479" s="204"/>
      <c r="T479" s="205"/>
      <c r="AT479" s="206" t="s">
        <v>178</v>
      </c>
      <c r="AU479" s="206" t="s">
        <v>87</v>
      </c>
      <c r="AV479" s="13" t="s">
        <v>87</v>
      </c>
      <c r="AW479" s="13" t="s">
        <v>38</v>
      </c>
      <c r="AX479" s="13" t="s">
        <v>77</v>
      </c>
      <c r="AY479" s="206" t="s">
        <v>165</v>
      </c>
    </row>
    <row r="480" spans="1:65" s="13" customFormat="1" ht="22.5">
      <c r="B480" s="196"/>
      <c r="C480" s="197"/>
      <c r="D480" s="189" t="s">
        <v>178</v>
      </c>
      <c r="E480" s="198" t="s">
        <v>21</v>
      </c>
      <c r="F480" s="199" t="s">
        <v>612</v>
      </c>
      <c r="G480" s="197"/>
      <c r="H480" s="200">
        <v>0.29699999999999999</v>
      </c>
      <c r="I480" s="201"/>
      <c r="J480" s="197"/>
      <c r="K480" s="197"/>
      <c r="L480" s="202"/>
      <c r="M480" s="203"/>
      <c r="N480" s="204"/>
      <c r="O480" s="204"/>
      <c r="P480" s="204"/>
      <c r="Q480" s="204"/>
      <c r="R480" s="204"/>
      <c r="S480" s="204"/>
      <c r="T480" s="205"/>
      <c r="AT480" s="206" t="s">
        <v>178</v>
      </c>
      <c r="AU480" s="206" t="s">
        <v>87</v>
      </c>
      <c r="AV480" s="13" t="s">
        <v>87</v>
      </c>
      <c r="AW480" s="13" t="s">
        <v>38</v>
      </c>
      <c r="AX480" s="13" t="s">
        <v>77</v>
      </c>
      <c r="AY480" s="206" t="s">
        <v>165</v>
      </c>
    </row>
    <row r="481" spans="1:65" s="13" customFormat="1" ht="11.25">
      <c r="B481" s="196"/>
      <c r="C481" s="197"/>
      <c r="D481" s="189" t="s">
        <v>178</v>
      </c>
      <c r="E481" s="198" t="s">
        <v>21</v>
      </c>
      <c r="F481" s="199" t="s">
        <v>613</v>
      </c>
      <c r="G481" s="197"/>
      <c r="H481" s="200">
        <v>8.5999999999999993E-2</v>
      </c>
      <c r="I481" s="201"/>
      <c r="J481" s="197"/>
      <c r="K481" s="197"/>
      <c r="L481" s="202"/>
      <c r="M481" s="203"/>
      <c r="N481" s="204"/>
      <c r="O481" s="204"/>
      <c r="P481" s="204"/>
      <c r="Q481" s="204"/>
      <c r="R481" s="204"/>
      <c r="S481" s="204"/>
      <c r="T481" s="205"/>
      <c r="AT481" s="206" t="s">
        <v>178</v>
      </c>
      <c r="AU481" s="206" t="s">
        <v>87</v>
      </c>
      <c r="AV481" s="13" t="s">
        <v>87</v>
      </c>
      <c r="AW481" s="13" t="s">
        <v>38</v>
      </c>
      <c r="AX481" s="13" t="s">
        <v>77</v>
      </c>
      <c r="AY481" s="206" t="s">
        <v>165</v>
      </c>
    </row>
    <row r="482" spans="1:65" s="13" customFormat="1" ht="11.25">
      <c r="B482" s="196"/>
      <c r="C482" s="197"/>
      <c r="D482" s="189" t="s">
        <v>178</v>
      </c>
      <c r="E482" s="198" t="s">
        <v>21</v>
      </c>
      <c r="F482" s="199" t="s">
        <v>614</v>
      </c>
      <c r="G482" s="197"/>
      <c r="H482" s="200">
        <v>0.11600000000000001</v>
      </c>
      <c r="I482" s="201"/>
      <c r="J482" s="197"/>
      <c r="K482" s="197"/>
      <c r="L482" s="202"/>
      <c r="M482" s="203"/>
      <c r="N482" s="204"/>
      <c r="O482" s="204"/>
      <c r="P482" s="204"/>
      <c r="Q482" s="204"/>
      <c r="R482" s="204"/>
      <c r="S482" s="204"/>
      <c r="T482" s="205"/>
      <c r="AT482" s="206" t="s">
        <v>178</v>
      </c>
      <c r="AU482" s="206" t="s">
        <v>87</v>
      </c>
      <c r="AV482" s="13" t="s">
        <v>87</v>
      </c>
      <c r="AW482" s="13" t="s">
        <v>38</v>
      </c>
      <c r="AX482" s="13" t="s">
        <v>77</v>
      </c>
      <c r="AY482" s="206" t="s">
        <v>165</v>
      </c>
    </row>
    <row r="483" spans="1:65" s="13" customFormat="1" ht="33.75">
      <c r="B483" s="196"/>
      <c r="C483" s="197"/>
      <c r="D483" s="189" t="s">
        <v>178</v>
      </c>
      <c r="E483" s="198" t="s">
        <v>21</v>
      </c>
      <c r="F483" s="199" t="s">
        <v>615</v>
      </c>
      <c r="G483" s="197"/>
      <c r="H483" s="200">
        <v>1.8</v>
      </c>
      <c r="I483" s="201"/>
      <c r="J483" s="197"/>
      <c r="K483" s="197"/>
      <c r="L483" s="202"/>
      <c r="M483" s="203"/>
      <c r="N483" s="204"/>
      <c r="O483" s="204"/>
      <c r="P483" s="204"/>
      <c r="Q483" s="204"/>
      <c r="R483" s="204"/>
      <c r="S483" s="204"/>
      <c r="T483" s="205"/>
      <c r="AT483" s="206" t="s">
        <v>178</v>
      </c>
      <c r="AU483" s="206" t="s">
        <v>87</v>
      </c>
      <c r="AV483" s="13" t="s">
        <v>87</v>
      </c>
      <c r="AW483" s="13" t="s">
        <v>38</v>
      </c>
      <c r="AX483" s="13" t="s">
        <v>77</v>
      </c>
      <c r="AY483" s="206" t="s">
        <v>165</v>
      </c>
    </row>
    <row r="484" spans="1:65" s="13" customFormat="1" ht="22.5">
      <c r="B484" s="196"/>
      <c r="C484" s="197"/>
      <c r="D484" s="189" t="s">
        <v>178</v>
      </c>
      <c r="E484" s="198" t="s">
        <v>21</v>
      </c>
      <c r="F484" s="199" t="s">
        <v>616</v>
      </c>
      <c r="G484" s="197"/>
      <c r="H484" s="200">
        <v>0.40400000000000003</v>
      </c>
      <c r="I484" s="201"/>
      <c r="J484" s="197"/>
      <c r="K484" s="197"/>
      <c r="L484" s="202"/>
      <c r="M484" s="203"/>
      <c r="N484" s="204"/>
      <c r="O484" s="204"/>
      <c r="P484" s="204"/>
      <c r="Q484" s="204"/>
      <c r="R484" s="204"/>
      <c r="S484" s="204"/>
      <c r="T484" s="205"/>
      <c r="AT484" s="206" t="s">
        <v>178</v>
      </c>
      <c r="AU484" s="206" t="s">
        <v>87</v>
      </c>
      <c r="AV484" s="13" t="s">
        <v>87</v>
      </c>
      <c r="AW484" s="13" t="s">
        <v>38</v>
      </c>
      <c r="AX484" s="13" t="s">
        <v>77</v>
      </c>
      <c r="AY484" s="206" t="s">
        <v>165</v>
      </c>
    </row>
    <row r="485" spans="1:65" s="13" customFormat="1" ht="22.5">
      <c r="B485" s="196"/>
      <c r="C485" s="197"/>
      <c r="D485" s="189" t="s">
        <v>178</v>
      </c>
      <c r="E485" s="198" t="s">
        <v>21</v>
      </c>
      <c r="F485" s="199" t="s">
        <v>617</v>
      </c>
      <c r="G485" s="197"/>
      <c r="H485" s="200">
        <v>0.14000000000000001</v>
      </c>
      <c r="I485" s="201"/>
      <c r="J485" s="197"/>
      <c r="K485" s="197"/>
      <c r="L485" s="202"/>
      <c r="M485" s="203"/>
      <c r="N485" s="204"/>
      <c r="O485" s="204"/>
      <c r="P485" s="204"/>
      <c r="Q485" s="204"/>
      <c r="R485" s="204"/>
      <c r="S485" s="204"/>
      <c r="T485" s="205"/>
      <c r="AT485" s="206" t="s">
        <v>178</v>
      </c>
      <c r="AU485" s="206" t="s">
        <v>87</v>
      </c>
      <c r="AV485" s="13" t="s">
        <v>87</v>
      </c>
      <c r="AW485" s="13" t="s">
        <v>38</v>
      </c>
      <c r="AX485" s="13" t="s">
        <v>77</v>
      </c>
      <c r="AY485" s="206" t="s">
        <v>165</v>
      </c>
    </row>
    <row r="486" spans="1:65" s="14" customFormat="1" ht="11.25">
      <c r="B486" s="207"/>
      <c r="C486" s="208"/>
      <c r="D486" s="189" t="s">
        <v>178</v>
      </c>
      <c r="E486" s="209" t="s">
        <v>21</v>
      </c>
      <c r="F486" s="210" t="s">
        <v>180</v>
      </c>
      <c r="G486" s="208"/>
      <c r="H486" s="211">
        <v>3.1389999999999998</v>
      </c>
      <c r="I486" s="212"/>
      <c r="J486" s="208"/>
      <c r="K486" s="208"/>
      <c r="L486" s="213"/>
      <c r="M486" s="214"/>
      <c r="N486" s="215"/>
      <c r="O486" s="215"/>
      <c r="P486" s="215"/>
      <c r="Q486" s="215"/>
      <c r="R486" s="215"/>
      <c r="S486" s="215"/>
      <c r="T486" s="216"/>
      <c r="AT486" s="217" t="s">
        <v>178</v>
      </c>
      <c r="AU486" s="217" t="s">
        <v>87</v>
      </c>
      <c r="AV486" s="14" t="s">
        <v>172</v>
      </c>
      <c r="AW486" s="14" t="s">
        <v>38</v>
      </c>
      <c r="AX486" s="14" t="s">
        <v>85</v>
      </c>
      <c r="AY486" s="217" t="s">
        <v>165</v>
      </c>
    </row>
    <row r="487" spans="1:65" s="2" customFormat="1" ht="24.2" customHeight="1">
      <c r="A487" s="37"/>
      <c r="B487" s="38"/>
      <c r="C487" s="239" t="s">
        <v>618</v>
      </c>
      <c r="D487" s="239" t="s">
        <v>281</v>
      </c>
      <c r="E487" s="240" t="s">
        <v>619</v>
      </c>
      <c r="F487" s="241" t="s">
        <v>620</v>
      </c>
      <c r="G487" s="242" t="s">
        <v>261</v>
      </c>
      <c r="H487" s="243">
        <v>0.32600000000000001</v>
      </c>
      <c r="I487" s="244"/>
      <c r="J487" s="245">
        <f>ROUND(I487*H487,2)</f>
        <v>0</v>
      </c>
      <c r="K487" s="241" t="s">
        <v>171</v>
      </c>
      <c r="L487" s="246"/>
      <c r="M487" s="247" t="s">
        <v>21</v>
      </c>
      <c r="N487" s="248" t="s">
        <v>48</v>
      </c>
      <c r="O487" s="67"/>
      <c r="P487" s="185">
        <f>O487*H487</f>
        <v>0</v>
      </c>
      <c r="Q487" s="185">
        <v>1</v>
      </c>
      <c r="R487" s="185">
        <f>Q487*H487</f>
        <v>0.32600000000000001</v>
      </c>
      <c r="S487" s="185">
        <v>0</v>
      </c>
      <c r="T487" s="186">
        <f>S487*H487</f>
        <v>0</v>
      </c>
      <c r="U487" s="37"/>
      <c r="V487" s="37"/>
      <c r="W487" s="37"/>
      <c r="X487" s="37"/>
      <c r="Y487" s="37"/>
      <c r="Z487" s="37"/>
      <c r="AA487" s="37"/>
      <c r="AB487" s="37"/>
      <c r="AC487" s="37"/>
      <c r="AD487" s="37"/>
      <c r="AE487" s="37"/>
      <c r="AR487" s="187" t="s">
        <v>222</v>
      </c>
      <c r="AT487" s="187" t="s">
        <v>281</v>
      </c>
      <c r="AU487" s="187" t="s">
        <v>87</v>
      </c>
      <c r="AY487" s="20" t="s">
        <v>165</v>
      </c>
      <c r="BE487" s="188">
        <f>IF(N487="základní",J487,0)</f>
        <v>0</v>
      </c>
      <c r="BF487" s="188">
        <f>IF(N487="snížená",J487,0)</f>
        <v>0</v>
      </c>
      <c r="BG487" s="188">
        <f>IF(N487="zákl. přenesená",J487,0)</f>
        <v>0</v>
      </c>
      <c r="BH487" s="188">
        <f>IF(N487="sníž. přenesená",J487,0)</f>
        <v>0</v>
      </c>
      <c r="BI487" s="188">
        <f>IF(N487="nulová",J487,0)</f>
        <v>0</v>
      </c>
      <c r="BJ487" s="20" t="s">
        <v>85</v>
      </c>
      <c r="BK487" s="188">
        <f>ROUND(I487*H487,2)</f>
        <v>0</v>
      </c>
      <c r="BL487" s="20" t="s">
        <v>172</v>
      </c>
      <c r="BM487" s="187" t="s">
        <v>621</v>
      </c>
    </row>
    <row r="488" spans="1:65" s="2" customFormat="1" ht="11.25">
      <c r="A488" s="37"/>
      <c r="B488" s="38"/>
      <c r="C488" s="39"/>
      <c r="D488" s="189" t="s">
        <v>174</v>
      </c>
      <c r="E488" s="39"/>
      <c r="F488" s="190" t="s">
        <v>620</v>
      </c>
      <c r="G488" s="39"/>
      <c r="H488" s="39"/>
      <c r="I488" s="191"/>
      <c r="J488" s="39"/>
      <c r="K488" s="39"/>
      <c r="L488" s="42"/>
      <c r="M488" s="192"/>
      <c r="N488" s="193"/>
      <c r="O488" s="67"/>
      <c r="P488" s="67"/>
      <c r="Q488" s="67"/>
      <c r="R488" s="67"/>
      <c r="S488" s="67"/>
      <c r="T488" s="68"/>
      <c r="U488" s="37"/>
      <c r="V488" s="37"/>
      <c r="W488" s="37"/>
      <c r="X488" s="37"/>
      <c r="Y488" s="37"/>
      <c r="Z488" s="37"/>
      <c r="AA488" s="37"/>
      <c r="AB488" s="37"/>
      <c r="AC488" s="37"/>
      <c r="AD488" s="37"/>
      <c r="AE488" s="37"/>
      <c r="AT488" s="20" t="s">
        <v>174</v>
      </c>
      <c r="AU488" s="20" t="s">
        <v>87</v>
      </c>
    </row>
    <row r="489" spans="1:65" s="13" customFormat="1" ht="22.5">
      <c r="B489" s="196"/>
      <c r="C489" s="197"/>
      <c r="D489" s="189" t="s">
        <v>178</v>
      </c>
      <c r="E489" s="198" t="s">
        <v>21</v>
      </c>
      <c r="F489" s="199" t="s">
        <v>622</v>
      </c>
      <c r="G489" s="197"/>
      <c r="H489" s="200">
        <v>0.32600000000000001</v>
      </c>
      <c r="I489" s="201"/>
      <c r="J489" s="197"/>
      <c r="K489" s="197"/>
      <c r="L489" s="202"/>
      <c r="M489" s="203"/>
      <c r="N489" s="204"/>
      <c r="O489" s="204"/>
      <c r="P489" s="204"/>
      <c r="Q489" s="204"/>
      <c r="R489" s="204"/>
      <c r="S489" s="204"/>
      <c r="T489" s="205"/>
      <c r="AT489" s="206" t="s">
        <v>178</v>
      </c>
      <c r="AU489" s="206" t="s">
        <v>87</v>
      </c>
      <c r="AV489" s="13" t="s">
        <v>87</v>
      </c>
      <c r="AW489" s="13" t="s">
        <v>38</v>
      </c>
      <c r="AX489" s="13" t="s">
        <v>77</v>
      </c>
      <c r="AY489" s="206" t="s">
        <v>165</v>
      </c>
    </row>
    <row r="490" spans="1:65" s="14" customFormat="1" ht="11.25">
      <c r="B490" s="207"/>
      <c r="C490" s="208"/>
      <c r="D490" s="189" t="s">
        <v>178</v>
      </c>
      <c r="E490" s="209" t="s">
        <v>21</v>
      </c>
      <c r="F490" s="210" t="s">
        <v>180</v>
      </c>
      <c r="G490" s="208"/>
      <c r="H490" s="211">
        <v>0.32600000000000001</v>
      </c>
      <c r="I490" s="212"/>
      <c r="J490" s="208"/>
      <c r="K490" s="208"/>
      <c r="L490" s="213"/>
      <c r="M490" s="214"/>
      <c r="N490" s="215"/>
      <c r="O490" s="215"/>
      <c r="P490" s="215"/>
      <c r="Q490" s="215"/>
      <c r="R490" s="215"/>
      <c r="S490" s="215"/>
      <c r="T490" s="216"/>
      <c r="AT490" s="217" t="s">
        <v>178</v>
      </c>
      <c r="AU490" s="217" t="s">
        <v>87</v>
      </c>
      <c r="AV490" s="14" t="s">
        <v>172</v>
      </c>
      <c r="AW490" s="14" t="s">
        <v>38</v>
      </c>
      <c r="AX490" s="14" t="s">
        <v>85</v>
      </c>
      <c r="AY490" s="217" t="s">
        <v>165</v>
      </c>
    </row>
    <row r="491" spans="1:65" s="2" customFormat="1" ht="24.2" customHeight="1">
      <c r="A491" s="37"/>
      <c r="B491" s="38"/>
      <c r="C491" s="239" t="s">
        <v>623</v>
      </c>
      <c r="D491" s="239" t="s">
        <v>281</v>
      </c>
      <c r="E491" s="240" t="s">
        <v>624</v>
      </c>
      <c r="F491" s="241" t="s">
        <v>625</v>
      </c>
      <c r="G491" s="242" t="s">
        <v>261</v>
      </c>
      <c r="H491" s="243">
        <v>0.60699999999999998</v>
      </c>
      <c r="I491" s="244"/>
      <c r="J491" s="245">
        <f>ROUND(I491*H491,2)</f>
        <v>0</v>
      </c>
      <c r="K491" s="241" t="s">
        <v>171</v>
      </c>
      <c r="L491" s="246"/>
      <c r="M491" s="247" t="s">
        <v>21</v>
      </c>
      <c r="N491" s="248" t="s">
        <v>48</v>
      </c>
      <c r="O491" s="67"/>
      <c r="P491" s="185">
        <f>O491*H491</f>
        <v>0</v>
      </c>
      <c r="Q491" s="185">
        <v>1</v>
      </c>
      <c r="R491" s="185">
        <f>Q491*H491</f>
        <v>0.60699999999999998</v>
      </c>
      <c r="S491" s="185">
        <v>0</v>
      </c>
      <c r="T491" s="186">
        <f>S491*H491</f>
        <v>0</v>
      </c>
      <c r="U491" s="37"/>
      <c r="V491" s="37"/>
      <c r="W491" s="37"/>
      <c r="X491" s="37"/>
      <c r="Y491" s="37"/>
      <c r="Z491" s="37"/>
      <c r="AA491" s="37"/>
      <c r="AB491" s="37"/>
      <c r="AC491" s="37"/>
      <c r="AD491" s="37"/>
      <c r="AE491" s="37"/>
      <c r="AR491" s="187" t="s">
        <v>222</v>
      </c>
      <c r="AT491" s="187" t="s">
        <v>281</v>
      </c>
      <c r="AU491" s="187" t="s">
        <v>87</v>
      </c>
      <c r="AY491" s="20" t="s">
        <v>165</v>
      </c>
      <c r="BE491" s="188">
        <f>IF(N491="základní",J491,0)</f>
        <v>0</v>
      </c>
      <c r="BF491" s="188">
        <f>IF(N491="snížená",J491,0)</f>
        <v>0</v>
      </c>
      <c r="BG491" s="188">
        <f>IF(N491="zákl. přenesená",J491,0)</f>
        <v>0</v>
      </c>
      <c r="BH491" s="188">
        <f>IF(N491="sníž. přenesená",J491,0)</f>
        <v>0</v>
      </c>
      <c r="BI491" s="188">
        <f>IF(N491="nulová",J491,0)</f>
        <v>0</v>
      </c>
      <c r="BJ491" s="20" t="s">
        <v>85</v>
      </c>
      <c r="BK491" s="188">
        <f>ROUND(I491*H491,2)</f>
        <v>0</v>
      </c>
      <c r="BL491" s="20" t="s">
        <v>172</v>
      </c>
      <c r="BM491" s="187" t="s">
        <v>626</v>
      </c>
    </row>
    <row r="492" spans="1:65" s="2" customFormat="1" ht="11.25">
      <c r="A492" s="37"/>
      <c r="B492" s="38"/>
      <c r="C492" s="39"/>
      <c r="D492" s="189" t="s">
        <v>174</v>
      </c>
      <c r="E492" s="39"/>
      <c r="F492" s="190" t="s">
        <v>625</v>
      </c>
      <c r="G492" s="39"/>
      <c r="H492" s="39"/>
      <c r="I492" s="191"/>
      <c r="J492" s="39"/>
      <c r="K492" s="39"/>
      <c r="L492" s="42"/>
      <c r="M492" s="192"/>
      <c r="N492" s="193"/>
      <c r="O492" s="67"/>
      <c r="P492" s="67"/>
      <c r="Q492" s="67"/>
      <c r="R492" s="67"/>
      <c r="S492" s="67"/>
      <c r="T492" s="68"/>
      <c r="U492" s="37"/>
      <c r="V492" s="37"/>
      <c r="W492" s="37"/>
      <c r="X492" s="37"/>
      <c r="Y492" s="37"/>
      <c r="Z492" s="37"/>
      <c r="AA492" s="37"/>
      <c r="AB492" s="37"/>
      <c r="AC492" s="37"/>
      <c r="AD492" s="37"/>
      <c r="AE492" s="37"/>
      <c r="AT492" s="20" t="s">
        <v>174</v>
      </c>
      <c r="AU492" s="20" t="s">
        <v>87</v>
      </c>
    </row>
    <row r="493" spans="1:65" s="13" customFormat="1" ht="22.5">
      <c r="B493" s="196"/>
      <c r="C493" s="197"/>
      <c r="D493" s="189" t="s">
        <v>178</v>
      </c>
      <c r="E493" s="198" t="s">
        <v>21</v>
      </c>
      <c r="F493" s="199" t="s">
        <v>627</v>
      </c>
      <c r="G493" s="197"/>
      <c r="H493" s="200">
        <v>0.32500000000000001</v>
      </c>
      <c r="I493" s="201"/>
      <c r="J493" s="197"/>
      <c r="K493" s="197"/>
      <c r="L493" s="202"/>
      <c r="M493" s="203"/>
      <c r="N493" s="204"/>
      <c r="O493" s="204"/>
      <c r="P493" s="204"/>
      <c r="Q493" s="204"/>
      <c r="R493" s="204"/>
      <c r="S493" s="204"/>
      <c r="T493" s="205"/>
      <c r="AT493" s="206" t="s">
        <v>178</v>
      </c>
      <c r="AU493" s="206" t="s">
        <v>87</v>
      </c>
      <c r="AV493" s="13" t="s">
        <v>87</v>
      </c>
      <c r="AW493" s="13" t="s">
        <v>38</v>
      </c>
      <c r="AX493" s="13" t="s">
        <v>77</v>
      </c>
      <c r="AY493" s="206" t="s">
        <v>165</v>
      </c>
    </row>
    <row r="494" spans="1:65" s="13" customFormat="1" ht="11.25">
      <c r="B494" s="196"/>
      <c r="C494" s="197"/>
      <c r="D494" s="189" t="s">
        <v>178</v>
      </c>
      <c r="E494" s="198" t="s">
        <v>21</v>
      </c>
      <c r="F494" s="199" t="s">
        <v>628</v>
      </c>
      <c r="G494" s="197"/>
      <c r="H494" s="200">
        <v>0.128</v>
      </c>
      <c r="I494" s="201"/>
      <c r="J494" s="197"/>
      <c r="K494" s="197"/>
      <c r="L494" s="202"/>
      <c r="M494" s="203"/>
      <c r="N494" s="204"/>
      <c r="O494" s="204"/>
      <c r="P494" s="204"/>
      <c r="Q494" s="204"/>
      <c r="R494" s="204"/>
      <c r="S494" s="204"/>
      <c r="T494" s="205"/>
      <c r="AT494" s="206" t="s">
        <v>178</v>
      </c>
      <c r="AU494" s="206" t="s">
        <v>87</v>
      </c>
      <c r="AV494" s="13" t="s">
        <v>87</v>
      </c>
      <c r="AW494" s="13" t="s">
        <v>38</v>
      </c>
      <c r="AX494" s="13" t="s">
        <v>77</v>
      </c>
      <c r="AY494" s="206" t="s">
        <v>165</v>
      </c>
    </row>
    <row r="495" spans="1:65" s="13" customFormat="1" ht="22.5">
      <c r="B495" s="196"/>
      <c r="C495" s="197"/>
      <c r="D495" s="189" t="s">
        <v>178</v>
      </c>
      <c r="E495" s="198" t="s">
        <v>21</v>
      </c>
      <c r="F495" s="199" t="s">
        <v>629</v>
      </c>
      <c r="G495" s="197"/>
      <c r="H495" s="200">
        <v>0.154</v>
      </c>
      <c r="I495" s="201"/>
      <c r="J495" s="197"/>
      <c r="K495" s="197"/>
      <c r="L495" s="202"/>
      <c r="M495" s="203"/>
      <c r="N495" s="204"/>
      <c r="O495" s="204"/>
      <c r="P495" s="204"/>
      <c r="Q495" s="204"/>
      <c r="R495" s="204"/>
      <c r="S495" s="204"/>
      <c r="T495" s="205"/>
      <c r="AT495" s="206" t="s">
        <v>178</v>
      </c>
      <c r="AU495" s="206" t="s">
        <v>87</v>
      </c>
      <c r="AV495" s="13" t="s">
        <v>87</v>
      </c>
      <c r="AW495" s="13" t="s">
        <v>38</v>
      </c>
      <c r="AX495" s="13" t="s">
        <v>77</v>
      </c>
      <c r="AY495" s="206" t="s">
        <v>165</v>
      </c>
    </row>
    <row r="496" spans="1:65" s="14" customFormat="1" ht="11.25">
      <c r="B496" s="207"/>
      <c r="C496" s="208"/>
      <c r="D496" s="189" t="s">
        <v>178</v>
      </c>
      <c r="E496" s="209" t="s">
        <v>21</v>
      </c>
      <c r="F496" s="210" t="s">
        <v>180</v>
      </c>
      <c r="G496" s="208"/>
      <c r="H496" s="211">
        <v>0.60699999999999998</v>
      </c>
      <c r="I496" s="212"/>
      <c r="J496" s="208"/>
      <c r="K496" s="208"/>
      <c r="L496" s="213"/>
      <c r="M496" s="214"/>
      <c r="N496" s="215"/>
      <c r="O496" s="215"/>
      <c r="P496" s="215"/>
      <c r="Q496" s="215"/>
      <c r="R496" s="215"/>
      <c r="S496" s="215"/>
      <c r="T496" s="216"/>
      <c r="AT496" s="217" t="s">
        <v>178</v>
      </c>
      <c r="AU496" s="217" t="s">
        <v>87</v>
      </c>
      <c r="AV496" s="14" t="s">
        <v>172</v>
      </c>
      <c r="AW496" s="14" t="s">
        <v>38</v>
      </c>
      <c r="AX496" s="14" t="s">
        <v>85</v>
      </c>
      <c r="AY496" s="217" t="s">
        <v>165</v>
      </c>
    </row>
    <row r="497" spans="1:65" s="2" customFormat="1" ht="24.2" customHeight="1">
      <c r="A497" s="37"/>
      <c r="B497" s="38"/>
      <c r="C497" s="239" t="s">
        <v>630</v>
      </c>
      <c r="D497" s="239" t="s">
        <v>281</v>
      </c>
      <c r="E497" s="240" t="s">
        <v>631</v>
      </c>
      <c r="F497" s="241" t="s">
        <v>632</v>
      </c>
      <c r="G497" s="242" t="s">
        <v>261</v>
      </c>
      <c r="H497" s="243">
        <v>9.5000000000000001E-2</v>
      </c>
      <c r="I497" s="244"/>
      <c r="J497" s="245">
        <f>ROUND(I497*H497,2)</f>
        <v>0</v>
      </c>
      <c r="K497" s="241" t="s">
        <v>171</v>
      </c>
      <c r="L497" s="246"/>
      <c r="M497" s="247" t="s">
        <v>21</v>
      </c>
      <c r="N497" s="248" t="s">
        <v>48</v>
      </c>
      <c r="O497" s="67"/>
      <c r="P497" s="185">
        <f>O497*H497</f>
        <v>0</v>
      </c>
      <c r="Q497" s="185">
        <v>1</v>
      </c>
      <c r="R497" s="185">
        <f>Q497*H497</f>
        <v>9.5000000000000001E-2</v>
      </c>
      <c r="S497" s="185">
        <v>0</v>
      </c>
      <c r="T497" s="186">
        <f>S497*H497</f>
        <v>0</v>
      </c>
      <c r="U497" s="37"/>
      <c r="V497" s="37"/>
      <c r="W497" s="37"/>
      <c r="X497" s="37"/>
      <c r="Y497" s="37"/>
      <c r="Z497" s="37"/>
      <c r="AA497" s="37"/>
      <c r="AB497" s="37"/>
      <c r="AC497" s="37"/>
      <c r="AD497" s="37"/>
      <c r="AE497" s="37"/>
      <c r="AR497" s="187" t="s">
        <v>222</v>
      </c>
      <c r="AT497" s="187" t="s">
        <v>281</v>
      </c>
      <c r="AU497" s="187" t="s">
        <v>87</v>
      </c>
      <c r="AY497" s="20" t="s">
        <v>165</v>
      </c>
      <c r="BE497" s="188">
        <f>IF(N497="základní",J497,0)</f>
        <v>0</v>
      </c>
      <c r="BF497" s="188">
        <f>IF(N497="snížená",J497,0)</f>
        <v>0</v>
      </c>
      <c r="BG497" s="188">
        <f>IF(N497="zákl. přenesená",J497,0)</f>
        <v>0</v>
      </c>
      <c r="BH497" s="188">
        <f>IF(N497="sníž. přenesená",J497,0)</f>
        <v>0</v>
      </c>
      <c r="BI497" s="188">
        <f>IF(N497="nulová",J497,0)</f>
        <v>0</v>
      </c>
      <c r="BJ497" s="20" t="s">
        <v>85</v>
      </c>
      <c r="BK497" s="188">
        <f>ROUND(I497*H497,2)</f>
        <v>0</v>
      </c>
      <c r="BL497" s="20" t="s">
        <v>172</v>
      </c>
      <c r="BM497" s="187" t="s">
        <v>633</v>
      </c>
    </row>
    <row r="498" spans="1:65" s="2" customFormat="1" ht="11.25">
      <c r="A498" s="37"/>
      <c r="B498" s="38"/>
      <c r="C498" s="39"/>
      <c r="D498" s="189" t="s">
        <v>174</v>
      </c>
      <c r="E498" s="39"/>
      <c r="F498" s="190" t="s">
        <v>632</v>
      </c>
      <c r="G498" s="39"/>
      <c r="H498" s="39"/>
      <c r="I498" s="191"/>
      <c r="J498" s="39"/>
      <c r="K498" s="39"/>
      <c r="L498" s="42"/>
      <c r="M498" s="192"/>
      <c r="N498" s="193"/>
      <c r="O498" s="67"/>
      <c r="P498" s="67"/>
      <c r="Q498" s="67"/>
      <c r="R498" s="67"/>
      <c r="S498" s="67"/>
      <c r="T498" s="68"/>
      <c r="U498" s="37"/>
      <c r="V498" s="37"/>
      <c r="W498" s="37"/>
      <c r="X498" s="37"/>
      <c r="Y498" s="37"/>
      <c r="Z498" s="37"/>
      <c r="AA498" s="37"/>
      <c r="AB498" s="37"/>
      <c r="AC498" s="37"/>
      <c r="AD498" s="37"/>
      <c r="AE498" s="37"/>
      <c r="AT498" s="20" t="s">
        <v>174</v>
      </c>
      <c r="AU498" s="20" t="s">
        <v>87</v>
      </c>
    </row>
    <row r="499" spans="1:65" s="13" customFormat="1" ht="11.25">
      <c r="B499" s="196"/>
      <c r="C499" s="197"/>
      <c r="D499" s="189" t="s">
        <v>178</v>
      </c>
      <c r="E499" s="198" t="s">
        <v>21</v>
      </c>
      <c r="F499" s="199" t="s">
        <v>634</v>
      </c>
      <c r="G499" s="197"/>
      <c r="H499" s="200">
        <v>9.5000000000000001E-2</v>
      </c>
      <c r="I499" s="201"/>
      <c r="J499" s="197"/>
      <c r="K499" s="197"/>
      <c r="L499" s="202"/>
      <c r="M499" s="203"/>
      <c r="N499" s="204"/>
      <c r="O499" s="204"/>
      <c r="P499" s="204"/>
      <c r="Q499" s="204"/>
      <c r="R499" s="204"/>
      <c r="S499" s="204"/>
      <c r="T499" s="205"/>
      <c r="AT499" s="206" t="s">
        <v>178</v>
      </c>
      <c r="AU499" s="206" t="s">
        <v>87</v>
      </c>
      <c r="AV499" s="13" t="s">
        <v>87</v>
      </c>
      <c r="AW499" s="13" t="s">
        <v>38</v>
      </c>
      <c r="AX499" s="13" t="s">
        <v>77</v>
      </c>
      <c r="AY499" s="206" t="s">
        <v>165</v>
      </c>
    </row>
    <row r="500" spans="1:65" s="14" customFormat="1" ht="11.25">
      <c r="B500" s="207"/>
      <c r="C500" s="208"/>
      <c r="D500" s="189" t="s">
        <v>178</v>
      </c>
      <c r="E500" s="209" t="s">
        <v>21</v>
      </c>
      <c r="F500" s="210" t="s">
        <v>180</v>
      </c>
      <c r="G500" s="208"/>
      <c r="H500" s="211">
        <v>9.5000000000000001E-2</v>
      </c>
      <c r="I500" s="212"/>
      <c r="J500" s="208"/>
      <c r="K500" s="208"/>
      <c r="L500" s="213"/>
      <c r="M500" s="214"/>
      <c r="N500" s="215"/>
      <c r="O500" s="215"/>
      <c r="P500" s="215"/>
      <c r="Q500" s="215"/>
      <c r="R500" s="215"/>
      <c r="S500" s="215"/>
      <c r="T500" s="216"/>
      <c r="AT500" s="217" t="s">
        <v>178</v>
      </c>
      <c r="AU500" s="217" t="s">
        <v>87</v>
      </c>
      <c r="AV500" s="14" t="s">
        <v>172</v>
      </c>
      <c r="AW500" s="14" t="s">
        <v>38</v>
      </c>
      <c r="AX500" s="14" t="s">
        <v>85</v>
      </c>
      <c r="AY500" s="217" t="s">
        <v>165</v>
      </c>
    </row>
    <row r="501" spans="1:65" s="2" customFormat="1" ht="24.2" customHeight="1">
      <c r="A501" s="37"/>
      <c r="B501" s="38"/>
      <c r="C501" s="239" t="s">
        <v>635</v>
      </c>
      <c r="D501" s="239" t="s">
        <v>281</v>
      </c>
      <c r="E501" s="240" t="s">
        <v>636</v>
      </c>
      <c r="F501" s="241" t="s">
        <v>637</v>
      </c>
      <c r="G501" s="242" t="s">
        <v>261</v>
      </c>
      <c r="H501" s="243">
        <v>2.4239999999999999</v>
      </c>
      <c r="I501" s="244"/>
      <c r="J501" s="245">
        <f>ROUND(I501*H501,2)</f>
        <v>0</v>
      </c>
      <c r="K501" s="241" t="s">
        <v>171</v>
      </c>
      <c r="L501" s="246"/>
      <c r="M501" s="247" t="s">
        <v>21</v>
      </c>
      <c r="N501" s="248" t="s">
        <v>48</v>
      </c>
      <c r="O501" s="67"/>
      <c r="P501" s="185">
        <f>O501*H501</f>
        <v>0</v>
      </c>
      <c r="Q501" s="185">
        <v>1</v>
      </c>
      <c r="R501" s="185">
        <f>Q501*H501</f>
        <v>2.4239999999999999</v>
      </c>
      <c r="S501" s="185">
        <v>0</v>
      </c>
      <c r="T501" s="186">
        <f>S501*H501</f>
        <v>0</v>
      </c>
      <c r="U501" s="37"/>
      <c r="V501" s="37"/>
      <c r="W501" s="37"/>
      <c r="X501" s="37"/>
      <c r="Y501" s="37"/>
      <c r="Z501" s="37"/>
      <c r="AA501" s="37"/>
      <c r="AB501" s="37"/>
      <c r="AC501" s="37"/>
      <c r="AD501" s="37"/>
      <c r="AE501" s="37"/>
      <c r="AR501" s="187" t="s">
        <v>222</v>
      </c>
      <c r="AT501" s="187" t="s">
        <v>281</v>
      </c>
      <c r="AU501" s="187" t="s">
        <v>87</v>
      </c>
      <c r="AY501" s="20" t="s">
        <v>165</v>
      </c>
      <c r="BE501" s="188">
        <f>IF(N501="základní",J501,0)</f>
        <v>0</v>
      </c>
      <c r="BF501" s="188">
        <f>IF(N501="snížená",J501,0)</f>
        <v>0</v>
      </c>
      <c r="BG501" s="188">
        <f>IF(N501="zákl. přenesená",J501,0)</f>
        <v>0</v>
      </c>
      <c r="BH501" s="188">
        <f>IF(N501="sníž. přenesená",J501,0)</f>
        <v>0</v>
      </c>
      <c r="BI501" s="188">
        <f>IF(N501="nulová",J501,0)</f>
        <v>0</v>
      </c>
      <c r="BJ501" s="20" t="s">
        <v>85</v>
      </c>
      <c r="BK501" s="188">
        <f>ROUND(I501*H501,2)</f>
        <v>0</v>
      </c>
      <c r="BL501" s="20" t="s">
        <v>172</v>
      </c>
      <c r="BM501" s="187" t="s">
        <v>638</v>
      </c>
    </row>
    <row r="502" spans="1:65" s="2" customFormat="1" ht="11.25">
      <c r="A502" s="37"/>
      <c r="B502" s="38"/>
      <c r="C502" s="39"/>
      <c r="D502" s="189" t="s">
        <v>174</v>
      </c>
      <c r="E502" s="39"/>
      <c r="F502" s="190" t="s">
        <v>637</v>
      </c>
      <c r="G502" s="39"/>
      <c r="H502" s="39"/>
      <c r="I502" s="191"/>
      <c r="J502" s="39"/>
      <c r="K502" s="39"/>
      <c r="L502" s="42"/>
      <c r="M502" s="192"/>
      <c r="N502" s="193"/>
      <c r="O502" s="67"/>
      <c r="P502" s="67"/>
      <c r="Q502" s="67"/>
      <c r="R502" s="67"/>
      <c r="S502" s="67"/>
      <c r="T502" s="68"/>
      <c r="U502" s="37"/>
      <c r="V502" s="37"/>
      <c r="W502" s="37"/>
      <c r="X502" s="37"/>
      <c r="Y502" s="37"/>
      <c r="Z502" s="37"/>
      <c r="AA502" s="37"/>
      <c r="AB502" s="37"/>
      <c r="AC502" s="37"/>
      <c r="AD502" s="37"/>
      <c r="AE502" s="37"/>
      <c r="AT502" s="20" t="s">
        <v>174</v>
      </c>
      <c r="AU502" s="20" t="s">
        <v>87</v>
      </c>
    </row>
    <row r="503" spans="1:65" s="13" customFormat="1" ht="33.75">
      <c r="B503" s="196"/>
      <c r="C503" s="197"/>
      <c r="D503" s="189" t="s">
        <v>178</v>
      </c>
      <c r="E503" s="198" t="s">
        <v>21</v>
      </c>
      <c r="F503" s="199" t="s">
        <v>639</v>
      </c>
      <c r="G503" s="197"/>
      <c r="H503" s="200">
        <v>1.98</v>
      </c>
      <c r="I503" s="201"/>
      <c r="J503" s="197"/>
      <c r="K503" s="197"/>
      <c r="L503" s="202"/>
      <c r="M503" s="203"/>
      <c r="N503" s="204"/>
      <c r="O503" s="204"/>
      <c r="P503" s="204"/>
      <c r="Q503" s="204"/>
      <c r="R503" s="204"/>
      <c r="S503" s="204"/>
      <c r="T503" s="205"/>
      <c r="AT503" s="206" t="s">
        <v>178</v>
      </c>
      <c r="AU503" s="206" t="s">
        <v>87</v>
      </c>
      <c r="AV503" s="13" t="s">
        <v>87</v>
      </c>
      <c r="AW503" s="13" t="s">
        <v>38</v>
      </c>
      <c r="AX503" s="13" t="s">
        <v>77</v>
      </c>
      <c r="AY503" s="206" t="s">
        <v>165</v>
      </c>
    </row>
    <row r="504" spans="1:65" s="13" customFormat="1" ht="22.5">
      <c r="B504" s="196"/>
      <c r="C504" s="197"/>
      <c r="D504" s="189" t="s">
        <v>178</v>
      </c>
      <c r="E504" s="198" t="s">
        <v>21</v>
      </c>
      <c r="F504" s="199" t="s">
        <v>640</v>
      </c>
      <c r="G504" s="197"/>
      <c r="H504" s="200">
        <v>0.44400000000000001</v>
      </c>
      <c r="I504" s="201"/>
      <c r="J504" s="197"/>
      <c r="K504" s="197"/>
      <c r="L504" s="202"/>
      <c r="M504" s="203"/>
      <c r="N504" s="204"/>
      <c r="O504" s="204"/>
      <c r="P504" s="204"/>
      <c r="Q504" s="204"/>
      <c r="R504" s="204"/>
      <c r="S504" s="204"/>
      <c r="T504" s="205"/>
      <c r="AT504" s="206" t="s">
        <v>178</v>
      </c>
      <c r="AU504" s="206" t="s">
        <v>87</v>
      </c>
      <c r="AV504" s="13" t="s">
        <v>87</v>
      </c>
      <c r="AW504" s="13" t="s">
        <v>38</v>
      </c>
      <c r="AX504" s="13" t="s">
        <v>77</v>
      </c>
      <c r="AY504" s="206" t="s">
        <v>165</v>
      </c>
    </row>
    <row r="505" spans="1:65" s="14" customFormat="1" ht="11.25">
      <c r="B505" s="207"/>
      <c r="C505" s="208"/>
      <c r="D505" s="189" t="s">
        <v>178</v>
      </c>
      <c r="E505" s="209" t="s">
        <v>21</v>
      </c>
      <c r="F505" s="210" t="s">
        <v>180</v>
      </c>
      <c r="G505" s="208"/>
      <c r="H505" s="211">
        <v>2.4239999999999999</v>
      </c>
      <c r="I505" s="212"/>
      <c r="J505" s="208"/>
      <c r="K505" s="208"/>
      <c r="L505" s="213"/>
      <c r="M505" s="214"/>
      <c r="N505" s="215"/>
      <c r="O505" s="215"/>
      <c r="P505" s="215"/>
      <c r="Q505" s="215"/>
      <c r="R505" s="215"/>
      <c r="S505" s="215"/>
      <c r="T505" s="216"/>
      <c r="AT505" s="217" t="s">
        <v>178</v>
      </c>
      <c r="AU505" s="217" t="s">
        <v>87</v>
      </c>
      <c r="AV505" s="14" t="s">
        <v>172</v>
      </c>
      <c r="AW505" s="14" t="s">
        <v>38</v>
      </c>
      <c r="AX505" s="14" t="s">
        <v>85</v>
      </c>
      <c r="AY505" s="217" t="s">
        <v>165</v>
      </c>
    </row>
    <row r="506" spans="1:65" s="2" customFormat="1" ht="33" customHeight="1">
      <c r="A506" s="37"/>
      <c r="B506" s="38"/>
      <c r="C506" s="176" t="s">
        <v>641</v>
      </c>
      <c r="D506" s="176" t="s">
        <v>167</v>
      </c>
      <c r="E506" s="177" t="s">
        <v>642</v>
      </c>
      <c r="F506" s="178" t="s">
        <v>643</v>
      </c>
      <c r="G506" s="179" t="s">
        <v>261</v>
      </c>
      <c r="H506" s="180">
        <v>0.69399999999999995</v>
      </c>
      <c r="I506" s="181"/>
      <c r="J506" s="182">
        <f>ROUND(I506*H506,2)</f>
        <v>0</v>
      </c>
      <c r="K506" s="178" t="s">
        <v>171</v>
      </c>
      <c r="L506" s="42"/>
      <c r="M506" s="183" t="s">
        <v>21</v>
      </c>
      <c r="N506" s="184" t="s">
        <v>48</v>
      </c>
      <c r="O506" s="67"/>
      <c r="P506" s="185">
        <f>O506*H506</f>
        <v>0</v>
      </c>
      <c r="Q506" s="185">
        <v>1.221E-2</v>
      </c>
      <c r="R506" s="185">
        <f>Q506*H506</f>
        <v>8.4737400000000004E-3</v>
      </c>
      <c r="S506" s="185">
        <v>0</v>
      </c>
      <c r="T506" s="186">
        <f>S506*H506</f>
        <v>0</v>
      </c>
      <c r="U506" s="37"/>
      <c r="V506" s="37"/>
      <c r="W506" s="37"/>
      <c r="X506" s="37"/>
      <c r="Y506" s="37"/>
      <c r="Z506" s="37"/>
      <c r="AA506" s="37"/>
      <c r="AB506" s="37"/>
      <c r="AC506" s="37"/>
      <c r="AD506" s="37"/>
      <c r="AE506" s="37"/>
      <c r="AR506" s="187" t="s">
        <v>172</v>
      </c>
      <c r="AT506" s="187" t="s">
        <v>167</v>
      </c>
      <c r="AU506" s="187" t="s">
        <v>87</v>
      </c>
      <c r="AY506" s="20" t="s">
        <v>165</v>
      </c>
      <c r="BE506" s="188">
        <f>IF(N506="základní",J506,0)</f>
        <v>0</v>
      </c>
      <c r="BF506" s="188">
        <f>IF(N506="snížená",J506,0)</f>
        <v>0</v>
      </c>
      <c r="BG506" s="188">
        <f>IF(N506="zákl. přenesená",J506,0)</f>
        <v>0</v>
      </c>
      <c r="BH506" s="188">
        <f>IF(N506="sníž. přenesená",J506,0)</f>
        <v>0</v>
      </c>
      <c r="BI506" s="188">
        <f>IF(N506="nulová",J506,0)</f>
        <v>0</v>
      </c>
      <c r="BJ506" s="20" t="s">
        <v>85</v>
      </c>
      <c r="BK506" s="188">
        <f>ROUND(I506*H506,2)</f>
        <v>0</v>
      </c>
      <c r="BL506" s="20" t="s">
        <v>172</v>
      </c>
      <c r="BM506" s="187" t="s">
        <v>644</v>
      </c>
    </row>
    <row r="507" spans="1:65" s="2" customFormat="1" ht="19.5">
      <c r="A507" s="37"/>
      <c r="B507" s="38"/>
      <c r="C507" s="39"/>
      <c r="D507" s="189" t="s">
        <v>174</v>
      </c>
      <c r="E507" s="39"/>
      <c r="F507" s="190" t="s">
        <v>645</v>
      </c>
      <c r="G507" s="39"/>
      <c r="H507" s="39"/>
      <c r="I507" s="191"/>
      <c r="J507" s="39"/>
      <c r="K507" s="39"/>
      <c r="L507" s="42"/>
      <c r="M507" s="192"/>
      <c r="N507" s="193"/>
      <c r="O507" s="67"/>
      <c r="P507" s="67"/>
      <c r="Q507" s="67"/>
      <c r="R507" s="67"/>
      <c r="S507" s="67"/>
      <c r="T507" s="68"/>
      <c r="U507" s="37"/>
      <c r="V507" s="37"/>
      <c r="W507" s="37"/>
      <c r="X507" s="37"/>
      <c r="Y507" s="37"/>
      <c r="Z507" s="37"/>
      <c r="AA507" s="37"/>
      <c r="AB507" s="37"/>
      <c r="AC507" s="37"/>
      <c r="AD507" s="37"/>
      <c r="AE507" s="37"/>
      <c r="AT507" s="20" t="s">
        <v>174</v>
      </c>
      <c r="AU507" s="20" t="s">
        <v>87</v>
      </c>
    </row>
    <row r="508" spans="1:65" s="2" customFormat="1" ht="11.25">
      <c r="A508" s="37"/>
      <c r="B508" s="38"/>
      <c r="C508" s="39"/>
      <c r="D508" s="194" t="s">
        <v>176</v>
      </c>
      <c r="E508" s="39"/>
      <c r="F508" s="195" t="s">
        <v>646</v>
      </c>
      <c r="G508" s="39"/>
      <c r="H508" s="39"/>
      <c r="I508" s="191"/>
      <c r="J508" s="39"/>
      <c r="K508" s="39"/>
      <c r="L508" s="42"/>
      <c r="M508" s="192"/>
      <c r="N508" s="193"/>
      <c r="O508" s="67"/>
      <c r="P508" s="67"/>
      <c r="Q508" s="67"/>
      <c r="R508" s="67"/>
      <c r="S508" s="67"/>
      <c r="T508" s="68"/>
      <c r="U508" s="37"/>
      <c r="V508" s="37"/>
      <c r="W508" s="37"/>
      <c r="X508" s="37"/>
      <c r="Y508" s="37"/>
      <c r="Z508" s="37"/>
      <c r="AA508" s="37"/>
      <c r="AB508" s="37"/>
      <c r="AC508" s="37"/>
      <c r="AD508" s="37"/>
      <c r="AE508" s="37"/>
      <c r="AT508" s="20" t="s">
        <v>176</v>
      </c>
      <c r="AU508" s="20" t="s">
        <v>87</v>
      </c>
    </row>
    <row r="509" spans="1:65" s="2" customFormat="1" ht="19.5">
      <c r="A509" s="37"/>
      <c r="B509" s="38"/>
      <c r="C509" s="39"/>
      <c r="D509" s="189" t="s">
        <v>372</v>
      </c>
      <c r="E509" s="39"/>
      <c r="F509" s="249" t="s">
        <v>610</v>
      </c>
      <c r="G509" s="39"/>
      <c r="H509" s="39"/>
      <c r="I509" s="191"/>
      <c r="J509" s="39"/>
      <c r="K509" s="39"/>
      <c r="L509" s="42"/>
      <c r="M509" s="192"/>
      <c r="N509" s="193"/>
      <c r="O509" s="67"/>
      <c r="P509" s="67"/>
      <c r="Q509" s="67"/>
      <c r="R509" s="67"/>
      <c r="S509" s="67"/>
      <c r="T509" s="68"/>
      <c r="U509" s="37"/>
      <c r="V509" s="37"/>
      <c r="W509" s="37"/>
      <c r="X509" s="37"/>
      <c r="Y509" s="37"/>
      <c r="Z509" s="37"/>
      <c r="AA509" s="37"/>
      <c r="AB509" s="37"/>
      <c r="AC509" s="37"/>
      <c r="AD509" s="37"/>
      <c r="AE509" s="37"/>
      <c r="AT509" s="20" t="s">
        <v>372</v>
      </c>
      <c r="AU509" s="20" t="s">
        <v>87</v>
      </c>
    </row>
    <row r="510" spans="1:65" s="13" customFormat="1" ht="22.5">
      <c r="B510" s="196"/>
      <c r="C510" s="197"/>
      <c r="D510" s="189" t="s">
        <v>178</v>
      </c>
      <c r="E510" s="198" t="s">
        <v>21</v>
      </c>
      <c r="F510" s="199" t="s">
        <v>647</v>
      </c>
      <c r="G510" s="197"/>
      <c r="H510" s="200">
        <v>0.69399999999999995</v>
      </c>
      <c r="I510" s="201"/>
      <c r="J510" s="197"/>
      <c r="K510" s="197"/>
      <c r="L510" s="202"/>
      <c r="M510" s="203"/>
      <c r="N510" s="204"/>
      <c r="O510" s="204"/>
      <c r="P510" s="204"/>
      <c r="Q510" s="204"/>
      <c r="R510" s="204"/>
      <c r="S510" s="204"/>
      <c r="T510" s="205"/>
      <c r="AT510" s="206" t="s">
        <v>178</v>
      </c>
      <c r="AU510" s="206" t="s">
        <v>87</v>
      </c>
      <c r="AV510" s="13" t="s">
        <v>87</v>
      </c>
      <c r="AW510" s="13" t="s">
        <v>38</v>
      </c>
      <c r="AX510" s="13" t="s">
        <v>77</v>
      </c>
      <c r="AY510" s="206" t="s">
        <v>165</v>
      </c>
    </row>
    <row r="511" spans="1:65" s="14" customFormat="1" ht="11.25">
      <c r="B511" s="207"/>
      <c r="C511" s="208"/>
      <c r="D511" s="189" t="s">
        <v>178</v>
      </c>
      <c r="E511" s="209" t="s">
        <v>21</v>
      </c>
      <c r="F511" s="210" t="s">
        <v>180</v>
      </c>
      <c r="G511" s="208"/>
      <c r="H511" s="211">
        <v>0.69399999999999995</v>
      </c>
      <c r="I511" s="212"/>
      <c r="J511" s="208"/>
      <c r="K511" s="208"/>
      <c r="L511" s="213"/>
      <c r="M511" s="214"/>
      <c r="N511" s="215"/>
      <c r="O511" s="215"/>
      <c r="P511" s="215"/>
      <c r="Q511" s="215"/>
      <c r="R511" s="215"/>
      <c r="S511" s="215"/>
      <c r="T511" s="216"/>
      <c r="AT511" s="217" t="s">
        <v>178</v>
      </c>
      <c r="AU511" s="217" t="s">
        <v>87</v>
      </c>
      <c r="AV511" s="14" t="s">
        <v>172</v>
      </c>
      <c r="AW511" s="14" t="s">
        <v>38</v>
      </c>
      <c r="AX511" s="14" t="s">
        <v>85</v>
      </c>
      <c r="AY511" s="217" t="s">
        <v>165</v>
      </c>
    </row>
    <row r="512" spans="1:65" s="2" customFormat="1" ht="24.2" customHeight="1">
      <c r="A512" s="37"/>
      <c r="B512" s="38"/>
      <c r="C512" s="239" t="s">
        <v>648</v>
      </c>
      <c r="D512" s="239" t="s">
        <v>281</v>
      </c>
      <c r="E512" s="240" t="s">
        <v>649</v>
      </c>
      <c r="F512" s="241" t="s">
        <v>650</v>
      </c>
      <c r="G512" s="242" t="s">
        <v>261</v>
      </c>
      <c r="H512" s="243">
        <v>0.76300000000000001</v>
      </c>
      <c r="I512" s="244"/>
      <c r="J512" s="245">
        <f>ROUND(I512*H512,2)</f>
        <v>0</v>
      </c>
      <c r="K512" s="241" t="s">
        <v>171</v>
      </c>
      <c r="L512" s="246"/>
      <c r="M512" s="247" t="s">
        <v>21</v>
      </c>
      <c r="N512" s="248" t="s">
        <v>48</v>
      </c>
      <c r="O512" s="67"/>
      <c r="P512" s="185">
        <f>O512*H512</f>
        <v>0</v>
      </c>
      <c r="Q512" s="185">
        <v>1</v>
      </c>
      <c r="R512" s="185">
        <f>Q512*H512</f>
        <v>0.76300000000000001</v>
      </c>
      <c r="S512" s="185">
        <v>0</v>
      </c>
      <c r="T512" s="186">
        <f>S512*H512</f>
        <v>0</v>
      </c>
      <c r="U512" s="37"/>
      <c r="V512" s="37"/>
      <c r="W512" s="37"/>
      <c r="X512" s="37"/>
      <c r="Y512" s="37"/>
      <c r="Z512" s="37"/>
      <c r="AA512" s="37"/>
      <c r="AB512" s="37"/>
      <c r="AC512" s="37"/>
      <c r="AD512" s="37"/>
      <c r="AE512" s="37"/>
      <c r="AR512" s="187" t="s">
        <v>222</v>
      </c>
      <c r="AT512" s="187" t="s">
        <v>281</v>
      </c>
      <c r="AU512" s="187" t="s">
        <v>87</v>
      </c>
      <c r="AY512" s="20" t="s">
        <v>165</v>
      </c>
      <c r="BE512" s="188">
        <f>IF(N512="základní",J512,0)</f>
        <v>0</v>
      </c>
      <c r="BF512" s="188">
        <f>IF(N512="snížená",J512,0)</f>
        <v>0</v>
      </c>
      <c r="BG512" s="188">
        <f>IF(N512="zákl. přenesená",J512,0)</f>
        <v>0</v>
      </c>
      <c r="BH512" s="188">
        <f>IF(N512="sníž. přenesená",J512,0)</f>
        <v>0</v>
      </c>
      <c r="BI512" s="188">
        <f>IF(N512="nulová",J512,0)</f>
        <v>0</v>
      </c>
      <c r="BJ512" s="20" t="s">
        <v>85</v>
      </c>
      <c r="BK512" s="188">
        <f>ROUND(I512*H512,2)</f>
        <v>0</v>
      </c>
      <c r="BL512" s="20" t="s">
        <v>172</v>
      </c>
      <c r="BM512" s="187" t="s">
        <v>651</v>
      </c>
    </row>
    <row r="513" spans="1:65" s="2" customFormat="1" ht="11.25">
      <c r="A513" s="37"/>
      <c r="B513" s="38"/>
      <c r="C513" s="39"/>
      <c r="D513" s="189" t="s">
        <v>174</v>
      </c>
      <c r="E513" s="39"/>
      <c r="F513" s="190" t="s">
        <v>650</v>
      </c>
      <c r="G513" s="39"/>
      <c r="H513" s="39"/>
      <c r="I513" s="191"/>
      <c r="J513" s="39"/>
      <c r="K513" s="39"/>
      <c r="L513" s="42"/>
      <c r="M513" s="192"/>
      <c r="N513" s="193"/>
      <c r="O513" s="67"/>
      <c r="P513" s="67"/>
      <c r="Q513" s="67"/>
      <c r="R513" s="67"/>
      <c r="S513" s="67"/>
      <c r="T513" s="68"/>
      <c r="U513" s="37"/>
      <c r="V513" s="37"/>
      <c r="W513" s="37"/>
      <c r="X513" s="37"/>
      <c r="Y513" s="37"/>
      <c r="Z513" s="37"/>
      <c r="AA513" s="37"/>
      <c r="AB513" s="37"/>
      <c r="AC513" s="37"/>
      <c r="AD513" s="37"/>
      <c r="AE513" s="37"/>
      <c r="AT513" s="20" t="s">
        <v>174</v>
      </c>
      <c r="AU513" s="20" t="s">
        <v>87</v>
      </c>
    </row>
    <row r="514" spans="1:65" s="13" customFormat="1" ht="22.5">
      <c r="B514" s="196"/>
      <c r="C514" s="197"/>
      <c r="D514" s="189" t="s">
        <v>178</v>
      </c>
      <c r="E514" s="198" t="s">
        <v>21</v>
      </c>
      <c r="F514" s="199" t="s">
        <v>652</v>
      </c>
      <c r="G514" s="197"/>
      <c r="H514" s="200">
        <v>0.76300000000000001</v>
      </c>
      <c r="I514" s="201"/>
      <c r="J514" s="197"/>
      <c r="K514" s="197"/>
      <c r="L514" s="202"/>
      <c r="M514" s="203"/>
      <c r="N514" s="204"/>
      <c r="O514" s="204"/>
      <c r="P514" s="204"/>
      <c r="Q514" s="204"/>
      <c r="R514" s="204"/>
      <c r="S514" s="204"/>
      <c r="T514" s="205"/>
      <c r="AT514" s="206" t="s">
        <v>178</v>
      </c>
      <c r="AU514" s="206" t="s">
        <v>87</v>
      </c>
      <c r="AV514" s="13" t="s">
        <v>87</v>
      </c>
      <c r="AW514" s="13" t="s">
        <v>38</v>
      </c>
      <c r="AX514" s="13" t="s">
        <v>77</v>
      </c>
      <c r="AY514" s="206" t="s">
        <v>165</v>
      </c>
    </row>
    <row r="515" spans="1:65" s="14" customFormat="1" ht="11.25">
      <c r="B515" s="207"/>
      <c r="C515" s="208"/>
      <c r="D515" s="189" t="s">
        <v>178</v>
      </c>
      <c r="E515" s="209" t="s">
        <v>21</v>
      </c>
      <c r="F515" s="210" t="s">
        <v>180</v>
      </c>
      <c r="G515" s="208"/>
      <c r="H515" s="211">
        <v>0.76300000000000001</v>
      </c>
      <c r="I515" s="212"/>
      <c r="J515" s="208"/>
      <c r="K515" s="208"/>
      <c r="L515" s="213"/>
      <c r="M515" s="214"/>
      <c r="N515" s="215"/>
      <c r="O515" s="215"/>
      <c r="P515" s="215"/>
      <c r="Q515" s="215"/>
      <c r="R515" s="215"/>
      <c r="S515" s="215"/>
      <c r="T515" s="216"/>
      <c r="AT515" s="217" t="s">
        <v>178</v>
      </c>
      <c r="AU515" s="217" t="s">
        <v>87</v>
      </c>
      <c r="AV515" s="14" t="s">
        <v>172</v>
      </c>
      <c r="AW515" s="14" t="s">
        <v>38</v>
      </c>
      <c r="AX515" s="14" t="s">
        <v>85</v>
      </c>
      <c r="AY515" s="217" t="s">
        <v>165</v>
      </c>
    </row>
    <row r="516" spans="1:65" s="2" customFormat="1" ht="37.9" customHeight="1">
      <c r="A516" s="37"/>
      <c r="B516" s="38"/>
      <c r="C516" s="176" t="s">
        <v>653</v>
      </c>
      <c r="D516" s="176" t="s">
        <v>167</v>
      </c>
      <c r="E516" s="177" t="s">
        <v>230</v>
      </c>
      <c r="F516" s="178" t="s">
        <v>654</v>
      </c>
      <c r="G516" s="179" t="s">
        <v>261</v>
      </c>
      <c r="H516" s="180">
        <v>17.209</v>
      </c>
      <c r="I516" s="181"/>
      <c r="J516" s="182">
        <f>ROUND(I516*H516,2)</f>
        <v>0</v>
      </c>
      <c r="K516" s="178" t="s">
        <v>21</v>
      </c>
      <c r="L516" s="42"/>
      <c r="M516" s="183" t="s">
        <v>21</v>
      </c>
      <c r="N516" s="184" t="s">
        <v>48</v>
      </c>
      <c r="O516" s="67"/>
      <c r="P516" s="185">
        <f>O516*H516</f>
        <v>0</v>
      </c>
      <c r="Q516" s="185">
        <v>1</v>
      </c>
      <c r="R516" s="185">
        <f>Q516*H516</f>
        <v>17.209</v>
      </c>
      <c r="S516" s="185">
        <v>0</v>
      </c>
      <c r="T516" s="186">
        <f>S516*H516</f>
        <v>0</v>
      </c>
      <c r="U516" s="37"/>
      <c r="V516" s="37"/>
      <c r="W516" s="37"/>
      <c r="X516" s="37"/>
      <c r="Y516" s="37"/>
      <c r="Z516" s="37"/>
      <c r="AA516" s="37"/>
      <c r="AB516" s="37"/>
      <c r="AC516" s="37"/>
      <c r="AD516" s="37"/>
      <c r="AE516" s="37"/>
      <c r="AR516" s="187" t="s">
        <v>172</v>
      </c>
      <c r="AT516" s="187" t="s">
        <v>167</v>
      </c>
      <c r="AU516" s="187" t="s">
        <v>87</v>
      </c>
      <c r="AY516" s="20" t="s">
        <v>165</v>
      </c>
      <c r="BE516" s="188">
        <f>IF(N516="základní",J516,0)</f>
        <v>0</v>
      </c>
      <c r="BF516" s="188">
        <f>IF(N516="snížená",J516,0)</f>
        <v>0</v>
      </c>
      <c r="BG516" s="188">
        <f>IF(N516="zákl. přenesená",J516,0)</f>
        <v>0</v>
      </c>
      <c r="BH516" s="188">
        <f>IF(N516="sníž. přenesená",J516,0)</f>
        <v>0</v>
      </c>
      <c r="BI516" s="188">
        <f>IF(N516="nulová",J516,0)</f>
        <v>0</v>
      </c>
      <c r="BJ516" s="20" t="s">
        <v>85</v>
      </c>
      <c r="BK516" s="188">
        <f>ROUND(I516*H516,2)</f>
        <v>0</v>
      </c>
      <c r="BL516" s="20" t="s">
        <v>172</v>
      </c>
      <c r="BM516" s="187" t="s">
        <v>655</v>
      </c>
    </row>
    <row r="517" spans="1:65" s="2" customFormat="1" ht="19.5">
      <c r="A517" s="37"/>
      <c r="B517" s="38"/>
      <c r="C517" s="39"/>
      <c r="D517" s="189" t="s">
        <v>174</v>
      </c>
      <c r="E517" s="39"/>
      <c r="F517" s="190" t="s">
        <v>654</v>
      </c>
      <c r="G517" s="39"/>
      <c r="H517" s="39"/>
      <c r="I517" s="191"/>
      <c r="J517" s="39"/>
      <c r="K517" s="39"/>
      <c r="L517" s="42"/>
      <c r="M517" s="192"/>
      <c r="N517" s="193"/>
      <c r="O517" s="67"/>
      <c r="P517" s="67"/>
      <c r="Q517" s="67"/>
      <c r="R517" s="67"/>
      <c r="S517" s="67"/>
      <c r="T517" s="68"/>
      <c r="U517" s="37"/>
      <c r="V517" s="37"/>
      <c r="W517" s="37"/>
      <c r="X517" s="37"/>
      <c r="Y517" s="37"/>
      <c r="Z517" s="37"/>
      <c r="AA517" s="37"/>
      <c r="AB517" s="37"/>
      <c r="AC517" s="37"/>
      <c r="AD517" s="37"/>
      <c r="AE517" s="37"/>
      <c r="AT517" s="20" t="s">
        <v>174</v>
      </c>
      <c r="AU517" s="20" t="s">
        <v>87</v>
      </c>
    </row>
    <row r="518" spans="1:65" s="2" customFormat="1" ht="39">
      <c r="A518" s="37"/>
      <c r="B518" s="38"/>
      <c r="C518" s="39"/>
      <c r="D518" s="189" t="s">
        <v>372</v>
      </c>
      <c r="E518" s="39"/>
      <c r="F518" s="249" t="s">
        <v>656</v>
      </c>
      <c r="G518" s="39"/>
      <c r="H518" s="39"/>
      <c r="I518" s="191"/>
      <c r="J518" s="39"/>
      <c r="K518" s="39"/>
      <c r="L518" s="42"/>
      <c r="M518" s="192"/>
      <c r="N518" s="193"/>
      <c r="O518" s="67"/>
      <c r="P518" s="67"/>
      <c r="Q518" s="67"/>
      <c r="R518" s="67"/>
      <c r="S518" s="67"/>
      <c r="T518" s="68"/>
      <c r="U518" s="37"/>
      <c r="V518" s="37"/>
      <c r="W518" s="37"/>
      <c r="X518" s="37"/>
      <c r="Y518" s="37"/>
      <c r="Z518" s="37"/>
      <c r="AA518" s="37"/>
      <c r="AB518" s="37"/>
      <c r="AC518" s="37"/>
      <c r="AD518" s="37"/>
      <c r="AE518" s="37"/>
      <c r="AT518" s="20" t="s">
        <v>372</v>
      </c>
      <c r="AU518" s="20" t="s">
        <v>87</v>
      </c>
    </row>
    <row r="519" spans="1:65" s="13" customFormat="1" ht="33.75">
      <c r="B519" s="196"/>
      <c r="C519" s="197"/>
      <c r="D519" s="189" t="s">
        <v>178</v>
      </c>
      <c r="E519" s="198" t="s">
        <v>21</v>
      </c>
      <c r="F519" s="199" t="s">
        <v>657</v>
      </c>
      <c r="G519" s="197"/>
      <c r="H519" s="200">
        <v>17.209</v>
      </c>
      <c r="I519" s="201"/>
      <c r="J519" s="197"/>
      <c r="K519" s="197"/>
      <c r="L519" s="202"/>
      <c r="M519" s="203"/>
      <c r="N519" s="204"/>
      <c r="O519" s="204"/>
      <c r="P519" s="204"/>
      <c r="Q519" s="204"/>
      <c r="R519" s="204"/>
      <c r="S519" s="204"/>
      <c r="T519" s="205"/>
      <c r="AT519" s="206" t="s">
        <v>178</v>
      </c>
      <c r="AU519" s="206" t="s">
        <v>87</v>
      </c>
      <c r="AV519" s="13" t="s">
        <v>87</v>
      </c>
      <c r="AW519" s="13" t="s">
        <v>38</v>
      </c>
      <c r="AX519" s="13" t="s">
        <v>77</v>
      </c>
      <c r="AY519" s="206" t="s">
        <v>165</v>
      </c>
    </row>
    <row r="520" spans="1:65" s="14" customFormat="1" ht="11.25">
      <c r="B520" s="207"/>
      <c r="C520" s="208"/>
      <c r="D520" s="189" t="s">
        <v>178</v>
      </c>
      <c r="E520" s="209" t="s">
        <v>21</v>
      </c>
      <c r="F520" s="210" t="s">
        <v>180</v>
      </c>
      <c r="G520" s="208"/>
      <c r="H520" s="211">
        <v>17.209</v>
      </c>
      <c r="I520" s="212"/>
      <c r="J520" s="208"/>
      <c r="K520" s="208"/>
      <c r="L520" s="213"/>
      <c r="M520" s="214"/>
      <c r="N520" s="215"/>
      <c r="O520" s="215"/>
      <c r="P520" s="215"/>
      <c r="Q520" s="215"/>
      <c r="R520" s="215"/>
      <c r="S520" s="215"/>
      <c r="T520" s="216"/>
      <c r="AT520" s="217" t="s">
        <v>178</v>
      </c>
      <c r="AU520" s="217" t="s">
        <v>87</v>
      </c>
      <c r="AV520" s="14" t="s">
        <v>172</v>
      </c>
      <c r="AW520" s="14" t="s">
        <v>38</v>
      </c>
      <c r="AX520" s="14" t="s">
        <v>85</v>
      </c>
      <c r="AY520" s="217" t="s">
        <v>165</v>
      </c>
    </row>
    <row r="521" spans="1:65" s="2" customFormat="1" ht="37.9" customHeight="1">
      <c r="A521" s="37"/>
      <c r="B521" s="38"/>
      <c r="C521" s="176" t="s">
        <v>658</v>
      </c>
      <c r="D521" s="176" t="s">
        <v>167</v>
      </c>
      <c r="E521" s="177" t="s">
        <v>236</v>
      </c>
      <c r="F521" s="178" t="s">
        <v>659</v>
      </c>
      <c r="G521" s="179" t="s">
        <v>261</v>
      </c>
      <c r="H521" s="180">
        <v>0.435</v>
      </c>
      <c r="I521" s="181"/>
      <c r="J521" s="182">
        <f>ROUND(I521*H521,2)</f>
        <v>0</v>
      </c>
      <c r="K521" s="178" t="s">
        <v>21</v>
      </c>
      <c r="L521" s="42"/>
      <c r="M521" s="183" t="s">
        <v>21</v>
      </c>
      <c r="N521" s="184" t="s">
        <v>48</v>
      </c>
      <c r="O521" s="67"/>
      <c r="P521" s="185">
        <f>O521*H521</f>
        <v>0</v>
      </c>
      <c r="Q521" s="185">
        <v>1</v>
      </c>
      <c r="R521" s="185">
        <f>Q521*H521</f>
        <v>0.435</v>
      </c>
      <c r="S521" s="185">
        <v>0</v>
      </c>
      <c r="T521" s="186">
        <f>S521*H521</f>
        <v>0</v>
      </c>
      <c r="U521" s="37"/>
      <c r="V521" s="37"/>
      <c r="W521" s="37"/>
      <c r="X521" s="37"/>
      <c r="Y521" s="37"/>
      <c r="Z521" s="37"/>
      <c r="AA521" s="37"/>
      <c r="AB521" s="37"/>
      <c r="AC521" s="37"/>
      <c r="AD521" s="37"/>
      <c r="AE521" s="37"/>
      <c r="AR521" s="187" t="s">
        <v>172</v>
      </c>
      <c r="AT521" s="187" t="s">
        <v>167</v>
      </c>
      <c r="AU521" s="187" t="s">
        <v>87</v>
      </c>
      <c r="AY521" s="20" t="s">
        <v>165</v>
      </c>
      <c r="BE521" s="188">
        <f>IF(N521="základní",J521,0)</f>
        <v>0</v>
      </c>
      <c r="BF521" s="188">
        <f>IF(N521="snížená",J521,0)</f>
        <v>0</v>
      </c>
      <c r="BG521" s="188">
        <f>IF(N521="zákl. přenesená",J521,0)</f>
        <v>0</v>
      </c>
      <c r="BH521" s="188">
        <f>IF(N521="sníž. přenesená",J521,0)</f>
        <v>0</v>
      </c>
      <c r="BI521" s="188">
        <f>IF(N521="nulová",J521,0)</f>
        <v>0</v>
      </c>
      <c r="BJ521" s="20" t="s">
        <v>85</v>
      </c>
      <c r="BK521" s="188">
        <f>ROUND(I521*H521,2)</f>
        <v>0</v>
      </c>
      <c r="BL521" s="20" t="s">
        <v>172</v>
      </c>
      <c r="BM521" s="187" t="s">
        <v>660</v>
      </c>
    </row>
    <row r="522" spans="1:65" s="2" customFormat="1" ht="19.5">
      <c r="A522" s="37"/>
      <c r="B522" s="38"/>
      <c r="C522" s="39"/>
      <c r="D522" s="189" t="s">
        <v>174</v>
      </c>
      <c r="E522" s="39"/>
      <c r="F522" s="190" t="s">
        <v>659</v>
      </c>
      <c r="G522" s="39"/>
      <c r="H522" s="39"/>
      <c r="I522" s="191"/>
      <c r="J522" s="39"/>
      <c r="K522" s="39"/>
      <c r="L522" s="42"/>
      <c r="M522" s="192"/>
      <c r="N522" s="193"/>
      <c r="O522" s="67"/>
      <c r="P522" s="67"/>
      <c r="Q522" s="67"/>
      <c r="R522" s="67"/>
      <c r="S522" s="67"/>
      <c r="T522" s="68"/>
      <c r="U522" s="37"/>
      <c r="V522" s="37"/>
      <c r="W522" s="37"/>
      <c r="X522" s="37"/>
      <c r="Y522" s="37"/>
      <c r="Z522" s="37"/>
      <c r="AA522" s="37"/>
      <c r="AB522" s="37"/>
      <c r="AC522" s="37"/>
      <c r="AD522" s="37"/>
      <c r="AE522" s="37"/>
      <c r="AT522" s="20" t="s">
        <v>174</v>
      </c>
      <c r="AU522" s="20" t="s">
        <v>87</v>
      </c>
    </row>
    <row r="523" spans="1:65" s="13" customFormat="1" ht="22.5">
      <c r="B523" s="196"/>
      <c r="C523" s="197"/>
      <c r="D523" s="189" t="s">
        <v>178</v>
      </c>
      <c r="E523" s="198" t="s">
        <v>21</v>
      </c>
      <c r="F523" s="199" t="s">
        <v>661</v>
      </c>
      <c r="G523" s="197"/>
      <c r="H523" s="200">
        <v>0.435</v>
      </c>
      <c r="I523" s="201"/>
      <c r="J523" s="197"/>
      <c r="K523" s="197"/>
      <c r="L523" s="202"/>
      <c r="M523" s="203"/>
      <c r="N523" s="204"/>
      <c r="O523" s="204"/>
      <c r="P523" s="204"/>
      <c r="Q523" s="204"/>
      <c r="R523" s="204"/>
      <c r="S523" s="204"/>
      <c r="T523" s="205"/>
      <c r="AT523" s="206" t="s">
        <v>178</v>
      </c>
      <c r="AU523" s="206" t="s">
        <v>87</v>
      </c>
      <c r="AV523" s="13" t="s">
        <v>87</v>
      </c>
      <c r="AW523" s="13" t="s">
        <v>38</v>
      </c>
      <c r="AX523" s="13" t="s">
        <v>77</v>
      </c>
      <c r="AY523" s="206" t="s">
        <v>165</v>
      </c>
    </row>
    <row r="524" spans="1:65" s="14" customFormat="1" ht="11.25">
      <c r="B524" s="207"/>
      <c r="C524" s="208"/>
      <c r="D524" s="189" t="s">
        <v>178</v>
      </c>
      <c r="E524" s="209" t="s">
        <v>21</v>
      </c>
      <c r="F524" s="210" t="s">
        <v>180</v>
      </c>
      <c r="G524" s="208"/>
      <c r="H524" s="211">
        <v>0.435</v>
      </c>
      <c r="I524" s="212"/>
      <c r="J524" s="208"/>
      <c r="K524" s="208"/>
      <c r="L524" s="213"/>
      <c r="M524" s="214"/>
      <c r="N524" s="215"/>
      <c r="O524" s="215"/>
      <c r="P524" s="215"/>
      <c r="Q524" s="215"/>
      <c r="R524" s="215"/>
      <c r="S524" s="215"/>
      <c r="T524" s="216"/>
      <c r="AT524" s="217" t="s">
        <v>178</v>
      </c>
      <c r="AU524" s="217" t="s">
        <v>87</v>
      </c>
      <c r="AV524" s="14" t="s">
        <v>172</v>
      </c>
      <c r="AW524" s="14" t="s">
        <v>38</v>
      </c>
      <c r="AX524" s="14" t="s">
        <v>85</v>
      </c>
      <c r="AY524" s="217" t="s">
        <v>165</v>
      </c>
    </row>
    <row r="525" spans="1:65" s="2" customFormat="1" ht="16.5" customHeight="1">
      <c r="A525" s="37"/>
      <c r="B525" s="38"/>
      <c r="C525" s="176" t="s">
        <v>662</v>
      </c>
      <c r="D525" s="176" t="s">
        <v>167</v>
      </c>
      <c r="E525" s="177" t="s">
        <v>663</v>
      </c>
      <c r="F525" s="178" t="s">
        <v>664</v>
      </c>
      <c r="G525" s="179" t="s">
        <v>196</v>
      </c>
      <c r="H525" s="180">
        <v>0.44600000000000001</v>
      </c>
      <c r="I525" s="181"/>
      <c r="J525" s="182">
        <f>ROUND(I525*H525,2)</f>
        <v>0</v>
      </c>
      <c r="K525" s="178" t="s">
        <v>171</v>
      </c>
      <c r="L525" s="42"/>
      <c r="M525" s="183" t="s">
        <v>21</v>
      </c>
      <c r="N525" s="184" t="s">
        <v>48</v>
      </c>
      <c r="O525" s="67"/>
      <c r="P525" s="185">
        <f>O525*H525</f>
        <v>0</v>
      </c>
      <c r="Q525" s="185">
        <v>2.5019800000000001</v>
      </c>
      <c r="R525" s="185">
        <f>Q525*H525</f>
        <v>1.1158830800000001</v>
      </c>
      <c r="S525" s="185">
        <v>0</v>
      </c>
      <c r="T525" s="186">
        <f>S525*H525</f>
        <v>0</v>
      </c>
      <c r="U525" s="37"/>
      <c r="V525" s="37"/>
      <c r="W525" s="37"/>
      <c r="X525" s="37"/>
      <c r="Y525" s="37"/>
      <c r="Z525" s="37"/>
      <c r="AA525" s="37"/>
      <c r="AB525" s="37"/>
      <c r="AC525" s="37"/>
      <c r="AD525" s="37"/>
      <c r="AE525" s="37"/>
      <c r="AR525" s="187" t="s">
        <v>172</v>
      </c>
      <c r="AT525" s="187" t="s">
        <v>167</v>
      </c>
      <c r="AU525" s="187" t="s">
        <v>87</v>
      </c>
      <c r="AY525" s="20" t="s">
        <v>165</v>
      </c>
      <c r="BE525" s="188">
        <f>IF(N525="základní",J525,0)</f>
        <v>0</v>
      </c>
      <c r="BF525" s="188">
        <f>IF(N525="snížená",J525,0)</f>
        <v>0</v>
      </c>
      <c r="BG525" s="188">
        <f>IF(N525="zákl. přenesená",J525,0)</f>
        <v>0</v>
      </c>
      <c r="BH525" s="188">
        <f>IF(N525="sníž. přenesená",J525,0)</f>
        <v>0</v>
      </c>
      <c r="BI525" s="188">
        <f>IF(N525="nulová",J525,0)</f>
        <v>0</v>
      </c>
      <c r="BJ525" s="20" t="s">
        <v>85</v>
      </c>
      <c r="BK525" s="188">
        <f>ROUND(I525*H525,2)</f>
        <v>0</v>
      </c>
      <c r="BL525" s="20" t="s">
        <v>172</v>
      </c>
      <c r="BM525" s="187" t="s">
        <v>665</v>
      </c>
    </row>
    <row r="526" spans="1:65" s="2" customFormat="1" ht="19.5">
      <c r="A526" s="37"/>
      <c r="B526" s="38"/>
      <c r="C526" s="39"/>
      <c r="D526" s="189" t="s">
        <v>174</v>
      </c>
      <c r="E526" s="39"/>
      <c r="F526" s="190" t="s">
        <v>666</v>
      </c>
      <c r="G526" s="39"/>
      <c r="H526" s="39"/>
      <c r="I526" s="191"/>
      <c r="J526" s="39"/>
      <c r="K526" s="39"/>
      <c r="L526" s="42"/>
      <c r="M526" s="192"/>
      <c r="N526" s="193"/>
      <c r="O526" s="67"/>
      <c r="P526" s="67"/>
      <c r="Q526" s="67"/>
      <c r="R526" s="67"/>
      <c r="S526" s="67"/>
      <c r="T526" s="68"/>
      <c r="U526" s="37"/>
      <c r="V526" s="37"/>
      <c r="W526" s="37"/>
      <c r="X526" s="37"/>
      <c r="Y526" s="37"/>
      <c r="Z526" s="37"/>
      <c r="AA526" s="37"/>
      <c r="AB526" s="37"/>
      <c r="AC526" s="37"/>
      <c r="AD526" s="37"/>
      <c r="AE526" s="37"/>
      <c r="AT526" s="20" t="s">
        <v>174</v>
      </c>
      <c r="AU526" s="20" t="s">
        <v>87</v>
      </c>
    </row>
    <row r="527" spans="1:65" s="2" customFormat="1" ht="11.25">
      <c r="A527" s="37"/>
      <c r="B527" s="38"/>
      <c r="C527" s="39"/>
      <c r="D527" s="194" t="s">
        <v>176</v>
      </c>
      <c r="E527" s="39"/>
      <c r="F527" s="195" t="s">
        <v>667</v>
      </c>
      <c r="G527" s="39"/>
      <c r="H527" s="39"/>
      <c r="I527" s="191"/>
      <c r="J527" s="39"/>
      <c r="K527" s="39"/>
      <c r="L527" s="42"/>
      <c r="M527" s="192"/>
      <c r="N527" s="193"/>
      <c r="O527" s="67"/>
      <c r="P527" s="67"/>
      <c r="Q527" s="67"/>
      <c r="R527" s="67"/>
      <c r="S527" s="67"/>
      <c r="T527" s="68"/>
      <c r="U527" s="37"/>
      <c r="V527" s="37"/>
      <c r="W527" s="37"/>
      <c r="X527" s="37"/>
      <c r="Y527" s="37"/>
      <c r="Z527" s="37"/>
      <c r="AA527" s="37"/>
      <c r="AB527" s="37"/>
      <c r="AC527" s="37"/>
      <c r="AD527" s="37"/>
      <c r="AE527" s="37"/>
      <c r="AT527" s="20" t="s">
        <v>176</v>
      </c>
      <c r="AU527" s="20" t="s">
        <v>87</v>
      </c>
    </row>
    <row r="528" spans="1:65" s="13" customFormat="1" ht="22.5">
      <c r="B528" s="196"/>
      <c r="C528" s="197"/>
      <c r="D528" s="189" t="s">
        <v>178</v>
      </c>
      <c r="E528" s="198" t="s">
        <v>21</v>
      </c>
      <c r="F528" s="199" t="s">
        <v>668</v>
      </c>
      <c r="G528" s="197"/>
      <c r="H528" s="200">
        <v>0.44600000000000001</v>
      </c>
      <c r="I528" s="201"/>
      <c r="J528" s="197"/>
      <c r="K528" s="197"/>
      <c r="L528" s="202"/>
      <c r="M528" s="203"/>
      <c r="N528" s="204"/>
      <c r="O528" s="204"/>
      <c r="P528" s="204"/>
      <c r="Q528" s="204"/>
      <c r="R528" s="204"/>
      <c r="S528" s="204"/>
      <c r="T528" s="205"/>
      <c r="AT528" s="206" t="s">
        <v>178</v>
      </c>
      <c r="AU528" s="206" t="s">
        <v>87</v>
      </c>
      <c r="AV528" s="13" t="s">
        <v>87</v>
      </c>
      <c r="AW528" s="13" t="s">
        <v>38</v>
      </c>
      <c r="AX528" s="13" t="s">
        <v>77</v>
      </c>
      <c r="AY528" s="206" t="s">
        <v>165</v>
      </c>
    </row>
    <row r="529" spans="1:65" s="14" customFormat="1" ht="11.25">
      <c r="B529" s="207"/>
      <c r="C529" s="208"/>
      <c r="D529" s="189" t="s">
        <v>178</v>
      </c>
      <c r="E529" s="209" t="s">
        <v>21</v>
      </c>
      <c r="F529" s="210" t="s">
        <v>180</v>
      </c>
      <c r="G529" s="208"/>
      <c r="H529" s="211">
        <v>0.44600000000000001</v>
      </c>
      <c r="I529" s="212"/>
      <c r="J529" s="208"/>
      <c r="K529" s="208"/>
      <c r="L529" s="213"/>
      <c r="M529" s="214"/>
      <c r="N529" s="215"/>
      <c r="O529" s="215"/>
      <c r="P529" s="215"/>
      <c r="Q529" s="215"/>
      <c r="R529" s="215"/>
      <c r="S529" s="215"/>
      <c r="T529" s="216"/>
      <c r="AT529" s="217" t="s">
        <v>178</v>
      </c>
      <c r="AU529" s="217" t="s">
        <v>87</v>
      </c>
      <c r="AV529" s="14" t="s">
        <v>172</v>
      </c>
      <c r="AW529" s="14" t="s">
        <v>38</v>
      </c>
      <c r="AX529" s="14" t="s">
        <v>85</v>
      </c>
      <c r="AY529" s="217" t="s">
        <v>165</v>
      </c>
    </row>
    <row r="530" spans="1:65" s="2" customFormat="1" ht="16.5" customHeight="1">
      <c r="A530" s="37"/>
      <c r="B530" s="38"/>
      <c r="C530" s="176" t="s">
        <v>669</v>
      </c>
      <c r="D530" s="176" t="s">
        <v>167</v>
      </c>
      <c r="E530" s="177" t="s">
        <v>670</v>
      </c>
      <c r="F530" s="178" t="s">
        <v>671</v>
      </c>
      <c r="G530" s="179" t="s">
        <v>170</v>
      </c>
      <c r="H530" s="180">
        <v>4.1849999999999996</v>
      </c>
      <c r="I530" s="181"/>
      <c r="J530" s="182">
        <f>ROUND(I530*H530,2)</f>
        <v>0</v>
      </c>
      <c r="K530" s="178" t="s">
        <v>171</v>
      </c>
      <c r="L530" s="42"/>
      <c r="M530" s="183" t="s">
        <v>21</v>
      </c>
      <c r="N530" s="184" t="s">
        <v>48</v>
      </c>
      <c r="O530" s="67"/>
      <c r="P530" s="185">
        <f>O530*H530</f>
        <v>0</v>
      </c>
      <c r="Q530" s="185">
        <v>1.1169999999999999E-2</v>
      </c>
      <c r="R530" s="185">
        <f>Q530*H530</f>
        <v>4.6746449999999995E-2</v>
      </c>
      <c r="S530" s="185">
        <v>0</v>
      </c>
      <c r="T530" s="186">
        <f>S530*H530</f>
        <v>0</v>
      </c>
      <c r="U530" s="37"/>
      <c r="V530" s="37"/>
      <c r="W530" s="37"/>
      <c r="X530" s="37"/>
      <c r="Y530" s="37"/>
      <c r="Z530" s="37"/>
      <c r="AA530" s="37"/>
      <c r="AB530" s="37"/>
      <c r="AC530" s="37"/>
      <c r="AD530" s="37"/>
      <c r="AE530" s="37"/>
      <c r="AR530" s="187" t="s">
        <v>172</v>
      </c>
      <c r="AT530" s="187" t="s">
        <v>167</v>
      </c>
      <c r="AU530" s="187" t="s">
        <v>87</v>
      </c>
      <c r="AY530" s="20" t="s">
        <v>165</v>
      </c>
      <c r="BE530" s="188">
        <f>IF(N530="základní",J530,0)</f>
        <v>0</v>
      </c>
      <c r="BF530" s="188">
        <f>IF(N530="snížená",J530,0)</f>
        <v>0</v>
      </c>
      <c r="BG530" s="188">
        <f>IF(N530="zákl. přenesená",J530,0)</f>
        <v>0</v>
      </c>
      <c r="BH530" s="188">
        <f>IF(N530="sníž. přenesená",J530,0)</f>
        <v>0</v>
      </c>
      <c r="BI530" s="188">
        <f>IF(N530="nulová",J530,0)</f>
        <v>0</v>
      </c>
      <c r="BJ530" s="20" t="s">
        <v>85</v>
      </c>
      <c r="BK530" s="188">
        <f>ROUND(I530*H530,2)</f>
        <v>0</v>
      </c>
      <c r="BL530" s="20" t="s">
        <v>172</v>
      </c>
      <c r="BM530" s="187" t="s">
        <v>672</v>
      </c>
    </row>
    <row r="531" spans="1:65" s="2" customFormat="1" ht="11.25">
      <c r="A531" s="37"/>
      <c r="B531" s="38"/>
      <c r="C531" s="39"/>
      <c r="D531" s="189" t="s">
        <v>174</v>
      </c>
      <c r="E531" s="39"/>
      <c r="F531" s="190" t="s">
        <v>673</v>
      </c>
      <c r="G531" s="39"/>
      <c r="H531" s="39"/>
      <c r="I531" s="191"/>
      <c r="J531" s="39"/>
      <c r="K531" s="39"/>
      <c r="L531" s="42"/>
      <c r="M531" s="192"/>
      <c r="N531" s="193"/>
      <c r="O531" s="67"/>
      <c r="P531" s="67"/>
      <c r="Q531" s="67"/>
      <c r="R531" s="67"/>
      <c r="S531" s="67"/>
      <c r="T531" s="68"/>
      <c r="U531" s="37"/>
      <c r="V531" s="37"/>
      <c r="W531" s="37"/>
      <c r="X531" s="37"/>
      <c r="Y531" s="37"/>
      <c r="Z531" s="37"/>
      <c r="AA531" s="37"/>
      <c r="AB531" s="37"/>
      <c r="AC531" s="37"/>
      <c r="AD531" s="37"/>
      <c r="AE531" s="37"/>
      <c r="AT531" s="20" t="s">
        <v>174</v>
      </c>
      <c r="AU531" s="20" t="s">
        <v>87</v>
      </c>
    </row>
    <row r="532" spans="1:65" s="2" customFormat="1" ht="11.25">
      <c r="A532" s="37"/>
      <c r="B532" s="38"/>
      <c r="C532" s="39"/>
      <c r="D532" s="194" t="s">
        <v>176</v>
      </c>
      <c r="E532" s="39"/>
      <c r="F532" s="195" t="s">
        <v>674</v>
      </c>
      <c r="G532" s="39"/>
      <c r="H532" s="39"/>
      <c r="I532" s="191"/>
      <c r="J532" s="39"/>
      <c r="K532" s="39"/>
      <c r="L532" s="42"/>
      <c r="M532" s="192"/>
      <c r="N532" s="193"/>
      <c r="O532" s="67"/>
      <c r="P532" s="67"/>
      <c r="Q532" s="67"/>
      <c r="R532" s="67"/>
      <c r="S532" s="67"/>
      <c r="T532" s="68"/>
      <c r="U532" s="37"/>
      <c r="V532" s="37"/>
      <c r="W532" s="37"/>
      <c r="X532" s="37"/>
      <c r="Y532" s="37"/>
      <c r="Z532" s="37"/>
      <c r="AA532" s="37"/>
      <c r="AB532" s="37"/>
      <c r="AC532" s="37"/>
      <c r="AD532" s="37"/>
      <c r="AE532" s="37"/>
      <c r="AT532" s="20" t="s">
        <v>176</v>
      </c>
      <c r="AU532" s="20" t="s">
        <v>87</v>
      </c>
    </row>
    <row r="533" spans="1:65" s="13" customFormat="1" ht="22.5">
      <c r="B533" s="196"/>
      <c r="C533" s="197"/>
      <c r="D533" s="189" t="s">
        <v>178</v>
      </c>
      <c r="E533" s="198" t="s">
        <v>21</v>
      </c>
      <c r="F533" s="199" t="s">
        <v>675</v>
      </c>
      <c r="G533" s="197"/>
      <c r="H533" s="200">
        <v>4.1849999999999996</v>
      </c>
      <c r="I533" s="201"/>
      <c r="J533" s="197"/>
      <c r="K533" s="197"/>
      <c r="L533" s="202"/>
      <c r="M533" s="203"/>
      <c r="N533" s="204"/>
      <c r="O533" s="204"/>
      <c r="P533" s="204"/>
      <c r="Q533" s="204"/>
      <c r="R533" s="204"/>
      <c r="S533" s="204"/>
      <c r="T533" s="205"/>
      <c r="AT533" s="206" t="s">
        <v>178</v>
      </c>
      <c r="AU533" s="206" t="s">
        <v>87</v>
      </c>
      <c r="AV533" s="13" t="s">
        <v>87</v>
      </c>
      <c r="AW533" s="13" t="s">
        <v>38</v>
      </c>
      <c r="AX533" s="13" t="s">
        <v>77</v>
      </c>
      <c r="AY533" s="206" t="s">
        <v>165</v>
      </c>
    </row>
    <row r="534" spans="1:65" s="14" customFormat="1" ht="11.25">
      <c r="B534" s="207"/>
      <c r="C534" s="208"/>
      <c r="D534" s="189" t="s">
        <v>178</v>
      </c>
      <c r="E534" s="209" t="s">
        <v>21</v>
      </c>
      <c r="F534" s="210" t="s">
        <v>180</v>
      </c>
      <c r="G534" s="208"/>
      <c r="H534" s="211">
        <v>4.1849999999999996</v>
      </c>
      <c r="I534" s="212"/>
      <c r="J534" s="208"/>
      <c r="K534" s="208"/>
      <c r="L534" s="213"/>
      <c r="M534" s="214"/>
      <c r="N534" s="215"/>
      <c r="O534" s="215"/>
      <c r="P534" s="215"/>
      <c r="Q534" s="215"/>
      <c r="R534" s="215"/>
      <c r="S534" s="215"/>
      <c r="T534" s="216"/>
      <c r="AT534" s="217" t="s">
        <v>178</v>
      </c>
      <c r="AU534" s="217" t="s">
        <v>87</v>
      </c>
      <c r="AV534" s="14" t="s">
        <v>172</v>
      </c>
      <c r="AW534" s="14" t="s">
        <v>38</v>
      </c>
      <c r="AX534" s="14" t="s">
        <v>85</v>
      </c>
      <c r="AY534" s="217" t="s">
        <v>165</v>
      </c>
    </row>
    <row r="535" spans="1:65" s="2" customFormat="1" ht="16.5" customHeight="1">
      <c r="A535" s="37"/>
      <c r="B535" s="38"/>
      <c r="C535" s="176" t="s">
        <v>676</v>
      </c>
      <c r="D535" s="176" t="s">
        <v>167</v>
      </c>
      <c r="E535" s="177" t="s">
        <v>677</v>
      </c>
      <c r="F535" s="178" t="s">
        <v>678</v>
      </c>
      <c r="G535" s="179" t="s">
        <v>170</v>
      </c>
      <c r="H535" s="180">
        <v>4.1849999999999996</v>
      </c>
      <c r="I535" s="181"/>
      <c r="J535" s="182">
        <f>ROUND(I535*H535,2)</f>
        <v>0</v>
      </c>
      <c r="K535" s="178" t="s">
        <v>171</v>
      </c>
      <c r="L535" s="42"/>
      <c r="M535" s="183" t="s">
        <v>21</v>
      </c>
      <c r="N535" s="184" t="s">
        <v>48</v>
      </c>
      <c r="O535" s="67"/>
      <c r="P535" s="185">
        <f>O535*H535</f>
        <v>0</v>
      </c>
      <c r="Q535" s="185">
        <v>0</v>
      </c>
      <c r="R535" s="185">
        <f>Q535*H535</f>
        <v>0</v>
      </c>
      <c r="S535" s="185">
        <v>0</v>
      </c>
      <c r="T535" s="186">
        <f>S535*H535</f>
        <v>0</v>
      </c>
      <c r="U535" s="37"/>
      <c r="V535" s="37"/>
      <c r="W535" s="37"/>
      <c r="X535" s="37"/>
      <c r="Y535" s="37"/>
      <c r="Z535" s="37"/>
      <c r="AA535" s="37"/>
      <c r="AB535" s="37"/>
      <c r="AC535" s="37"/>
      <c r="AD535" s="37"/>
      <c r="AE535" s="37"/>
      <c r="AR535" s="187" t="s">
        <v>172</v>
      </c>
      <c r="AT535" s="187" t="s">
        <v>167</v>
      </c>
      <c r="AU535" s="187" t="s">
        <v>87</v>
      </c>
      <c r="AY535" s="20" t="s">
        <v>165</v>
      </c>
      <c r="BE535" s="188">
        <f>IF(N535="základní",J535,0)</f>
        <v>0</v>
      </c>
      <c r="BF535" s="188">
        <f>IF(N535="snížená",J535,0)</f>
        <v>0</v>
      </c>
      <c r="BG535" s="188">
        <f>IF(N535="zákl. přenesená",J535,0)</f>
        <v>0</v>
      </c>
      <c r="BH535" s="188">
        <f>IF(N535="sníž. přenesená",J535,0)</f>
        <v>0</v>
      </c>
      <c r="BI535" s="188">
        <f>IF(N535="nulová",J535,0)</f>
        <v>0</v>
      </c>
      <c r="BJ535" s="20" t="s">
        <v>85</v>
      </c>
      <c r="BK535" s="188">
        <f>ROUND(I535*H535,2)</f>
        <v>0</v>
      </c>
      <c r="BL535" s="20" t="s">
        <v>172</v>
      </c>
      <c r="BM535" s="187" t="s">
        <v>679</v>
      </c>
    </row>
    <row r="536" spans="1:65" s="2" customFormat="1" ht="11.25">
      <c r="A536" s="37"/>
      <c r="B536" s="38"/>
      <c r="C536" s="39"/>
      <c r="D536" s="189" t="s">
        <v>174</v>
      </c>
      <c r="E536" s="39"/>
      <c r="F536" s="190" t="s">
        <v>680</v>
      </c>
      <c r="G536" s="39"/>
      <c r="H536" s="39"/>
      <c r="I536" s="191"/>
      <c r="J536" s="39"/>
      <c r="K536" s="39"/>
      <c r="L536" s="42"/>
      <c r="M536" s="192"/>
      <c r="N536" s="193"/>
      <c r="O536" s="67"/>
      <c r="P536" s="67"/>
      <c r="Q536" s="67"/>
      <c r="R536" s="67"/>
      <c r="S536" s="67"/>
      <c r="T536" s="68"/>
      <c r="U536" s="37"/>
      <c r="V536" s="37"/>
      <c r="W536" s="37"/>
      <c r="X536" s="37"/>
      <c r="Y536" s="37"/>
      <c r="Z536" s="37"/>
      <c r="AA536" s="37"/>
      <c r="AB536" s="37"/>
      <c r="AC536" s="37"/>
      <c r="AD536" s="37"/>
      <c r="AE536" s="37"/>
      <c r="AT536" s="20" t="s">
        <v>174</v>
      </c>
      <c r="AU536" s="20" t="s">
        <v>87</v>
      </c>
    </row>
    <row r="537" spans="1:65" s="2" customFormat="1" ht="11.25">
      <c r="A537" s="37"/>
      <c r="B537" s="38"/>
      <c r="C537" s="39"/>
      <c r="D537" s="194" t="s">
        <v>176</v>
      </c>
      <c r="E537" s="39"/>
      <c r="F537" s="195" t="s">
        <v>681</v>
      </c>
      <c r="G537" s="39"/>
      <c r="H537" s="39"/>
      <c r="I537" s="191"/>
      <c r="J537" s="39"/>
      <c r="K537" s="39"/>
      <c r="L537" s="42"/>
      <c r="M537" s="192"/>
      <c r="N537" s="193"/>
      <c r="O537" s="67"/>
      <c r="P537" s="67"/>
      <c r="Q537" s="67"/>
      <c r="R537" s="67"/>
      <c r="S537" s="67"/>
      <c r="T537" s="68"/>
      <c r="U537" s="37"/>
      <c r="V537" s="37"/>
      <c r="W537" s="37"/>
      <c r="X537" s="37"/>
      <c r="Y537" s="37"/>
      <c r="Z537" s="37"/>
      <c r="AA537" s="37"/>
      <c r="AB537" s="37"/>
      <c r="AC537" s="37"/>
      <c r="AD537" s="37"/>
      <c r="AE537" s="37"/>
      <c r="AT537" s="20" t="s">
        <v>176</v>
      </c>
      <c r="AU537" s="20" t="s">
        <v>87</v>
      </c>
    </row>
    <row r="538" spans="1:65" s="13" customFormat="1" ht="22.5">
      <c r="B538" s="196"/>
      <c r="C538" s="197"/>
      <c r="D538" s="189" t="s">
        <v>178</v>
      </c>
      <c r="E538" s="198" t="s">
        <v>21</v>
      </c>
      <c r="F538" s="199" t="s">
        <v>675</v>
      </c>
      <c r="G538" s="197"/>
      <c r="H538" s="200">
        <v>4.1849999999999996</v>
      </c>
      <c r="I538" s="201"/>
      <c r="J538" s="197"/>
      <c r="K538" s="197"/>
      <c r="L538" s="202"/>
      <c r="M538" s="203"/>
      <c r="N538" s="204"/>
      <c r="O538" s="204"/>
      <c r="P538" s="204"/>
      <c r="Q538" s="204"/>
      <c r="R538" s="204"/>
      <c r="S538" s="204"/>
      <c r="T538" s="205"/>
      <c r="AT538" s="206" t="s">
        <v>178</v>
      </c>
      <c r="AU538" s="206" t="s">
        <v>87</v>
      </c>
      <c r="AV538" s="13" t="s">
        <v>87</v>
      </c>
      <c r="AW538" s="13" t="s">
        <v>38</v>
      </c>
      <c r="AX538" s="13" t="s">
        <v>77</v>
      </c>
      <c r="AY538" s="206" t="s">
        <v>165</v>
      </c>
    </row>
    <row r="539" spans="1:65" s="14" customFormat="1" ht="11.25">
      <c r="B539" s="207"/>
      <c r="C539" s="208"/>
      <c r="D539" s="189" t="s">
        <v>178</v>
      </c>
      <c r="E539" s="209" t="s">
        <v>21</v>
      </c>
      <c r="F539" s="210" t="s">
        <v>180</v>
      </c>
      <c r="G539" s="208"/>
      <c r="H539" s="211">
        <v>4.1849999999999996</v>
      </c>
      <c r="I539" s="212"/>
      <c r="J539" s="208"/>
      <c r="K539" s="208"/>
      <c r="L539" s="213"/>
      <c r="M539" s="214"/>
      <c r="N539" s="215"/>
      <c r="O539" s="215"/>
      <c r="P539" s="215"/>
      <c r="Q539" s="215"/>
      <c r="R539" s="215"/>
      <c r="S539" s="215"/>
      <c r="T539" s="216"/>
      <c r="AT539" s="217" t="s">
        <v>178</v>
      </c>
      <c r="AU539" s="217" t="s">
        <v>87</v>
      </c>
      <c r="AV539" s="14" t="s">
        <v>172</v>
      </c>
      <c r="AW539" s="14" t="s">
        <v>38</v>
      </c>
      <c r="AX539" s="14" t="s">
        <v>85</v>
      </c>
      <c r="AY539" s="217" t="s">
        <v>165</v>
      </c>
    </row>
    <row r="540" spans="1:65" s="2" customFormat="1" ht="24.2" customHeight="1">
      <c r="A540" s="37"/>
      <c r="B540" s="38"/>
      <c r="C540" s="176" t="s">
        <v>682</v>
      </c>
      <c r="D540" s="176" t="s">
        <v>167</v>
      </c>
      <c r="E540" s="177" t="s">
        <v>683</v>
      </c>
      <c r="F540" s="178" t="s">
        <v>684</v>
      </c>
      <c r="G540" s="179" t="s">
        <v>261</v>
      </c>
      <c r="H540" s="180">
        <v>3.3000000000000002E-2</v>
      </c>
      <c r="I540" s="181"/>
      <c r="J540" s="182">
        <f>ROUND(I540*H540,2)</f>
        <v>0</v>
      </c>
      <c r="K540" s="178" t="s">
        <v>171</v>
      </c>
      <c r="L540" s="42"/>
      <c r="M540" s="183" t="s">
        <v>21</v>
      </c>
      <c r="N540" s="184" t="s">
        <v>48</v>
      </c>
      <c r="O540" s="67"/>
      <c r="P540" s="185">
        <f>O540*H540</f>
        <v>0</v>
      </c>
      <c r="Q540" s="185">
        <v>1.05291</v>
      </c>
      <c r="R540" s="185">
        <f>Q540*H540</f>
        <v>3.4746030000000004E-2</v>
      </c>
      <c r="S540" s="185">
        <v>0</v>
      </c>
      <c r="T540" s="186">
        <f>S540*H540</f>
        <v>0</v>
      </c>
      <c r="U540" s="37"/>
      <c r="V540" s="37"/>
      <c r="W540" s="37"/>
      <c r="X540" s="37"/>
      <c r="Y540" s="37"/>
      <c r="Z540" s="37"/>
      <c r="AA540" s="37"/>
      <c r="AB540" s="37"/>
      <c r="AC540" s="37"/>
      <c r="AD540" s="37"/>
      <c r="AE540" s="37"/>
      <c r="AR540" s="187" t="s">
        <v>172</v>
      </c>
      <c r="AT540" s="187" t="s">
        <v>167</v>
      </c>
      <c r="AU540" s="187" t="s">
        <v>87</v>
      </c>
      <c r="AY540" s="20" t="s">
        <v>165</v>
      </c>
      <c r="BE540" s="188">
        <f>IF(N540="základní",J540,0)</f>
        <v>0</v>
      </c>
      <c r="BF540" s="188">
        <f>IF(N540="snížená",J540,0)</f>
        <v>0</v>
      </c>
      <c r="BG540" s="188">
        <f>IF(N540="zákl. přenesená",J540,0)</f>
        <v>0</v>
      </c>
      <c r="BH540" s="188">
        <f>IF(N540="sníž. přenesená",J540,0)</f>
        <v>0</v>
      </c>
      <c r="BI540" s="188">
        <f>IF(N540="nulová",J540,0)</f>
        <v>0</v>
      </c>
      <c r="BJ540" s="20" t="s">
        <v>85</v>
      </c>
      <c r="BK540" s="188">
        <f>ROUND(I540*H540,2)</f>
        <v>0</v>
      </c>
      <c r="BL540" s="20" t="s">
        <v>172</v>
      </c>
      <c r="BM540" s="187" t="s">
        <v>685</v>
      </c>
    </row>
    <row r="541" spans="1:65" s="2" customFormat="1" ht="19.5">
      <c r="A541" s="37"/>
      <c r="B541" s="38"/>
      <c r="C541" s="39"/>
      <c r="D541" s="189" t="s">
        <v>174</v>
      </c>
      <c r="E541" s="39"/>
      <c r="F541" s="190" t="s">
        <v>686</v>
      </c>
      <c r="G541" s="39"/>
      <c r="H541" s="39"/>
      <c r="I541" s="191"/>
      <c r="J541" s="39"/>
      <c r="K541" s="39"/>
      <c r="L541" s="42"/>
      <c r="M541" s="192"/>
      <c r="N541" s="193"/>
      <c r="O541" s="67"/>
      <c r="P541" s="67"/>
      <c r="Q541" s="67"/>
      <c r="R541" s="67"/>
      <c r="S541" s="67"/>
      <c r="T541" s="68"/>
      <c r="U541" s="37"/>
      <c r="V541" s="37"/>
      <c r="W541" s="37"/>
      <c r="X541" s="37"/>
      <c r="Y541" s="37"/>
      <c r="Z541" s="37"/>
      <c r="AA541" s="37"/>
      <c r="AB541" s="37"/>
      <c r="AC541" s="37"/>
      <c r="AD541" s="37"/>
      <c r="AE541" s="37"/>
      <c r="AT541" s="20" t="s">
        <v>174</v>
      </c>
      <c r="AU541" s="20" t="s">
        <v>87</v>
      </c>
    </row>
    <row r="542" spans="1:65" s="2" customFormat="1" ht="11.25">
      <c r="A542" s="37"/>
      <c r="B542" s="38"/>
      <c r="C542" s="39"/>
      <c r="D542" s="194" t="s">
        <v>176</v>
      </c>
      <c r="E542" s="39"/>
      <c r="F542" s="195" t="s">
        <v>687</v>
      </c>
      <c r="G542" s="39"/>
      <c r="H542" s="39"/>
      <c r="I542" s="191"/>
      <c r="J542" s="39"/>
      <c r="K542" s="39"/>
      <c r="L542" s="42"/>
      <c r="M542" s="192"/>
      <c r="N542" s="193"/>
      <c r="O542" s="67"/>
      <c r="P542" s="67"/>
      <c r="Q542" s="67"/>
      <c r="R542" s="67"/>
      <c r="S542" s="67"/>
      <c r="T542" s="68"/>
      <c r="U542" s="37"/>
      <c r="V542" s="37"/>
      <c r="W542" s="37"/>
      <c r="X542" s="37"/>
      <c r="Y542" s="37"/>
      <c r="Z542" s="37"/>
      <c r="AA542" s="37"/>
      <c r="AB542" s="37"/>
      <c r="AC542" s="37"/>
      <c r="AD542" s="37"/>
      <c r="AE542" s="37"/>
      <c r="AT542" s="20" t="s">
        <v>176</v>
      </c>
      <c r="AU542" s="20" t="s">
        <v>87</v>
      </c>
    </row>
    <row r="543" spans="1:65" s="13" customFormat="1" ht="22.5">
      <c r="B543" s="196"/>
      <c r="C543" s="197"/>
      <c r="D543" s="189" t="s">
        <v>178</v>
      </c>
      <c r="E543" s="198" t="s">
        <v>21</v>
      </c>
      <c r="F543" s="199" t="s">
        <v>688</v>
      </c>
      <c r="G543" s="197"/>
      <c r="H543" s="200">
        <v>3.3000000000000002E-2</v>
      </c>
      <c r="I543" s="201"/>
      <c r="J543" s="197"/>
      <c r="K543" s="197"/>
      <c r="L543" s="202"/>
      <c r="M543" s="203"/>
      <c r="N543" s="204"/>
      <c r="O543" s="204"/>
      <c r="P543" s="204"/>
      <c r="Q543" s="204"/>
      <c r="R543" s="204"/>
      <c r="S543" s="204"/>
      <c r="T543" s="205"/>
      <c r="AT543" s="206" t="s">
        <v>178</v>
      </c>
      <c r="AU543" s="206" t="s">
        <v>87</v>
      </c>
      <c r="AV543" s="13" t="s">
        <v>87</v>
      </c>
      <c r="AW543" s="13" t="s">
        <v>38</v>
      </c>
      <c r="AX543" s="13" t="s">
        <v>77</v>
      </c>
      <c r="AY543" s="206" t="s">
        <v>165</v>
      </c>
    </row>
    <row r="544" spans="1:65" s="14" customFormat="1" ht="11.25">
      <c r="B544" s="207"/>
      <c r="C544" s="208"/>
      <c r="D544" s="189" t="s">
        <v>178</v>
      </c>
      <c r="E544" s="209" t="s">
        <v>21</v>
      </c>
      <c r="F544" s="210" t="s">
        <v>180</v>
      </c>
      <c r="G544" s="208"/>
      <c r="H544" s="211">
        <v>3.3000000000000002E-2</v>
      </c>
      <c r="I544" s="212"/>
      <c r="J544" s="208"/>
      <c r="K544" s="208"/>
      <c r="L544" s="213"/>
      <c r="M544" s="214"/>
      <c r="N544" s="215"/>
      <c r="O544" s="215"/>
      <c r="P544" s="215"/>
      <c r="Q544" s="215"/>
      <c r="R544" s="215"/>
      <c r="S544" s="215"/>
      <c r="T544" s="216"/>
      <c r="AT544" s="217" t="s">
        <v>178</v>
      </c>
      <c r="AU544" s="217" t="s">
        <v>87</v>
      </c>
      <c r="AV544" s="14" t="s">
        <v>172</v>
      </c>
      <c r="AW544" s="14" t="s">
        <v>38</v>
      </c>
      <c r="AX544" s="14" t="s">
        <v>85</v>
      </c>
      <c r="AY544" s="217" t="s">
        <v>165</v>
      </c>
    </row>
    <row r="545" spans="1:65" s="2" customFormat="1" ht="21.75" customHeight="1">
      <c r="A545" s="37"/>
      <c r="B545" s="38"/>
      <c r="C545" s="176" t="s">
        <v>689</v>
      </c>
      <c r="D545" s="176" t="s">
        <v>167</v>
      </c>
      <c r="E545" s="177" t="s">
        <v>690</v>
      </c>
      <c r="F545" s="178" t="s">
        <v>691</v>
      </c>
      <c r="G545" s="179" t="s">
        <v>196</v>
      </c>
      <c r="H545" s="180">
        <v>1.7829999999999999</v>
      </c>
      <c r="I545" s="181"/>
      <c r="J545" s="182">
        <f>ROUND(I545*H545,2)</f>
        <v>0</v>
      </c>
      <c r="K545" s="178" t="s">
        <v>171</v>
      </c>
      <c r="L545" s="42"/>
      <c r="M545" s="183" t="s">
        <v>21</v>
      </c>
      <c r="N545" s="184" t="s">
        <v>48</v>
      </c>
      <c r="O545" s="67"/>
      <c r="P545" s="185">
        <f>O545*H545</f>
        <v>0</v>
      </c>
      <c r="Q545" s="185">
        <v>2.3010999999999999</v>
      </c>
      <c r="R545" s="185">
        <f>Q545*H545</f>
        <v>4.1028612999999998</v>
      </c>
      <c r="S545" s="185">
        <v>0</v>
      </c>
      <c r="T545" s="186">
        <f>S545*H545</f>
        <v>0</v>
      </c>
      <c r="U545" s="37"/>
      <c r="V545" s="37"/>
      <c r="W545" s="37"/>
      <c r="X545" s="37"/>
      <c r="Y545" s="37"/>
      <c r="Z545" s="37"/>
      <c r="AA545" s="37"/>
      <c r="AB545" s="37"/>
      <c r="AC545" s="37"/>
      <c r="AD545" s="37"/>
      <c r="AE545" s="37"/>
      <c r="AR545" s="187" t="s">
        <v>172</v>
      </c>
      <c r="AT545" s="187" t="s">
        <v>167</v>
      </c>
      <c r="AU545" s="187" t="s">
        <v>87</v>
      </c>
      <c r="AY545" s="20" t="s">
        <v>165</v>
      </c>
      <c r="BE545" s="188">
        <f>IF(N545="základní",J545,0)</f>
        <v>0</v>
      </c>
      <c r="BF545" s="188">
        <f>IF(N545="snížená",J545,0)</f>
        <v>0</v>
      </c>
      <c r="BG545" s="188">
        <f>IF(N545="zákl. přenesená",J545,0)</f>
        <v>0</v>
      </c>
      <c r="BH545" s="188">
        <f>IF(N545="sníž. přenesená",J545,0)</f>
        <v>0</v>
      </c>
      <c r="BI545" s="188">
        <f>IF(N545="nulová",J545,0)</f>
        <v>0</v>
      </c>
      <c r="BJ545" s="20" t="s">
        <v>85</v>
      </c>
      <c r="BK545" s="188">
        <f>ROUND(I545*H545,2)</f>
        <v>0</v>
      </c>
      <c r="BL545" s="20" t="s">
        <v>172</v>
      </c>
      <c r="BM545" s="187" t="s">
        <v>692</v>
      </c>
    </row>
    <row r="546" spans="1:65" s="2" customFormat="1" ht="19.5">
      <c r="A546" s="37"/>
      <c r="B546" s="38"/>
      <c r="C546" s="39"/>
      <c r="D546" s="189" t="s">
        <v>174</v>
      </c>
      <c r="E546" s="39"/>
      <c r="F546" s="190" t="s">
        <v>693</v>
      </c>
      <c r="G546" s="39"/>
      <c r="H546" s="39"/>
      <c r="I546" s="191"/>
      <c r="J546" s="39"/>
      <c r="K546" s="39"/>
      <c r="L546" s="42"/>
      <c r="M546" s="192"/>
      <c r="N546" s="193"/>
      <c r="O546" s="67"/>
      <c r="P546" s="67"/>
      <c r="Q546" s="67"/>
      <c r="R546" s="67"/>
      <c r="S546" s="67"/>
      <c r="T546" s="68"/>
      <c r="U546" s="37"/>
      <c r="V546" s="37"/>
      <c r="W546" s="37"/>
      <c r="X546" s="37"/>
      <c r="Y546" s="37"/>
      <c r="Z546" s="37"/>
      <c r="AA546" s="37"/>
      <c r="AB546" s="37"/>
      <c r="AC546" s="37"/>
      <c r="AD546" s="37"/>
      <c r="AE546" s="37"/>
      <c r="AT546" s="20" t="s">
        <v>174</v>
      </c>
      <c r="AU546" s="20" t="s">
        <v>87</v>
      </c>
    </row>
    <row r="547" spans="1:65" s="2" customFormat="1" ht="11.25">
      <c r="A547" s="37"/>
      <c r="B547" s="38"/>
      <c r="C547" s="39"/>
      <c r="D547" s="194" t="s">
        <v>176</v>
      </c>
      <c r="E547" s="39"/>
      <c r="F547" s="195" t="s">
        <v>694</v>
      </c>
      <c r="G547" s="39"/>
      <c r="H547" s="39"/>
      <c r="I547" s="191"/>
      <c r="J547" s="39"/>
      <c r="K547" s="39"/>
      <c r="L547" s="42"/>
      <c r="M547" s="192"/>
      <c r="N547" s="193"/>
      <c r="O547" s="67"/>
      <c r="P547" s="67"/>
      <c r="Q547" s="67"/>
      <c r="R547" s="67"/>
      <c r="S547" s="67"/>
      <c r="T547" s="68"/>
      <c r="U547" s="37"/>
      <c r="V547" s="37"/>
      <c r="W547" s="37"/>
      <c r="X547" s="37"/>
      <c r="Y547" s="37"/>
      <c r="Z547" s="37"/>
      <c r="AA547" s="37"/>
      <c r="AB547" s="37"/>
      <c r="AC547" s="37"/>
      <c r="AD547" s="37"/>
      <c r="AE547" s="37"/>
      <c r="AT547" s="20" t="s">
        <v>176</v>
      </c>
      <c r="AU547" s="20" t="s">
        <v>87</v>
      </c>
    </row>
    <row r="548" spans="1:65" s="13" customFormat="1" ht="22.5">
      <c r="B548" s="196"/>
      <c r="C548" s="197"/>
      <c r="D548" s="189" t="s">
        <v>178</v>
      </c>
      <c r="E548" s="198" t="s">
        <v>21</v>
      </c>
      <c r="F548" s="199" t="s">
        <v>695</v>
      </c>
      <c r="G548" s="197"/>
      <c r="H548" s="200">
        <v>1.61</v>
      </c>
      <c r="I548" s="201"/>
      <c r="J548" s="197"/>
      <c r="K548" s="197"/>
      <c r="L548" s="202"/>
      <c r="M548" s="203"/>
      <c r="N548" s="204"/>
      <c r="O548" s="204"/>
      <c r="P548" s="204"/>
      <c r="Q548" s="204"/>
      <c r="R548" s="204"/>
      <c r="S548" s="204"/>
      <c r="T548" s="205"/>
      <c r="AT548" s="206" t="s">
        <v>178</v>
      </c>
      <c r="AU548" s="206" t="s">
        <v>87</v>
      </c>
      <c r="AV548" s="13" t="s">
        <v>87</v>
      </c>
      <c r="AW548" s="13" t="s">
        <v>38</v>
      </c>
      <c r="AX548" s="13" t="s">
        <v>77</v>
      </c>
      <c r="AY548" s="206" t="s">
        <v>165</v>
      </c>
    </row>
    <row r="549" spans="1:65" s="13" customFormat="1" ht="22.5">
      <c r="B549" s="196"/>
      <c r="C549" s="197"/>
      <c r="D549" s="189" t="s">
        <v>178</v>
      </c>
      <c r="E549" s="198" t="s">
        <v>21</v>
      </c>
      <c r="F549" s="199" t="s">
        <v>696</v>
      </c>
      <c r="G549" s="197"/>
      <c r="H549" s="200">
        <v>0.17299999999999999</v>
      </c>
      <c r="I549" s="201"/>
      <c r="J549" s="197"/>
      <c r="K549" s="197"/>
      <c r="L549" s="202"/>
      <c r="M549" s="203"/>
      <c r="N549" s="204"/>
      <c r="O549" s="204"/>
      <c r="P549" s="204"/>
      <c r="Q549" s="204"/>
      <c r="R549" s="204"/>
      <c r="S549" s="204"/>
      <c r="T549" s="205"/>
      <c r="AT549" s="206" t="s">
        <v>178</v>
      </c>
      <c r="AU549" s="206" t="s">
        <v>87</v>
      </c>
      <c r="AV549" s="13" t="s">
        <v>87</v>
      </c>
      <c r="AW549" s="13" t="s">
        <v>38</v>
      </c>
      <c r="AX549" s="13" t="s">
        <v>77</v>
      </c>
      <c r="AY549" s="206" t="s">
        <v>165</v>
      </c>
    </row>
    <row r="550" spans="1:65" s="14" customFormat="1" ht="11.25">
      <c r="B550" s="207"/>
      <c r="C550" s="208"/>
      <c r="D550" s="189" t="s">
        <v>178</v>
      </c>
      <c r="E550" s="209" t="s">
        <v>21</v>
      </c>
      <c r="F550" s="210" t="s">
        <v>180</v>
      </c>
      <c r="G550" s="208"/>
      <c r="H550" s="211">
        <v>1.7830000000000001</v>
      </c>
      <c r="I550" s="212"/>
      <c r="J550" s="208"/>
      <c r="K550" s="208"/>
      <c r="L550" s="213"/>
      <c r="M550" s="214"/>
      <c r="N550" s="215"/>
      <c r="O550" s="215"/>
      <c r="P550" s="215"/>
      <c r="Q550" s="215"/>
      <c r="R550" s="215"/>
      <c r="S550" s="215"/>
      <c r="T550" s="216"/>
      <c r="AT550" s="217" t="s">
        <v>178</v>
      </c>
      <c r="AU550" s="217" t="s">
        <v>87</v>
      </c>
      <c r="AV550" s="14" t="s">
        <v>172</v>
      </c>
      <c r="AW550" s="14" t="s">
        <v>38</v>
      </c>
      <c r="AX550" s="14" t="s">
        <v>85</v>
      </c>
      <c r="AY550" s="217" t="s">
        <v>165</v>
      </c>
    </row>
    <row r="551" spans="1:65" s="2" customFormat="1" ht="21.75" customHeight="1">
      <c r="A551" s="37"/>
      <c r="B551" s="38"/>
      <c r="C551" s="176" t="s">
        <v>697</v>
      </c>
      <c r="D551" s="176" t="s">
        <v>167</v>
      </c>
      <c r="E551" s="177" t="s">
        <v>698</v>
      </c>
      <c r="F551" s="178" t="s">
        <v>699</v>
      </c>
      <c r="G551" s="179" t="s">
        <v>196</v>
      </c>
      <c r="H551" s="180">
        <v>6.63</v>
      </c>
      <c r="I551" s="181"/>
      <c r="J551" s="182">
        <f>ROUND(I551*H551,2)</f>
        <v>0</v>
      </c>
      <c r="K551" s="178" t="s">
        <v>171</v>
      </c>
      <c r="L551" s="42"/>
      <c r="M551" s="183" t="s">
        <v>21</v>
      </c>
      <c r="N551" s="184" t="s">
        <v>48</v>
      </c>
      <c r="O551" s="67"/>
      <c r="P551" s="185">
        <f>O551*H551</f>
        <v>0</v>
      </c>
      <c r="Q551" s="185">
        <v>2.5019499999999999</v>
      </c>
      <c r="R551" s="185">
        <f>Q551*H551</f>
        <v>16.5879285</v>
      </c>
      <c r="S551" s="185">
        <v>0</v>
      </c>
      <c r="T551" s="186">
        <f>S551*H551</f>
        <v>0</v>
      </c>
      <c r="U551" s="37"/>
      <c r="V551" s="37"/>
      <c r="W551" s="37"/>
      <c r="X551" s="37"/>
      <c r="Y551" s="37"/>
      <c r="Z551" s="37"/>
      <c r="AA551" s="37"/>
      <c r="AB551" s="37"/>
      <c r="AC551" s="37"/>
      <c r="AD551" s="37"/>
      <c r="AE551" s="37"/>
      <c r="AR551" s="187" t="s">
        <v>172</v>
      </c>
      <c r="AT551" s="187" t="s">
        <v>167</v>
      </c>
      <c r="AU551" s="187" t="s">
        <v>87</v>
      </c>
      <c r="AY551" s="20" t="s">
        <v>165</v>
      </c>
      <c r="BE551" s="188">
        <f>IF(N551="základní",J551,0)</f>
        <v>0</v>
      </c>
      <c r="BF551" s="188">
        <f>IF(N551="snížená",J551,0)</f>
        <v>0</v>
      </c>
      <c r="BG551" s="188">
        <f>IF(N551="zákl. přenesená",J551,0)</f>
        <v>0</v>
      </c>
      <c r="BH551" s="188">
        <f>IF(N551="sníž. přenesená",J551,0)</f>
        <v>0</v>
      </c>
      <c r="BI551" s="188">
        <f>IF(N551="nulová",J551,0)</f>
        <v>0</v>
      </c>
      <c r="BJ551" s="20" t="s">
        <v>85</v>
      </c>
      <c r="BK551" s="188">
        <f>ROUND(I551*H551,2)</f>
        <v>0</v>
      </c>
      <c r="BL551" s="20" t="s">
        <v>172</v>
      </c>
      <c r="BM551" s="187" t="s">
        <v>700</v>
      </c>
    </row>
    <row r="552" spans="1:65" s="2" customFormat="1" ht="19.5">
      <c r="A552" s="37"/>
      <c r="B552" s="38"/>
      <c r="C552" s="39"/>
      <c r="D552" s="189" t="s">
        <v>174</v>
      </c>
      <c r="E552" s="39"/>
      <c r="F552" s="190" t="s">
        <v>701</v>
      </c>
      <c r="G552" s="39"/>
      <c r="H552" s="39"/>
      <c r="I552" s="191"/>
      <c r="J552" s="39"/>
      <c r="K552" s="39"/>
      <c r="L552" s="42"/>
      <c r="M552" s="192"/>
      <c r="N552" s="193"/>
      <c r="O552" s="67"/>
      <c r="P552" s="67"/>
      <c r="Q552" s="67"/>
      <c r="R552" s="67"/>
      <c r="S552" s="67"/>
      <c r="T552" s="68"/>
      <c r="U552" s="37"/>
      <c r="V552" s="37"/>
      <c r="W552" s="37"/>
      <c r="X552" s="37"/>
      <c r="Y552" s="37"/>
      <c r="Z552" s="37"/>
      <c r="AA552" s="37"/>
      <c r="AB552" s="37"/>
      <c r="AC552" s="37"/>
      <c r="AD552" s="37"/>
      <c r="AE552" s="37"/>
      <c r="AT552" s="20" t="s">
        <v>174</v>
      </c>
      <c r="AU552" s="20" t="s">
        <v>87</v>
      </c>
    </row>
    <row r="553" spans="1:65" s="2" customFormat="1" ht="11.25">
      <c r="A553" s="37"/>
      <c r="B553" s="38"/>
      <c r="C553" s="39"/>
      <c r="D553" s="194" t="s">
        <v>176</v>
      </c>
      <c r="E553" s="39"/>
      <c r="F553" s="195" t="s">
        <v>702</v>
      </c>
      <c r="G553" s="39"/>
      <c r="H553" s="39"/>
      <c r="I553" s="191"/>
      <c r="J553" s="39"/>
      <c r="K553" s="39"/>
      <c r="L553" s="42"/>
      <c r="M553" s="192"/>
      <c r="N553" s="193"/>
      <c r="O553" s="67"/>
      <c r="P553" s="67"/>
      <c r="Q553" s="67"/>
      <c r="R553" s="67"/>
      <c r="S553" s="67"/>
      <c r="T553" s="68"/>
      <c r="U553" s="37"/>
      <c r="V553" s="37"/>
      <c r="W553" s="37"/>
      <c r="X553" s="37"/>
      <c r="Y553" s="37"/>
      <c r="Z553" s="37"/>
      <c r="AA553" s="37"/>
      <c r="AB553" s="37"/>
      <c r="AC553" s="37"/>
      <c r="AD553" s="37"/>
      <c r="AE553" s="37"/>
      <c r="AT553" s="20" t="s">
        <v>176</v>
      </c>
      <c r="AU553" s="20" t="s">
        <v>87</v>
      </c>
    </row>
    <row r="554" spans="1:65" s="13" customFormat="1" ht="45">
      <c r="B554" s="196"/>
      <c r="C554" s="197"/>
      <c r="D554" s="189" t="s">
        <v>178</v>
      </c>
      <c r="E554" s="198" t="s">
        <v>21</v>
      </c>
      <c r="F554" s="199" t="s">
        <v>703</v>
      </c>
      <c r="G554" s="197"/>
      <c r="H554" s="200">
        <v>6.1420000000000003</v>
      </c>
      <c r="I554" s="201"/>
      <c r="J554" s="197"/>
      <c r="K554" s="197"/>
      <c r="L554" s="202"/>
      <c r="M554" s="203"/>
      <c r="N554" s="204"/>
      <c r="O554" s="204"/>
      <c r="P554" s="204"/>
      <c r="Q554" s="204"/>
      <c r="R554" s="204"/>
      <c r="S554" s="204"/>
      <c r="T554" s="205"/>
      <c r="AT554" s="206" t="s">
        <v>178</v>
      </c>
      <c r="AU554" s="206" t="s">
        <v>87</v>
      </c>
      <c r="AV554" s="13" t="s">
        <v>87</v>
      </c>
      <c r="AW554" s="13" t="s">
        <v>38</v>
      </c>
      <c r="AX554" s="13" t="s">
        <v>77</v>
      </c>
      <c r="AY554" s="206" t="s">
        <v>165</v>
      </c>
    </row>
    <row r="555" spans="1:65" s="13" customFormat="1" ht="22.5">
      <c r="B555" s="196"/>
      <c r="C555" s="197"/>
      <c r="D555" s="189" t="s">
        <v>178</v>
      </c>
      <c r="E555" s="198" t="s">
        <v>21</v>
      </c>
      <c r="F555" s="199" t="s">
        <v>704</v>
      </c>
      <c r="G555" s="197"/>
      <c r="H555" s="200">
        <v>0.48799999999999999</v>
      </c>
      <c r="I555" s="201"/>
      <c r="J555" s="197"/>
      <c r="K555" s="197"/>
      <c r="L555" s="202"/>
      <c r="M555" s="203"/>
      <c r="N555" s="204"/>
      <c r="O555" s="204"/>
      <c r="P555" s="204"/>
      <c r="Q555" s="204"/>
      <c r="R555" s="204"/>
      <c r="S555" s="204"/>
      <c r="T555" s="205"/>
      <c r="AT555" s="206" t="s">
        <v>178</v>
      </c>
      <c r="AU555" s="206" t="s">
        <v>87</v>
      </c>
      <c r="AV555" s="13" t="s">
        <v>87</v>
      </c>
      <c r="AW555" s="13" t="s">
        <v>38</v>
      </c>
      <c r="AX555" s="13" t="s">
        <v>77</v>
      </c>
      <c r="AY555" s="206" t="s">
        <v>165</v>
      </c>
    </row>
    <row r="556" spans="1:65" s="14" customFormat="1" ht="11.25">
      <c r="B556" s="207"/>
      <c r="C556" s="208"/>
      <c r="D556" s="189" t="s">
        <v>178</v>
      </c>
      <c r="E556" s="209" t="s">
        <v>21</v>
      </c>
      <c r="F556" s="210" t="s">
        <v>180</v>
      </c>
      <c r="G556" s="208"/>
      <c r="H556" s="211">
        <v>6.6300000000000008</v>
      </c>
      <c r="I556" s="212"/>
      <c r="J556" s="208"/>
      <c r="K556" s="208"/>
      <c r="L556" s="213"/>
      <c r="M556" s="214"/>
      <c r="N556" s="215"/>
      <c r="O556" s="215"/>
      <c r="P556" s="215"/>
      <c r="Q556" s="215"/>
      <c r="R556" s="215"/>
      <c r="S556" s="215"/>
      <c r="T556" s="216"/>
      <c r="AT556" s="217" t="s">
        <v>178</v>
      </c>
      <c r="AU556" s="217" t="s">
        <v>87</v>
      </c>
      <c r="AV556" s="14" t="s">
        <v>172</v>
      </c>
      <c r="AW556" s="14" t="s">
        <v>38</v>
      </c>
      <c r="AX556" s="14" t="s">
        <v>85</v>
      </c>
      <c r="AY556" s="217" t="s">
        <v>165</v>
      </c>
    </row>
    <row r="557" spans="1:65" s="2" customFormat="1" ht="24.2" customHeight="1">
      <c r="A557" s="37"/>
      <c r="B557" s="38"/>
      <c r="C557" s="176" t="s">
        <v>705</v>
      </c>
      <c r="D557" s="176" t="s">
        <v>167</v>
      </c>
      <c r="E557" s="177" t="s">
        <v>706</v>
      </c>
      <c r="F557" s="178" t="s">
        <v>707</v>
      </c>
      <c r="G557" s="179" t="s">
        <v>261</v>
      </c>
      <c r="H557" s="180">
        <v>0.05</v>
      </c>
      <c r="I557" s="181"/>
      <c r="J557" s="182">
        <f>ROUND(I557*H557,2)</f>
        <v>0</v>
      </c>
      <c r="K557" s="178" t="s">
        <v>171</v>
      </c>
      <c r="L557" s="42"/>
      <c r="M557" s="183" t="s">
        <v>21</v>
      </c>
      <c r="N557" s="184" t="s">
        <v>48</v>
      </c>
      <c r="O557" s="67"/>
      <c r="P557" s="185">
        <f>O557*H557</f>
        <v>0</v>
      </c>
      <c r="Q557" s="185">
        <v>1.0492699999999999</v>
      </c>
      <c r="R557" s="185">
        <f>Q557*H557</f>
        <v>5.2463499999999996E-2</v>
      </c>
      <c r="S557" s="185">
        <v>0</v>
      </c>
      <c r="T557" s="186">
        <f>S557*H557</f>
        <v>0</v>
      </c>
      <c r="U557" s="37"/>
      <c r="V557" s="37"/>
      <c r="W557" s="37"/>
      <c r="X557" s="37"/>
      <c r="Y557" s="37"/>
      <c r="Z557" s="37"/>
      <c r="AA557" s="37"/>
      <c r="AB557" s="37"/>
      <c r="AC557" s="37"/>
      <c r="AD557" s="37"/>
      <c r="AE557" s="37"/>
      <c r="AR557" s="187" t="s">
        <v>172</v>
      </c>
      <c r="AT557" s="187" t="s">
        <v>167</v>
      </c>
      <c r="AU557" s="187" t="s">
        <v>87</v>
      </c>
      <c r="AY557" s="20" t="s">
        <v>165</v>
      </c>
      <c r="BE557" s="188">
        <f>IF(N557="základní",J557,0)</f>
        <v>0</v>
      </c>
      <c r="BF557" s="188">
        <f>IF(N557="snížená",J557,0)</f>
        <v>0</v>
      </c>
      <c r="BG557" s="188">
        <f>IF(N557="zákl. přenesená",J557,0)</f>
        <v>0</v>
      </c>
      <c r="BH557" s="188">
        <f>IF(N557="sníž. přenesená",J557,0)</f>
        <v>0</v>
      </c>
      <c r="BI557" s="188">
        <f>IF(N557="nulová",J557,0)</f>
        <v>0</v>
      </c>
      <c r="BJ557" s="20" t="s">
        <v>85</v>
      </c>
      <c r="BK557" s="188">
        <f>ROUND(I557*H557,2)</f>
        <v>0</v>
      </c>
      <c r="BL557" s="20" t="s">
        <v>172</v>
      </c>
      <c r="BM557" s="187" t="s">
        <v>708</v>
      </c>
    </row>
    <row r="558" spans="1:65" s="2" customFormat="1" ht="19.5">
      <c r="A558" s="37"/>
      <c r="B558" s="38"/>
      <c r="C558" s="39"/>
      <c r="D558" s="189" t="s">
        <v>174</v>
      </c>
      <c r="E558" s="39"/>
      <c r="F558" s="190" t="s">
        <v>709</v>
      </c>
      <c r="G558" s="39"/>
      <c r="H558" s="39"/>
      <c r="I558" s="191"/>
      <c r="J558" s="39"/>
      <c r="K558" s="39"/>
      <c r="L558" s="42"/>
      <c r="M558" s="192"/>
      <c r="N558" s="193"/>
      <c r="O558" s="67"/>
      <c r="P558" s="67"/>
      <c r="Q558" s="67"/>
      <c r="R558" s="67"/>
      <c r="S558" s="67"/>
      <c r="T558" s="68"/>
      <c r="U558" s="37"/>
      <c r="V558" s="37"/>
      <c r="W558" s="37"/>
      <c r="X558" s="37"/>
      <c r="Y558" s="37"/>
      <c r="Z558" s="37"/>
      <c r="AA558" s="37"/>
      <c r="AB558" s="37"/>
      <c r="AC558" s="37"/>
      <c r="AD558" s="37"/>
      <c r="AE558" s="37"/>
      <c r="AT558" s="20" t="s">
        <v>174</v>
      </c>
      <c r="AU558" s="20" t="s">
        <v>87</v>
      </c>
    </row>
    <row r="559" spans="1:65" s="2" customFormat="1" ht="11.25">
      <c r="A559" s="37"/>
      <c r="B559" s="38"/>
      <c r="C559" s="39"/>
      <c r="D559" s="194" t="s">
        <v>176</v>
      </c>
      <c r="E559" s="39"/>
      <c r="F559" s="195" t="s">
        <v>710</v>
      </c>
      <c r="G559" s="39"/>
      <c r="H559" s="39"/>
      <c r="I559" s="191"/>
      <c r="J559" s="39"/>
      <c r="K559" s="39"/>
      <c r="L559" s="42"/>
      <c r="M559" s="192"/>
      <c r="N559" s="193"/>
      <c r="O559" s="67"/>
      <c r="P559" s="67"/>
      <c r="Q559" s="67"/>
      <c r="R559" s="67"/>
      <c r="S559" s="67"/>
      <c r="T559" s="68"/>
      <c r="U559" s="37"/>
      <c r="V559" s="37"/>
      <c r="W559" s="37"/>
      <c r="X559" s="37"/>
      <c r="Y559" s="37"/>
      <c r="Z559" s="37"/>
      <c r="AA559" s="37"/>
      <c r="AB559" s="37"/>
      <c r="AC559" s="37"/>
      <c r="AD559" s="37"/>
      <c r="AE559" s="37"/>
      <c r="AT559" s="20" t="s">
        <v>176</v>
      </c>
      <c r="AU559" s="20" t="s">
        <v>87</v>
      </c>
    </row>
    <row r="560" spans="1:65" s="13" customFormat="1" ht="22.5">
      <c r="B560" s="196"/>
      <c r="C560" s="197"/>
      <c r="D560" s="189" t="s">
        <v>178</v>
      </c>
      <c r="E560" s="198" t="s">
        <v>21</v>
      </c>
      <c r="F560" s="199" t="s">
        <v>711</v>
      </c>
      <c r="G560" s="197"/>
      <c r="H560" s="200">
        <v>0.05</v>
      </c>
      <c r="I560" s="201"/>
      <c r="J560" s="197"/>
      <c r="K560" s="197"/>
      <c r="L560" s="202"/>
      <c r="M560" s="203"/>
      <c r="N560" s="204"/>
      <c r="O560" s="204"/>
      <c r="P560" s="204"/>
      <c r="Q560" s="204"/>
      <c r="R560" s="204"/>
      <c r="S560" s="204"/>
      <c r="T560" s="205"/>
      <c r="AT560" s="206" t="s">
        <v>178</v>
      </c>
      <c r="AU560" s="206" t="s">
        <v>87</v>
      </c>
      <c r="AV560" s="13" t="s">
        <v>87</v>
      </c>
      <c r="AW560" s="13" t="s">
        <v>38</v>
      </c>
      <c r="AX560" s="13" t="s">
        <v>77</v>
      </c>
      <c r="AY560" s="206" t="s">
        <v>165</v>
      </c>
    </row>
    <row r="561" spans="1:65" s="14" customFormat="1" ht="11.25">
      <c r="B561" s="207"/>
      <c r="C561" s="208"/>
      <c r="D561" s="189" t="s">
        <v>178</v>
      </c>
      <c r="E561" s="209" t="s">
        <v>21</v>
      </c>
      <c r="F561" s="210" t="s">
        <v>180</v>
      </c>
      <c r="G561" s="208"/>
      <c r="H561" s="211">
        <v>0.05</v>
      </c>
      <c r="I561" s="212"/>
      <c r="J561" s="208"/>
      <c r="K561" s="208"/>
      <c r="L561" s="213"/>
      <c r="M561" s="214"/>
      <c r="N561" s="215"/>
      <c r="O561" s="215"/>
      <c r="P561" s="215"/>
      <c r="Q561" s="215"/>
      <c r="R561" s="215"/>
      <c r="S561" s="215"/>
      <c r="T561" s="216"/>
      <c r="AT561" s="217" t="s">
        <v>178</v>
      </c>
      <c r="AU561" s="217" t="s">
        <v>87</v>
      </c>
      <c r="AV561" s="14" t="s">
        <v>172</v>
      </c>
      <c r="AW561" s="14" t="s">
        <v>38</v>
      </c>
      <c r="AX561" s="14" t="s">
        <v>85</v>
      </c>
      <c r="AY561" s="217" t="s">
        <v>165</v>
      </c>
    </row>
    <row r="562" spans="1:65" s="2" customFormat="1" ht="24.2" customHeight="1">
      <c r="A562" s="37"/>
      <c r="B562" s="38"/>
      <c r="C562" s="176" t="s">
        <v>712</v>
      </c>
      <c r="D562" s="176" t="s">
        <v>167</v>
      </c>
      <c r="E562" s="177" t="s">
        <v>713</v>
      </c>
      <c r="F562" s="178" t="s">
        <v>714</v>
      </c>
      <c r="G562" s="179" t="s">
        <v>261</v>
      </c>
      <c r="H562" s="180">
        <v>0.251</v>
      </c>
      <c r="I562" s="181"/>
      <c r="J562" s="182">
        <f>ROUND(I562*H562,2)</f>
        <v>0</v>
      </c>
      <c r="K562" s="178" t="s">
        <v>171</v>
      </c>
      <c r="L562" s="42"/>
      <c r="M562" s="183" t="s">
        <v>21</v>
      </c>
      <c r="N562" s="184" t="s">
        <v>48</v>
      </c>
      <c r="O562" s="67"/>
      <c r="P562" s="185">
        <f>O562*H562</f>
        <v>0</v>
      </c>
      <c r="Q562" s="185">
        <v>1.06277</v>
      </c>
      <c r="R562" s="185">
        <f>Q562*H562</f>
        <v>0.26675526999999999</v>
      </c>
      <c r="S562" s="185">
        <v>0</v>
      </c>
      <c r="T562" s="186">
        <f>S562*H562</f>
        <v>0</v>
      </c>
      <c r="U562" s="37"/>
      <c r="V562" s="37"/>
      <c r="W562" s="37"/>
      <c r="X562" s="37"/>
      <c r="Y562" s="37"/>
      <c r="Z562" s="37"/>
      <c r="AA562" s="37"/>
      <c r="AB562" s="37"/>
      <c r="AC562" s="37"/>
      <c r="AD562" s="37"/>
      <c r="AE562" s="37"/>
      <c r="AR562" s="187" t="s">
        <v>172</v>
      </c>
      <c r="AT562" s="187" t="s">
        <v>167</v>
      </c>
      <c r="AU562" s="187" t="s">
        <v>87</v>
      </c>
      <c r="AY562" s="20" t="s">
        <v>165</v>
      </c>
      <c r="BE562" s="188">
        <f>IF(N562="základní",J562,0)</f>
        <v>0</v>
      </c>
      <c r="BF562" s="188">
        <f>IF(N562="snížená",J562,0)</f>
        <v>0</v>
      </c>
      <c r="BG562" s="188">
        <f>IF(N562="zákl. přenesená",J562,0)</f>
        <v>0</v>
      </c>
      <c r="BH562" s="188">
        <f>IF(N562="sníž. přenesená",J562,0)</f>
        <v>0</v>
      </c>
      <c r="BI562" s="188">
        <f>IF(N562="nulová",J562,0)</f>
        <v>0</v>
      </c>
      <c r="BJ562" s="20" t="s">
        <v>85</v>
      </c>
      <c r="BK562" s="188">
        <f>ROUND(I562*H562,2)</f>
        <v>0</v>
      </c>
      <c r="BL562" s="20" t="s">
        <v>172</v>
      </c>
      <c r="BM562" s="187" t="s">
        <v>715</v>
      </c>
    </row>
    <row r="563" spans="1:65" s="2" customFormat="1" ht="19.5">
      <c r="A563" s="37"/>
      <c r="B563" s="38"/>
      <c r="C563" s="39"/>
      <c r="D563" s="189" t="s">
        <v>174</v>
      </c>
      <c r="E563" s="39"/>
      <c r="F563" s="190" t="s">
        <v>716</v>
      </c>
      <c r="G563" s="39"/>
      <c r="H563" s="39"/>
      <c r="I563" s="191"/>
      <c r="J563" s="39"/>
      <c r="K563" s="39"/>
      <c r="L563" s="42"/>
      <c r="M563" s="192"/>
      <c r="N563" s="193"/>
      <c r="O563" s="67"/>
      <c r="P563" s="67"/>
      <c r="Q563" s="67"/>
      <c r="R563" s="67"/>
      <c r="S563" s="67"/>
      <c r="T563" s="68"/>
      <c r="U563" s="37"/>
      <c r="V563" s="37"/>
      <c r="W563" s="37"/>
      <c r="X563" s="37"/>
      <c r="Y563" s="37"/>
      <c r="Z563" s="37"/>
      <c r="AA563" s="37"/>
      <c r="AB563" s="37"/>
      <c r="AC563" s="37"/>
      <c r="AD563" s="37"/>
      <c r="AE563" s="37"/>
      <c r="AT563" s="20" t="s">
        <v>174</v>
      </c>
      <c r="AU563" s="20" t="s">
        <v>87</v>
      </c>
    </row>
    <row r="564" spans="1:65" s="2" customFormat="1" ht="11.25">
      <c r="A564" s="37"/>
      <c r="B564" s="38"/>
      <c r="C564" s="39"/>
      <c r="D564" s="194" t="s">
        <v>176</v>
      </c>
      <c r="E564" s="39"/>
      <c r="F564" s="195" t="s">
        <v>717</v>
      </c>
      <c r="G564" s="39"/>
      <c r="H564" s="39"/>
      <c r="I564" s="191"/>
      <c r="J564" s="39"/>
      <c r="K564" s="39"/>
      <c r="L564" s="42"/>
      <c r="M564" s="192"/>
      <c r="N564" s="193"/>
      <c r="O564" s="67"/>
      <c r="P564" s="67"/>
      <c r="Q564" s="67"/>
      <c r="R564" s="67"/>
      <c r="S564" s="67"/>
      <c r="T564" s="68"/>
      <c r="U564" s="37"/>
      <c r="V564" s="37"/>
      <c r="W564" s="37"/>
      <c r="X564" s="37"/>
      <c r="Y564" s="37"/>
      <c r="Z564" s="37"/>
      <c r="AA564" s="37"/>
      <c r="AB564" s="37"/>
      <c r="AC564" s="37"/>
      <c r="AD564" s="37"/>
      <c r="AE564" s="37"/>
      <c r="AT564" s="20" t="s">
        <v>176</v>
      </c>
      <c r="AU564" s="20" t="s">
        <v>87</v>
      </c>
    </row>
    <row r="565" spans="1:65" s="2" customFormat="1" ht="29.25">
      <c r="A565" s="37"/>
      <c r="B565" s="38"/>
      <c r="C565" s="39"/>
      <c r="D565" s="189" t="s">
        <v>372</v>
      </c>
      <c r="E565" s="39"/>
      <c r="F565" s="249" t="s">
        <v>718</v>
      </c>
      <c r="G565" s="39"/>
      <c r="H565" s="39"/>
      <c r="I565" s="191"/>
      <c r="J565" s="39"/>
      <c r="K565" s="39"/>
      <c r="L565" s="42"/>
      <c r="M565" s="192"/>
      <c r="N565" s="193"/>
      <c r="O565" s="67"/>
      <c r="P565" s="67"/>
      <c r="Q565" s="67"/>
      <c r="R565" s="67"/>
      <c r="S565" s="67"/>
      <c r="T565" s="68"/>
      <c r="U565" s="37"/>
      <c r="V565" s="37"/>
      <c r="W565" s="37"/>
      <c r="X565" s="37"/>
      <c r="Y565" s="37"/>
      <c r="Z565" s="37"/>
      <c r="AA565" s="37"/>
      <c r="AB565" s="37"/>
      <c r="AC565" s="37"/>
      <c r="AD565" s="37"/>
      <c r="AE565" s="37"/>
      <c r="AT565" s="20" t="s">
        <v>372</v>
      </c>
      <c r="AU565" s="20" t="s">
        <v>87</v>
      </c>
    </row>
    <row r="566" spans="1:65" s="13" customFormat="1" ht="33.75">
      <c r="B566" s="196"/>
      <c r="C566" s="197"/>
      <c r="D566" s="189" t="s">
        <v>178</v>
      </c>
      <c r="E566" s="198" t="s">
        <v>21</v>
      </c>
      <c r="F566" s="199" t="s">
        <v>719</v>
      </c>
      <c r="G566" s="197"/>
      <c r="H566" s="200">
        <v>0.23</v>
      </c>
      <c r="I566" s="201"/>
      <c r="J566" s="197"/>
      <c r="K566" s="197"/>
      <c r="L566" s="202"/>
      <c r="M566" s="203"/>
      <c r="N566" s="204"/>
      <c r="O566" s="204"/>
      <c r="P566" s="204"/>
      <c r="Q566" s="204"/>
      <c r="R566" s="204"/>
      <c r="S566" s="204"/>
      <c r="T566" s="205"/>
      <c r="AT566" s="206" t="s">
        <v>178</v>
      </c>
      <c r="AU566" s="206" t="s">
        <v>87</v>
      </c>
      <c r="AV566" s="13" t="s">
        <v>87</v>
      </c>
      <c r="AW566" s="13" t="s">
        <v>38</v>
      </c>
      <c r="AX566" s="13" t="s">
        <v>77</v>
      </c>
      <c r="AY566" s="206" t="s">
        <v>165</v>
      </c>
    </row>
    <row r="567" spans="1:65" s="13" customFormat="1" ht="22.5">
      <c r="B567" s="196"/>
      <c r="C567" s="197"/>
      <c r="D567" s="189" t="s">
        <v>178</v>
      </c>
      <c r="E567" s="198" t="s">
        <v>21</v>
      </c>
      <c r="F567" s="199" t="s">
        <v>720</v>
      </c>
      <c r="G567" s="197"/>
      <c r="H567" s="200">
        <v>2.1000000000000001E-2</v>
      </c>
      <c r="I567" s="201"/>
      <c r="J567" s="197"/>
      <c r="K567" s="197"/>
      <c r="L567" s="202"/>
      <c r="M567" s="203"/>
      <c r="N567" s="204"/>
      <c r="O567" s="204"/>
      <c r="P567" s="204"/>
      <c r="Q567" s="204"/>
      <c r="R567" s="204"/>
      <c r="S567" s="204"/>
      <c r="T567" s="205"/>
      <c r="AT567" s="206" t="s">
        <v>178</v>
      </c>
      <c r="AU567" s="206" t="s">
        <v>87</v>
      </c>
      <c r="AV567" s="13" t="s">
        <v>87</v>
      </c>
      <c r="AW567" s="13" t="s">
        <v>38</v>
      </c>
      <c r="AX567" s="13" t="s">
        <v>77</v>
      </c>
      <c r="AY567" s="206" t="s">
        <v>165</v>
      </c>
    </row>
    <row r="568" spans="1:65" s="14" customFormat="1" ht="11.25">
      <c r="B568" s="207"/>
      <c r="C568" s="208"/>
      <c r="D568" s="189" t="s">
        <v>178</v>
      </c>
      <c r="E568" s="209" t="s">
        <v>21</v>
      </c>
      <c r="F568" s="210" t="s">
        <v>180</v>
      </c>
      <c r="G568" s="208"/>
      <c r="H568" s="211">
        <v>0.251</v>
      </c>
      <c r="I568" s="212"/>
      <c r="J568" s="208"/>
      <c r="K568" s="208"/>
      <c r="L568" s="213"/>
      <c r="M568" s="214"/>
      <c r="N568" s="215"/>
      <c r="O568" s="215"/>
      <c r="P568" s="215"/>
      <c r="Q568" s="215"/>
      <c r="R568" s="215"/>
      <c r="S568" s="215"/>
      <c r="T568" s="216"/>
      <c r="AT568" s="217" t="s">
        <v>178</v>
      </c>
      <c r="AU568" s="217" t="s">
        <v>87</v>
      </c>
      <c r="AV568" s="14" t="s">
        <v>172</v>
      </c>
      <c r="AW568" s="14" t="s">
        <v>38</v>
      </c>
      <c r="AX568" s="14" t="s">
        <v>85</v>
      </c>
      <c r="AY568" s="217" t="s">
        <v>165</v>
      </c>
    </row>
    <row r="569" spans="1:65" s="2" customFormat="1" ht="24.2" customHeight="1">
      <c r="A569" s="37"/>
      <c r="B569" s="38"/>
      <c r="C569" s="176" t="s">
        <v>721</v>
      </c>
      <c r="D569" s="176" t="s">
        <v>167</v>
      </c>
      <c r="E569" s="177" t="s">
        <v>722</v>
      </c>
      <c r="F569" s="178" t="s">
        <v>723</v>
      </c>
      <c r="G569" s="179" t="s">
        <v>170</v>
      </c>
      <c r="H569" s="180">
        <v>43.585999999999999</v>
      </c>
      <c r="I569" s="181"/>
      <c r="J569" s="182">
        <f>ROUND(I569*H569,2)</f>
        <v>0</v>
      </c>
      <c r="K569" s="178" t="s">
        <v>171</v>
      </c>
      <c r="L569" s="42"/>
      <c r="M569" s="183" t="s">
        <v>21</v>
      </c>
      <c r="N569" s="184" t="s">
        <v>48</v>
      </c>
      <c r="O569" s="67"/>
      <c r="P569" s="185">
        <f>O569*H569</f>
        <v>0</v>
      </c>
      <c r="Q569" s="185">
        <v>1.2959999999999999E-2</v>
      </c>
      <c r="R569" s="185">
        <f>Q569*H569</f>
        <v>0.56487455999999991</v>
      </c>
      <c r="S569" s="185">
        <v>0</v>
      </c>
      <c r="T569" s="186">
        <f>S569*H569</f>
        <v>0</v>
      </c>
      <c r="U569" s="37"/>
      <c r="V569" s="37"/>
      <c r="W569" s="37"/>
      <c r="X569" s="37"/>
      <c r="Y569" s="37"/>
      <c r="Z569" s="37"/>
      <c r="AA569" s="37"/>
      <c r="AB569" s="37"/>
      <c r="AC569" s="37"/>
      <c r="AD569" s="37"/>
      <c r="AE569" s="37"/>
      <c r="AR569" s="187" t="s">
        <v>172</v>
      </c>
      <c r="AT569" s="187" t="s">
        <v>167</v>
      </c>
      <c r="AU569" s="187" t="s">
        <v>87</v>
      </c>
      <c r="AY569" s="20" t="s">
        <v>165</v>
      </c>
      <c r="BE569" s="188">
        <f>IF(N569="základní",J569,0)</f>
        <v>0</v>
      </c>
      <c r="BF569" s="188">
        <f>IF(N569="snížená",J569,0)</f>
        <v>0</v>
      </c>
      <c r="BG569" s="188">
        <f>IF(N569="zákl. přenesená",J569,0)</f>
        <v>0</v>
      </c>
      <c r="BH569" s="188">
        <f>IF(N569="sníž. přenesená",J569,0)</f>
        <v>0</v>
      </c>
      <c r="BI569" s="188">
        <f>IF(N569="nulová",J569,0)</f>
        <v>0</v>
      </c>
      <c r="BJ569" s="20" t="s">
        <v>85</v>
      </c>
      <c r="BK569" s="188">
        <f>ROUND(I569*H569,2)</f>
        <v>0</v>
      </c>
      <c r="BL569" s="20" t="s">
        <v>172</v>
      </c>
      <c r="BM569" s="187" t="s">
        <v>724</v>
      </c>
    </row>
    <row r="570" spans="1:65" s="2" customFormat="1" ht="19.5">
      <c r="A570" s="37"/>
      <c r="B570" s="38"/>
      <c r="C570" s="39"/>
      <c r="D570" s="189" t="s">
        <v>174</v>
      </c>
      <c r="E570" s="39"/>
      <c r="F570" s="190" t="s">
        <v>725</v>
      </c>
      <c r="G570" s="39"/>
      <c r="H570" s="39"/>
      <c r="I570" s="191"/>
      <c r="J570" s="39"/>
      <c r="K570" s="39"/>
      <c r="L570" s="42"/>
      <c r="M570" s="192"/>
      <c r="N570" s="193"/>
      <c r="O570" s="67"/>
      <c r="P570" s="67"/>
      <c r="Q570" s="67"/>
      <c r="R570" s="67"/>
      <c r="S570" s="67"/>
      <c r="T570" s="68"/>
      <c r="U570" s="37"/>
      <c r="V570" s="37"/>
      <c r="W570" s="37"/>
      <c r="X570" s="37"/>
      <c r="Y570" s="37"/>
      <c r="Z570" s="37"/>
      <c r="AA570" s="37"/>
      <c r="AB570" s="37"/>
      <c r="AC570" s="37"/>
      <c r="AD570" s="37"/>
      <c r="AE570" s="37"/>
      <c r="AT570" s="20" t="s">
        <v>174</v>
      </c>
      <c r="AU570" s="20" t="s">
        <v>87</v>
      </c>
    </row>
    <row r="571" spans="1:65" s="2" customFormat="1" ht="11.25">
      <c r="A571" s="37"/>
      <c r="B571" s="38"/>
      <c r="C571" s="39"/>
      <c r="D571" s="194" t="s">
        <v>176</v>
      </c>
      <c r="E571" s="39"/>
      <c r="F571" s="195" t="s">
        <v>726</v>
      </c>
      <c r="G571" s="39"/>
      <c r="H571" s="39"/>
      <c r="I571" s="191"/>
      <c r="J571" s="39"/>
      <c r="K571" s="39"/>
      <c r="L571" s="42"/>
      <c r="M571" s="192"/>
      <c r="N571" s="193"/>
      <c r="O571" s="67"/>
      <c r="P571" s="67"/>
      <c r="Q571" s="67"/>
      <c r="R571" s="67"/>
      <c r="S571" s="67"/>
      <c r="T571" s="68"/>
      <c r="U571" s="37"/>
      <c r="V571" s="37"/>
      <c r="W571" s="37"/>
      <c r="X571" s="37"/>
      <c r="Y571" s="37"/>
      <c r="Z571" s="37"/>
      <c r="AA571" s="37"/>
      <c r="AB571" s="37"/>
      <c r="AC571" s="37"/>
      <c r="AD571" s="37"/>
      <c r="AE571" s="37"/>
      <c r="AT571" s="20" t="s">
        <v>176</v>
      </c>
      <c r="AU571" s="20" t="s">
        <v>87</v>
      </c>
    </row>
    <row r="572" spans="1:65" s="13" customFormat="1" ht="33.75">
      <c r="B572" s="196"/>
      <c r="C572" s="197"/>
      <c r="D572" s="189" t="s">
        <v>178</v>
      </c>
      <c r="E572" s="198" t="s">
        <v>21</v>
      </c>
      <c r="F572" s="199" t="s">
        <v>727</v>
      </c>
      <c r="G572" s="197"/>
      <c r="H572" s="200">
        <v>39.886000000000003</v>
      </c>
      <c r="I572" s="201"/>
      <c r="J572" s="197"/>
      <c r="K572" s="197"/>
      <c r="L572" s="202"/>
      <c r="M572" s="203"/>
      <c r="N572" s="204"/>
      <c r="O572" s="204"/>
      <c r="P572" s="204"/>
      <c r="Q572" s="204"/>
      <c r="R572" s="204"/>
      <c r="S572" s="204"/>
      <c r="T572" s="205"/>
      <c r="AT572" s="206" t="s">
        <v>178</v>
      </c>
      <c r="AU572" s="206" t="s">
        <v>87</v>
      </c>
      <c r="AV572" s="13" t="s">
        <v>87</v>
      </c>
      <c r="AW572" s="13" t="s">
        <v>38</v>
      </c>
      <c r="AX572" s="13" t="s">
        <v>77</v>
      </c>
      <c r="AY572" s="206" t="s">
        <v>165</v>
      </c>
    </row>
    <row r="573" spans="1:65" s="13" customFormat="1" ht="11.25">
      <c r="B573" s="196"/>
      <c r="C573" s="197"/>
      <c r="D573" s="189" t="s">
        <v>178</v>
      </c>
      <c r="E573" s="198" t="s">
        <v>21</v>
      </c>
      <c r="F573" s="199" t="s">
        <v>728</v>
      </c>
      <c r="G573" s="197"/>
      <c r="H573" s="200">
        <v>3.7</v>
      </c>
      <c r="I573" s="201"/>
      <c r="J573" s="197"/>
      <c r="K573" s="197"/>
      <c r="L573" s="202"/>
      <c r="M573" s="203"/>
      <c r="N573" s="204"/>
      <c r="O573" s="204"/>
      <c r="P573" s="204"/>
      <c r="Q573" s="204"/>
      <c r="R573" s="204"/>
      <c r="S573" s="204"/>
      <c r="T573" s="205"/>
      <c r="AT573" s="206" t="s">
        <v>178</v>
      </c>
      <c r="AU573" s="206" t="s">
        <v>87</v>
      </c>
      <c r="AV573" s="13" t="s">
        <v>87</v>
      </c>
      <c r="AW573" s="13" t="s">
        <v>38</v>
      </c>
      <c r="AX573" s="13" t="s">
        <v>77</v>
      </c>
      <c r="AY573" s="206" t="s">
        <v>165</v>
      </c>
    </row>
    <row r="574" spans="1:65" s="14" customFormat="1" ht="11.25">
      <c r="B574" s="207"/>
      <c r="C574" s="208"/>
      <c r="D574" s="189" t="s">
        <v>178</v>
      </c>
      <c r="E574" s="209" t="s">
        <v>21</v>
      </c>
      <c r="F574" s="210" t="s">
        <v>180</v>
      </c>
      <c r="G574" s="208"/>
      <c r="H574" s="211">
        <v>43.586000000000006</v>
      </c>
      <c r="I574" s="212"/>
      <c r="J574" s="208"/>
      <c r="K574" s="208"/>
      <c r="L574" s="213"/>
      <c r="M574" s="214"/>
      <c r="N574" s="215"/>
      <c r="O574" s="215"/>
      <c r="P574" s="215"/>
      <c r="Q574" s="215"/>
      <c r="R574" s="215"/>
      <c r="S574" s="215"/>
      <c r="T574" s="216"/>
      <c r="AT574" s="217" t="s">
        <v>178</v>
      </c>
      <c r="AU574" s="217" t="s">
        <v>87</v>
      </c>
      <c r="AV574" s="14" t="s">
        <v>172</v>
      </c>
      <c r="AW574" s="14" t="s">
        <v>38</v>
      </c>
      <c r="AX574" s="14" t="s">
        <v>85</v>
      </c>
      <c r="AY574" s="217" t="s">
        <v>165</v>
      </c>
    </row>
    <row r="575" spans="1:65" s="2" customFormat="1" ht="24.2" customHeight="1">
      <c r="A575" s="37"/>
      <c r="B575" s="38"/>
      <c r="C575" s="176" t="s">
        <v>729</v>
      </c>
      <c r="D575" s="176" t="s">
        <v>167</v>
      </c>
      <c r="E575" s="177" t="s">
        <v>730</v>
      </c>
      <c r="F575" s="178" t="s">
        <v>731</v>
      </c>
      <c r="G575" s="179" t="s">
        <v>170</v>
      </c>
      <c r="H575" s="180">
        <v>43.585999999999999</v>
      </c>
      <c r="I575" s="181"/>
      <c r="J575" s="182">
        <f>ROUND(I575*H575,2)</f>
        <v>0</v>
      </c>
      <c r="K575" s="178" t="s">
        <v>171</v>
      </c>
      <c r="L575" s="42"/>
      <c r="M575" s="183" t="s">
        <v>21</v>
      </c>
      <c r="N575" s="184" t="s">
        <v>48</v>
      </c>
      <c r="O575" s="67"/>
      <c r="P575" s="185">
        <f>O575*H575</f>
        <v>0</v>
      </c>
      <c r="Q575" s="185">
        <v>0</v>
      </c>
      <c r="R575" s="185">
        <f>Q575*H575</f>
        <v>0</v>
      </c>
      <c r="S575" s="185">
        <v>0</v>
      </c>
      <c r="T575" s="186">
        <f>S575*H575</f>
        <v>0</v>
      </c>
      <c r="U575" s="37"/>
      <c r="V575" s="37"/>
      <c r="W575" s="37"/>
      <c r="X575" s="37"/>
      <c r="Y575" s="37"/>
      <c r="Z575" s="37"/>
      <c r="AA575" s="37"/>
      <c r="AB575" s="37"/>
      <c r="AC575" s="37"/>
      <c r="AD575" s="37"/>
      <c r="AE575" s="37"/>
      <c r="AR575" s="187" t="s">
        <v>172</v>
      </c>
      <c r="AT575" s="187" t="s">
        <v>167</v>
      </c>
      <c r="AU575" s="187" t="s">
        <v>87</v>
      </c>
      <c r="AY575" s="20" t="s">
        <v>165</v>
      </c>
      <c r="BE575" s="188">
        <f>IF(N575="základní",J575,0)</f>
        <v>0</v>
      </c>
      <c r="BF575" s="188">
        <f>IF(N575="snížená",J575,0)</f>
        <v>0</v>
      </c>
      <c r="BG575" s="188">
        <f>IF(N575="zákl. přenesená",J575,0)</f>
        <v>0</v>
      </c>
      <c r="BH575" s="188">
        <f>IF(N575="sníž. přenesená",J575,0)</f>
        <v>0</v>
      </c>
      <c r="BI575" s="188">
        <f>IF(N575="nulová",J575,0)</f>
        <v>0</v>
      </c>
      <c r="BJ575" s="20" t="s">
        <v>85</v>
      </c>
      <c r="BK575" s="188">
        <f>ROUND(I575*H575,2)</f>
        <v>0</v>
      </c>
      <c r="BL575" s="20" t="s">
        <v>172</v>
      </c>
      <c r="BM575" s="187" t="s">
        <v>732</v>
      </c>
    </row>
    <row r="576" spans="1:65" s="2" customFormat="1" ht="19.5">
      <c r="A576" s="37"/>
      <c r="B576" s="38"/>
      <c r="C576" s="39"/>
      <c r="D576" s="189" t="s">
        <v>174</v>
      </c>
      <c r="E576" s="39"/>
      <c r="F576" s="190" t="s">
        <v>733</v>
      </c>
      <c r="G576" s="39"/>
      <c r="H576" s="39"/>
      <c r="I576" s="191"/>
      <c r="J576" s="39"/>
      <c r="K576" s="39"/>
      <c r="L576" s="42"/>
      <c r="M576" s="192"/>
      <c r="N576" s="193"/>
      <c r="O576" s="67"/>
      <c r="P576" s="67"/>
      <c r="Q576" s="67"/>
      <c r="R576" s="67"/>
      <c r="S576" s="67"/>
      <c r="T576" s="68"/>
      <c r="U576" s="37"/>
      <c r="V576" s="37"/>
      <c r="W576" s="37"/>
      <c r="X576" s="37"/>
      <c r="Y576" s="37"/>
      <c r="Z576" s="37"/>
      <c r="AA576" s="37"/>
      <c r="AB576" s="37"/>
      <c r="AC576" s="37"/>
      <c r="AD576" s="37"/>
      <c r="AE576" s="37"/>
      <c r="AT576" s="20" t="s">
        <v>174</v>
      </c>
      <c r="AU576" s="20" t="s">
        <v>87</v>
      </c>
    </row>
    <row r="577" spans="1:65" s="2" customFormat="1" ht="11.25">
      <c r="A577" s="37"/>
      <c r="B577" s="38"/>
      <c r="C577" s="39"/>
      <c r="D577" s="194" t="s">
        <v>176</v>
      </c>
      <c r="E577" s="39"/>
      <c r="F577" s="195" t="s">
        <v>734</v>
      </c>
      <c r="G577" s="39"/>
      <c r="H577" s="39"/>
      <c r="I577" s="191"/>
      <c r="J577" s="39"/>
      <c r="K577" s="39"/>
      <c r="L577" s="42"/>
      <c r="M577" s="192"/>
      <c r="N577" s="193"/>
      <c r="O577" s="67"/>
      <c r="P577" s="67"/>
      <c r="Q577" s="67"/>
      <c r="R577" s="67"/>
      <c r="S577" s="67"/>
      <c r="T577" s="68"/>
      <c r="U577" s="37"/>
      <c r="V577" s="37"/>
      <c r="W577" s="37"/>
      <c r="X577" s="37"/>
      <c r="Y577" s="37"/>
      <c r="Z577" s="37"/>
      <c r="AA577" s="37"/>
      <c r="AB577" s="37"/>
      <c r="AC577" s="37"/>
      <c r="AD577" s="37"/>
      <c r="AE577" s="37"/>
      <c r="AT577" s="20" t="s">
        <v>176</v>
      </c>
      <c r="AU577" s="20" t="s">
        <v>87</v>
      </c>
    </row>
    <row r="578" spans="1:65" s="13" customFormat="1" ht="33.75">
      <c r="B578" s="196"/>
      <c r="C578" s="197"/>
      <c r="D578" s="189" t="s">
        <v>178</v>
      </c>
      <c r="E578" s="198" t="s">
        <v>21</v>
      </c>
      <c r="F578" s="199" t="s">
        <v>727</v>
      </c>
      <c r="G578" s="197"/>
      <c r="H578" s="200">
        <v>39.886000000000003</v>
      </c>
      <c r="I578" s="201"/>
      <c r="J578" s="197"/>
      <c r="K578" s="197"/>
      <c r="L578" s="202"/>
      <c r="M578" s="203"/>
      <c r="N578" s="204"/>
      <c r="O578" s="204"/>
      <c r="P578" s="204"/>
      <c r="Q578" s="204"/>
      <c r="R578" s="204"/>
      <c r="S578" s="204"/>
      <c r="T578" s="205"/>
      <c r="AT578" s="206" t="s">
        <v>178</v>
      </c>
      <c r="AU578" s="206" t="s">
        <v>87</v>
      </c>
      <c r="AV578" s="13" t="s">
        <v>87</v>
      </c>
      <c r="AW578" s="13" t="s">
        <v>38</v>
      </c>
      <c r="AX578" s="13" t="s">
        <v>77</v>
      </c>
      <c r="AY578" s="206" t="s">
        <v>165</v>
      </c>
    </row>
    <row r="579" spans="1:65" s="13" customFormat="1" ht="11.25">
      <c r="B579" s="196"/>
      <c r="C579" s="197"/>
      <c r="D579" s="189" t="s">
        <v>178</v>
      </c>
      <c r="E579" s="198" t="s">
        <v>21</v>
      </c>
      <c r="F579" s="199" t="s">
        <v>728</v>
      </c>
      <c r="G579" s="197"/>
      <c r="H579" s="200">
        <v>3.7</v>
      </c>
      <c r="I579" s="201"/>
      <c r="J579" s="197"/>
      <c r="K579" s="197"/>
      <c r="L579" s="202"/>
      <c r="M579" s="203"/>
      <c r="N579" s="204"/>
      <c r="O579" s="204"/>
      <c r="P579" s="204"/>
      <c r="Q579" s="204"/>
      <c r="R579" s="204"/>
      <c r="S579" s="204"/>
      <c r="T579" s="205"/>
      <c r="AT579" s="206" t="s">
        <v>178</v>
      </c>
      <c r="AU579" s="206" t="s">
        <v>87</v>
      </c>
      <c r="AV579" s="13" t="s">
        <v>87</v>
      </c>
      <c r="AW579" s="13" t="s">
        <v>38</v>
      </c>
      <c r="AX579" s="13" t="s">
        <v>77</v>
      </c>
      <c r="AY579" s="206" t="s">
        <v>165</v>
      </c>
    </row>
    <row r="580" spans="1:65" s="14" customFormat="1" ht="11.25">
      <c r="B580" s="207"/>
      <c r="C580" s="208"/>
      <c r="D580" s="189" t="s">
        <v>178</v>
      </c>
      <c r="E580" s="209" t="s">
        <v>21</v>
      </c>
      <c r="F580" s="210" t="s">
        <v>180</v>
      </c>
      <c r="G580" s="208"/>
      <c r="H580" s="211">
        <v>43.586000000000006</v>
      </c>
      <c r="I580" s="212"/>
      <c r="J580" s="208"/>
      <c r="K580" s="208"/>
      <c r="L580" s="213"/>
      <c r="M580" s="214"/>
      <c r="N580" s="215"/>
      <c r="O580" s="215"/>
      <c r="P580" s="215"/>
      <c r="Q580" s="215"/>
      <c r="R580" s="215"/>
      <c r="S580" s="215"/>
      <c r="T580" s="216"/>
      <c r="AT580" s="217" t="s">
        <v>178</v>
      </c>
      <c r="AU580" s="217" t="s">
        <v>87</v>
      </c>
      <c r="AV580" s="14" t="s">
        <v>172</v>
      </c>
      <c r="AW580" s="14" t="s">
        <v>38</v>
      </c>
      <c r="AX580" s="14" t="s">
        <v>85</v>
      </c>
      <c r="AY580" s="217" t="s">
        <v>165</v>
      </c>
    </row>
    <row r="581" spans="1:65" s="2" customFormat="1" ht="24.2" customHeight="1">
      <c r="A581" s="37"/>
      <c r="B581" s="38"/>
      <c r="C581" s="176" t="s">
        <v>735</v>
      </c>
      <c r="D581" s="176" t="s">
        <v>167</v>
      </c>
      <c r="E581" s="177" t="s">
        <v>736</v>
      </c>
      <c r="F581" s="178" t="s">
        <v>737</v>
      </c>
      <c r="G581" s="179" t="s">
        <v>170</v>
      </c>
      <c r="H581" s="180">
        <v>39.886000000000003</v>
      </c>
      <c r="I581" s="181"/>
      <c r="J581" s="182">
        <f>ROUND(I581*H581,2)</f>
        <v>0</v>
      </c>
      <c r="K581" s="178" t="s">
        <v>171</v>
      </c>
      <c r="L581" s="42"/>
      <c r="M581" s="183" t="s">
        <v>21</v>
      </c>
      <c r="N581" s="184" t="s">
        <v>48</v>
      </c>
      <c r="O581" s="67"/>
      <c r="P581" s="185">
        <f>O581*H581</f>
        <v>0</v>
      </c>
      <c r="Q581" s="185">
        <v>2.81E-3</v>
      </c>
      <c r="R581" s="185">
        <f>Q581*H581</f>
        <v>0.11207966000000001</v>
      </c>
      <c r="S581" s="185">
        <v>0</v>
      </c>
      <c r="T581" s="186">
        <f>S581*H581</f>
        <v>0</v>
      </c>
      <c r="U581" s="37"/>
      <c r="V581" s="37"/>
      <c r="W581" s="37"/>
      <c r="X581" s="37"/>
      <c r="Y581" s="37"/>
      <c r="Z581" s="37"/>
      <c r="AA581" s="37"/>
      <c r="AB581" s="37"/>
      <c r="AC581" s="37"/>
      <c r="AD581" s="37"/>
      <c r="AE581" s="37"/>
      <c r="AR581" s="187" t="s">
        <v>172</v>
      </c>
      <c r="AT581" s="187" t="s">
        <v>167</v>
      </c>
      <c r="AU581" s="187" t="s">
        <v>87</v>
      </c>
      <c r="AY581" s="20" t="s">
        <v>165</v>
      </c>
      <c r="BE581" s="188">
        <f>IF(N581="základní",J581,0)</f>
        <v>0</v>
      </c>
      <c r="BF581" s="188">
        <f>IF(N581="snížená",J581,0)</f>
        <v>0</v>
      </c>
      <c r="BG581" s="188">
        <f>IF(N581="zákl. přenesená",J581,0)</f>
        <v>0</v>
      </c>
      <c r="BH581" s="188">
        <f>IF(N581="sníž. přenesená",J581,0)</f>
        <v>0</v>
      </c>
      <c r="BI581" s="188">
        <f>IF(N581="nulová",J581,0)</f>
        <v>0</v>
      </c>
      <c r="BJ581" s="20" t="s">
        <v>85</v>
      </c>
      <c r="BK581" s="188">
        <f>ROUND(I581*H581,2)</f>
        <v>0</v>
      </c>
      <c r="BL581" s="20" t="s">
        <v>172</v>
      </c>
      <c r="BM581" s="187" t="s">
        <v>738</v>
      </c>
    </row>
    <row r="582" spans="1:65" s="2" customFormat="1" ht="29.25">
      <c r="A582" s="37"/>
      <c r="B582" s="38"/>
      <c r="C582" s="39"/>
      <c r="D582" s="189" t="s">
        <v>174</v>
      </c>
      <c r="E582" s="39"/>
      <c r="F582" s="190" t="s">
        <v>739</v>
      </c>
      <c r="G582" s="39"/>
      <c r="H582" s="39"/>
      <c r="I582" s="191"/>
      <c r="J582" s="39"/>
      <c r="K582" s="39"/>
      <c r="L582" s="42"/>
      <c r="M582" s="192"/>
      <c r="N582" s="193"/>
      <c r="O582" s="67"/>
      <c r="P582" s="67"/>
      <c r="Q582" s="67"/>
      <c r="R582" s="67"/>
      <c r="S582" s="67"/>
      <c r="T582" s="68"/>
      <c r="U582" s="37"/>
      <c r="V582" s="37"/>
      <c r="W582" s="37"/>
      <c r="X582" s="37"/>
      <c r="Y582" s="37"/>
      <c r="Z582" s="37"/>
      <c r="AA582" s="37"/>
      <c r="AB582" s="37"/>
      <c r="AC582" s="37"/>
      <c r="AD582" s="37"/>
      <c r="AE582" s="37"/>
      <c r="AT582" s="20" t="s">
        <v>174</v>
      </c>
      <c r="AU582" s="20" t="s">
        <v>87</v>
      </c>
    </row>
    <row r="583" spans="1:65" s="2" customFormat="1" ht="11.25">
      <c r="A583" s="37"/>
      <c r="B583" s="38"/>
      <c r="C583" s="39"/>
      <c r="D583" s="194" t="s">
        <v>176</v>
      </c>
      <c r="E583" s="39"/>
      <c r="F583" s="195" t="s">
        <v>740</v>
      </c>
      <c r="G583" s="39"/>
      <c r="H583" s="39"/>
      <c r="I583" s="191"/>
      <c r="J583" s="39"/>
      <c r="K583" s="39"/>
      <c r="L583" s="42"/>
      <c r="M583" s="192"/>
      <c r="N583" s="193"/>
      <c r="O583" s="67"/>
      <c r="P583" s="67"/>
      <c r="Q583" s="67"/>
      <c r="R583" s="67"/>
      <c r="S583" s="67"/>
      <c r="T583" s="68"/>
      <c r="U583" s="37"/>
      <c r="V583" s="37"/>
      <c r="W583" s="37"/>
      <c r="X583" s="37"/>
      <c r="Y583" s="37"/>
      <c r="Z583" s="37"/>
      <c r="AA583" s="37"/>
      <c r="AB583" s="37"/>
      <c r="AC583" s="37"/>
      <c r="AD583" s="37"/>
      <c r="AE583" s="37"/>
      <c r="AT583" s="20" t="s">
        <v>176</v>
      </c>
      <c r="AU583" s="20" t="s">
        <v>87</v>
      </c>
    </row>
    <row r="584" spans="1:65" s="13" customFormat="1" ht="33.75">
      <c r="B584" s="196"/>
      <c r="C584" s="197"/>
      <c r="D584" s="189" t="s">
        <v>178</v>
      </c>
      <c r="E584" s="198" t="s">
        <v>21</v>
      </c>
      <c r="F584" s="199" t="s">
        <v>727</v>
      </c>
      <c r="G584" s="197"/>
      <c r="H584" s="200">
        <v>39.886000000000003</v>
      </c>
      <c r="I584" s="201"/>
      <c r="J584" s="197"/>
      <c r="K584" s="197"/>
      <c r="L584" s="202"/>
      <c r="M584" s="203"/>
      <c r="N584" s="204"/>
      <c r="O584" s="204"/>
      <c r="P584" s="204"/>
      <c r="Q584" s="204"/>
      <c r="R584" s="204"/>
      <c r="S584" s="204"/>
      <c r="T584" s="205"/>
      <c r="AT584" s="206" t="s">
        <v>178</v>
      </c>
      <c r="AU584" s="206" t="s">
        <v>87</v>
      </c>
      <c r="AV584" s="13" t="s">
        <v>87</v>
      </c>
      <c r="AW584" s="13" t="s">
        <v>38</v>
      </c>
      <c r="AX584" s="13" t="s">
        <v>77</v>
      </c>
      <c r="AY584" s="206" t="s">
        <v>165</v>
      </c>
    </row>
    <row r="585" spans="1:65" s="14" customFormat="1" ht="11.25">
      <c r="B585" s="207"/>
      <c r="C585" s="208"/>
      <c r="D585" s="189" t="s">
        <v>178</v>
      </c>
      <c r="E585" s="209" t="s">
        <v>21</v>
      </c>
      <c r="F585" s="210" t="s">
        <v>180</v>
      </c>
      <c r="G585" s="208"/>
      <c r="H585" s="211">
        <v>39.886000000000003</v>
      </c>
      <c r="I585" s="212"/>
      <c r="J585" s="208"/>
      <c r="K585" s="208"/>
      <c r="L585" s="213"/>
      <c r="M585" s="214"/>
      <c r="N585" s="215"/>
      <c r="O585" s="215"/>
      <c r="P585" s="215"/>
      <c r="Q585" s="215"/>
      <c r="R585" s="215"/>
      <c r="S585" s="215"/>
      <c r="T585" s="216"/>
      <c r="AT585" s="217" t="s">
        <v>178</v>
      </c>
      <c r="AU585" s="217" t="s">
        <v>87</v>
      </c>
      <c r="AV585" s="14" t="s">
        <v>172</v>
      </c>
      <c r="AW585" s="14" t="s">
        <v>38</v>
      </c>
      <c r="AX585" s="14" t="s">
        <v>85</v>
      </c>
      <c r="AY585" s="217" t="s">
        <v>165</v>
      </c>
    </row>
    <row r="586" spans="1:65" s="2" customFormat="1" ht="24.2" customHeight="1">
      <c r="A586" s="37"/>
      <c r="B586" s="38"/>
      <c r="C586" s="176" t="s">
        <v>741</v>
      </c>
      <c r="D586" s="176" t="s">
        <v>167</v>
      </c>
      <c r="E586" s="177" t="s">
        <v>742</v>
      </c>
      <c r="F586" s="178" t="s">
        <v>743</v>
      </c>
      <c r="G586" s="179" t="s">
        <v>170</v>
      </c>
      <c r="H586" s="180">
        <v>39.886000000000003</v>
      </c>
      <c r="I586" s="181"/>
      <c r="J586" s="182">
        <f>ROUND(I586*H586,2)</f>
        <v>0</v>
      </c>
      <c r="K586" s="178" t="s">
        <v>171</v>
      </c>
      <c r="L586" s="42"/>
      <c r="M586" s="183" t="s">
        <v>21</v>
      </c>
      <c r="N586" s="184" t="s">
        <v>48</v>
      </c>
      <c r="O586" s="67"/>
      <c r="P586" s="185">
        <f>O586*H586</f>
        <v>0</v>
      </c>
      <c r="Q586" s="185">
        <v>0</v>
      </c>
      <c r="R586" s="185">
        <f>Q586*H586</f>
        <v>0</v>
      </c>
      <c r="S586" s="185">
        <v>0</v>
      </c>
      <c r="T586" s="186">
        <f>S586*H586</f>
        <v>0</v>
      </c>
      <c r="U586" s="37"/>
      <c r="V586" s="37"/>
      <c r="W586" s="37"/>
      <c r="X586" s="37"/>
      <c r="Y586" s="37"/>
      <c r="Z586" s="37"/>
      <c r="AA586" s="37"/>
      <c r="AB586" s="37"/>
      <c r="AC586" s="37"/>
      <c r="AD586" s="37"/>
      <c r="AE586" s="37"/>
      <c r="AR586" s="187" t="s">
        <v>172</v>
      </c>
      <c r="AT586" s="187" t="s">
        <v>167</v>
      </c>
      <c r="AU586" s="187" t="s">
        <v>87</v>
      </c>
      <c r="AY586" s="20" t="s">
        <v>165</v>
      </c>
      <c r="BE586" s="188">
        <f>IF(N586="základní",J586,0)</f>
        <v>0</v>
      </c>
      <c r="BF586" s="188">
        <f>IF(N586="snížená",J586,0)</f>
        <v>0</v>
      </c>
      <c r="BG586" s="188">
        <f>IF(N586="zákl. přenesená",J586,0)</f>
        <v>0</v>
      </c>
      <c r="BH586" s="188">
        <f>IF(N586="sníž. přenesená",J586,0)</f>
        <v>0</v>
      </c>
      <c r="BI586" s="188">
        <f>IF(N586="nulová",J586,0)</f>
        <v>0</v>
      </c>
      <c r="BJ586" s="20" t="s">
        <v>85</v>
      </c>
      <c r="BK586" s="188">
        <f>ROUND(I586*H586,2)</f>
        <v>0</v>
      </c>
      <c r="BL586" s="20" t="s">
        <v>172</v>
      </c>
      <c r="BM586" s="187" t="s">
        <v>744</v>
      </c>
    </row>
    <row r="587" spans="1:65" s="2" customFormat="1" ht="29.25">
      <c r="A587" s="37"/>
      <c r="B587" s="38"/>
      <c r="C587" s="39"/>
      <c r="D587" s="189" t="s">
        <v>174</v>
      </c>
      <c r="E587" s="39"/>
      <c r="F587" s="190" t="s">
        <v>745</v>
      </c>
      <c r="G587" s="39"/>
      <c r="H587" s="39"/>
      <c r="I587" s="191"/>
      <c r="J587" s="39"/>
      <c r="K587" s="39"/>
      <c r="L587" s="42"/>
      <c r="M587" s="192"/>
      <c r="N587" s="193"/>
      <c r="O587" s="67"/>
      <c r="P587" s="67"/>
      <c r="Q587" s="67"/>
      <c r="R587" s="67"/>
      <c r="S587" s="67"/>
      <c r="T587" s="68"/>
      <c r="U587" s="37"/>
      <c r="V587" s="37"/>
      <c r="W587" s="37"/>
      <c r="X587" s="37"/>
      <c r="Y587" s="37"/>
      <c r="Z587" s="37"/>
      <c r="AA587" s="37"/>
      <c r="AB587" s="37"/>
      <c r="AC587" s="37"/>
      <c r="AD587" s="37"/>
      <c r="AE587" s="37"/>
      <c r="AT587" s="20" t="s">
        <v>174</v>
      </c>
      <c r="AU587" s="20" t="s">
        <v>87</v>
      </c>
    </row>
    <row r="588" spans="1:65" s="2" customFormat="1" ht="11.25">
      <c r="A588" s="37"/>
      <c r="B588" s="38"/>
      <c r="C588" s="39"/>
      <c r="D588" s="194" t="s">
        <v>176</v>
      </c>
      <c r="E588" s="39"/>
      <c r="F588" s="195" t="s">
        <v>746</v>
      </c>
      <c r="G588" s="39"/>
      <c r="H588" s="39"/>
      <c r="I588" s="191"/>
      <c r="J588" s="39"/>
      <c r="K588" s="39"/>
      <c r="L588" s="42"/>
      <c r="M588" s="192"/>
      <c r="N588" s="193"/>
      <c r="O588" s="67"/>
      <c r="P588" s="67"/>
      <c r="Q588" s="67"/>
      <c r="R588" s="67"/>
      <c r="S588" s="67"/>
      <c r="T588" s="68"/>
      <c r="U588" s="37"/>
      <c r="V588" s="37"/>
      <c r="W588" s="37"/>
      <c r="X588" s="37"/>
      <c r="Y588" s="37"/>
      <c r="Z588" s="37"/>
      <c r="AA588" s="37"/>
      <c r="AB588" s="37"/>
      <c r="AC588" s="37"/>
      <c r="AD588" s="37"/>
      <c r="AE588" s="37"/>
      <c r="AT588" s="20" t="s">
        <v>176</v>
      </c>
      <c r="AU588" s="20" t="s">
        <v>87</v>
      </c>
    </row>
    <row r="589" spans="1:65" s="13" customFormat="1" ht="33.75">
      <c r="B589" s="196"/>
      <c r="C589" s="197"/>
      <c r="D589" s="189" t="s">
        <v>178</v>
      </c>
      <c r="E589" s="198" t="s">
        <v>21</v>
      </c>
      <c r="F589" s="199" t="s">
        <v>727</v>
      </c>
      <c r="G589" s="197"/>
      <c r="H589" s="200">
        <v>39.886000000000003</v>
      </c>
      <c r="I589" s="201"/>
      <c r="J589" s="197"/>
      <c r="K589" s="197"/>
      <c r="L589" s="202"/>
      <c r="M589" s="203"/>
      <c r="N589" s="204"/>
      <c r="O589" s="204"/>
      <c r="P589" s="204"/>
      <c r="Q589" s="204"/>
      <c r="R589" s="204"/>
      <c r="S589" s="204"/>
      <c r="T589" s="205"/>
      <c r="AT589" s="206" t="s">
        <v>178</v>
      </c>
      <c r="AU589" s="206" t="s">
        <v>87</v>
      </c>
      <c r="AV589" s="13" t="s">
        <v>87</v>
      </c>
      <c r="AW589" s="13" t="s">
        <v>38</v>
      </c>
      <c r="AX589" s="13" t="s">
        <v>77</v>
      </c>
      <c r="AY589" s="206" t="s">
        <v>165</v>
      </c>
    </row>
    <row r="590" spans="1:65" s="14" customFormat="1" ht="11.25">
      <c r="B590" s="207"/>
      <c r="C590" s="208"/>
      <c r="D590" s="189" t="s">
        <v>178</v>
      </c>
      <c r="E590" s="209" t="s">
        <v>21</v>
      </c>
      <c r="F590" s="210" t="s">
        <v>180</v>
      </c>
      <c r="G590" s="208"/>
      <c r="H590" s="211">
        <v>39.886000000000003</v>
      </c>
      <c r="I590" s="212"/>
      <c r="J590" s="208"/>
      <c r="K590" s="208"/>
      <c r="L590" s="213"/>
      <c r="M590" s="214"/>
      <c r="N590" s="215"/>
      <c r="O590" s="215"/>
      <c r="P590" s="215"/>
      <c r="Q590" s="215"/>
      <c r="R590" s="215"/>
      <c r="S590" s="215"/>
      <c r="T590" s="216"/>
      <c r="AT590" s="217" t="s">
        <v>178</v>
      </c>
      <c r="AU590" s="217" t="s">
        <v>87</v>
      </c>
      <c r="AV590" s="14" t="s">
        <v>172</v>
      </c>
      <c r="AW590" s="14" t="s">
        <v>38</v>
      </c>
      <c r="AX590" s="14" t="s">
        <v>85</v>
      </c>
      <c r="AY590" s="217" t="s">
        <v>165</v>
      </c>
    </row>
    <row r="591" spans="1:65" s="2" customFormat="1" ht="16.5" customHeight="1">
      <c r="A591" s="37"/>
      <c r="B591" s="38"/>
      <c r="C591" s="176" t="s">
        <v>747</v>
      </c>
      <c r="D591" s="176" t="s">
        <v>167</v>
      </c>
      <c r="E591" s="177" t="s">
        <v>748</v>
      </c>
      <c r="F591" s="178" t="s">
        <v>749</v>
      </c>
      <c r="G591" s="179" t="s">
        <v>170</v>
      </c>
      <c r="H591" s="180">
        <v>11.215999999999999</v>
      </c>
      <c r="I591" s="181"/>
      <c r="J591" s="182">
        <f>ROUND(I591*H591,2)</f>
        <v>0</v>
      </c>
      <c r="K591" s="178" t="s">
        <v>171</v>
      </c>
      <c r="L591" s="42"/>
      <c r="M591" s="183" t="s">
        <v>21</v>
      </c>
      <c r="N591" s="184" t="s">
        <v>48</v>
      </c>
      <c r="O591" s="67"/>
      <c r="P591" s="185">
        <f>O591*H591</f>
        <v>0</v>
      </c>
      <c r="Q591" s="185">
        <v>7.92E-3</v>
      </c>
      <c r="R591" s="185">
        <f>Q591*H591</f>
        <v>8.8830719999999988E-2</v>
      </c>
      <c r="S591" s="185">
        <v>0</v>
      </c>
      <c r="T591" s="186">
        <f>S591*H591</f>
        <v>0</v>
      </c>
      <c r="U591" s="37"/>
      <c r="V591" s="37"/>
      <c r="W591" s="37"/>
      <c r="X591" s="37"/>
      <c r="Y591" s="37"/>
      <c r="Z591" s="37"/>
      <c r="AA591" s="37"/>
      <c r="AB591" s="37"/>
      <c r="AC591" s="37"/>
      <c r="AD591" s="37"/>
      <c r="AE591" s="37"/>
      <c r="AR591" s="187" t="s">
        <v>172</v>
      </c>
      <c r="AT591" s="187" t="s">
        <v>167</v>
      </c>
      <c r="AU591" s="187" t="s">
        <v>87</v>
      </c>
      <c r="AY591" s="20" t="s">
        <v>165</v>
      </c>
      <c r="BE591" s="188">
        <f>IF(N591="základní",J591,0)</f>
        <v>0</v>
      </c>
      <c r="BF591" s="188">
        <f>IF(N591="snížená",J591,0)</f>
        <v>0</v>
      </c>
      <c r="BG591" s="188">
        <f>IF(N591="zákl. přenesená",J591,0)</f>
        <v>0</v>
      </c>
      <c r="BH591" s="188">
        <f>IF(N591="sníž. přenesená",J591,0)</f>
        <v>0</v>
      </c>
      <c r="BI591" s="188">
        <f>IF(N591="nulová",J591,0)</f>
        <v>0</v>
      </c>
      <c r="BJ591" s="20" t="s">
        <v>85</v>
      </c>
      <c r="BK591" s="188">
        <f>ROUND(I591*H591,2)</f>
        <v>0</v>
      </c>
      <c r="BL591" s="20" t="s">
        <v>172</v>
      </c>
      <c r="BM591" s="187" t="s">
        <v>750</v>
      </c>
    </row>
    <row r="592" spans="1:65" s="2" customFormat="1" ht="19.5">
      <c r="A592" s="37"/>
      <c r="B592" s="38"/>
      <c r="C592" s="39"/>
      <c r="D592" s="189" t="s">
        <v>174</v>
      </c>
      <c r="E592" s="39"/>
      <c r="F592" s="190" t="s">
        <v>751</v>
      </c>
      <c r="G592" s="39"/>
      <c r="H592" s="39"/>
      <c r="I592" s="191"/>
      <c r="J592" s="39"/>
      <c r="K592" s="39"/>
      <c r="L592" s="42"/>
      <c r="M592" s="192"/>
      <c r="N592" s="193"/>
      <c r="O592" s="67"/>
      <c r="P592" s="67"/>
      <c r="Q592" s="67"/>
      <c r="R592" s="67"/>
      <c r="S592" s="67"/>
      <c r="T592" s="68"/>
      <c r="U592" s="37"/>
      <c r="V592" s="37"/>
      <c r="W592" s="37"/>
      <c r="X592" s="37"/>
      <c r="Y592" s="37"/>
      <c r="Z592" s="37"/>
      <c r="AA592" s="37"/>
      <c r="AB592" s="37"/>
      <c r="AC592" s="37"/>
      <c r="AD592" s="37"/>
      <c r="AE592" s="37"/>
      <c r="AT592" s="20" t="s">
        <v>174</v>
      </c>
      <c r="AU592" s="20" t="s">
        <v>87</v>
      </c>
    </row>
    <row r="593" spans="1:65" s="2" customFormat="1" ht="11.25">
      <c r="A593" s="37"/>
      <c r="B593" s="38"/>
      <c r="C593" s="39"/>
      <c r="D593" s="194" t="s">
        <v>176</v>
      </c>
      <c r="E593" s="39"/>
      <c r="F593" s="195" t="s">
        <v>752</v>
      </c>
      <c r="G593" s="39"/>
      <c r="H593" s="39"/>
      <c r="I593" s="191"/>
      <c r="J593" s="39"/>
      <c r="K593" s="39"/>
      <c r="L593" s="42"/>
      <c r="M593" s="192"/>
      <c r="N593" s="193"/>
      <c r="O593" s="67"/>
      <c r="P593" s="67"/>
      <c r="Q593" s="67"/>
      <c r="R593" s="67"/>
      <c r="S593" s="67"/>
      <c r="T593" s="68"/>
      <c r="U593" s="37"/>
      <c r="V593" s="37"/>
      <c r="W593" s="37"/>
      <c r="X593" s="37"/>
      <c r="Y593" s="37"/>
      <c r="Z593" s="37"/>
      <c r="AA593" s="37"/>
      <c r="AB593" s="37"/>
      <c r="AC593" s="37"/>
      <c r="AD593" s="37"/>
      <c r="AE593" s="37"/>
      <c r="AT593" s="20" t="s">
        <v>176</v>
      </c>
      <c r="AU593" s="20" t="s">
        <v>87</v>
      </c>
    </row>
    <row r="594" spans="1:65" s="13" customFormat="1" ht="22.5">
      <c r="B594" s="196"/>
      <c r="C594" s="197"/>
      <c r="D594" s="189" t="s">
        <v>178</v>
      </c>
      <c r="E594" s="198" t="s">
        <v>21</v>
      </c>
      <c r="F594" s="199" t="s">
        <v>753</v>
      </c>
      <c r="G594" s="197"/>
      <c r="H594" s="200">
        <v>10.064</v>
      </c>
      <c r="I594" s="201"/>
      <c r="J594" s="197"/>
      <c r="K594" s="197"/>
      <c r="L594" s="202"/>
      <c r="M594" s="203"/>
      <c r="N594" s="204"/>
      <c r="O594" s="204"/>
      <c r="P594" s="204"/>
      <c r="Q594" s="204"/>
      <c r="R594" s="204"/>
      <c r="S594" s="204"/>
      <c r="T594" s="205"/>
      <c r="AT594" s="206" t="s">
        <v>178</v>
      </c>
      <c r="AU594" s="206" t="s">
        <v>87</v>
      </c>
      <c r="AV594" s="13" t="s">
        <v>87</v>
      </c>
      <c r="AW594" s="13" t="s">
        <v>38</v>
      </c>
      <c r="AX594" s="13" t="s">
        <v>77</v>
      </c>
      <c r="AY594" s="206" t="s">
        <v>165</v>
      </c>
    </row>
    <row r="595" spans="1:65" s="13" customFormat="1" ht="22.5">
      <c r="B595" s="196"/>
      <c r="C595" s="197"/>
      <c r="D595" s="189" t="s">
        <v>178</v>
      </c>
      <c r="E595" s="198" t="s">
        <v>21</v>
      </c>
      <c r="F595" s="199" t="s">
        <v>754</v>
      </c>
      <c r="G595" s="197"/>
      <c r="H595" s="200">
        <v>1.1519999999999999</v>
      </c>
      <c r="I595" s="201"/>
      <c r="J595" s="197"/>
      <c r="K595" s="197"/>
      <c r="L595" s="202"/>
      <c r="M595" s="203"/>
      <c r="N595" s="204"/>
      <c r="O595" s="204"/>
      <c r="P595" s="204"/>
      <c r="Q595" s="204"/>
      <c r="R595" s="204"/>
      <c r="S595" s="204"/>
      <c r="T595" s="205"/>
      <c r="AT595" s="206" t="s">
        <v>178</v>
      </c>
      <c r="AU595" s="206" t="s">
        <v>87</v>
      </c>
      <c r="AV595" s="13" t="s">
        <v>87</v>
      </c>
      <c r="AW595" s="13" t="s">
        <v>38</v>
      </c>
      <c r="AX595" s="13" t="s">
        <v>77</v>
      </c>
      <c r="AY595" s="206" t="s">
        <v>165</v>
      </c>
    </row>
    <row r="596" spans="1:65" s="14" customFormat="1" ht="11.25">
      <c r="B596" s="207"/>
      <c r="C596" s="208"/>
      <c r="D596" s="189" t="s">
        <v>178</v>
      </c>
      <c r="E596" s="209" t="s">
        <v>21</v>
      </c>
      <c r="F596" s="210" t="s">
        <v>180</v>
      </c>
      <c r="G596" s="208"/>
      <c r="H596" s="211">
        <v>11.215999999999999</v>
      </c>
      <c r="I596" s="212"/>
      <c r="J596" s="208"/>
      <c r="K596" s="208"/>
      <c r="L596" s="213"/>
      <c r="M596" s="214"/>
      <c r="N596" s="215"/>
      <c r="O596" s="215"/>
      <c r="P596" s="215"/>
      <c r="Q596" s="215"/>
      <c r="R596" s="215"/>
      <c r="S596" s="215"/>
      <c r="T596" s="216"/>
      <c r="AT596" s="217" t="s">
        <v>178</v>
      </c>
      <c r="AU596" s="217" t="s">
        <v>87</v>
      </c>
      <c r="AV596" s="14" t="s">
        <v>172</v>
      </c>
      <c r="AW596" s="14" t="s">
        <v>38</v>
      </c>
      <c r="AX596" s="14" t="s">
        <v>85</v>
      </c>
      <c r="AY596" s="217" t="s">
        <v>165</v>
      </c>
    </row>
    <row r="597" spans="1:65" s="2" customFormat="1" ht="16.5" customHeight="1">
      <c r="A597" s="37"/>
      <c r="B597" s="38"/>
      <c r="C597" s="176" t="s">
        <v>755</v>
      </c>
      <c r="D597" s="176" t="s">
        <v>167</v>
      </c>
      <c r="E597" s="177" t="s">
        <v>756</v>
      </c>
      <c r="F597" s="178" t="s">
        <v>757</v>
      </c>
      <c r="G597" s="179" t="s">
        <v>170</v>
      </c>
      <c r="H597" s="180">
        <v>11.215999999999999</v>
      </c>
      <c r="I597" s="181"/>
      <c r="J597" s="182">
        <f>ROUND(I597*H597,2)</f>
        <v>0</v>
      </c>
      <c r="K597" s="178" t="s">
        <v>171</v>
      </c>
      <c r="L597" s="42"/>
      <c r="M597" s="183" t="s">
        <v>21</v>
      </c>
      <c r="N597" s="184" t="s">
        <v>48</v>
      </c>
      <c r="O597" s="67"/>
      <c r="P597" s="185">
        <f>O597*H597</f>
        <v>0</v>
      </c>
      <c r="Q597" s="185">
        <v>0</v>
      </c>
      <c r="R597" s="185">
        <f>Q597*H597</f>
        <v>0</v>
      </c>
      <c r="S597" s="185">
        <v>0</v>
      </c>
      <c r="T597" s="186">
        <f>S597*H597</f>
        <v>0</v>
      </c>
      <c r="U597" s="37"/>
      <c r="V597" s="37"/>
      <c r="W597" s="37"/>
      <c r="X597" s="37"/>
      <c r="Y597" s="37"/>
      <c r="Z597" s="37"/>
      <c r="AA597" s="37"/>
      <c r="AB597" s="37"/>
      <c r="AC597" s="37"/>
      <c r="AD597" s="37"/>
      <c r="AE597" s="37"/>
      <c r="AR597" s="187" t="s">
        <v>172</v>
      </c>
      <c r="AT597" s="187" t="s">
        <v>167</v>
      </c>
      <c r="AU597" s="187" t="s">
        <v>87</v>
      </c>
      <c r="AY597" s="20" t="s">
        <v>165</v>
      </c>
      <c r="BE597" s="188">
        <f>IF(N597="základní",J597,0)</f>
        <v>0</v>
      </c>
      <c r="BF597" s="188">
        <f>IF(N597="snížená",J597,0)</f>
        <v>0</v>
      </c>
      <c r="BG597" s="188">
        <f>IF(N597="zákl. přenesená",J597,0)</f>
        <v>0</v>
      </c>
      <c r="BH597" s="188">
        <f>IF(N597="sníž. přenesená",J597,0)</f>
        <v>0</v>
      </c>
      <c r="BI597" s="188">
        <f>IF(N597="nulová",J597,0)</f>
        <v>0</v>
      </c>
      <c r="BJ597" s="20" t="s">
        <v>85</v>
      </c>
      <c r="BK597" s="188">
        <f>ROUND(I597*H597,2)</f>
        <v>0</v>
      </c>
      <c r="BL597" s="20" t="s">
        <v>172</v>
      </c>
      <c r="BM597" s="187" t="s">
        <v>758</v>
      </c>
    </row>
    <row r="598" spans="1:65" s="2" customFormat="1" ht="19.5">
      <c r="A598" s="37"/>
      <c r="B598" s="38"/>
      <c r="C598" s="39"/>
      <c r="D598" s="189" t="s">
        <v>174</v>
      </c>
      <c r="E598" s="39"/>
      <c r="F598" s="190" t="s">
        <v>759</v>
      </c>
      <c r="G598" s="39"/>
      <c r="H598" s="39"/>
      <c r="I598" s="191"/>
      <c r="J598" s="39"/>
      <c r="K598" s="39"/>
      <c r="L598" s="42"/>
      <c r="M598" s="192"/>
      <c r="N598" s="193"/>
      <c r="O598" s="67"/>
      <c r="P598" s="67"/>
      <c r="Q598" s="67"/>
      <c r="R598" s="67"/>
      <c r="S598" s="67"/>
      <c r="T598" s="68"/>
      <c r="U598" s="37"/>
      <c r="V598" s="37"/>
      <c r="W598" s="37"/>
      <c r="X598" s="37"/>
      <c r="Y598" s="37"/>
      <c r="Z598" s="37"/>
      <c r="AA598" s="37"/>
      <c r="AB598" s="37"/>
      <c r="AC598" s="37"/>
      <c r="AD598" s="37"/>
      <c r="AE598" s="37"/>
      <c r="AT598" s="20" t="s">
        <v>174</v>
      </c>
      <c r="AU598" s="20" t="s">
        <v>87</v>
      </c>
    </row>
    <row r="599" spans="1:65" s="2" customFormat="1" ht="11.25">
      <c r="A599" s="37"/>
      <c r="B599" s="38"/>
      <c r="C599" s="39"/>
      <c r="D599" s="194" t="s">
        <v>176</v>
      </c>
      <c r="E599" s="39"/>
      <c r="F599" s="195" t="s">
        <v>760</v>
      </c>
      <c r="G599" s="39"/>
      <c r="H599" s="39"/>
      <c r="I599" s="191"/>
      <c r="J599" s="39"/>
      <c r="K599" s="39"/>
      <c r="L599" s="42"/>
      <c r="M599" s="192"/>
      <c r="N599" s="193"/>
      <c r="O599" s="67"/>
      <c r="P599" s="67"/>
      <c r="Q599" s="67"/>
      <c r="R599" s="67"/>
      <c r="S599" s="67"/>
      <c r="T599" s="68"/>
      <c r="U599" s="37"/>
      <c r="V599" s="37"/>
      <c r="W599" s="37"/>
      <c r="X599" s="37"/>
      <c r="Y599" s="37"/>
      <c r="Z599" s="37"/>
      <c r="AA599" s="37"/>
      <c r="AB599" s="37"/>
      <c r="AC599" s="37"/>
      <c r="AD599" s="37"/>
      <c r="AE599" s="37"/>
      <c r="AT599" s="20" t="s">
        <v>176</v>
      </c>
      <c r="AU599" s="20" t="s">
        <v>87</v>
      </c>
    </row>
    <row r="600" spans="1:65" s="13" customFormat="1" ht="22.5">
      <c r="B600" s="196"/>
      <c r="C600" s="197"/>
      <c r="D600" s="189" t="s">
        <v>178</v>
      </c>
      <c r="E600" s="198" t="s">
        <v>21</v>
      </c>
      <c r="F600" s="199" t="s">
        <v>753</v>
      </c>
      <c r="G600" s="197"/>
      <c r="H600" s="200">
        <v>10.064</v>
      </c>
      <c r="I600" s="201"/>
      <c r="J600" s="197"/>
      <c r="K600" s="197"/>
      <c r="L600" s="202"/>
      <c r="M600" s="203"/>
      <c r="N600" s="204"/>
      <c r="O600" s="204"/>
      <c r="P600" s="204"/>
      <c r="Q600" s="204"/>
      <c r="R600" s="204"/>
      <c r="S600" s="204"/>
      <c r="T600" s="205"/>
      <c r="AT600" s="206" t="s">
        <v>178</v>
      </c>
      <c r="AU600" s="206" t="s">
        <v>87</v>
      </c>
      <c r="AV600" s="13" t="s">
        <v>87</v>
      </c>
      <c r="AW600" s="13" t="s">
        <v>38</v>
      </c>
      <c r="AX600" s="13" t="s">
        <v>77</v>
      </c>
      <c r="AY600" s="206" t="s">
        <v>165</v>
      </c>
    </row>
    <row r="601" spans="1:65" s="13" customFormat="1" ht="22.5">
      <c r="B601" s="196"/>
      <c r="C601" s="197"/>
      <c r="D601" s="189" t="s">
        <v>178</v>
      </c>
      <c r="E601" s="198" t="s">
        <v>21</v>
      </c>
      <c r="F601" s="199" t="s">
        <v>754</v>
      </c>
      <c r="G601" s="197"/>
      <c r="H601" s="200">
        <v>1.1519999999999999</v>
      </c>
      <c r="I601" s="201"/>
      <c r="J601" s="197"/>
      <c r="K601" s="197"/>
      <c r="L601" s="202"/>
      <c r="M601" s="203"/>
      <c r="N601" s="204"/>
      <c r="O601" s="204"/>
      <c r="P601" s="204"/>
      <c r="Q601" s="204"/>
      <c r="R601" s="204"/>
      <c r="S601" s="204"/>
      <c r="T601" s="205"/>
      <c r="AT601" s="206" t="s">
        <v>178</v>
      </c>
      <c r="AU601" s="206" t="s">
        <v>87</v>
      </c>
      <c r="AV601" s="13" t="s">
        <v>87</v>
      </c>
      <c r="AW601" s="13" t="s">
        <v>38</v>
      </c>
      <c r="AX601" s="13" t="s">
        <v>77</v>
      </c>
      <c r="AY601" s="206" t="s">
        <v>165</v>
      </c>
    </row>
    <row r="602" spans="1:65" s="14" customFormat="1" ht="11.25">
      <c r="B602" s="207"/>
      <c r="C602" s="208"/>
      <c r="D602" s="189" t="s">
        <v>178</v>
      </c>
      <c r="E602" s="209" t="s">
        <v>21</v>
      </c>
      <c r="F602" s="210" t="s">
        <v>180</v>
      </c>
      <c r="G602" s="208"/>
      <c r="H602" s="211">
        <v>11.215999999999999</v>
      </c>
      <c r="I602" s="212"/>
      <c r="J602" s="208"/>
      <c r="K602" s="208"/>
      <c r="L602" s="213"/>
      <c r="M602" s="214"/>
      <c r="N602" s="215"/>
      <c r="O602" s="215"/>
      <c r="P602" s="215"/>
      <c r="Q602" s="215"/>
      <c r="R602" s="215"/>
      <c r="S602" s="215"/>
      <c r="T602" s="216"/>
      <c r="AT602" s="217" t="s">
        <v>178</v>
      </c>
      <c r="AU602" s="217" t="s">
        <v>87</v>
      </c>
      <c r="AV602" s="14" t="s">
        <v>172</v>
      </c>
      <c r="AW602" s="14" t="s">
        <v>38</v>
      </c>
      <c r="AX602" s="14" t="s">
        <v>85</v>
      </c>
      <c r="AY602" s="217" t="s">
        <v>165</v>
      </c>
    </row>
    <row r="603" spans="1:65" s="12" customFormat="1" ht="22.9" customHeight="1">
      <c r="B603" s="160"/>
      <c r="C603" s="161"/>
      <c r="D603" s="162" t="s">
        <v>76</v>
      </c>
      <c r="E603" s="174" t="s">
        <v>201</v>
      </c>
      <c r="F603" s="174" t="s">
        <v>761</v>
      </c>
      <c r="G603" s="161"/>
      <c r="H603" s="161"/>
      <c r="I603" s="164"/>
      <c r="J603" s="175">
        <f>BK603</f>
        <v>0</v>
      </c>
      <c r="K603" s="161"/>
      <c r="L603" s="166"/>
      <c r="M603" s="167"/>
      <c r="N603" s="168"/>
      <c r="O603" s="168"/>
      <c r="P603" s="169">
        <f>SUM(P604:P617)</f>
        <v>0</v>
      </c>
      <c r="Q603" s="168"/>
      <c r="R603" s="169">
        <f>SUM(R604:R617)</f>
        <v>23.935750000000002</v>
      </c>
      <c r="S603" s="168"/>
      <c r="T603" s="170">
        <f>SUM(T604:T617)</f>
        <v>0</v>
      </c>
      <c r="AR603" s="171" t="s">
        <v>85</v>
      </c>
      <c r="AT603" s="172" t="s">
        <v>76</v>
      </c>
      <c r="AU603" s="172" t="s">
        <v>85</v>
      </c>
      <c r="AY603" s="171" t="s">
        <v>165</v>
      </c>
      <c r="BK603" s="173">
        <f>SUM(BK604:BK617)</f>
        <v>0</v>
      </c>
    </row>
    <row r="604" spans="1:65" s="2" customFormat="1" ht="21.75" customHeight="1">
      <c r="A604" s="37"/>
      <c r="B604" s="38"/>
      <c r="C604" s="176" t="s">
        <v>762</v>
      </c>
      <c r="D604" s="176" t="s">
        <v>167</v>
      </c>
      <c r="E604" s="177" t="s">
        <v>763</v>
      </c>
      <c r="F604" s="178" t="s">
        <v>764</v>
      </c>
      <c r="G604" s="179" t="s">
        <v>170</v>
      </c>
      <c r="H604" s="180">
        <v>3.25</v>
      </c>
      <c r="I604" s="181"/>
      <c r="J604" s="182">
        <f>ROUND(I604*H604,2)</f>
        <v>0</v>
      </c>
      <c r="K604" s="178" t="s">
        <v>171</v>
      </c>
      <c r="L604" s="42"/>
      <c r="M604" s="183" t="s">
        <v>21</v>
      </c>
      <c r="N604" s="184" t="s">
        <v>48</v>
      </c>
      <c r="O604" s="67"/>
      <c r="P604" s="185">
        <f>O604*H604</f>
        <v>0</v>
      </c>
      <c r="Q604" s="185">
        <v>0.115</v>
      </c>
      <c r="R604" s="185">
        <f>Q604*H604</f>
        <v>0.37375000000000003</v>
      </c>
      <c r="S604" s="185">
        <v>0</v>
      </c>
      <c r="T604" s="186">
        <f>S604*H604</f>
        <v>0</v>
      </c>
      <c r="U604" s="37"/>
      <c r="V604" s="37"/>
      <c r="W604" s="37"/>
      <c r="X604" s="37"/>
      <c r="Y604" s="37"/>
      <c r="Z604" s="37"/>
      <c r="AA604" s="37"/>
      <c r="AB604" s="37"/>
      <c r="AC604" s="37"/>
      <c r="AD604" s="37"/>
      <c r="AE604" s="37"/>
      <c r="AR604" s="187" t="s">
        <v>172</v>
      </c>
      <c r="AT604" s="187" t="s">
        <v>167</v>
      </c>
      <c r="AU604" s="187" t="s">
        <v>87</v>
      </c>
      <c r="AY604" s="20" t="s">
        <v>165</v>
      </c>
      <c r="BE604" s="188">
        <f>IF(N604="základní",J604,0)</f>
        <v>0</v>
      </c>
      <c r="BF604" s="188">
        <f>IF(N604="snížená",J604,0)</f>
        <v>0</v>
      </c>
      <c r="BG604" s="188">
        <f>IF(N604="zákl. přenesená",J604,0)</f>
        <v>0</v>
      </c>
      <c r="BH604" s="188">
        <f>IF(N604="sníž. přenesená",J604,0)</f>
        <v>0</v>
      </c>
      <c r="BI604" s="188">
        <f>IF(N604="nulová",J604,0)</f>
        <v>0</v>
      </c>
      <c r="BJ604" s="20" t="s">
        <v>85</v>
      </c>
      <c r="BK604" s="188">
        <f>ROUND(I604*H604,2)</f>
        <v>0</v>
      </c>
      <c r="BL604" s="20" t="s">
        <v>172</v>
      </c>
      <c r="BM604" s="187" t="s">
        <v>765</v>
      </c>
    </row>
    <row r="605" spans="1:65" s="2" customFormat="1" ht="19.5">
      <c r="A605" s="37"/>
      <c r="B605" s="38"/>
      <c r="C605" s="39"/>
      <c r="D605" s="189" t="s">
        <v>174</v>
      </c>
      <c r="E605" s="39"/>
      <c r="F605" s="190" t="s">
        <v>766</v>
      </c>
      <c r="G605" s="39"/>
      <c r="H605" s="39"/>
      <c r="I605" s="191"/>
      <c r="J605" s="39"/>
      <c r="K605" s="39"/>
      <c r="L605" s="42"/>
      <c r="M605" s="192"/>
      <c r="N605" s="193"/>
      <c r="O605" s="67"/>
      <c r="P605" s="67"/>
      <c r="Q605" s="67"/>
      <c r="R605" s="67"/>
      <c r="S605" s="67"/>
      <c r="T605" s="68"/>
      <c r="U605" s="37"/>
      <c r="V605" s="37"/>
      <c r="W605" s="37"/>
      <c r="X605" s="37"/>
      <c r="Y605" s="37"/>
      <c r="Z605" s="37"/>
      <c r="AA605" s="37"/>
      <c r="AB605" s="37"/>
      <c r="AC605" s="37"/>
      <c r="AD605" s="37"/>
      <c r="AE605" s="37"/>
      <c r="AT605" s="20" t="s">
        <v>174</v>
      </c>
      <c r="AU605" s="20" t="s">
        <v>87</v>
      </c>
    </row>
    <row r="606" spans="1:65" s="2" customFormat="1" ht="11.25">
      <c r="A606" s="37"/>
      <c r="B606" s="38"/>
      <c r="C606" s="39"/>
      <c r="D606" s="194" t="s">
        <v>176</v>
      </c>
      <c r="E606" s="39"/>
      <c r="F606" s="195" t="s">
        <v>767</v>
      </c>
      <c r="G606" s="39"/>
      <c r="H606" s="39"/>
      <c r="I606" s="191"/>
      <c r="J606" s="39"/>
      <c r="K606" s="39"/>
      <c r="L606" s="42"/>
      <c r="M606" s="192"/>
      <c r="N606" s="193"/>
      <c r="O606" s="67"/>
      <c r="P606" s="67"/>
      <c r="Q606" s="67"/>
      <c r="R606" s="67"/>
      <c r="S606" s="67"/>
      <c r="T606" s="68"/>
      <c r="U606" s="37"/>
      <c r="V606" s="37"/>
      <c r="W606" s="37"/>
      <c r="X606" s="37"/>
      <c r="Y606" s="37"/>
      <c r="Z606" s="37"/>
      <c r="AA606" s="37"/>
      <c r="AB606" s="37"/>
      <c r="AC606" s="37"/>
      <c r="AD606" s="37"/>
      <c r="AE606" s="37"/>
      <c r="AT606" s="20" t="s">
        <v>176</v>
      </c>
      <c r="AU606" s="20" t="s">
        <v>87</v>
      </c>
    </row>
    <row r="607" spans="1:65" s="13" customFormat="1" ht="22.5">
      <c r="B607" s="196"/>
      <c r="C607" s="197"/>
      <c r="D607" s="189" t="s">
        <v>178</v>
      </c>
      <c r="E607" s="198" t="s">
        <v>21</v>
      </c>
      <c r="F607" s="199" t="s">
        <v>768</v>
      </c>
      <c r="G607" s="197"/>
      <c r="H607" s="200">
        <v>3.25</v>
      </c>
      <c r="I607" s="201"/>
      <c r="J607" s="197"/>
      <c r="K607" s="197"/>
      <c r="L607" s="202"/>
      <c r="M607" s="203"/>
      <c r="N607" s="204"/>
      <c r="O607" s="204"/>
      <c r="P607" s="204"/>
      <c r="Q607" s="204"/>
      <c r="R607" s="204"/>
      <c r="S607" s="204"/>
      <c r="T607" s="205"/>
      <c r="AT607" s="206" t="s">
        <v>178</v>
      </c>
      <c r="AU607" s="206" t="s">
        <v>87</v>
      </c>
      <c r="AV607" s="13" t="s">
        <v>87</v>
      </c>
      <c r="AW607" s="13" t="s">
        <v>38</v>
      </c>
      <c r="AX607" s="13" t="s">
        <v>77</v>
      </c>
      <c r="AY607" s="206" t="s">
        <v>165</v>
      </c>
    </row>
    <row r="608" spans="1:65" s="14" customFormat="1" ht="11.25">
      <c r="B608" s="207"/>
      <c r="C608" s="208"/>
      <c r="D608" s="189" t="s">
        <v>178</v>
      </c>
      <c r="E608" s="209" t="s">
        <v>21</v>
      </c>
      <c r="F608" s="210" t="s">
        <v>180</v>
      </c>
      <c r="G608" s="208"/>
      <c r="H608" s="211">
        <v>3.25</v>
      </c>
      <c r="I608" s="212"/>
      <c r="J608" s="208"/>
      <c r="K608" s="208"/>
      <c r="L608" s="213"/>
      <c r="M608" s="214"/>
      <c r="N608" s="215"/>
      <c r="O608" s="215"/>
      <c r="P608" s="215"/>
      <c r="Q608" s="215"/>
      <c r="R608" s="215"/>
      <c r="S608" s="215"/>
      <c r="T608" s="216"/>
      <c r="AT608" s="217" t="s">
        <v>178</v>
      </c>
      <c r="AU608" s="217" t="s">
        <v>87</v>
      </c>
      <c r="AV608" s="14" t="s">
        <v>172</v>
      </c>
      <c r="AW608" s="14" t="s">
        <v>38</v>
      </c>
      <c r="AX608" s="14" t="s">
        <v>85</v>
      </c>
      <c r="AY608" s="217" t="s">
        <v>165</v>
      </c>
    </row>
    <row r="609" spans="1:65" s="2" customFormat="1" ht="24.2" customHeight="1">
      <c r="A609" s="37"/>
      <c r="B609" s="38"/>
      <c r="C609" s="176" t="s">
        <v>769</v>
      </c>
      <c r="D609" s="176" t="s">
        <v>167</v>
      </c>
      <c r="E609" s="177" t="s">
        <v>770</v>
      </c>
      <c r="F609" s="178" t="s">
        <v>771</v>
      </c>
      <c r="G609" s="179" t="s">
        <v>170</v>
      </c>
      <c r="H609" s="180">
        <v>42</v>
      </c>
      <c r="I609" s="181"/>
      <c r="J609" s="182">
        <f>ROUND(I609*H609,2)</f>
        <v>0</v>
      </c>
      <c r="K609" s="178" t="s">
        <v>21</v>
      </c>
      <c r="L609" s="42"/>
      <c r="M609" s="183" t="s">
        <v>21</v>
      </c>
      <c r="N609" s="184" t="s">
        <v>48</v>
      </c>
      <c r="O609" s="67"/>
      <c r="P609" s="185">
        <f>O609*H609</f>
        <v>0</v>
      </c>
      <c r="Q609" s="185">
        <v>0.46</v>
      </c>
      <c r="R609" s="185">
        <f>Q609*H609</f>
        <v>19.32</v>
      </c>
      <c r="S609" s="185">
        <v>0</v>
      </c>
      <c r="T609" s="186">
        <f>S609*H609</f>
        <v>0</v>
      </c>
      <c r="U609" s="37"/>
      <c r="V609" s="37"/>
      <c r="W609" s="37"/>
      <c r="X609" s="37"/>
      <c r="Y609" s="37"/>
      <c r="Z609" s="37"/>
      <c r="AA609" s="37"/>
      <c r="AB609" s="37"/>
      <c r="AC609" s="37"/>
      <c r="AD609" s="37"/>
      <c r="AE609" s="37"/>
      <c r="AR609" s="187" t="s">
        <v>172</v>
      </c>
      <c r="AT609" s="187" t="s">
        <v>167</v>
      </c>
      <c r="AU609" s="187" t="s">
        <v>87</v>
      </c>
      <c r="AY609" s="20" t="s">
        <v>165</v>
      </c>
      <c r="BE609" s="188">
        <f>IF(N609="základní",J609,0)</f>
        <v>0</v>
      </c>
      <c r="BF609" s="188">
        <f>IF(N609="snížená",J609,0)</f>
        <v>0</v>
      </c>
      <c r="BG609" s="188">
        <f>IF(N609="zákl. přenesená",J609,0)</f>
        <v>0</v>
      </c>
      <c r="BH609" s="188">
        <f>IF(N609="sníž. přenesená",J609,0)</f>
        <v>0</v>
      </c>
      <c r="BI609" s="188">
        <f>IF(N609="nulová",J609,0)</f>
        <v>0</v>
      </c>
      <c r="BJ609" s="20" t="s">
        <v>85</v>
      </c>
      <c r="BK609" s="188">
        <f>ROUND(I609*H609,2)</f>
        <v>0</v>
      </c>
      <c r="BL609" s="20" t="s">
        <v>172</v>
      </c>
      <c r="BM609" s="187" t="s">
        <v>772</v>
      </c>
    </row>
    <row r="610" spans="1:65" s="2" customFormat="1" ht="19.5">
      <c r="A610" s="37"/>
      <c r="B610" s="38"/>
      <c r="C610" s="39"/>
      <c r="D610" s="189" t="s">
        <v>174</v>
      </c>
      <c r="E610" s="39"/>
      <c r="F610" s="190" t="s">
        <v>773</v>
      </c>
      <c r="G610" s="39"/>
      <c r="H610" s="39"/>
      <c r="I610" s="191"/>
      <c r="J610" s="39"/>
      <c r="K610" s="39"/>
      <c r="L610" s="42"/>
      <c r="M610" s="192"/>
      <c r="N610" s="193"/>
      <c r="O610" s="67"/>
      <c r="P610" s="67"/>
      <c r="Q610" s="67"/>
      <c r="R610" s="67"/>
      <c r="S610" s="67"/>
      <c r="T610" s="68"/>
      <c r="U610" s="37"/>
      <c r="V610" s="37"/>
      <c r="W610" s="37"/>
      <c r="X610" s="37"/>
      <c r="Y610" s="37"/>
      <c r="Z610" s="37"/>
      <c r="AA610" s="37"/>
      <c r="AB610" s="37"/>
      <c r="AC610" s="37"/>
      <c r="AD610" s="37"/>
      <c r="AE610" s="37"/>
      <c r="AT610" s="20" t="s">
        <v>174</v>
      </c>
      <c r="AU610" s="20" t="s">
        <v>87</v>
      </c>
    </row>
    <row r="611" spans="1:65" s="13" customFormat="1" ht="11.25">
      <c r="B611" s="196"/>
      <c r="C611" s="197"/>
      <c r="D611" s="189" t="s">
        <v>178</v>
      </c>
      <c r="E611" s="198" t="s">
        <v>21</v>
      </c>
      <c r="F611" s="199" t="s">
        <v>179</v>
      </c>
      <c r="G611" s="197"/>
      <c r="H611" s="200">
        <v>42</v>
      </c>
      <c r="I611" s="201"/>
      <c r="J611" s="197"/>
      <c r="K611" s="197"/>
      <c r="L611" s="202"/>
      <c r="M611" s="203"/>
      <c r="N611" s="204"/>
      <c r="O611" s="204"/>
      <c r="P611" s="204"/>
      <c r="Q611" s="204"/>
      <c r="R611" s="204"/>
      <c r="S611" s="204"/>
      <c r="T611" s="205"/>
      <c r="AT611" s="206" t="s">
        <v>178</v>
      </c>
      <c r="AU611" s="206" t="s">
        <v>87</v>
      </c>
      <c r="AV611" s="13" t="s">
        <v>87</v>
      </c>
      <c r="AW611" s="13" t="s">
        <v>38</v>
      </c>
      <c r="AX611" s="13" t="s">
        <v>77</v>
      </c>
      <c r="AY611" s="206" t="s">
        <v>165</v>
      </c>
    </row>
    <row r="612" spans="1:65" s="14" customFormat="1" ht="11.25">
      <c r="B612" s="207"/>
      <c r="C612" s="208"/>
      <c r="D612" s="189" t="s">
        <v>178</v>
      </c>
      <c r="E612" s="209" t="s">
        <v>21</v>
      </c>
      <c r="F612" s="210" t="s">
        <v>180</v>
      </c>
      <c r="G612" s="208"/>
      <c r="H612" s="211">
        <v>42</v>
      </c>
      <c r="I612" s="212"/>
      <c r="J612" s="208"/>
      <c r="K612" s="208"/>
      <c r="L612" s="213"/>
      <c r="M612" s="214"/>
      <c r="N612" s="215"/>
      <c r="O612" s="215"/>
      <c r="P612" s="215"/>
      <c r="Q612" s="215"/>
      <c r="R612" s="215"/>
      <c r="S612" s="215"/>
      <c r="T612" s="216"/>
      <c r="AT612" s="217" t="s">
        <v>178</v>
      </c>
      <c r="AU612" s="217" t="s">
        <v>87</v>
      </c>
      <c r="AV612" s="14" t="s">
        <v>172</v>
      </c>
      <c r="AW612" s="14" t="s">
        <v>38</v>
      </c>
      <c r="AX612" s="14" t="s">
        <v>85</v>
      </c>
      <c r="AY612" s="217" t="s">
        <v>165</v>
      </c>
    </row>
    <row r="613" spans="1:65" s="2" customFormat="1" ht="33" customHeight="1">
      <c r="A613" s="37"/>
      <c r="B613" s="38"/>
      <c r="C613" s="176" t="s">
        <v>774</v>
      </c>
      <c r="D613" s="176" t="s">
        <v>167</v>
      </c>
      <c r="E613" s="177" t="s">
        <v>775</v>
      </c>
      <c r="F613" s="178" t="s">
        <v>776</v>
      </c>
      <c r="G613" s="179" t="s">
        <v>170</v>
      </c>
      <c r="H613" s="180">
        <v>42</v>
      </c>
      <c r="I613" s="181"/>
      <c r="J613" s="182">
        <f>ROUND(I613*H613,2)</f>
        <v>0</v>
      </c>
      <c r="K613" s="178" t="s">
        <v>171</v>
      </c>
      <c r="L613" s="42"/>
      <c r="M613" s="183" t="s">
        <v>21</v>
      </c>
      <c r="N613" s="184" t="s">
        <v>48</v>
      </c>
      <c r="O613" s="67"/>
      <c r="P613" s="185">
        <f>O613*H613</f>
        <v>0</v>
      </c>
      <c r="Q613" s="185">
        <v>0.10100000000000001</v>
      </c>
      <c r="R613" s="185">
        <f>Q613*H613</f>
        <v>4.242</v>
      </c>
      <c r="S613" s="185">
        <v>0</v>
      </c>
      <c r="T613" s="186">
        <f>S613*H613</f>
        <v>0</v>
      </c>
      <c r="U613" s="37"/>
      <c r="V613" s="37"/>
      <c r="W613" s="37"/>
      <c r="X613" s="37"/>
      <c r="Y613" s="37"/>
      <c r="Z613" s="37"/>
      <c r="AA613" s="37"/>
      <c r="AB613" s="37"/>
      <c r="AC613" s="37"/>
      <c r="AD613" s="37"/>
      <c r="AE613" s="37"/>
      <c r="AR613" s="187" t="s">
        <v>172</v>
      </c>
      <c r="AT613" s="187" t="s">
        <v>167</v>
      </c>
      <c r="AU613" s="187" t="s">
        <v>87</v>
      </c>
      <c r="AY613" s="20" t="s">
        <v>165</v>
      </c>
      <c r="BE613" s="188">
        <f>IF(N613="základní",J613,0)</f>
        <v>0</v>
      </c>
      <c r="BF613" s="188">
        <f>IF(N613="snížená",J613,0)</f>
        <v>0</v>
      </c>
      <c r="BG613" s="188">
        <f>IF(N613="zákl. přenesená",J613,0)</f>
        <v>0</v>
      </c>
      <c r="BH613" s="188">
        <f>IF(N613="sníž. přenesená",J613,0)</f>
        <v>0</v>
      </c>
      <c r="BI613" s="188">
        <f>IF(N613="nulová",J613,0)</f>
        <v>0</v>
      </c>
      <c r="BJ613" s="20" t="s">
        <v>85</v>
      </c>
      <c r="BK613" s="188">
        <f>ROUND(I613*H613,2)</f>
        <v>0</v>
      </c>
      <c r="BL613" s="20" t="s">
        <v>172</v>
      </c>
      <c r="BM613" s="187" t="s">
        <v>777</v>
      </c>
    </row>
    <row r="614" spans="1:65" s="2" customFormat="1" ht="48.75">
      <c r="A614" s="37"/>
      <c r="B614" s="38"/>
      <c r="C614" s="39"/>
      <c r="D614" s="189" t="s">
        <v>174</v>
      </c>
      <c r="E614" s="39"/>
      <c r="F614" s="190" t="s">
        <v>778</v>
      </c>
      <c r="G614" s="39"/>
      <c r="H614" s="39"/>
      <c r="I614" s="191"/>
      <c r="J614" s="39"/>
      <c r="K614" s="39"/>
      <c r="L614" s="42"/>
      <c r="M614" s="192"/>
      <c r="N614" s="193"/>
      <c r="O614" s="67"/>
      <c r="P614" s="67"/>
      <c r="Q614" s="67"/>
      <c r="R614" s="67"/>
      <c r="S614" s="67"/>
      <c r="T614" s="68"/>
      <c r="U614" s="37"/>
      <c r="V614" s="37"/>
      <c r="W614" s="37"/>
      <c r="X614" s="37"/>
      <c r="Y614" s="37"/>
      <c r="Z614" s="37"/>
      <c r="AA614" s="37"/>
      <c r="AB614" s="37"/>
      <c r="AC614" s="37"/>
      <c r="AD614" s="37"/>
      <c r="AE614" s="37"/>
      <c r="AT614" s="20" t="s">
        <v>174</v>
      </c>
      <c r="AU614" s="20" t="s">
        <v>87</v>
      </c>
    </row>
    <row r="615" spans="1:65" s="2" customFormat="1" ht="11.25">
      <c r="A615" s="37"/>
      <c r="B615" s="38"/>
      <c r="C615" s="39"/>
      <c r="D615" s="194" t="s">
        <v>176</v>
      </c>
      <c r="E615" s="39"/>
      <c r="F615" s="195" t="s">
        <v>779</v>
      </c>
      <c r="G615" s="39"/>
      <c r="H615" s="39"/>
      <c r="I615" s="191"/>
      <c r="J615" s="39"/>
      <c r="K615" s="39"/>
      <c r="L615" s="42"/>
      <c r="M615" s="192"/>
      <c r="N615" s="193"/>
      <c r="O615" s="67"/>
      <c r="P615" s="67"/>
      <c r="Q615" s="67"/>
      <c r="R615" s="67"/>
      <c r="S615" s="67"/>
      <c r="T615" s="68"/>
      <c r="U615" s="37"/>
      <c r="V615" s="37"/>
      <c r="W615" s="37"/>
      <c r="X615" s="37"/>
      <c r="Y615" s="37"/>
      <c r="Z615" s="37"/>
      <c r="AA615" s="37"/>
      <c r="AB615" s="37"/>
      <c r="AC615" s="37"/>
      <c r="AD615" s="37"/>
      <c r="AE615" s="37"/>
      <c r="AT615" s="20" t="s">
        <v>176</v>
      </c>
      <c r="AU615" s="20" t="s">
        <v>87</v>
      </c>
    </row>
    <row r="616" spans="1:65" s="13" customFormat="1" ht="22.5">
      <c r="B616" s="196"/>
      <c r="C616" s="197"/>
      <c r="D616" s="189" t="s">
        <v>178</v>
      </c>
      <c r="E616" s="198" t="s">
        <v>21</v>
      </c>
      <c r="F616" s="199" t="s">
        <v>780</v>
      </c>
      <c r="G616" s="197"/>
      <c r="H616" s="200">
        <v>42</v>
      </c>
      <c r="I616" s="201"/>
      <c r="J616" s="197"/>
      <c r="K616" s="197"/>
      <c r="L616" s="202"/>
      <c r="M616" s="203"/>
      <c r="N616" s="204"/>
      <c r="O616" s="204"/>
      <c r="P616" s="204"/>
      <c r="Q616" s="204"/>
      <c r="R616" s="204"/>
      <c r="S616" s="204"/>
      <c r="T616" s="205"/>
      <c r="AT616" s="206" t="s">
        <v>178</v>
      </c>
      <c r="AU616" s="206" t="s">
        <v>87</v>
      </c>
      <c r="AV616" s="13" t="s">
        <v>87</v>
      </c>
      <c r="AW616" s="13" t="s">
        <v>38</v>
      </c>
      <c r="AX616" s="13" t="s">
        <v>77</v>
      </c>
      <c r="AY616" s="206" t="s">
        <v>165</v>
      </c>
    </row>
    <row r="617" spans="1:65" s="14" customFormat="1" ht="11.25">
      <c r="B617" s="207"/>
      <c r="C617" s="208"/>
      <c r="D617" s="189" t="s">
        <v>178</v>
      </c>
      <c r="E617" s="209" t="s">
        <v>21</v>
      </c>
      <c r="F617" s="210" t="s">
        <v>180</v>
      </c>
      <c r="G617" s="208"/>
      <c r="H617" s="211">
        <v>42</v>
      </c>
      <c r="I617" s="212"/>
      <c r="J617" s="208"/>
      <c r="K617" s="208"/>
      <c r="L617" s="213"/>
      <c r="M617" s="214"/>
      <c r="N617" s="215"/>
      <c r="O617" s="215"/>
      <c r="P617" s="215"/>
      <c r="Q617" s="215"/>
      <c r="R617" s="215"/>
      <c r="S617" s="215"/>
      <c r="T617" s="216"/>
      <c r="AT617" s="217" t="s">
        <v>178</v>
      </c>
      <c r="AU617" s="217" t="s">
        <v>87</v>
      </c>
      <c r="AV617" s="14" t="s">
        <v>172</v>
      </c>
      <c r="AW617" s="14" t="s">
        <v>38</v>
      </c>
      <c r="AX617" s="14" t="s">
        <v>85</v>
      </c>
      <c r="AY617" s="217" t="s">
        <v>165</v>
      </c>
    </row>
    <row r="618" spans="1:65" s="12" customFormat="1" ht="22.9" customHeight="1">
      <c r="B618" s="160"/>
      <c r="C618" s="161"/>
      <c r="D618" s="162" t="s">
        <v>76</v>
      </c>
      <c r="E618" s="174" t="s">
        <v>208</v>
      </c>
      <c r="F618" s="174" t="s">
        <v>781</v>
      </c>
      <c r="G618" s="161"/>
      <c r="H618" s="161"/>
      <c r="I618" s="164"/>
      <c r="J618" s="175">
        <f>BK618</f>
        <v>0</v>
      </c>
      <c r="K618" s="161"/>
      <c r="L618" s="166"/>
      <c r="M618" s="167"/>
      <c r="N618" s="168"/>
      <c r="O618" s="168"/>
      <c r="P618" s="169">
        <f>SUM(P619:P1014)</f>
        <v>0</v>
      </c>
      <c r="Q618" s="168"/>
      <c r="R618" s="169">
        <f>SUM(R619:R1014)</f>
        <v>71.028709909999975</v>
      </c>
      <c r="S618" s="168"/>
      <c r="T618" s="170">
        <f>SUM(T619:T1014)</f>
        <v>2.7116407100000006</v>
      </c>
      <c r="AR618" s="171" t="s">
        <v>85</v>
      </c>
      <c r="AT618" s="172" t="s">
        <v>76</v>
      </c>
      <c r="AU618" s="172" t="s">
        <v>85</v>
      </c>
      <c r="AY618" s="171" t="s">
        <v>165</v>
      </c>
      <c r="BK618" s="173">
        <f>SUM(BK619:BK1014)</f>
        <v>0</v>
      </c>
    </row>
    <row r="619" spans="1:65" s="2" customFormat="1" ht="37.9" customHeight="1">
      <c r="A619" s="37"/>
      <c r="B619" s="38"/>
      <c r="C619" s="176" t="s">
        <v>782</v>
      </c>
      <c r="D619" s="176" t="s">
        <v>167</v>
      </c>
      <c r="E619" s="177" t="s">
        <v>783</v>
      </c>
      <c r="F619" s="178" t="s">
        <v>784</v>
      </c>
      <c r="G619" s="179" t="s">
        <v>170</v>
      </c>
      <c r="H619" s="180">
        <v>51</v>
      </c>
      <c r="I619" s="181"/>
      <c r="J619" s="182">
        <f>ROUND(I619*H619,2)</f>
        <v>0</v>
      </c>
      <c r="K619" s="178" t="s">
        <v>171</v>
      </c>
      <c r="L619" s="42"/>
      <c r="M619" s="183" t="s">
        <v>21</v>
      </c>
      <c r="N619" s="184" t="s">
        <v>48</v>
      </c>
      <c r="O619" s="67"/>
      <c r="P619" s="185">
        <f>O619*H619</f>
        <v>0</v>
      </c>
      <c r="Q619" s="185">
        <v>2.2440000000000002E-2</v>
      </c>
      <c r="R619" s="185">
        <f>Q619*H619</f>
        <v>1.1444400000000001</v>
      </c>
      <c r="S619" s="185">
        <v>0</v>
      </c>
      <c r="T619" s="186">
        <f>S619*H619</f>
        <v>0</v>
      </c>
      <c r="U619" s="37"/>
      <c r="V619" s="37"/>
      <c r="W619" s="37"/>
      <c r="X619" s="37"/>
      <c r="Y619" s="37"/>
      <c r="Z619" s="37"/>
      <c r="AA619" s="37"/>
      <c r="AB619" s="37"/>
      <c r="AC619" s="37"/>
      <c r="AD619" s="37"/>
      <c r="AE619" s="37"/>
      <c r="AR619" s="187" t="s">
        <v>172</v>
      </c>
      <c r="AT619" s="187" t="s">
        <v>167</v>
      </c>
      <c r="AU619" s="187" t="s">
        <v>87</v>
      </c>
      <c r="AY619" s="20" t="s">
        <v>165</v>
      </c>
      <c r="BE619" s="188">
        <f>IF(N619="základní",J619,0)</f>
        <v>0</v>
      </c>
      <c r="BF619" s="188">
        <f>IF(N619="snížená",J619,0)</f>
        <v>0</v>
      </c>
      <c r="BG619" s="188">
        <f>IF(N619="zákl. přenesená",J619,0)</f>
        <v>0</v>
      </c>
      <c r="BH619" s="188">
        <f>IF(N619="sníž. přenesená",J619,0)</f>
        <v>0</v>
      </c>
      <c r="BI619" s="188">
        <f>IF(N619="nulová",J619,0)</f>
        <v>0</v>
      </c>
      <c r="BJ619" s="20" t="s">
        <v>85</v>
      </c>
      <c r="BK619" s="188">
        <f>ROUND(I619*H619,2)</f>
        <v>0</v>
      </c>
      <c r="BL619" s="20" t="s">
        <v>172</v>
      </c>
      <c r="BM619" s="187" t="s">
        <v>785</v>
      </c>
    </row>
    <row r="620" spans="1:65" s="2" customFormat="1" ht="29.25">
      <c r="A620" s="37"/>
      <c r="B620" s="38"/>
      <c r="C620" s="39"/>
      <c r="D620" s="189" t="s">
        <v>174</v>
      </c>
      <c r="E620" s="39"/>
      <c r="F620" s="190" t="s">
        <v>786</v>
      </c>
      <c r="G620" s="39"/>
      <c r="H620" s="39"/>
      <c r="I620" s="191"/>
      <c r="J620" s="39"/>
      <c r="K620" s="39"/>
      <c r="L620" s="42"/>
      <c r="M620" s="192"/>
      <c r="N620" s="193"/>
      <c r="O620" s="67"/>
      <c r="P620" s="67"/>
      <c r="Q620" s="67"/>
      <c r="R620" s="67"/>
      <c r="S620" s="67"/>
      <c r="T620" s="68"/>
      <c r="U620" s="37"/>
      <c r="V620" s="37"/>
      <c r="W620" s="37"/>
      <c r="X620" s="37"/>
      <c r="Y620" s="37"/>
      <c r="Z620" s="37"/>
      <c r="AA620" s="37"/>
      <c r="AB620" s="37"/>
      <c r="AC620" s="37"/>
      <c r="AD620" s="37"/>
      <c r="AE620" s="37"/>
      <c r="AT620" s="20" t="s">
        <v>174</v>
      </c>
      <c r="AU620" s="20" t="s">
        <v>87</v>
      </c>
    </row>
    <row r="621" spans="1:65" s="2" customFormat="1" ht="11.25">
      <c r="A621" s="37"/>
      <c r="B621" s="38"/>
      <c r="C621" s="39"/>
      <c r="D621" s="194" t="s">
        <v>176</v>
      </c>
      <c r="E621" s="39"/>
      <c r="F621" s="195" t="s">
        <v>787</v>
      </c>
      <c r="G621" s="39"/>
      <c r="H621" s="39"/>
      <c r="I621" s="191"/>
      <c r="J621" s="39"/>
      <c r="K621" s="39"/>
      <c r="L621" s="42"/>
      <c r="M621" s="192"/>
      <c r="N621" s="193"/>
      <c r="O621" s="67"/>
      <c r="P621" s="67"/>
      <c r="Q621" s="67"/>
      <c r="R621" s="67"/>
      <c r="S621" s="67"/>
      <c r="T621" s="68"/>
      <c r="U621" s="37"/>
      <c r="V621" s="37"/>
      <c r="W621" s="37"/>
      <c r="X621" s="37"/>
      <c r="Y621" s="37"/>
      <c r="Z621" s="37"/>
      <c r="AA621" s="37"/>
      <c r="AB621" s="37"/>
      <c r="AC621" s="37"/>
      <c r="AD621" s="37"/>
      <c r="AE621" s="37"/>
      <c r="AT621" s="20" t="s">
        <v>176</v>
      </c>
      <c r="AU621" s="20" t="s">
        <v>87</v>
      </c>
    </row>
    <row r="622" spans="1:65" s="13" customFormat="1" ht="11.25">
      <c r="B622" s="196"/>
      <c r="C622" s="197"/>
      <c r="D622" s="189" t="s">
        <v>178</v>
      </c>
      <c r="E622" s="198" t="s">
        <v>21</v>
      </c>
      <c r="F622" s="199" t="s">
        <v>788</v>
      </c>
      <c r="G622" s="197"/>
      <c r="H622" s="200">
        <v>21</v>
      </c>
      <c r="I622" s="201"/>
      <c r="J622" s="197"/>
      <c r="K622" s="197"/>
      <c r="L622" s="202"/>
      <c r="M622" s="203"/>
      <c r="N622" s="204"/>
      <c r="O622" s="204"/>
      <c r="P622" s="204"/>
      <c r="Q622" s="204"/>
      <c r="R622" s="204"/>
      <c r="S622" s="204"/>
      <c r="T622" s="205"/>
      <c r="AT622" s="206" t="s">
        <v>178</v>
      </c>
      <c r="AU622" s="206" t="s">
        <v>87</v>
      </c>
      <c r="AV622" s="13" t="s">
        <v>87</v>
      </c>
      <c r="AW622" s="13" t="s">
        <v>38</v>
      </c>
      <c r="AX622" s="13" t="s">
        <v>77</v>
      </c>
      <c r="AY622" s="206" t="s">
        <v>165</v>
      </c>
    </row>
    <row r="623" spans="1:65" s="13" customFormat="1" ht="11.25">
      <c r="B623" s="196"/>
      <c r="C623" s="197"/>
      <c r="D623" s="189" t="s">
        <v>178</v>
      </c>
      <c r="E623" s="198" t="s">
        <v>21</v>
      </c>
      <c r="F623" s="199" t="s">
        <v>789</v>
      </c>
      <c r="G623" s="197"/>
      <c r="H623" s="200">
        <v>10</v>
      </c>
      <c r="I623" s="201"/>
      <c r="J623" s="197"/>
      <c r="K623" s="197"/>
      <c r="L623" s="202"/>
      <c r="M623" s="203"/>
      <c r="N623" s="204"/>
      <c r="O623" s="204"/>
      <c r="P623" s="204"/>
      <c r="Q623" s="204"/>
      <c r="R623" s="204"/>
      <c r="S623" s="204"/>
      <c r="T623" s="205"/>
      <c r="AT623" s="206" t="s">
        <v>178</v>
      </c>
      <c r="AU623" s="206" t="s">
        <v>87</v>
      </c>
      <c r="AV623" s="13" t="s">
        <v>87</v>
      </c>
      <c r="AW623" s="13" t="s">
        <v>38</v>
      </c>
      <c r="AX623" s="13" t="s">
        <v>77</v>
      </c>
      <c r="AY623" s="206" t="s">
        <v>165</v>
      </c>
    </row>
    <row r="624" spans="1:65" s="13" customFormat="1" ht="11.25">
      <c r="B624" s="196"/>
      <c r="C624" s="197"/>
      <c r="D624" s="189" t="s">
        <v>178</v>
      </c>
      <c r="E624" s="198" t="s">
        <v>21</v>
      </c>
      <c r="F624" s="199" t="s">
        <v>790</v>
      </c>
      <c r="G624" s="197"/>
      <c r="H624" s="200">
        <v>10</v>
      </c>
      <c r="I624" s="201"/>
      <c r="J624" s="197"/>
      <c r="K624" s="197"/>
      <c r="L624" s="202"/>
      <c r="M624" s="203"/>
      <c r="N624" s="204"/>
      <c r="O624" s="204"/>
      <c r="P624" s="204"/>
      <c r="Q624" s="204"/>
      <c r="R624" s="204"/>
      <c r="S624" s="204"/>
      <c r="T624" s="205"/>
      <c r="AT624" s="206" t="s">
        <v>178</v>
      </c>
      <c r="AU624" s="206" t="s">
        <v>87</v>
      </c>
      <c r="AV624" s="13" t="s">
        <v>87</v>
      </c>
      <c r="AW624" s="13" t="s">
        <v>38</v>
      </c>
      <c r="AX624" s="13" t="s">
        <v>77</v>
      </c>
      <c r="AY624" s="206" t="s">
        <v>165</v>
      </c>
    </row>
    <row r="625" spans="1:65" s="13" customFormat="1" ht="11.25">
      <c r="B625" s="196"/>
      <c r="C625" s="197"/>
      <c r="D625" s="189" t="s">
        <v>178</v>
      </c>
      <c r="E625" s="198" t="s">
        <v>21</v>
      </c>
      <c r="F625" s="199" t="s">
        <v>791</v>
      </c>
      <c r="G625" s="197"/>
      <c r="H625" s="200">
        <v>10</v>
      </c>
      <c r="I625" s="201"/>
      <c r="J625" s="197"/>
      <c r="K625" s="197"/>
      <c r="L625" s="202"/>
      <c r="M625" s="203"/>
      <c r="N625" s="204"/>
      <c r="O625" s="204"/>
      <c r="P625" s="204"/>
      <c r="Q625" s="204"/>
      <c r="R625" s="204"/>
      <c r="S625" s="204"/>
      <c r="T625" s="205"/>
      <c r="AT625" s="206" t="s">
        <v>178</v>
      </c>
      <c r="AU625" s="206" t="s">
        <v>87</v>
      </c>
      <c r="AV625" s="13" t="s">
        <v>87</v>
      </c>
      <c r="AW625" s="13" t="s">
        <v>38</v>
      </c>
      <c r="AX625" s="13" t="s">
        <v>77</v>
      </c>
      <c r="AY625" s="206" t="s">
        <v>165</v>
      </c>
    </row>
    <row r="626" spans="1:65" s="14" customFormat="1" ht="11.25">
      <c r="B626" s="207"/>
      <c r="C626" s="208"/>
      <c r="D626" s="189" t="s">
        <v>178</v>
      </c>
      <c r="E626" s="209" t="s">
        <v>21</v>
      </c>
      <c r="F626" s="210" t="s">
        <v>180</v>
      </c>
      <c r="G626" s="208"/>
      <c r="H626" s="211">
        <v>51</v>
      </c>
      <c r="I626" s="212"/>
      <c r="J626" s="208"/>
      <c r="K626" s="208"/>
      <c r="L626" s="213"/>
      <c r="M626" s="214"/>
      <c r="N626" s="215"/>
      <c r="O626" s="215"/>
      <c r="P626" s="215"/>
      <c r="Q626" s="215"/>
      <c r="R626" s="215"/>
      <c r="S626" s="215"/>
      <c r="T626" s="216"/>
      <c r="AT626" s="217" t="s">
        <v>178</v>
      </c>
      <c r="AU626" s="217" t="s">
        <v>87</v>
      </c>
      <c r="AV626" s="14" t="s">
        <v>172</v>
      </c>
      <c r="AW626" s="14" t="s">
        <v>38</v>
      </c>
      <c r="AX626" s="14" t="s">
        <v>85</v>
      </c>
      <c r="AY626" s="217" t="s">
        <v>165</v>
      </c>
    </row>
    <row r="627" spans="1:65" s="2" customFormat="1" ht="24.2" customHeight="1">
      <c r="A627" s="37"/>
      <c r="B627" s="38"/>
      <c r="C627" s="176" t="s">
        <v>792</v>
      </c>
      <c r="D627" s="176" t="s">
        <v>167</v>
      </c>
      <c r="E627" s="177" t="s">
        <v>793</v>
      </c>
      <c r="F627" s="178" t="s">
        <v>794</v>
      </c>
      <c r="G627" s="179" t="s">
        <v>170</v>
      </c>
      <c r="H627" s="180">
        <v>6.4539999999999997</v>
      </c>
      <c r="I627" s="181"/>
      <c r="J627" s="182">
        <f>ROUND(I627*H627,2)</f>
        <v>0</v>
      </c>
      <c r="K627" s="178" t="s">
        <v>171</v>
      </c>
      <c r="L627" s="42"/>
      <c r="M627" s="183" t="s">
        <v>21</v>
      </c>
      <c r="N627" s="184" t="s">
        <v>48</v>
      </c>
      <c r="O627" s="67"/>
      <c r="P627" s="185">
        <f>O627*H627</f>
        <v>0</v>
      </c>
      <c r="Q627" s="185">
        <v>6.3E-3</v>
      </c>
      <c r="R627" s="185">
        <f>Q627*H627</f>
        <v>4.0660200000000001E-2</v>
      </c>
      <c r="S627" s="185">
        <v>0</v>
      </c>
      <c r="T627" s="186">
        <f>S627*H627</f>
        <v>0</v>
      </c>
      <c r="U627" s="37"/>
      <c r="V627" s="37"/>
      <c r="W627" s="37"/>
      <c r="X627" s="37"/>
      <c r="Y627" s="37"/>
      <c r="Z627" s="37"/>
      <c r="AA627" s="37"/>
      <c r="AB627" s="37"/>
      <c r="AC627" s="37"/>
      <c r="AD627" s="37"/>
      <c r="AE627" s="37"/>
      <c r="AR627" s="187" t="s">
        <v>172</v>
      </c>
      <c r="AT627" s="187" t="s">
        <v>167</v>
      </c>
      <c r="AU627" s="187" t="s">
        <v>87</v>
      </c>
      <c r="AY627" s="20" t="s">
        <v>165</v>
      </c>
      <c r="BE627" s="188">
        <f>IF(N627="základní",J627,0)</f>
        <v>0</v>
      </c>
      <c r="BF627" s="188">
        <f>IF(N627="snížená",J627,0)</f>
        <v>0</v>
      </c>
      <c r="BG627" s="188">
        <f>IF(N627="zákl. přenesená",J627,0)</f>
        <v>0</v>
      </c>
      <c r="BH627" s="188">
        <f>IF(N627="sníž. přenesená",J627,0)</f>
        <v>0</v>
      </c>
      <c r="BI627" s="188">
        <f>IF(N627="nulová",J627,0)</f>
        <v>0</v>
      </c>
      <c r="BJ627" s="20" t="s">
        <v>85</v>
      </c>
      <c r="BK627" s="188">
        <f>ROUND(I627*H627,2)</f>
        <v>0</v>
      </c>
      <c r="BL627" s="20" t="s">
        <v>172</v>
      </c>
      <c r="BM627" s="187" t="s">
        <v>795</v>
      </c>
    </row>
    <row r="628" spans="1:65" s="2" customFormat="1" ht="29.25">
      <c r="A628" s="37"/>
      <c r="B628" s="38"/>
      <c r="C628" s="39"/>
      <c r="D628" s="189" t="s">
        <v>174</v>
      </c>
      <c r="E628" s="39"/>
      <c r="F628" s="190" t="s">
        <v>796</v>
      </c>
      <c r="G628" s="39"/>
      <c r="H628" s="39"/>
      <c r="I628" s="191"/>
      <c r="J628" s="39"/>
      <c r="K628" s="39"/>
      <c r="L628" s="42"/>
      <c r="M628" s="192"/>
      <c r="N628" s="193"/>
      <c r="O628" s="67"/>
      <c r="P628" s="67"/>
      <c r="Q628" s="67"/>
      <c r="R628" s="67"/>
      <c r="S628" s="67"/>
      <c r="T628" s="68"/>
      <c r="U628" s="37"/>
      <c r="V628" s="37"/>
      <c r="W628" s="37"/>
      <c r="X628" s="37"/>
      <c r="Y628" s="37"/>
      <c r="Z628" s="37"/>
      <c r="AA628" s="37"/>
      <c r="AB628" s="37"/>
      <c r="AC628" s="37"/>
      <c r="AD628" s="37"/>
      <c r="AE628" s="37"/>
      <c r="AT628" s="20" t="s">
        <v>174</v>
      </c>
      <c r="AU628" s="20" t="s">
        <v>87</v>
      </c>
    </row>
    <row r="629" spans="1:65" s="2" customFormat="1" ht="11.25">
      <c r="A629" s="37"/>
      <c r="B629" s="38"/>
      <c r="C629" s="39"/>
      <c r="D629" s="194" t="s">
        <v>176</v>
      </c>
      <c r="E629" s="39"/>
      <c r="F629" s="195" t="s">
        <v>797</v>
      </c>
      <c r="G629" s="39"/>
      <c r="H629" s="39"/>
      <c r="I629" s="191"/>
      <c r="J629" s="39"/>
      <c r="K629" s="39"/>
      <c r="L629" s="42"/>
      <c r="M629" s="192"/>
      <c r="N629" s="193"/>
      <c r="O629" s="67"/>
      <c r="P629" s="67"/>
      <c r="Q629" s="67"/>
      <c r="R629" s="67"/>
      <c r="S629" s="67"/>
      <c r="T629" s="68"/>
      <c r="U629" s="37"/>
      <c r="V629" s="37"/>
      <c r="W629" s="37"/>
      <c r="X629" s="37"/>
      <c r="Y629" s="37"/>
      <c r="Z629" s="37"/>
      <c r="AA629" s="37"/>
      <c r="AB629" s="37"/>
      <c r="AC629" s="37"/>
      <c r="AD629" s="37"/>
      <c r="AE629" s="37"/>
      <c r="AT629" s="20" t="s">
        <v>176</v>
      </c>
      <c r="AU629" s="20" t="s">
        <v>87</v>
      </c>
    </row>
    <row r="630" spans="1:65" s="13" customFormat="1" ht="22.5">
      <c r="B630" s="196"/>
      <c r="C630" s="197"/>
      <c r="D630" s="189" t="s">
        <v>178</v>
      </c>
      <c r="E630" s="198" t="s">
        <v>21</v>
      </c>
      <c r="F630" s="199" t="s">
        <v>798</v>
      </c>
      <c r="G630" s="197"/>
      <c r="H630" s="200">
        <v>6.4539999999999997</v>
      </c>
      <c r="I630" s="201"/>
      <c r="J630" s="197"/>
      <c r="K630" s="197"/>
      <c r="L630" s="202"/>
      <c r="M630" s="203"/>
      <c r="N630" s="204"/>
      <c r="O630" s="204"/>
      <c r="P630" s="204"/>
      <c r="Q630" s="204"/>
      <c r="R630" s="204"/>
      <c r="S630" s="204"/>
      <c r="T630" s="205"/>
      <c r="AT630" s="206" t="s">
        <v>178</v>
      </c>
      <c r="AU630" s="206" t="s">
        <v>87</v>
      </c>
      <c r="AV630" s="13" t="s">
        <v>87</v>
      </c>
      <c r="AW630" s="13" t="s">
        <v>38</v>
      </c>
      <c r="AX630" s="13" t="s">
        <v>77</v>
      </c>
      <c r="AY630" s="206" t="s">
        <v>165</v>
      </c>
    </row>
    <row r="631" spans="1:65" s="14" customFormat="1" ht="11.25">
      <c r="B631" s="207"/>
      <c r="C631" s="208"/>
      <c r="D631" s="189" t="s">
        <v>178</v>
      </c>
      <c r="E631" s="209" t="s">
        <v>21</v>
      </c>
      <c r="F631" s="210" t="s">
        <v>180</v>
      </c>
      <c r="G631" s="208"/>
      <c r="H631" s="211">
        <v>6.4539999999999997</v>
      </c>
      <c r="I631" s="212"/>
      <c r="J631" s="208"/>
      <c r="K631" s="208"/>
      <c r="L631" s="213"/>
      <c r="M631" s="214"/>
      <c r="N631" s="215"/>
      <c r="O631" s="215"/>
      <c r="P631" s="215"/>
      <c r="Q631" s="215"/>
      <c r="R631" s="215"/>
      <c r="S631" s="215"/>
      <c r="T631" s="216"/>
      <c r="AT631" s="217" t="s">
        <v>178</v>
      </c>
      <c r="AU631" s="217" t="s">
        <v>87</v>
      </c>
      <c r="AV631" s="14" t="s">
        <v>172</v>
      </c>
      <c r="AW631" s="14" t="s">
        <v>38</v>
      </c>
      <c r="AX631" s="14" t="s">
        <v>85</v>
      </c>
      <c r="AY631" s="217" t="s">
        <v>165</v>
      </c>
    </row>
    <row r="632" spans="1:65" s="2" customFormat="1" ht="24.2" customHeight="1">
      <c r="A632" s="37"/>
      <c r="B632" s="38"/>
      <c r="C632" s="176" t="s">
        <v>799</v>
      </c>
      <c r="D632" s="176" t="s">
        <v>167</v>
      </c>
      <c r="E632" s="177" t="s">
        <v>800</v>
      </c>
      <c r="F632" s="178" t="s">
        <v>801</v>
      </c>
      <c r="G632" s="179" t="s">
        <v>170</v>
      </c>
      <c r="H632" s="180">
        <v>200.48</v>
      </c>
      <c r="I632" s="181"/>
      <c r="J632" s="182">
        <f>ROUND(I632*H632,2)</f>
        <v>0</v>
      </c>
      <c r="K632" s="178" t="s">
        <v>171</v>
      </c>
      <c r="L632" s="42"/>
      <c r="M632" s="183" t="s">
        <v>21</v>
      </c>
      <c r="N632" s="184" t="s">
        <v>48</v>
      </c>
      <c r="O632" s="67"/>
      <c r="P632" s="185">
        <f>O632*H632</f>
        <v>0</v>
      </c>
      <c r="Q632" s="185">
        <v>7.3499999999999998E-3</v>
      </c>
      <c r="R632" s="185">
        <f>Q632*H632</f>
        <v>1.4735279999999999</v>
      </c>
      <c r="S632" s="185">
        <v>0</v>
      </c>
      <c r="T632" s="186">
        <f>S632*H632</f>
        <v>0</v>
      </c>
      <c r="U632" s="37"/>
      <c r="V632" s="37"/>
      <c r="W632" s="37"/>
      <c r="X632" s="37"/>
      <c r="Y632" s="37"/>
      <c r="Z632" s="37"/>
      <c r="AA632" s="37"/>
      <c r="AB632" s="37"/>
      <c r="AC632" s="37"/>
      <c r="AD632" s="37"/>
      <c r="AE632" s="37"/>
      <c r="AR632" s="187" t="s">
        <v>172</v>
      </c>
      <c r="AT632" s="187" t="s">
        <v>167</v>
      </c>
      <c r="AU632" s="187" t="s">
        <v>87</v>
      </c>
      <c r="AY632" s="20" t="s">
        <v>165</v>
      </c>
      <c r="BE632" s="188">
        <f>IF(N632="základní",J632,0)</f>
        <v>0</v>
      </c>
      <c r="BF632" s="188">
        <f>IF(N632="snížená",J632,0)</f>
        <v>0</v>
      </c>
      <c r="BG632" s="188">
        <f>IF(N632="zákl. přenesená",J632,0)</f>
        <v>0</v>
      </c>
      <c r="BH632" s="188">
        <f>IF(N632="sníž. přenesená",J632,0)</f>
        <v>0</v>
      </c>
      <c r="BI632" s="188">
        <f>IF(N632="nulová",J632,0)</f>
        <v>0</v>
      </c>
      <c r="BJ632" s="20" t="s">
        <v>85</v>
      </c>
      <c r="BK632" s="188">
        <f>ROUND(I632*H632,2)</f>
        <v>0</v>
      </c>
      <c r="BL632" s="20" t="s">
        <v>172</v>
      </c>
      <c r="BM632" s="187" t="s">
        <v>802</v>
      </c>
    </row>
    <row r="633" spans="1:65" s="2" customFormat="1" ht="19.5">
      <c r="A633" s="37"/>
      <c r="B633" s="38"/>
      <c r="C633" s="39"/>
      <c r="D633" s="189" t="s">
        <v>174</v>
      </c>
      <c r="E633" s="39"/>
      <c r="F633" s="190" t="s">
        <v>803</v>
      </c>
      <c r="G633" s="39"/>
      <c r="H633" s="39"/>
      <c r="I633" s="191"/>
      <c r="J633" s="39"/>
      <c r="K633" s="39"/>
      <c r="L633" s="42"/>
      <c r="M633" s="192"/>
      <c r="N633" s="193"/>
      <c r="O633" s="67"/>
      <c r="P633" s="67"/>
      <c r="Q633" s="67"/>
      <c r="R633" s="67"/>
      <c r="S633" s="67"/>
      <c r="T633" s="68"/>
      <c r="U633" s="37"/>
      <c r="V633" s="37"/>
      <c r="W633" s="37"/>
      <c r="X633" s="37"/>
      <c r="Y633" s="37"/>
      <c r="Z633" s="37"/>
      <c r="AA633" s="37"/>
      <c r="AB633" s="37"/>
      <c r="AC633" s="37"/>
      <c r="AD633" s="37"/>
      <c r="AE633" s="37"/>
      <c r="AT633" s="20" t="s">
        <v>174</v>
      </c>
      <c r="AU633" s="20" t="s">
        <v>87</v>
      </c>
    </row>
    <row r="634" spans="1:65" s="2" customFormat="1" ht="11.25">
      <c r="A634" s="37"/>
      <c r="B634" s="38"/>
      <c r="C634" s="39"/>
      <c r="D634" s="194" t="s">
        <v>176</v>
      </c>
      <c r="E634" s="39"/>
      <c r="F634" s="195" t="s">
        <v>804</v>
      </c>
      <c r="G634" s="39"/>
      <c r="H634" s="39"/>
      <c r="I634" s="191"/>
      <c r="J634" s="39"/>
      <c r="K634" s="39"/>
      <c r="L634" s="42"/>
      <c r="M634" s="192"/>
      <c r="N634" s="193"/>
      <c r="O634" s="67"/>
      <c r="P634" s="67"/>
      <c r="Q634" s="67"/>
      <c r="R634" s="67"/>
      <c r="S634" s="67"/>
      <c r="T634" s="68"/>
      <c r="U634" s="37"/>
      <c r="V634" s="37"/>
      <c r="W634" s="37"/>
      <c r="X634" s="37"/>
      <c r="Y634" s="37"/>
      <c r="Z634" s="37"/>
      <c r="AA634" s="37"/>
      <c r="AB634" s="37"/>
      <c r="AC634" s="37"/>
      <c r="AD634" s="37"/>
      <c r="AE634" s="37"/>
      <c r="AT634" s="20" t="s">
        <v>176</v>
      </c>
      <c r="AU634" s="20" t="s">
        <v>87</v>
      </c>
    </row>
    <row r="635" spans="1:65" s="13" customFormat="1" ht="22.5">
      <c r="B635" s="196"/>
      <c r="C635" s="197"/>
      <c r="D635" s="189" t="s">
        <v>178</v>
      </c>
      <c r="E635" s="198" t="s">
        <v>21</v>
      </c>
      <c r="F635" s="199" t="s">
        <v>805</v>
      </c>
      <c r="G635" s="197"/>
      <c r="H635" s="200">
        <v>15.78</v>
      </c>
      <c r="I635" s="201"/>
      <c r="J635" s="197"/>
      <c r="K635" s="197"/>
      <c r="L635" s="202"/>
      <c r="M635" s="203"/>
      <c r="N635" s="204"/>
      <c r="O635" s="204"/>
      <c r="P635" s="204"/>
      <c r="Q635" s="204"/>
      <c r="R635" s="204"/>
      <c r="S635" s="204"/>
      <c r="T635" s="205"/>
      <c r="AT635" s="206" t="s">
        <v>178</v>
      </c>
      <c r="AU635" s="206" t="s">
        <v>87</v>
      </c>
      <c r="AV635" s="13" t="s">
        <v>87</v>
      </c>
      <c r="AW635" s="13" t="s">
        <v>38</v>
      </c>
      <c r="AX635" s="13" t="s">
        <v>77</v>
      </c>
      <c r="AY635" s="206" t="s">
        <v>165</v>
      </c>
    </row>
    <row r="636" spans="1:65" s="13" customFormat="1" ht="22.5">
      <c r="B636" s="196"/>
      <c r="C636" s="197"/>
      <c r="D636" s="189" t="s">
        <v>178</v>
      </c>
      <c r="E636" s="198" t="s">
        <v>21</v>
      </c>
      <c r="F636" s="199" t="s">
        <v>806</v>
      </c>
      <c r="G636" s="197"/>
      <c r="H636" s="200">
        <v>96.457999999999998</v>
      </c>
      <c r="I636" s="201"/>
      <c r="J636" s="197"/>
      <c r="K636" s="197"/>
      <c r="L636" s="202"/>
      <c r="M636" s="203"/>
      <c r="N636" s="204"/>
      <c r="O636" s="204"/>
      <c r="P636" s="204"/>
      <c r="Q636" s="204"/>
      <c r="R636" s="204"/>
      <c r="S636" s="204"/>
      <c r="T636" s="205"/>
      <c r="AT636" s="206" t="s">
        <v>178</v>
      </c>
      <c r="AU636" s="206" t="s">
        <v>87</v>
      </c>
      <c r="AV636" s="13" t="s">
        <v>87</v>
      </c>
      <c r="AW636" s="13" t="s">
        <v>38</v>
      </c>
      <c r="AX636" s="13" t="s">
        <v>77</v>
      </c>
      <c r="AY636" s="206" t="s">
        <v>165</v>
      </c>
    </row>
    <row r="637" spans="1:65" s="13" customFormat="1" ht="11.25">
      <c r="B637" s="196"/>
      <c r="C637" s="197"/>
      <c r="D637" s="189" t="s">
        <v>178</v>
      </c>
      <c r="E637" s="198" t="s">
        <v>21</v>
      </c>
      <c r="F637" s="199" t="s">
        <v>807</v>
      </c>
      <c r="G637" s="197"/>
      <c r="H637" s="200">
        <v>13.25</v>
      </c>
      <c r="I637" s="201"/>
      <c r="J637" s="197"/>
      <c r="K637" s="197"/>
      <c r="L637" s="202"/>
      <c r="M637" s="203"/>
      <c r="N637" s="204"/>
      <c r="O637" s="204"/>
      <c r="P637" s="204"/>
      <c r="Q637" s="204"/>
      <c r="R637" s="204"/>
      <c r="S637" s="204"/>
      <c r="T637" s="205"/>
      <c r="AT637" s="206" t="s">
        <v>178</v>
      </c>
      <c r="AU637" s="206" t="s">
        <v>87</v>
      </c>
      <c r="AV637" s="13" t="s">
        <v>87</v>
      </c>
      <c r="AW637" s="13" t="s">
        <v>38</v>
      </c>
      <c r="AX637" s="13" t="s">
        <v>77</v>
      </c>
      <c r="AY637" s="206" t="s">
        <v>165</v>
      </c>
    </row>
    <row r="638" spans="1:65" s="13" customFormat="1" ht="11.25">
      <c r="B638" s="196"/>
      <c r="C638" s="197"/>
      <c r="D638" s="189" t="s">
        <v>178</v>
      </c>
      <c r="E638" s="198" t="s">
        <v>21</v>
      </c>
      <c r="F638" s="199" t="s">
        <v>808</v>
      </c>
      <c r="G638" s="197"/>
      <c r="H638" s="200">
        <v>19.992000000000001</v>
      </c>
      <c r="I638" s="201"/>
      <c r="J638" s="197"/>
      <c r="K638" s="197"/>
      <c r="L638" s="202"/>
      <c r="M638" s="203"/>
      <c r="N638" s="204"/>
      <c r="O638" s="204"/>
      <c r="P638" s="204"/>
      <c r="Q638" s="204"/>
      <c r="R638" s="204"/>
      <c r="S638" s="204"/>
      <c r="T638" s="205"/>
      <c r="AT638" s="206" t="s">
        <v>178</v>
      </c>
      <c r="AU638" s="206" t="s">
        <v>87</v>
      </c>
      <c r="AV638" s="13" t="s">
        <v>87</v>
      </c>
      <c r="AW638" s="13" t="s">
        <v>38</v>
      </c>
      <c r="AX638" s="13" t="s">
        <v>77</v>
      </c>
      <c r="AY638" s="206" t="s">
        <v>165</v>
      </c>
    </row>
    <row r="639" spans="1:65" s="13" customFormat="1" ht="11.25">
      <c r="B639" s="196"/>
      <c r="C639" s="197"/>
      <c r="D639" s="189" t="s">
        <v>178</v>
      </c>
      <c r="E639" s="198" t="s">
        <v>21</v>
      </c>
      <c r="F639" s="199" t="s">
        <v>809</v>
      </c>
      <c r="G639" s="197"/>
      <c r="H639" s="200">
        <v>55</v>
      </c>
      <c r="I639" s="201"/>
      <c r="J639" s="197"/>
      <c r="K639" s="197"/>
      <c r="L639" s="202"/>
      <c r="M639" s="203"/>
      <c r="N639" s="204"/>
      <c r="O639" s="204"/>
      <c r="P639" s="204"/>
      <c r="Q639" s="204"/>
      <c r="R639" s="204"/>
      <c r="S639" s="204"/>
      <c r="T639" s="205"/>
      <c r="AT639" s="206" t="s">
        <v>178</v>
      </c>
      <c r="AU639" s="206" t="s">
        <v>87</v>
      </c>
      <c r="AV639" s="13" t="s">
        <v>87</v>
      </c>
      <c r="AW639" s="13" t="s">
        <v>38</v>
      </c>
      <c r="AX639" s="13" t="s">
        <v>77</v>
      </c>
      <c r="AY639" s="206" t="s">
        <v>165</v>
      </c>
    </row>
    <row r="640" spans="1:65" s="14" customFormat="1" ht="11.25">
      <c r="B640" s="207"/>
      <c r="C640" s="208"/>
      <c r="D640" s="189" t="s">
        <v>178</v>
      </c>
      <c r="E640" s="209" t="s">
        <v>21</v>
      </c>
      <c r="F640" s="210" t="s">
        <v>180</v>
      </c>
      <c r="G640" s="208"/>
      <c r="H640" s="211">
        <v>200.48</v>
      </c>
      <c r="I640" s="212"/>
      <c r="J640" s="208"/>
      <c r="K640" s="208"/>
      <c r="L640" s="213"/>
      <c r="M640" s="214"/>
      <c r="N640" s="215"/>
      <c r="O640" s="215"/>
      <c r="P640" s="215"/>
      <c r="Q640" s="215"/>
      <c r="R640" s="215"/>
      <c r="S640" s="215"/>
      <c r="T640" s="216"/>
      <c r="AT640" s="217" t="s">
        <v>178</v>
      </c>
      <c r="AU640" s="217" t="s">
        <v>87</v>
      </c>
      <c r="AV640" s="14" t="s">
        <v>172</v>
      </c>
      <c r="AW640" s="14" t="s">
        <v>38</v>
      </c>
      <c r="AX640" s="14" t="s">
        <v>85</v>
      </c>
      <c r="AY640" s="217" t="s">
        <v>165</v>
      </c>
    </row>
    <row r="641" spans="1:65" s="2" customFormat="1" ht="21.75" customHeight="1">
      <c r="A641" s="37"/>
      <c r="B641" s="38"/>
      <c r="C641" s="176" t="s">
        <v>810</v>
      </c>
      <c r="D641" s="176" t="s">
        <v>167</v>
      </c>
      <c r="E641" s="177" t="s">
        <v>811</v>
      </c>
      <c r="F641" s="178" t="s">
        <v>812</v>
      </c>
      <c r="G641" s="179" t="s">
        <v>170</v>
      </c>
      <c r="H641" s="180">
        <v>200</v>
      </c>
      <c r="I641" s="181"/>
      <c r="J641" s="182">
        <f>ROUND(I641*H641,2)</f>
        <v>0</v>
      </c>
      <c r="K641" s="178" t="s">
        <v>171</v>
      </c>
      <c r="L641" s="42"/>
      <c r="M641" s="183" t="s">
        <v>21</v>
      </c>
      <c r="N641" s="184" t="s">
        <v>48</v>
      </c>
      <c r="O641" s="67"/>
      <c r="P641" s="185">
        <f>O641*H641</f>
        <v>0</v>
      </c>
      <c r="Q641" s="185">
        <v>4.3800000000000002E-3</v>
      </c>
      <c r="R641" s="185">
        <f>Q641*H641</f>
        <v>0.876</v>
      </c>
      <c r="S641" s="185">
        <v>0</v>
      </c>
      <c r="T641" s="186">
        <f>S641*H641</f>
        <v>0</v>
      </c>
      <c r="U641" s="37"/>
      <c r="V641" s="37"/>
      <c r="W641" s="37"/>
      <c r="X641" s="37"/>
      <c r="Y641" s="37"/>
      <c r="Z641" s="37"/>
      <c r="AA641" s="37"/>
      <c r="AB641" s="37"/>
      <c r="AC641" s="37"/>
      <c r="AD641" s="37"/>
      <c r="AE641" s="37"/>
      <c r="AR641" s="187" t="s">
        <v>172</v>
      </c>
      <c r="AT641" s="187" t="s">
        <v>167</v>
      </c>
      <c r="AU641" s="187" t="s">
        <v>87</v>
      </c>
      <c r="AY641" s="20" t="s">
        <v>165</v>
      </c>
      <c r="BE641" s="188">
        <f>IF(N641="základní",J641,0)</f>
        <v>0</v>
      </c>
      <c r="BF641" s="188">
        <f>IF(N641="snížená",J641,0)</f>
        <v>0</v>
      </c>
      <c r="BG641" s="188">
        <f>IF(N641="zákl. přenesená",J641,0)</f>
        <v>0</v>
      </c>
      <c r="BH641" s="188">
        <f>IF(N641="sníž. přenesená",J641,0)</f>
        <v>0</v>
      </c>
      <c r="BI641" s="188">
        <f>IF(N641="nulová",J641,0)</f>
        <v>0</v>
      </c>
      <c r="BJ641" s="20" t="s">
        <v>85</v>
      </c>
      <c r="BK641" s="188">
        <f>ROUND(I641*H641,2)</f>
        <v>0</v>
      </c>
      <c r="BL641" s="20" t="s">
        <v>172</v>
      </c>
      <c r="BM641" s="187" t="s">
        <v>813</v>
      </c>
    </row>
    <row r="642" spans="1:65" s="2" customFormat="1" ht="19.5">
      <c r="A642" s="37"/>
      <c r="B642" s="38"/>
      <c r="C642" s="39"/>
      <c r="D642" s="189" t="s">
        <v>174</v>
      </c>
      <c r="E642" s="39"/>
      <c r="F642" s="190" t="s">
        <v>814</v>
      </c>
      <c r="G642" s="39"/>
      <c r="H642" s="39"/>
      <c r="I642" s="191"/>
      <c r="J642" s="39"/>
      <c r="K642" s="39"/>
      <c r="L642" s="42"/>
      <c r="M642" s="192"/>
      <c r="N642" s="193"/>
      <c r="O642" s="67"/>
      <c r="P642" s="67"/>
      <c r="Q642" s="67"/>
      <c r="R642" s="67"/>
      <c r="S642" s="67"/>
      <c r="T642" s="68"/>
      <c r="U642" s="37"/>
      <c r="V642" s="37"/>
      <c r="W642" s="37"/>
      <c r="X642" s="37"/>
      <c r="Y642" s="37"/>
      <c r="Z642" s="37"/>
      <c r="AA642" s="37"/>
      <c r="AB642" s="37"/>
      <c r="AC642" s="37"/>
      <c r="AD642" s="37"/>
      <c r="AE642" s="37"/>
      <c r="AT642" s="20" t="s">
        <v>174</v>
      </c>
      <c r="AU642" s="20" t="s">
        <v>87</v>
      </c>
    </row>
    <row r="643" spans="1:65" s="2" customFormat="1" ht="11.25">
      <c r="A643" s="37"/>
      <c r="B643" s="38"/>
      <c r="C643" s="39"/>
      <c r="D643" s="194" t="s">
        <v>176</v>
      </c>
      <c r="E643" s="39"/>
      <c r="F643" s="195" t="s">
        <v>815</v>
      </c>
      <c r="G643" s="39"/>
      <c r="H643" s="39"/>
      <c r="I643" s="191"/>
      <c r="J643" s="39"/>
      <c r="K643" s="39"/>
      <c r="L643" s="42"/>
      <c r="M643" s="192"/>
      <c r="N643" s="193"/>
      <c r="O643" s="67"/>
      <c r="P643" s="67"/>
      <c r="Q643" s="67"/>
      <c r="R643" s="67"/>
      <c r="S643" s="67"/>
      <c r="T643" s="68"/>
      <c r="U643" s="37"/>
      <c r="V643" s="37"/>
      <c r="W643" s="37"/>
      <c r="X643" s="37"/>
      <c r="Y643" s="37"/>
      <c r="Z643" s="37"/>
      <c r="AA643" s="37"/>
      <c r="AB643" s="37"/>
      <c r="AC643" s="37"/>
      <c r="AD643" s="37"/>
      <c r="AE643" s="37"/>
      <c r="AT643" s="20" t="s">
        <v>176</v>
      </c>
      <c r="AU643" s="20" t="s">
        <v>87</v>
      </c>
    </row>
    <row r="644" spans="1:65" s="13" customFormat="1" ht="11.25">
      <c r="B644" s="196"/>
      <c r="C644" s="197"/>
      <c r="D644" s="189" t="s">
        <v>178</v>
      </c>
      <c r="E644" s="198" t="s">
        <v>21</v>
      </c>
      <c r="F644" s="199" t="s">
        <v>816</v>
      </c>
      <c r="G644" s="197"/>
      <c r="H644" s="200">
        <v>200</v>
      </c>
      <c r="I644" s="201"/>
      <c r="J644" s="197"/>
      <c r="K644" s="197"/>
      <c r="L644" s="202"/>
      <c r="M644" s="203"/>
      <c r="N644" s="204"/>
      <c r="O644" s="204"/>
      <c r="P644" s="204"/>
      <c r="Q644" s="204"/>
      <c r="R644" s="204"/>
      <c r="S644" s="204"/>
      <c r="T644" s="205"/>
      <c r="AT644" s="206" t="s">
        <v>178</v>
      </c>
      <c r="AU644" s="206" t="s">
        <v>87</v>
      </c>
      <c r="AV644" s="13" t="s">
        <v>87</v>
      </c>
      <c r="AW644" s="13" t="s">
        <v>38</v>
      </c>
      <c r="AX644" s="13" t="s">
        <v>77</v>
      </c>
      <c r="AY644" s="206" t="s">
        <v>165</v>
      </c>
    </row>
    <row r="645" spans="1:65" s="14" customFormat="1" ht="11.25">
      <c r="B645" s="207"/>
      <c r="C645" s="208"/>
      <c r="D645" s="189" t="s">
        <v>178</v>
      </c>
      <c r="E645" s="209" t="s">
        <v>21</v>
      </c>
      <c r="F645" s="210" t="s">
        <v>180</v>
      </c>
      <c r="G645" s="208"/>
      <c r="H645" s="211">
        <v>200</v>
      </c>
      <c r="I645" s="212"/>
      <c r="J645" s="208"/>
      <c r="K645" s="208"/>
      <c r="L645" s="213"/>
      <c r="M645" s="214"/>
      <c r="N645" s="215"/>
      <c r="O645" s="215"/>
      <c r="P645" s="215"/>
      <c r="Q645" s="215"/>
      <c r="R645" s="215"/>
      <c r="S645" s="215"/>
      <c r="T645" s="216"/>
      <c r="AT645" s="217" t="s">
        <v>178</v>
      </c>
      <c r="AU645" s="217" t="s">
        <v>87</v>
      </c>
      <c r="AV645" s="14" t="s">
        <v>172</v>
      </c>
      <c r="AW645" s="14" t="s">
        <v>38</v>
      </c>
      <c r="AX645" s="14" t="s">
        <v>85</v>
      </c>
      <c r="AY645" s="217" t="s">
        <v>165</v>
      </c>
    </row>
    <row r="646" spans="1:65" s="2" customFormat="1" ht="16.5" customHeight="1">
      <c r="A646" s="37"/>
      <c r="B646" s="38"/>
      <c r="C646" s="176" t="s">
        <v>817</v>
      </c>
      <c r="D646" s="176" t="s">
        <v>167</v>
      </c>
      <c r="E646" s="177" t="s">
        <v>818</v>
      </c>
      <c r="F646" s="178" t="s">
        <v>819</v>
      </c>
      <c r="G646" s="179" t="s">
        <v>170</v>
      </c>
      <c r="H646" s="180">
        <v>1371.0609999999999</v>
      </c>
      <c r="I646" s="181"/>
      <c r="J646" s="182">
        <f>ROUND(I646*H646,2)</f>
        <v>0</v>
      </c>
      <c r="K646" s="178" t="s">
        <v>171</v>
      </c>
      <c r="L646" s="42"/>
      <c r="M646" s="183" t="s">
        <v>21</v>
      </c>
      <c r="N646" s="184" t="s">
        <v>48</v>
      </c>
      <c r="O646" s="67"/>
      <c r="P646" s="185">
        <f>O646*H646</f>
        <v>0</v>
      </c>
      <c r="Q646" s="185">
        <v>4.0000000000000001E-3</v>
      </c>
      <c r="R646" s="185">
        <f>Q646*H646</f>
        <v>5.4842439999999995</v>
      </c>
      <c r="S646" s="185">
        <v>0</v>
      </c>
      <c r="T646" s="186">
        <f>S646*H646</f>
        <v>0</v>
      </c>
      <c r="U646" s="37"/>
      <c r="V646" s="37"/>
      <c r="W646" s="37"/>
      <c r="X646" s="37"/>
      <c r="Y646" s="37"/>
      <c r="Z646" s="37"/>
      <c r="AA646" s="37"/>
      <c r="AB646" s="37"/>
      <c r="AC646" s="37"/>
      <c r="AD646" s="37"/>
      <c r="AE646" s="37"/>
      <c r="AR646" s="187" t="s">
        <v>172</v>
      </c>
      <c r="AT646" s="187" t="s">
        <v>167</v>
      </c>
      <c r="AU646" s="187" t="s">
        <v>87</v>
      </c>
      <c r="AY646" s="20" t="s">
        <v>165</v>
      </c>
      <c r="BE646" s="188">
        <f>IF(N646="základní",J646,0)</f>
        <v>0</v>
      </c>
      <c r="BF646" s="188">
        <f>IF(N646="snížená",J646,0)</f>
        <v>0</v>
      </c>
      <c r="BG646" s="188">
        <f>IF(N646="zákl. přenesená",J646,0)</f>
        <v>0</v>
      </c>
      <c r="BH646" s="188">
        <f>IF(N646="sníž. přenesená",J646,0)</f>
        <v>0</v>
      </c>
      <c r="BI646" s="188">
        <f>IF(N646="nulová",J646,0)</f>
        <v>0</v>
      </c>
      <c r="BJ646" s="20" t="s">
        <v>85</v>
      </c>
      <c r="BK646" s="188">
        <f>ROUND(I646*H646,2)</f>
        <v>0</v>
      </c>
      <c r="BL646" s="20" t="s">
        <v>172</v>
      </c>
      <c r="BM646" s="187" t="s">
        <v>820</v>
      </c>
    </row>
    <row r="647" spans="1:65" s="2" customFormat="1" ht="19.5">
      <c r="A647" s="37"/>
      <c r="B647" s="38"/>
      <c r="C647" s="39"/>
      <c r="D647" s="189" t="s">
        <v>174</v>
      </c>
      <c r="E647" s="39"/>
      <c r="F647" s="190" t="s">
        <v>821</v>
      </c>
      <c r="G647" s="39"/>
      <c r="H647" s="39"/>
      <c r="I647" s="191"/>
      <c r="J647" s="39"/>
      <c r="K647" s="39"/>
      <c r="L647" s="42"/>
      <c r="M647" s="192"/>
      <c r="N647" s="193"/>
      <c r="O647" s="67"/>
      <c r="P647" s="67"/>
      <c r="Q647" s="67"/>
      <c r="R647" s="67"/>
      <c r="S647" s="67"/>
      <c r="T647" s="68"/>
      <c r="U647" s="37"/>
      <c r="V647" s="37"/>
      <c r="W647" s="37"/>
      <c r="X647" s="37"/>
      <c r="Y647" s="37"/>
      <c r="Z647" s="37"/>
      <c r="AA647" s="37"/>
      <c r="AB647" s="37"/>
      <c r="AC647" s="37"/>
      <c r="AD647" s="37"/>
      <c r="AE647" s="37"/>
      <c r="AT647" s="20" t="s">
        <v>174</v>
      </c>
      <c r="AU647" s="20" t="s">
        <v>87</v>
      </c>
    </row>
    <row r="648" spans="1:65" s="2" customFormat="1" ht="11.25">
      <c r="A648" s="37"/>
      <c r="B648" s="38"/>
      <c r="C648" s="39"/>
      <c r="D648" s="194" t="s">
        <v>176</v>
      </c>
      <c r="E648" s="39"/>
      <c r="F648" s="195" t="s">
        <v>822</v>
      </c>
      <c r="G648" s="39"/>
      <c r="H648" s="39"/>
      <c r="I648" s="191"/>
      <c r="J648" s="39"/>
      <c r="K648" s="39"/>
      <c r="L648" s="42"/>
      <c r="M648" s="192"/>
      <c r="N648" s="193"/>
      <c r="O648" s="67"/>
      <c r="P648" s="67"/>
      <c r="Q648" s="67"/>
      <c r="R648" s="67"/>
      <c r="S648" s="67"/>
      <c r="T648" s="68"/>
      <c r="U648" s="37"/>
      <c r="V648" s="37"/>
      <c r="W648" s="37"/>
      <c r="X648" s="37"/>
      <c r="Y648" s="37"/>
      <c r="Z648" s="37"/>
      <c r="AA648" s="37"/>
      <c r="AB648" s="37"/>
      <c r="AC648" s="37"/>
      <c r="AD648" s="37"/>
      <c r="AE648" s="37"/>
      <c r="AT648" s="20" t="s">
        <v>176</v>
      </c>
      <c r="AU648" s="20" t="s">
        <v>87</v>
      </c>
    </row>
    <row r="649" spans="1:65" s="13" customFormat="1" ht="33.75">
      <c r="B649" s="196"/>
      <c r="C649" s="197"/>
      <c r="D649" s="189" t="s">
        <v>178</v>
      </c>
      <c r="E649" s="198" t="s">
        <v>21</v>
      </c>
      <c r="F649" s="199" t="s">
        <v>823</v>
      </c>
      <c r="G649" s="197"/>
      <c r="H649" s="200">
        <v>1371.0609999999999</v>
      </c>
      <c r="I649" s="201"/>
      <c r="J649" s="197"/>
      <c r="K649" s="197"/>
      <c r="L649" s="202"/>
      <c r="M649" s="203"/>
      <c r="N649" s="204"/>
      <c r="O649" s="204"/>
      <c r="P649" s="204"/>
      <c r="Q649" s="204"/>
      <c r="R649" s="204"/>
      <c r="S649" s="204"/>
      <c r="T649" s="205"/>
      <c r="AT649" s="206" t="s">
        <v>178</v>
      </c>
      <c r="AU649" s="206" t="s">
        <v>87</v>
      </c>
      <c r="AV649" s="13" t="s">
        <v>87</v>
      </c>
      <c r="AW649" s="13" t="s">
        <v>38</v>
      </c>
      <c r="AX649" s="13" t="s">
        <v>77</v>
      </c>
      <c r="AY649" s="206" t="s">
        <v>165</v>
      </c>
    </row>
    <row r="650" spans="1:65" s="14" customFormat="1" ht="11.25">
      <c r="B650" s="207"/>
      <c r="C650" s="208"/>
      <c r="D650" s="189" t="s">
        <v>178</v>
      </c>
      <c r="E650" s="209" t="s">
        <v>21</v>
      </c>
      <c r="F650" s="210" t="s">
        <v>180</v>
      </c>
      <c r="G650" s="208"/>
      <c r="H650" s="211">
        <v>1371.0609999999999</v>
      </c>
      <c r="I650" s="212"/>
      <c r="J650" s="208"/>
      <c r="K650" s="208"/>
      <c r="L650" s="213"/>
      <c r="M650" s="214"/>
      <c r="N650" s="215"/>
      <c r="O650" s="215"/>
      <c r="P650" s="215"/>
      <c r="Q650" s="215"/>
      <c r="R650" s="215"/>
      <c r="S650" s="215"/>
      <c r="T650" s="216"/>
      <c r="AT650" s="217" t="s">
        <v>178</v>
      </c>
      <c r="AU650" s="217" t="s">
        <v>87</v>
      </c>
      <c r="AV650" s="14" t="s">
        <v>172</v>
      </c>
      <c r="AW650" s="14" t="s">
        <v>38</v>
      </c>
      <c r="AX650" s="14" t="s">
        <v>85</v>
      </c>
      <c r="AY650" s="217" t="s">
        <v>165</v>
      </c>
    </row>
    <row r="651" spans="1:65" s="2" customFormat="1" ht="24.2" customHeight="1">
      <c r="A651" s="37"/>
      <c r="B651" s="38"/>
      <c r="C651" s="176" t="s">
        <v>824</v>
      </c>
      <c r="D651" s="176" t="s">
        <v>167</v>
      </c>
      <c r="E651" s="177" t="s">
        <v>825</v>
      </c>
      <c r="F651" s="178" t="s">
        <v>826</v>
      </c>
      <c r="G651" s="179" t="s">
        <v>449</v>
      </c>
      <c r="H651" s="180">
        <v>1</v>
      </c>
      <c r="I651" s="181"/>
      <c r="J651" s="182">
        <f>ROUND(I651*H651,2)</f>
        <v>0</v>
      </c>
      <c r="K651" s="178" t="s">
        <v>171</v>
      </c>
      <c r="L651" s="42"/>
      <c r="M651" s="183" t="s">
        <v>21</v>
      </c>
      <c r="N651" s="184" t="s">
        <v>48</v>
      </c>
      <c r="O651" s="67"/>
      <c r="P651" s="185">
        <f>O651*H651</f>
        <v>0</v>
      </c>
      <c r="Q651" s="185">
        <v>0.14360000000000001</v>
      </c>
      <c r="R651" s="185">
        <f>Q651*H651</f>
        <v>0.14360000000000001</v>
      </c>
      <c r="S651" s="185">
        <v>0</v>
      </c>
      <c r="T651" s="186">
        <f>S651*H651</f>
        <v>0</v>
      </c>
      <c r="U651" s="37"/>
      <c r="V651" s="37"/>
      <c r="W651" s="37"/>
      <c r="X651" s="37"/>
      <c r="Y651" s="37"/>
      <c r="Z651" s="37"/>
      <c r="AA651" s="37"/>
      <c r="AB651" s="37"/>
      <c r="AC651" s="37"/>
      <c r="AD651" s="37"/>
      <c r="AE651" s="37"/>
      <c r="AR651" s="187" t="s">
        <v>172</v>
      </c>
      <c r="AT651" s="187" t="s">
        <v>167</v>
      </c>
      <c r="AU651" s="187" t="s">
        <v>87</v>
      </c>
      <c r="AY651" s="20" t="s">
        <v>165</v>
      </c>
      <c r="BE651" s="188">
        <f>IF(N651="základní",J651,0)</f>
        <v>0</v>
      </c>
      <c r="BF651" s="188">
        <f>IF(N651="snížená",J651,0)</f>
        <v>0</v>
      </c>
      <c r="BG651" s="188">
        <f>IF(N651="zákl. přenesená",J651,0)</f>
        <v>0</v>
      </c>
      <c r="BH651" s="188">
        <f>IF(N651="sníž. přenesená",J651,0)</f>
        <v>0</v>
      </c>
      <c r="BI651" s="188">
        <f>IF(N651="nulová",J651,0)</f>
        <v>0</v>
      </c>
      <c r="BJ651" s="20" t="s">
        <v>85</v>
      </c>
      <c r="BK651" s="188">
        <f>ROUND(I651*H651,2)</f>
        <v>0</v>
      </c>
      <c r="BL651" s="20" t="s">
        <v>172</v>
      </c>
      <c r="BM651" s="187" t="s">
        <v>827</v>
      </c>
    </row>
    <row r="652" spans="1:65" s="2" customFormat="1" ht="19.5">
      <c r="A652" s="37"/>
      <c r="B652" s="38"/>
      <c r="C652" s="39"/>
      <c r="D652" s="189" t="s">
        <v>174</v>
      </c>
      <c r="E652" s="39"/>
      <c r="F652" s="190" t="s">
        <v>828</v>
      </c>
      <c r="G652" s="39"/>
      <c r="H652" s="39"/>
      <c r="I652" s="191"/>
      <c r="J652" s="39"/>
      <c r="K652" s="39"/>
      <c r="L652" s="42"/>
      <c r="M652" s="192"/>
      <c r="N652" s="193"/>
      <c r="O652" s="67"/>
      <c r="P652" s="67"/>
      <c r="Q652" s="67"/>
      <c r="R652" s="67"/>
      <c r="S652" s="67"/>
      <c r="T652" s="68"/>
      <c r="U652" s="37"/>
      <c r="V652" s="37"/>
      <c r="W652" s="37"/>
      <c r="X652" s="37"/>
      <c r="Y652" s="37"/>
      <c r="Z652" s="37"/>
      <c r="AA652" s="37"/>
      <c r="AB652" s="37"/>
      <c r="AC652" s="37"/>
      <c r="AD652" s="37"/>
      <c r="AE652" s="37"/>
      <c r="AT652" s="20" t="s">
        <v>174</v>
      </c>
      <c r="AU652" s="20" t="s">
        <v>87</v>
      </c>
    </row>
    <row r="653" spans="1:65" s="2" customFormat="1" ht="11.25">
      <c r="A653" s="37"/>
      <c r="B653" s="38"/>
      <c r="C653" s="39"/>
      <c r="D653" s="194" t="s">
        <v>176</v>
      </c>
      <c r="E653" s="39"/>
      <c r="F653" s="195" t="s">
        <v>829</v>
      </c>
      <c r="G653" s="39"/>
      <c r="H653" s="39"/>
      <c r="I653" s="191"/>
      <c r="J653" s="39"/>
      <c r="K653" s="39"/>
      <c r="L653" s="42"/>
      <c r="M653" s="192"/>
      <c r="N653" s="193"/>
      <c r="O653" s="67"/>
      <c r="P653" s="67"/>
      <c r="Q653" s="67"/>
      <c r="R653" s="67"/>
      <c r="S653" s="67"/>
      <c r="T653" s="68"/>
      <c r="U653" s="37"/>
      <c r="V653" s="37"/>
      <c r="W653" s="37"/>
      <c r="X653" s="37"/>
      <c r="Y653" s="37"/>
      <c r="Z653" s="37"/>
      <c r="AA653" s="37"/>
      <c r="AB653" s="37"/>
      <c r="AC653" s="37"/>
      <c r="AD653" s="37"/>
      <c r="AE653" s="37"/>
      <c r="AT653" s="20" t="s">
        <v>176</v>
      </c>
      <c r="AU653" s="20" t="s">
        <v>87</v>
      </c>
    </row>
    <row r="654" spans="1:65" s="13" customFormat="1" ht="11.25">
      <c r="B654" s="196"/>
      <c r="C654" s="197"/>
      <c r="D654" s="189" t="s">
        <v>178</v>
      </c>
      <c r="E654" s="198" t="s">
        <v>21</v>
      </c>
      <c r="F654" s="199" t="s">
        <v>830</v>
      </c>
      <c r="G654" s="197"/>
      <c r="H654" s="200">
        <v>1</v>
      </c>
      <c r="I654" s="201"/>
      <c r="J654" s="197"/>
      <c r="K654" s="197"/>
      <c r="L654" s="202"/>
      <c r="M654" s="203"/>
      <c r="N654" s="204"/>
      <c r="O654" s="204"/>
      <c r="P654" s="204"/>
      <c r="Q654" s="204"/>
      <c r="R654" s="204"/>
      <c r="S654" s="204"/>
      <c r="T654" s="205"/>
      <c r="AT654" s="206" t="s">
        <v>178</v>
      </c>
      <c r="AU654" s="206" t="s">
        <v>87</v>
      </c>
      <c r="AV654" s="13" t="s">
        <v>87</v>
      </c>
      <c r="AW654" s="13" t="s">
        <v>38</v>
      </c>
      <c r="AX654" s="13" t="s">
        <v>77</v>
      </c>
      <c r="AY654" s="206" t="s">
        <v>165</v>
      </c>
    </row>
    <row r="655" spans="1:65" s="14" customFormat="1" ht="11.25">
      <c r="B655" s="207"/>
      <c r="C655" s="208"/>
      <c r="D655" s="189" t="s">
        <v>178</v>
      </c>
      <c r="E655" s="209" t="s">
        <v>21</v>
      </c>
      <c r="F655" s="210" t="s">
        <v>180</v>
      </c>
      <c r="G655" s="208"/>
      <c r="H655" s="211">
        <v>1</v>
      </c>
      <c r="I655" s="212"/>
      <c r="J655" s="208"/>
      <c r="K655" s="208"/>
      <c r="L655" s="213"/>
      <c r="M655" s="214"/>
      <c r="N655" s="215"/>
      <c r="O655" s="215"/>
      <c r="P655" s="215"/>
      <c r="Q655" s="215"/>
      <c r="R655" s="215"/>
      <c r="S655" s="215"/>
      <c r="T655" s="216"/>
      <c r="AT655" s="217" t="s">
        <v>178</v>
      </c>
      <c r="AU655" s="217" t="s">
        <v>87</v>
      </c>
      <c r="AV655" s="14" t="s">
        <v>172</v>
      </c>
      <c r="AW655" s="14" t="s">
        <v>38</v>
      </c>
      <c r="AX655" s="14" t="s">
        <v>85</v>
      </c>
      <c r="AY655" s="217" t="s">
        <v>165</v>
      </c>
    </row>
    <row r="656" spans="1:65" s="2" customFormat="1" ht="24.2" customHeight="1">
      <c r="A656" s="37"/>
      <c r="B656" s="38"/>
      <c r="C656" s="176" t="s">
        <v>831</v>
      </c>
      <c r="D656" s="176" t="s">
        <v>167</v>
      </c>
      <c r="E656" s="177" t="s">
        <v>832</v>
      </c>
      <c r="F656" s="178" t="s">
        <v>833</v>
      </c>
      <c r="G656" s="179" t="s">
        <v>449</v>
      </c>
      <c r="H656" s="180">
        <v>10</v>
      </c>
      <c r="I656" s="181"/>
      <c r="J656" s="182">
        <f>ROUND(I656*H656,2)</f>
        <v>0</v>
      </c>
      <c r="K656" s="178" t="s">
        <v>171</v>
      </c>
      <c r="L656" s="42"/>
      <c r="M656" s="183" t="s">
        <v>21</v>
      </c>
      <c r="N656" s="184" t="s">
        <v>48</v>
      </c>
      <c r="O656" s="67"/>
      <c r="P656" s="185">
        <f>O656*H656</f>
        <v>0</v>
      </c>
      <c r="Q656" s="185">
        <v>0.15409999999999999</v>
      </c>
      <c r="R656" s="185">
        <f>Q656*H656</f>
        <v>1.5409999999999999</v>
      </c>
      <c r="S656" s="185">
        <v>0</v>
      </c>
      <c r="T656" s="186">
        <f>S656*H656</f>
        <v>0</v>
      </c>
      <c r="U656" s="37"/>
      <c r="V656" s="37"/>
      <c r="W656" s="37"/>
      <c r="X656" s="37"/>
      <c r="Y656" s="37"/>
      <c r="Z656" s="37"/>
      <c r="AA656" s="37"/>
      <c r="AB656" s="37"/>
      <c r="AC656" s="37"/>
      <c r="AD656" s="37"/>
      <c r="AE656" s="37"/>
      <c r="AR656" s="187" t="s">
        <v>172</v>
      </c>
      <c r="AT656" s="187" t="s">
        <v>167</v>
      </c>
      <c r="AU656" s="187" t="s">
        <v>87</v>
      </c>
      <c r="AY656" s="20" t="s">
        <v>165</v>
      </c>
      <c r="BE656" s="188">
        <f>IF(N656="základní",J656,0)</f>
        <v>0</v>
      </c>
      <c r="BF656" s="188">
        <f>IF(N656="snížená",J656,0)</f>
        <v>0</v>
      </c>
      <c r="BG656" s="188">
        <f>IF(N656="zákl. přenesená",J656,0)</f>
        <v>0</v>
      </c>
      <c r="BH656" s="188">
        <f>IF(N656="sníž. přenesená",J656,0)</f>
        <v>0</v>
      </c>
      <c r="BI656" s="188">
        <f>IF(N656="nulová",J656,0)</f>
        <v>0</v>
      </c>
      <c r="BJ656" s="20" t="s">
        <v>85</v>
      </c>
      <c r="BK656" s="188">
        <f>ROUND(I656*H656,2)</f>
        <v>0</v>
      </c>
      <c r="BL656" s="20" t="s">
        <v>172</v>
      </c>
      <c r="BM656" s="187" t="s">
        <v>834</v>
      </c>
    </row>
    <row r="657" spans="1:65" s="2" customFormat="1" ht="19.5">
      <c r="A657" s="37"/>
      <c r="B657" s="38"/>
      <c r="C657" s="39"/>
      <c r="D657" s="189" t="s">
        <v>174</v>
      </c>
      <c r="E657" s="39"/>
      <c r="F657" s="190" t="s">
        <v>835</v>
      </c>
      <c r="G657" s="39"/>
      <c r="H657" s="39"/>
      <c r="I657" s="191"/>
      <c r="J657" s="39"/>
      <c r="K657" s="39"/>
      <c r="L657" s="42"/>
      <c r="M657" s="192"/>
      <c r="N657" s="193"/>
      <c r="O657" s="67"/>
      <c r="P657" s="67"/>
      <c r="Q657" s="67"/>
      <c r="R657" s="67"/>
      <c r="S657" s="67"/>
      <c r="T657" s="68"/>
      <c r="U657" s="37"/>
      <c r="V657" s="37"/>
      <c r="W657" s="37"/>
      <c r="X657" s="37"/>
      <c r="Y657" s="37"/>
      <c r="Z657" s="37"/>
      <c r="AA657" s="37"/>
      <c r="AB657" s="37"/>
      <c r="AC657" s="37"/>
      <c r="AD657" s="37"/>
      <c r="AE657" s="37"/>
      <c r="AT657" s="20" t="s">
        <v>174</v>
      </c>
      <c r="AU657" s="20" t="s">
        <v>87</v>
      </c>
    </row>
    <row r="658" spans="1:65" s="2" customFormat="1" ht="11.25">
      <c r="A658" s="37"/>
      <c r="B658" s="38"/>
      <c r="C658" s="39"/>
      <c r="D658" s="194" t="s">
        <v>176</v>
      </c>
      <c r="E658" s="39"/>
      <c r="F658" s="195" t="s">
        <v>836</v>
      </c>
      <c r="G658" s="39"/>
      <c r="H658" s="39"/>
      <c r="I658" s="191"/>
      <c r="J658" s="39"/>
      <c r="K658" s="39"/>
      <c r="L658" s="42"/>
      <c r="M658" s="192"/>
      <c r="N658" s="193"/>
      <c r="O658" s="67"/>
      <c r="P658" s="67"/>
      <c r="Q658" s="67"/>
      <c r="R658" s="67"/>
      <c r="S658" s="67"/>
      <c r="T658" s="68"/>
      <c r="U658" s="37"/>
      <c r="V658" s="37"/>
      <c r="W658" s="37"/>
      <c r="X658" s="37"/>
      <c r="Y658" s="37"/>
      <c r="Z658" s="37"/>
      <c r="AA658" s="37"/>
      <c r="AB658" s="37"/>
      <c r="AC658" s="37"/>
      <c r="AD658" s="37"/>
      <c r="AE658" s="37"/>
      <c r="AT658" s="20" t="s">
        <v>176</v>
      </c>
      <c r="AU658" s="20" t="s">
        <v>87</v>
      </c>
    </row>
    <row r="659" spans="1:65" s="13" customFormat="1" ht="11.25">
      <c r="B659" s="196"/>
      <c r="C659" s="197"/>
      <c r="D659" s="189" t="s">
        <v>178</v>
      </c>
      <c r="E659" s="198" t="s">
        <v>21</v>
      </c>
      <c r="F659" s="199" t="s">
        <v>830</v>
      </c>
      <c r="G659" s="197"/>
      <c r="H659" s="200">
        <v>1</v>
      </c>
      <c r="I659" s="201"/>
      <c r="J659" s="197"/>
      <c r="K659" s="197"/>
      <c r="L659" s="202"/>
      <c r="M659" s="203"/>
      <c r="N659" s="204"/>
      <c r="O659" s="204"/>
      <c r="P659" s="204"/>
      <c r="Q659" s="204"/>
      <c r="R659" s="204"/>
      <c r="S659" s="204"/>
      <c r="T659" s="205"/>
      <c r="AT659" s="206" t="s">
        <v>178</v>
      </c>
      <c r="AU659" s="206" t="s">
        <v>87</v>
      </c>
      <c r="AV659" s="13" t="s">
        <v>87</v>
      </c>
      <c r="AW659" s="13" t="s">
        <v>38</v>
      </c>
      <c r="AX659" s="13" t="s">
        <v>77</v>
      </c>
      <c r="AY659" s="206" t="s">
        <v>165</v>
      </c>
    </row>
    <row r="660" spans="1:65" s="13" customFormat="1" ht="11.25">
      <c r="B660" s="196"/>
      <c r="C660" s="197"/>
      <c r="D660" s="189" t="s">
        <v>178</v>
      </c>
      <c r="E660" s="198" t="s">
        <v>21</v>
      </c>
      <c r="F660" s="199" t="s">
        <v>837</v>
      </c>
      <c r="G660" s="197"/>
      <c r="H660" s="200">
        <v>2</v>
      </c>
      <c r="I660" s="201"/>
      <c r="J660" s="197"/>
      <c r="K660" s="197"/>
      <c r="L660" s="202"/>
      <c r="M660" s="203"/>
      <c r="N660" s="204"/>
      <c r="O660" s="204"/>
      <c r="P660" s="204"/>
      <c r="Q660" s="204"/>
      <c r="R660" s="204"/>
      <c r="S660" s="204"/>
      <c r="T660" s="205"/>
      <c r="AT660" s="206" t="s">
        <v>178</v>
      </c>
      <c r="AU660" s="206" t="s">
        <v>87</v>
      </c>
      <c r="AV660" s="13" t="s">
        <v>87</v>
      </c>
      <c r="AW660" s="13" t="s">
        <v>38</v>
      </c>
      <c r="AX660" s="13" t="s">
        <v>77</v>
      </c>
      <c r="AY660" s="206" t="s">
        <v>165</v>
      </c>
    </row>
    <row r="661" spans="1:65" s="13" customFormat="1" ht="11.25">
      <c r="B661" s="196"/>
      <c r="C661" s="197"/>
      <c r="D661" s="189" t="s">
        <v>178</v>
      </c>
      <c r="E661" s="198" t="s">
        <v>21</v>
      </c>
      <c r="F661" s="199" t="s">
        <v>838</v>
      </c>
      <c r="G661" s="197"/>
      <c r="H661" s="200">
        <v>2</v>
      </c>
      <c r="I661" s="201"/>
      <c r="J661" s="197"/>
      <c r="K661" s="197"/>
      <c r="L661" s="202"/>
      <c r="M661" s="203"/>
      <c r="N661" s="204"/>
      <c r="O661" s="204"/>
      <c r="P661" s="204"/>
      <c r="Q661" s="204"/>
      <c r="R661" s="204"/>
      <c r="S661" s="204"/>
      <c r="T661" s="205"/>
      <c r="AT661" s="206" t="s">
        <v>178</v>
      </c>
      <c r="AU661" s="206" t="s">
        <v>87</v>
      </c>
      <c r="AV661" s="13" t="s">
        <v>87</v>
      </c>
      <c r="AW661" s="13" t="s">
        <v>38</v>
      </c>
      <c r="AX661" s="13" t="s">
        <v>77</v>
      </c>
      <c r="AY661" s="206" t="s">
        <v>165</v>
      </c>
    </row>
    <row r="662" spans="1:65" s="13" customFormat="1" ht="11.25">
      <c r="B662" s="196"/>
      <c r="C662" s="197"/>
      <c r="D662" s="189" t="s">
        <v>178</v>
      </c>
      <c r="E662" s="198" t="s">
        <v>21</v>
      </c>
      <c r="F662" s="199" t="s">
        <v>839</v>
      </c>
      <c r="G662" s="197"/>
      <c r="H662" s="200">
        <v>1</v>
      </c>
      <c r="I662" s="201"/>
      <c r="J662" s="197"/>
      <c r="K662" s="197"/>
      <c r="L662" s="202"/>
      <c r="M662" s="203"/>
      <c r="N662" s="204"/>
      <c r="O662" s="204"/>
      <c r="P662" s="204"/>
      <c r="Q662" s="204"/>
      <c r="R662" s="204"/>
      <c r="S662" s="204"/>
      <c r="T662" s="205"/>
      <c r="AT662" s="206" t="s">
        <v>178</v>
      </c>
      <c r="AU662" s="206" t="s">
        <v>87</v>
      </c>
      <c r="AV662" s="13" t="s">
        <v>87</v>
      </c>
      <c r="AW662" s="13" t="s">
        <v>38</v>
      </c>
      <c r="AX662" s="13" t="s">
        <v>77</v>
      </c>
      <c r="AY662" s="206" t="s">
        <v>165</v>
      </c>
    </row>
    <row r="663" spans="1:65" s="13" customFormat="1" ht="11.25">
      <c r="B663" s="196"/>
      <c r="C663" s="197"/>
      <c r="D663" s="189" t="s">
        <v>178</v>
      </c>
      <c r="E663" s="198" t="s">
        <v>21</v>
      </c>
      <c r="F663" s="199" t="s">
        <v>840</v>
      </c>
      <c r="G663" s="197"/>
      <c r="H663" s="200">
        <v>1</v>
      </c>
      <c r="I663" s="201"/>
      <c r="J663" s="197"/>
      <c r="K663" s="197"/>
      <c r="L663" s="202"/>
      <c r="M663" s="203"/>
      <c r="N663" s="204"/>
      <c r="O663" s="204"/>
      <c r="P663" s="204"/>
      <c r="Q663" s="204"/>
      <c r="R663" s="204"/>
      <c r="S663" s="204"/>
      <c r="T663" s="205"/>
      <c r="AT663" s="206" t="s">
        <v>178</v>
      </c>
      <c r="AU663" s="206" t="s">
        <v>87</v>
      </c>
      <c r="AV663" s="13" t="s">
        <v>87</v>
      </c>
      <c r="AW663" s="13" t="s">
        <v>38</v>
      </c>
      <c r="AX663" s="13" t="s">
        <v>77</v>
      </c>
      <c r="AY663" s="206" t="s">
        <v>165</v>
      </c>
    </row>
    <row r="664" spans="1:65" s="13" customFormat="1" ht="11.25">
      <c r="B664" s="196"/>
      <c r="C664" s="197"/>
      <c r="D664" s="189" t="s">
        <v>178</v>
      </c>
      <c r="E664" s="198" t="s">
        <v>21</v>
      </c>
      <c r="F664" s="199" t="s">
        <v>841</v>
      </c>
      <c r="G664" s="197"/>
      <c r="H664" s="200">
        <v>2</v>
      </c>
      <c r="I664" s="201"/>
      <c r="J664" s="197"/>
      <c r="K664" s="197"/>
      <c r="L664" s="202"/>
      <c r="M664" s="203"/>
      <c r="N664" s="204"/>
      <c r="O664" s="204"/>
      <c r="P664" s="204"/>
      <c r="Q664" s="204"/>
      <c r="R664" s="204"/>
      <c r="S664" s="204"/>
      <c r="T664" s="205"/>
      <c r="AT664" s="206" t="s">
        <v>178</v>
      </c>
      <c r="AU664" s="206" t="s">
        <v>87</v>
      </c>
      <c r="AV664" s="13" t="s">
        <v>87</v>
      </c>
      <c r="AW664" s="13" t="s">
        <v>38</v>
      </c>
      <c r="AX664" s="13" t="s">
        <v>77</v>
      </c>
      <c r="AY664" s="206" t="s">
        <v>165</v>
      </c>
    </row>
    <row r="665" spans="1:65" s="13" customFormat="1" ht="11.25">
      <c r="B665" s="196"/>
      <c r="C665" s="197"/>
      <c r="D665" s="189" t="s">
        <v>178</v>
      </c>
      <c r="E665" s="198" t="s">
        <v>21</v>
      </c>
      <c r="F665" s="199" t="s">
        <v>842</v>
      </c>
      <c r="G665" s="197"/>
      <c r="H665" s="200">
        <v>1</v>
      </c>
      <c r="I665" s="201"/>
      <c r="J665" s="197"/>
      <c r="K665" s="197"/>
      <c r="L665" s="202"/>
      <c r="M665" s="203"/>
      <c r="N665" s="204"/>
      <c r="O665" s="204"/>
      <c r="P665" s="204"/>
      <c r="Q665" s="204"/>
      <c r="R665" s="204"/>
      <c r="S665" s="204"/>
      <c r="T665" s="205"/>
      <c r="AT665" s="206" t="s">
        <v>178</v>
      </c>
      <c r="AU665" s="206" t="s">
        <v>87</v>
      </c>
      <c r="AV665" s="13" t="s">
        <v>87</v>
      </c>
      <c r="AW665" s="13" t="s">
        <v>38</v>
      </c>
      <c r="AX665" s="13" t="s">
        <v>77</v>
      </c>
      <c r="AY665" s="206" t="s">
        <v>165</v>
      </c>
    </row>
    <row r="666" spans="1:65" s="14" customFormat="1" ht="11.25">
      <c r="B666" s="207"/>
      <c r="C666" s="208"/>
      <c r="D666" s="189" t="s">
        <v>178</v>
      </c>
      <c r="E666" s="209" t="s">
        <v>21</v>
      </c>
      <c r="F666" s="210" t="s">
        <v>180</v>
      </c>
      <c r="G666" s="208"/>
      <c r="H666" s="211">
        <v>10</v>
      </c>
      <c r="I666" s="212"/>
      <c r="J666" s="208"/>
      <c r="K666" s="208"/>
      <c r="L666" s="213"/>
      <c r="M666" s="214"/>
      <c r="N666" s="215"/>
      <c r="O666" s="215"/>
      <c r="P666" s="215"/>
      <c r="Q666" s="215"/>
      <c r="R666" s="215"/>
      <c r="S666" s="215"/>
      <c r="T666" s="216"/>
      <c r="AT666" s="217" t="s">
        <v>178</v>
      </c>
      <c r="AU666" s="217" t="s">
        <v>87</v>
      </c>
      <c r="AV666" s="14" t="s">
        <v>172</v>
      </c>
      <c r="AW666" s="14" t="s">
        <v>38</v>
      </c>
      <c r="AX666" s="14" t="s">
        <v>85</v>
      </c>
      <c r="AY666" s="217" t="s">
        <v>165</v>
      </c>
    </row>
    <row r="667" spans="1:65" s="2" customFormat="1" ht="24.2" customHeight="1">
      <c r="A667" s="37"/>
      <c r="B667" s="38"/>
      <c r="C667" s="176" t="s">
        <v>843</v>
      </c>
      <c r="D667" s="176" t="s">
        <v>167</v>
      </c>
      <c r="E667" s="177" t="s">
        <v>844</v>
      </c>
      <c r="F667" s="178" t="s">
        <v>845</v>
      </c>
      <c r="G667" s="179" t="s">
        <v>170</v>
      </c>
      <c r="H667" s="180">
        <v>200.48</v>
      </c>
      <c r="I667" s="181"/>
      <c r="J667" s="182">
        <f>ROUND(I667*H667,2)</f>
        <v>0</v>
      </c>
      <c r="K667" s="178" t="s">
        <v>171</v>
      </c>
      <c r="L667" s="42"/>
      <c r="M667" s="183" t="s">
        <v>21</v>
      </c>
      <c r="N667" s="184" t="s">
        <v>48</v>
      </c>
      <c r="O667" s="67"/>
      <c r="P667" s="185">
        <f>O667*H667</f>
        <v>0</v>
      </c>
      <c r="Q667" s="185">
        <v>1.8380000000000001E-2</v>
      </c>
      <c r="R667" s="185">
        <f>Q667*H667</f>
        <v>3.6848223999999998</v>
      </c>
      <c r="S667" s="185">
        <v>0</v>
      </c>
      <c r="T667" s="186">
        <f>S667*H667</f>
        <v>0</v>
      </c>
      <c r="U667" s="37"/>
      <c r="V667" s="37"/>
      <c r="W667" s="37"/>
      <c r="X667" s="37"/>
      <c r="Y667" s="37"/>
      <c r="Z667" s="37"/>
      <c r="AA667" s="37"/>
      <c r="AB667" s="37"/>
      <c r="AC667" s="37"/>
      <c r="AD667" s="37"/>
      <c r="AE667" s="37"/>
      <c r="AR667" s="187" t="s">
        <v>172</v>
      </c>
      <c r="AT667" s="187" t="s">
        <v>167</v>
      </c>
      <c r="AU667" s="187" t="s">
        <v>87</v>
      </c>
      <c r="AY667" s="20" t="s">
        <v>165</v>
      </c>
      <c r="BE667" s="188">
        <f>IF(N667="základní",J667,0)</f>
        <v>0</v>
      </c>
      <c r="BF667" s="188">
        <f>IF(N667="snížená",J667,0)</f>
        <v>0</v>
      </c>
      <c r="BG667" s="188">
        <f>IF(N667="zákl. přenesená",J667,0)</f>
        <v>0</v>
      </c>
      <c r="BH667" s="188">
        <f>IF(N667="sníž. přenesená",J667,0)</f>
        <v>0</v>
      </c>
      <c r="BI667" s="188">
        <f>IF(N667="nulová",J667,0)</f>
        <v>0</v>
      </c>
      <c r="BJ667" s="20" t="s">
        <v>85</v>
      </c>
      <c r="BK667" s="188">
        <f>ROUND(I667*H667,2)</f>
        <v>0</v>
      </c>
      <c r="BL667" s="20" t="s">
        <v>172</v>
      </c>
      <c r="BM667" s="187" t="s">
        <v>846</v>
      </c>
    </row>
    <row r="668" spans="1:65" s="2" customFormat="1" ht="29.25">
      <c r="A668" s="37"/>
      <c r="B668" s="38"/>
      <c r="C668" s="39"/>
      <c r="D668" s="189" t="s">
        <v>174</v>
      </c>
      <c r="E668" s="39"/>
      <c r="F668" s="190" t="s">
        <v>847</v>
      </c>
      <c r="G668" s="39"/>
      <c r="H668" s="39"/>
      <c r="I668" s="191"/>
      <c r="J668" s="39"/>
      <c r="K668" s="39"/>
      <c r="L668" s="42"/>
      <c r="M668" s="192"/>
      <c r="N668" s="193"/>
      <c r="O668" s="67"/>
      <c r="P668" s="67"/>
      <c r="Q668" s="67"/>
      <c r="R668" s="67"/>
      <c r="S668" s="67"/>
      <c r="T668" s="68"/>
      <c r="U668" s="37"/>
      <c r="V668" s="37"/>
      <c r="W668" s="37"/>
      <c r="X668" s="37"/>
      <c r="Y668" s="37"/>
      <c r="Z668" s="37"/>
      <c r="AA668" s="37"/>
      <c r="AB668" s="37"/>
      <c r="AC668" s="37"/>
      <c r="AD668" s="37"/>
      <c r="AE668" s="37"/>
      <c r="AT668" s="20" t="s">
        <v>174</v>
      </c>
      <c r="AU668" s="20" t="s">
        <v>87</v>
      </c>
    </row>
    <row r="669" spans="1:65" s="2" customFormat="1" ht="11.25">
      <c r="A669" s="37"/>
      <c r="B669" s="38"/>
      <c r="C669" s="39"/>
      <c r="D669" s="194" t="s">
        <v>176</v>
      </c>
      <c r="E669" s="39"/>
      <c r="F669" s="195" t="s">
        <v>848</v>
      </c>
      <c r="G669" s="39"/>
      <c r="H669" s="39"/>
      <c r="I669" s="191"/>
      <c r="J669" s="39"/>
      <c r="K669" s="39"/>
      <c r="L669" s="42"/>
      <c r="M669" s="192"/>
      <c r="N669" s="193"/>
      <c r="O669" s="67"/>
      <c r="P669" s="67"/>
      <c r="Q669" s="67"/>
      <c r="R669" s="67"/>
      <c r="S669" s="67"/>
      <c r="T669" s="68"/>
      <c r="U669" s="37"/>
      <c r="V669" s="37"/>
      <c r="W669" s="37"/>
      <c r="X669" s="37"/>
      <c r="Y669" s="37"/>
      <c r="Z669" s="37"/>
      <c r="AA669" s="37"/>
      <c r="AB669" s="37"/>
      <c r="AC669" s="37"/>
      <c r="AD669" s="37"/>
      <c r="AE669" s="37"/>
      <c r="AT669" s="20" t="s">
        <v>176</v>
      </c>
      <c r="AU669" s="20" t="s">
        <v>87</v>
      </c>
    </row>
    <row r="670" spans="1:65" s="13" customFormat="1" ht="22.5">
      <c r="B670" s="196"/>
      <c r="C670" s="197"/>
      <c r="D670" s="189" t="s">
        <v>178</v>
      </c>
      <c r="E670" s="198" t="s">
        <v>21</v>
      </c>
      <c r="F670" s="199" t="s">
        <v>805</v>
      </c>
      <c r="G670" s="197"/>
      <c r="H670" s="200">
        <v>15.78</v>
      </c>
      <c r="I670" s="201"/>
      <c r="J670" s="197"/>
      <c r="K670" s="197"/>
      <c r="L670" s="202"/>
      <c r="M670" s="203"/>
      <c r="N670" s="204"/>
      <c r="O670" s="204"/>
      <c r="P670" s="204"/>
      <c r="Q670" s="204"/>
      <c r="R670" s="204"/>
      <c r="S670" s="204"/>
      <c r="T670" s="205"/>
      <c r="AT670" s="206" t="s">
        <v>178</v>
      </c>
      <c r="AU670" s="206" t="s">
        <v>87</v>
      </c>
      <c r="AV670" s="13" t="s">
        <v>87</v>
      </c>
      <c r="AW670" s="13" t="s">
        <v>38</v>
      </c>
      <c r="AX670" s="13" t="s">
        <v>77</v>
      </c>
      <c r="AY670" s="206" t="s">
        <v>165</v>
      </c>
    </row>
    <row r="671" spans="1:65" s="13" customFormat="1" ht="22.5">
      <c r="B671" s="196"/>
      <c r="C671" s="197"/>
      <c r="D671" s="189" t="s">
        <v>178</v>
      </c>
      <c r="E671" s="198" t="s">
        <v>21</v>
      </c>
      <c r="F671" s="199" t="s">
        <v>806</v>
      </c>
      <c r="G671" s="197"/>
      <c r="H671" s="200">
        <v>96.457999999999998</v>
      </c>
      <c r="I671" s="201"/>
      <c r="J671" s="197"/>
      <c r="K671" s="197"/>
      <c r="L671" s="202"/>
      <c r="M671" s="203"/>
      <c r="N671" s="204"/>
      <c r="O671" s="204"/>
      <c r="P671" s="204"/>
      <c r="Q671" s="204"/>
      <c r="R671" s="204"/>
      <c r="S671" s="204"/>
      <c r="T671" s="205"/>
      <c r="AT671" s="206" t="s">
        <v>178</v>
      </c>
      <c r="AU671" s="206" t="s">
        <v>87</v>
      </c>
      <c r="AV671" s="13" t="s">
        <v>87</v>
      </c>
      <c r="AW671" s="13" t="s">
        <v>38</v>
      </c>
      <c r="AX671" s="13" t="s">
        <v>77</v>
      </c>
      <c r="AY671" s="206" t="s">
        <v>165</v>
      </c>
    </row>
    <row r="672" spans="1:65" s="13" customFormat="1" ht="11.25">
      <c r="B672" s="196"/>
      <c r="C672" s="197"/>
      <c r="D672" s="189" t="s">
        <v>178</v>
      </c>
      <c r="E672" s="198" t="s">
        <v>21</v>
      </c>
      <c r="F672" s="199" t="s">
        <v>807</v>
      </c>
      <c r="G672" s="197"/>
      <c r="H672" s="200">
        <v>13.25</v>
      </c>
      <c r="I672" s="201"/>
      <c r="J672" s="197"/>
      <c r="K672" s="197"/>
      <c r="L672" s="202"/>
      <c r="M672" s="203"/>
      <c r="N672" s="204"/>
      <c r="O672" s="204"/>
      <c r="P672" s="204"/>
      <c r="Q672" s="204"/>
      <c r="R672" s="204"/>
      <c r="S672" s="204"/>
      <c r="T672" s="205"/>
      <c r="AT672" s="206" t="s">
        <v>178</v>
      </c>
      <c r="AU672" s="206" t="s">
        <v>87</v>
      </c>
      <c r="AV672" s="13" t="s">
        <v>87</v>
      </c>
      <c r="AW672" s="13" t="s">
        <v>38</v>
      </c>
      <c r="AX672" s="13" t="s">
        <v>77</v>
      </c>
      <c r="AY672" s="206" t="s">
        <v>165</v>
      </c>
    </row>
    <row r="673" spans="1:65" s="13" customFormat="1" ht="11.25">
      <c r="B673" s="196"/>
      <c r="C673" s="197"/>
      <c r="D673" s="189" t="s">
        <v>178</v>
      </c>
      <c r="E673" s="198" t="s">
        <v>21</v>
      </c>
      <c r="F673" s="199" t="s">
        <v>808</v>
      </c>
      <c r="G673" s="197"/>
      <c r="H673" s="200">
        <v>19.992000000000001</v>
      </c>
      <c r="I673" s="201"/>
      <c r="J673" s="197"/>
      <c r="K673" s="197"/>
      <c r="L673" s="202"/>
      <c r="M673" s="203"/>
      <c r="N673" s="204"/>
      <c r="O673" s="204"/>
      <c r="P673" s="204"/>
      <c r="Q673" s="204"/>
      <c r="R673" s="204"/>
      <c r="S673" s="204"/>
      <c r="T673" s="205"/>
      <c r="AT673" s="206" t="s">
        <v>178</v>
      </c>
      <c r="AU673" s="206" t="s">
        <v>87</v>
      </c>
      <c r="AV673" s="13" t="s">
        <v>87</v>
      </c>
      <c r="AW673" s="13" t="s">
        <v>38</v>
      </c>
      <c r="AX673" s="13" t="s">
        <v>77</v>
      </c>
      <c r="AY673" s="206" t="s">
        <v>165</v>
      </c>
    </row>
    <row r="674" spans="1:65" s="13" customFormat="1" ht="11.25">
      <c r="B674" s="196"/>
      <c r="C674" s="197"/>
      <c r="D674" s="189" t="s">
        <v>178</v>
      </c>
      <c r="E674" s="198" t="s">
        <v>21</v>
      </c>
      <c r="F674" s="199" t="s">
        <v>809</v>
      </c>
      <c r="G674" s="197"/>
      <c r="H674" s="200">
        <v>55</v>
      </c>
      <c r="I674" s="201"/>
      <c r="J674" s="197"/>
      <c r="K674" s="197"/>
      <c r="L674" s="202"/>
      <c r="M674" s="203"/>
      <c r="N674" s="204"/>
      <c r="O674" s="204"/>
      <c r="P674" s="204"/>
      <c r="Q674" s="204"/>
      <c r="R674" s="204"/>
      <c r="S674" s="204"/>
      <c r="T674" s="205"/>
      <c r="AT674" s="206" t="s">
        <v>178</v>
      </c>
      <c r="AU674" s="206" t="s">
        <v>87</v>
      </c>
      <c r="AV674" s="13" t="s">
        <v>87</v>
      </c>
      <c r="AW674" s="13" t="s">
        <v>38</v>
      </c>
      <c r="AX674" s="13" t="s">
        <v>77</v>
      </c>
      <c r="AY674" s="206" t="s">
        <v>165</v>
      </c>
    </row>
    <row r="675" spans="1:65" s="14" customFormat="1" ht="11.25">
      <c r="B675" s="207"/>
      <c r="C675" s="208"/>
      <c r="D675" s="189" t="s">
        <v>178</v>
      </c>
      <c r="E675" s="209" t="s">
        <v>21</v>
      </c>
      <c r="F675" s="210" t="s">
        <v>180</v>
      </c>
      <c r="G675" s="208"/>
      <c r="H675" s="211">
        <v>200.48</v>
      </c>
      <c r="I675" s="212"/>
      <c r="J675" s="208"/>
      <c r="K675" s="208"/>
      <c r="L675" s="213"/>
      <c r="M675" s="214"/>
      <c r="N675" s="215"/>
      <c r="O675" s="215"/>
      <c r="P675" s="215"/>
      <c r="Q675" s="215"/>
      <c r="R675" s="215"/>
      <c r="S675" s="215"/>
      <c r="T675" s="216"/>
      <c r="AT675" s="217" t="s">
        <v>178</v>
      </c>
      <c r="AU675" s="217" t="s">
        <v>87</v>
      </c>
      <c r="AV675" s="14" t="s">
        <v>172</v>
      </c>
      <c r="AW675" s="14" t="s">
        <v>38</v>
      </c>
      <c r="AX675" s="14" t="s">
        <v>85</v>
      </c>
      <c r="AY675" s="217" t="s">
        <v>165</v>
      </c>
    </row>
    <row r="676" spans="1:65" s="2" customFormat="1" ht="24.2" customHeight="1">
      <c r="A676" s="37"/>
      <c r="B676" s="38"/>
      <c r="C676" s="176" t="s">
        <v>849</v>
      </c>
      <c r="D676" s="176" t="s">
        <v>167</v>
      </c>
      <c r="E676" s="177" t="s">
        <v>850</v>
      </c>
      <c r="F676" s="178" t="s">
        <v>851</v>
      </c>
      <c r="G676" s="179" t="s">
        <v>170</v>
      </c>
      <c r="H676" s="180">
        <v>200.48</v>
      </c>
      <c r="I676" s="181"/>
      <c r="J676" s="182">
        <f>ROUND(I676*H676,2)</f>
        <v>0</v>
      </c>
      <c r="K676" s="178" t="s">
        <v>171</v>
      </c>
      <c r="L676" s="42"/>
      <c r="M676" s="183" t="s">
        <v>21</v>
      </c>
      <c r="N676" s="184" t="s">
        <v>48</v>
      </c>
      <c r="O676" s="67"/>
      <c r="P676" s="185">
        <f>O676*H676</f>
        <v>0</v>
      </c>
      <c r="Q676" s="185">
        <v>7.9000000000000008E-3</v>
      </c>
      <c r="R676" s="185">
        <f>Q676*H676</f>
        <v>1.5837920000000001</v>
      </c>
      <c r="S676" s="185">
        <v>0</v>
      </c>
      <c r="T676" s="186">
        <f>S676*H676</f>
        <v>0</v>
      </c>
      <c r="U676" s="37"/>
      <c r="V676" s="37"/>
      <c r="W676" s="37"/>
      <c r="X676" s="37"/>
      <c r="Y676" s="37"/>
      <c r="Z676" s="37"/>
      <c r="AA676" s="37"/>
      <c r="AB676" s="37"/>
      <c r="AC676" s="37"/>
      <c r="AD676" s="37"/>
      <c r="AE676" s="37"/>
      <c r="AR676" s="187" t="s">
        <v>172</v>
      </c>
      <c r="AT676" s="187" t="s">
        <v>167</v>
      </c>
      <c r="AU676" s="187" t="s">
        <v>87</v>
      </c>
      <c r="AY676" s="20" t="s">
        <v>165</v>
      </c>
      <c r="BE676" s="188">
        <f>IF(N676="základní",J676,0)</f>
        <v>0</v>
      </c>
      <c r="BF676" s="188">
        <f>IF(N676="snížená",J676,0)</f>
        <v>0</v>
      </c>
      <c r="BG676" s="188">
        <f>IF(N676="zákl. přenesená",J676,0)</f>
        <v>0</v>
      </c>
      <c r="BH676" s="188">
        <f>IF(N676="sníž. přenesená",J676,0)</f>
        <v>0</v>
      </c>
      <c r="BI676" s="188">
        <f>IF(N676="nulová",J676,0)</f>
        <v>0</v>
      </c>
      <c r="BJ676" s="20" t="s">
        <v>85</v>
      </c>
      <c r="BK676" s="188">
        <f>ROUND(I676*H676,2)</f>
        <v>0</v>
      </c>
      <c r="BL676" s="20" t="s">
        <v>172</v>
      </c>
      <c r="BM676" s="187" t="s">
        <v>852</v>
      </c>
    </row>
    <row r="677" spans="1:65" s="2" customFormat="1" ht="29.25">
      <c r="A677" s="37"/>
      <c r="B677" s="38"/>
      <c r="C677" s="39"/>
      <c r="D677" s="189" t="s">
        <v>174</v>
      </c>
      <c r="E677" s="39"/>
      <c r="F677" s="190" t="s">
        <v>853</v>
      </c>
      <c r="G677" s="39"/>
      <c r="H677" s="39"/>
      <c r="I677" s="191"/>
      <c r="J677" s="39"/>
      <c r="K677" s="39"/>
      <c r="L677" s="42"/>
      <c r="M677" s="192"/>
      <c r="N677" s="193"/>
      <c r="O677" s="67"/>
      <c r="P677" s="67"/>
      <c r="Q677" s="67"/>
      <c r="R677" s="67"/>
      <c r="S677" s="67"/>
      <c r="T677" s="68"/>
      <c r="U677" s="37"/>
      <c r="V677" s="37"/>
      <c r="W677" s="37"/>
      <c r="X677" s="37"/>
      <c r="Y677" s="37"/>
      <c r="Z677" s="37"/>
      <c r="AA677" s="37"/>
      <c r="AB677" s="37"/>
      <c r="AC677" s="37"/>
      <c r="AD677" s="37"/>
      <c r="AE677" s="37"/>
      <c r="AT677" s="20" t="s">
        <v>174</v>
      </c>
      <c r="AU677" s="20" t="s">
        <v>87</v>
      </c>
    </row>
    <row r="678" spans="1:65" s="2" customFormat="1" ht="11.25">
      <c r="A678" s="37"/>
      <c r="B678" s="38"/>
      <c r="C678" s="39"/>
      <c r="D678" s="194" t="s">
        <v>176</v>
      </c>
      <c r="E678" s="39"/>
      <c r="F678" s="195" t="s">
        <v>854</v>
      </c>
      <c r="G678" s="39"/>
      <c r="H678" s="39"/>
      <c r="I678" s="191"/>
      <c r="J678" s="39"/>
      <c r="K678" s="39"/>
      <c r="L678" s="42"/>
      <c r="M678" s="192"/>
      <c r="N678" s="193"/>
      <c r="O678" s="67"/>
      <c r="P678" s="67"/>
      <c r="Q678" s="67"/>
      <c r="R678" s="67"/>
      <c r="S678" s="67"/>
      <c r="T678" s="68"/>
      <c r="U678" s="37"/>
      <c r="V678" s="37"/>
      <c r="W678" s="37"/>
      <c r="X678" s="37"/>
      <c r="Y678" s="37"/>
      <c r="Z678" s="37"/>
      <c r="AA678" s="37"/>
      <c r="AB678" s="37"/>
      <c r="AC678" s="37"/>
      <c r="AD678" s="37"/>
      <c r="AE678" s="37"/>
      <c r="AT678" s="20" t="s">
        <v>176</v>
      </c>
      <c r="AU678" s="20" t="s">
        <v>87</v>
      </c>
    </row>
    <row r="679" spans="1:65" s="13" customFormat="1" ht="22.5">
      <c r="B679" s="196"/>
      <c r="C679" s="197"/>
      <c r="D679" s="189" t="s">
        <v>178</v>
      </c>
      <c r="E679" s="198" t="s">
        <v>21</v>
      </c>
      <c r="F679" s="199" t="s">
        <v>805</v>
      </c>
      <c r="G679" s="197"/>
      <c r="H679" s="200">
        <v>15.78</v>
      </c>
      <c r="I679" s="201"/>
      <c r="J679" s="197"/>
      <c r="K679" s="197"/>
      <c r="L679" s="202"/>
      <c r="M679" s="203"/>
      <c r="N679" s="204"/>
      <c r="O679" s="204"/>
      <c r="P679" s="204"/>
      <c r="Q679" s="204"/>
      <c r="R679" s="204"/>
      <c r="S679" s="204"/>
      <c r="T679" s="205"/>
      <c r="AT679" s="206" t="s">
        <v>178</v>
      </c>
      <c r="AU679" s="206" t="s">
        <v>87</v>
      </c>
      <c r="AV679" s="13" t="s">
        <v>87</v>
      </c>
      <c r="AW679" s="13" t="s">
        <v>38</v>
      </c>
      <c r="AX679" s="13" t="s">
        <v>77</v>
      </c>
      <c r="AY679" s="206" t="s">
        <v>165</v>
      </c>
    </row>
    <row r="680" spans="1:65" s="13" customFormat="1" ht="22.5">
      <c r="B680" s="196"/>
      <c r="C680" s="197"/>
      <c r="D680" s="189" t="s">
        <v>178</v>
      </c>
      <c r="E680" s="198" t="s">
        <v>21</v>
      </c>
      <c r="F680" s="199" t="s">
        <v>806</v>
      </c>
      <c r="G680" s="197"/>
      <c r="H680" s="200">
        <v>96.457999999999998</v>
      </c>
      <c r="I680" s="201"/>
      <c r="J680" s="197"/>
      <c r="K680" s="197"/>
      <c r="L680" s="202"/>
      <c r="M680" s="203"/>
      <c r="N680" s="204"/>
      <c r="O680" s="204"/>
      <c r="P680" s="204"/>
      <c r="Q680" s="204"/>
      <c r="R680" s="204"/>
      <c r="S680" s="204"/>
      <c r="T680" s="205"/>
      <c r="AT680" s="206" t="s">
        <v>178</v>
      </c>
      <c r="AU680" s="206" t="s">
        <v>87</v>
      </c>
      <c r="AV680" s="13" t="s">
        <v>87</v>
      </c>
      <c r="AW680" s="13" t="s">
        <v>38</v>
      </c>
      <c r="AX680" s="13" t="s">
        <v>77</v>
      </c>
      <c r="AY680" s="206" t="s">
        <v>165</v>
      </c>
    </row>
    <row r="681" spans="1:65" s="13" customFormat="1" ht="11.25">
      <c r="B681" s="196"/>
      <c r="C681" s="197"/>
      <c r="D681" s="189" t="s">
        <v>178</v>
      </c>
      <c r="E681" s="198" t="s">
        <v>21</v>
      </c>
      <c r="F681" s="199" t="s">
        <v>807</v>
      </c>
      <c r="G681" s="197"/>
      <c r="H681" s="200">
        <v>13.25</v>
      </c>
      <c r="I681" s="201"/>
      <c r="J681" s="197"/>
      <c r="K681" s="197"/>
      <c r="L681" s="202"/>
      <c r="M681" s="203"/>
      <c r="N681" s="204"/>
      <c r="O681" s="204"/>
      <c r="P681" s="204"/>
      <c r="Q681" s="204"/>
      <c r="R681" s="204"/>
      <c r="S681" s="204"/>
      <c r="T681" s="205"/>
      <c r="AT681" s="206" t="s">
        <v>178</v>
      </c>
      <c r="AU681" s="206" t="s">
        <v>87</v>
      </c>
      <c r="AV681" s="13" t="s">
        <v>87</v>
      </c>
      <c r="AW681" s="13" t="s">
        <v>38</v>
      </c>
      <c r="AX681" s="13" t="s">
        <v>77</v>
      </c>
      <c r="AY681" s="206" t="s">
        <v>165</v>
      </c>
    </row>
    <row r="682" spans="1:65" s="13" customFormat="1" ht="11.25">
      <c r="B682" s="196"/>
      <c r="C682" s="197"/>
      <c r="D682" s="189" t="s">
        <v>178</v>
      </c>
      <c r="E682" s="198" t="s">
        <v>21</v>
      </c>
      <c r="F682" s="199" t="s">
        <v>808</v>
      </c>
      <c r="G682" s="197"/>
      <c r="H682" s="200">
        <v>19.992000000000001</v>
      </c>
      <c r="I682" s="201"/>
      <c r="J682" s="197"/>
      <c r="K682" s="197"/>
      <c r="L682" s="202"/>
      <c r="M682" s="203"/>
      <c r="N682" s="204"/>
      <c r="O682" s="204"/>
      <c r="P682" s="204"/>
      <c r="Q682" s="204"/>
      <c r="R682" s="204"/>
      <c r="S682" s="204"/>
      <c r="T682" s="205"/>
      <c r="AT682" s="206" t="s">
        <v>178</v>
      </c>
      <c r="AU682" s="206" t="s">
        <v>87</v>
      </c>
      <c r="AV682" s="13" t="s">
        <v>87</v>
      </c>
      <c r="AW682" s="13" t="s">
        <v>38</v>
      </c>
      <c r="AX682" s="13" t="s">
        <v>77</v>
      </c>
      <c r="AY682" s="206" t="s">
        <v>165</v>
      </c>
    </row>
    <row r="683" spans="1:65" s="13" customFormat="1" ht="11.25">
      <c r="B683" s="196"/>
      <c r="C683" s="197"/>
      <c r="D683" s="189" t="s">
        <v>178</v>
      </c>
      <c r="E683" s="198" t="s">
        <v>21</v>
      </c>
      <c r="F683" s="199" t="s">
        <v>809</v>
      </c>
      <c r="G683" s="197"/>
      <c r="H683" s="200">
        <v>55</v>
      </c>
      <c r="I683" s="201"/>
      <c r="J683" s="197"/>
      <c r="K683" s="197"/>
      <c r="L683" s="202"/>
      <c r="M683" s="203"/>
      <c r="N683" s="204"/>
      <c r="O683" s="204"/>
      <c r="P683" s="204"/>
      <c r="Q683" s="204"/>
      <c r="R683" s="204"/>
      <c r="S683" s="204"/>
      <c r="T683" s="205"/>
      <c r="AT683" s="206" t="s">
        <v>178</v>
      </c>
      <c r="AU683" s="206" t="s">
        <v>87</v>
      </c>
      <c r="AV683" s="13" t="s">
        <v>87</v>
      </c>
      <c r="AW683" s="13" t="s">
        <v>38</v>
      </c>
      <c r="AX683" s="13" t="s">
        <v>77</v>
      </c>
      <c r="AY683" s="206" t="s">
        <v>165</v>
      </c>
    </row>
    <row r="684" spans="1:65" s="14" customFormat="1" ht="11.25">
      <c r="B684" s="207"/>
      <c r="C684" s="208"/>
      <c r="D684" s="189" t="s">
        <v>178</v>
      </c>
      <c r="E684" s="209" t="s">
        <v>21</v>
      </c>
      <c r="F684" s="210" t="s">
        <v>180</v>
      </c>
      <c r="G684" s="208"/>
      <c r="H684" s="211">
        <v>200.48</v>
      </c>
      <c r="I684" s="212"/>
      <c r="J684" s="208"/>
      <c r="K684" s="208"/>
      <c r="L684" s="213"/>
      <c r="M684" s="214"/>
      <c r="N684" s="215"/>
      <c r="O684" s="215"/>
      <c r="P684" s="215"/>
      <c r="Q684" s="215"/>
      <c r="R684" s="215"/>
      <c r="S684" s="215"/>
      <c r="T684" s="216"/>
      <c r="AT684" s="217" t="s">
        <v>178</v>
      </c>
      <c r="AU684" s="217" t="s">
        <v>87</v>
      </c>
      <c r="AV684" s="14" t="s">
        <v>172</v>
      </c>
      <c r="AW684" s="14" t="s">
        <v>38</v>
      </c>
      <c r="AX684" s="14" t="s">
        <v>85</v>
      </c>
      <c r="AY684" s="217" t="s">
        <v>165</v>
      </c>
    </row>
    <row r="685" spans="1:65" s="2" customFormat="1" ht="37.9" customHeight="1">
      <c r="A685" s="37"/>
      <c r="B685" s="38"/>
      <c r="C685" s="176" t="s">
        <v>855</v>
      </c>
      <c r="D685" s="176" t="s">
        <v>167</v>
      </c>
      <c r="E685" s="177" t="s">
        <v>856</v>
      </c>
      <c r="F685" s="178" t="s">
        <v>857</v>
      </c>
      <c r="G685" s="179" t="s">
        <v>170</v>
      </c>
      <c r="H685" s="180">
        <v>200</v>
      </c>
      <c r="I685" s="181"/>
      <c r="J685" s="182">
        <f>ROUND(I685*H685,2)</f>
        <v>0</v>
      </c>
      <c r="K685" s="178" t="s">
        <v>171</v>
      </c>
      <c r="L685" s="42"/>
      <c r="M685" s="183" t="s">
        <v>21</v>
      </c>
      <c r="N685" s="184" t="s">
        <v>48</v>
      </c>
      <c r="O685" s="67"/>
      <c r="P685" s="185">
        <f>O685*H685</f>
        <v>0</v>
      </c>
      <c r="Q685" s="185">
        <v>2.1139999999999999E-2</v>
      </c>
      <c r="R685" s="185">
        <f>Q685*H685</f>
        <v>4.2279999999999998</v>
      </c>
      <c r="S685" s="185">
        <v>0</v>
      </c>
      <c r="T685" s="186">
        <f>S685*H685</f>
        <v>0</v>
      </c>
      <c r="U685" s="37"/>
      <c r="V685" s="37"/>
      <c r="W685" s="37"/>
      <c r="X685" s="37"/>
      <c r="Y685" s="37"/>
      <c r="Z685" s="37"/>
      <c r="AA685" s="37"/>
      <c r="AB685" s="37"/>
      <c r="AC685" s="37"/>
      <c r="AD685" s="37"/>
      <c r="AE685" s="37"/>
      <c r="AR685" s="187" t="s">
        <v>172</v>
      </c>
      <c r="AT685" s="187" t="s">
        <v>167</v>
      </c>
      <c r="AU685" s="187" t="s">
        <v>87</v>
      </c>
      <c r="AY685" s="20" t="s">
        <v>165</v>
      </c>
      <c r="BE685" s="188">
        <f>IF(N685="základní",J685,0)</f>
        <v>0</v>
      </c>
      <c r="BF685" s="188">
        <f>IF(N685="snížená",J685,0)</f>
        <v>0</v>
      </c>
      <c r="BG685" s="188">
        <f>IF(N685="zákl. přenesená",J685,0)</f>
        <v>0</v>
      </c>
      <c r="BH685" s="188">
        <f>IF(N685="sníž. přenesená",J685,0)</f>
        <v>0</v>
      </c>
      <c r="BI685" s="188">
        <f>IF(N685="nulová",J685,0)</f>
        <v>0</v>
      </c>
      <c r="BJ685" s="20" t="s">
        <v>85</v>
      </c>
      <c r="BK685" s="188">
        <f>ROUND(I685*H685,2)</f>
        <v>0</v>
      </c>
      <c r="BL685" s="20" t="s">
        <v>172</v>
      </c>
      <c r="BM685" s="187" t="s">
        <v>858</v>
      </c>
    </row>
    <row r="686" spans="1:65" s="2" customFormat="1" ht="29.25">
      <c r="A686" s="37"/>
      <c r="B686" s="38"/>
      <c r="C686" s="39"/>
      <c r="D686" s="189" t="s">
        <v>174</v>
      </c>
      <c r="E686" s="39"/>
      <c r="F686" s="190" t="s">
        <v>859</v>
      </c>
      <c r="G686" s="39"/>
      <c r="H686" s="39"/>
      <c r="I686" s="191"/>
      <c r="J686" s="39"/>
      <c r="K686" s="39"/>
      <c r="L686" s="42"/>
      <c r="M686" s="192"/>
      <c r="N686" s="193"/>
      <c r="O686" s="67"/>
      <c r="P686" s="67"/>
      <c r="Q686" s="67"/>
      <c r="R686" s="67"/>
      <c r="S686" s="67"/>
      <c r="T686" s="68"/>
      <c r="U686" s="37"/>
      <c r="V686" s="37"/>
      <c r="W686" s="37"/>
      <c r="X686" s="37"/>
      <c r="Y686" s="37"/>
      <c r="Z686" s="37"/>
      <c r="AA686" s="37"/>
      <c r="AB686" s="37"/>
      <c r="AC686" s="37"/>
      <c r="AD686" s="37"/>
      <c r="AE686" s="37"/>
      <c r="AT686" s="20" t="s">
        <v>174</v>
      </c>
      <c r="AU686" s="20" t="s">
        <v>87</v>
      </c>
    </row>
    <row r="687" spans="1:65" s="2" customFormat="1" ht="11.25">
      <c r="A687" s="37"/>
      <c r="B687" s="38"/>
      <c r="C687" s="39"/>
      <c r="D687" s="194" t="s">
        <v>176</v>
      </c>
      <c r="E687" s="39"/>
      <c r="F687" s="195" t="s">
        <v>860</v>
      </c>
      <c r="G687" s="39"/>
      <c r="H687" s="39"/>
      <c r="I687" s="191"/>
      <c r="J687" s="39"/>
      <c r="K687" s="39"/>
      <c r="L687" s="42"/>
      <c r="M687" s="192"/>
      <c r="N687" s="193"/>
      <c r="O687" s="67"/>
      <c r="P687" s="67"/>
      <c r="Q687" s="67"/>
      <c r="R687" s="67"/>
      <c r="S687" s="67"/>
      <c r="T687" s="68"/>
      <c r="U687" s="37"/>
      <c r="V687" s="37"/>
      <c r="W687" s="37"/>
      <c r="X687" s="37"/>
      <c r="Y687" s="37"/>
      <c r="Z687" s="37"/>
      <c r="AA687" s="37"/>
      <c r="AB687" s="37"/>
      <c r="AC687" s="37"/>
      <c r="AD687" s="37"/>
      <c r="AE687" s="37"/>
      <c r="AT687" s="20" t="s">
        <v>176</v>
      </c>
      <c r="AU687" s="20" t="s">
        <v>87</v>
      </c>
    </row>
    <row r="688" spans="1:65" s="13" customFormat="1" ht="11.25">
      <c r="B688" s="196"/>
      <c r="C688" s="197"/>
      <c r="D688" s="189" t="s">
        <v>178</v>
      </c>
      <c r="E688" s="198" t="s">
        <v>21</v>
      </c>
      <c r="F688" s="199" t="s">
        <v>861</v>
      </c>
      <c r="G688" s="197"/>
      <c r="H688" s="200">
        <v>50</v>
      </c>
      <c r="I688" s="201"/>
      <c r="J688" s="197"/>
      <c r="K688" s="197"/>
      <c r="L688" s="202"/>
      <c r="M688" s="203"/>
      <c r="N688" s="204"/>
      <c r="O688" s="204"/>
      <c r="P688" s="204"/>
      <c r="Q688" s="204"/>
      <c r="R688" s="204"/>
      <c r="S688" s="204"/>
      <c r="T688" s="205"/>
      <c r="AT688" s="206" t="s">
        <v>178</v>
      </c>
      <c r="AU688" s="206" t="s">
        <v>87</v>
      </c>
      <c r="AV688" s="13" t="s">
        <v>87</v>
      </c>
      <c r="AW688" s="13" t="s">
        <v>38</v>
      </c>
      <c r="AX688" s="13" t="s">
        <v>77</v>
      </c>
      <c r="AY688" s="206" t="s">
        <v>165</v>
      </c>
    </row>
    <row r="689" spans="1:65" s="13" customFormat="1" ht="11.25">
      <c r="B689" s="196"/>
      <c r="C689" s="197"/>
      <c r="D689" s="189" t="s">
        <v>178</v>
      </c>
      <c r="E689" s="198" t="s">
        <v>21</v>
      </c>
      <c r="F689" s="199" t="s">
        <v>862</v>
      </c>
      <c r="G689" s="197"/>
      <c r="H689" s="200">
        <v>50</v>
      </c>
      <c r="I689" s="201"/>
      <c r="J689" s="197"/>
      <c r="K689" s="197"/>
      <c r="L689" s="202"/>
      <c r="M689" s="203"/>
      <c r="N689" s="204"/>
      <c r="O689" s="204"/>
      <c r="P689" s="204"/>
      <c r="Q689" s="204"/>
      <c r="R689" s="204"/>
      <c r="S689" s="204"/>
      <c r="T689" s="205"/>
      <c r="AT689" s="206" t="s">
        <v>178</v>
      </c>
      <c r="AU689" s="206" t="s">
        <v>87</v>
      </c>
      <c r="AV689" s="13" t="s">
        <v>87</v>
      </c>
      <c r="AW689" s="13" t="s">
        <v>38</v>
      </c>
      <c r="AX689" s="13" t="s">
        <v>77</v>
      </c>
      <c r="AY689" s="206" t="s">
        <v>165</v>
      </c>
    </row>
    <row r="690" spans="1:65" s="13" customFormat="1" ht="11.25">
      <c r="B690" s="196"/>
      <c r="C690" s="197"/>
      <c r="D690" s="189" t="s">
        <v>178</v>
      </c>
      <c r="E690" s="198" t="s">
        <v>21</v>
      </c>
      <c r="F690" s="199" t="s">
        <v>863</v>
      </c>
      <c r="G690" s="197"/>
      <c r="H690" s="200">
        <v>50</v>
      </c>
      <c r="I690" s="201"/>
      <c r="J690" s="197"/>
      <c r="K690" s="197"/>
      <c r="L690" s="202"/>
      <c r="M690" s="203"/>
      <c r="N690" s="204"/>
      <c r="O690" s="204"/>
      <c r="P690" s="204"/>
      <c r="Q690" s="204"/>
      <c r="R690" s="204"/>
      <c r="S690" s="204"/>
      <c r="T690" s="205"/>
      <c r="AT690" s="206" t="s">
        <v>178</v>
      </c>
      <c r="AU690" s="206" t="s">
        <v>87</v>
      </c>
      <c r="AV690" s="13" t="s">
        <v>87</v>
      </c>
      <c r="AW690" s="13" t="s">
        <v>38</v>
      </c>
      <c r="AX690" s="13" t="s">
        <v>77</v>
      </c>
      <c r="AY690" s="206" t="s">
        <v>165</v>
      </c>
    </row>
    <row r="691" spans="1:65" s="13" customFormat="1" ht="11.25">
      <c r="B691" s="196"/>
      <c r="C691" s="197"/>
      <c r="D691" s="189" t="s">
        <v>178</v>
      </c>
      <c r="E691" s="198" t="s">
        <v>21</v>
      </c>
      <c r="F691" s="199" t="s">
        <v>864</v>
      </c>
      <c r="G691" s="197"/>
      <c r="H691" s="200">
        <v>50</v>
      </c>
      <c r="I691" s="201"/>
      <c r="J691" s="197"/>
      <c r="K691" s="197"/>
      <c r="L691" s="202"/>
      <c r="M691" s="203"/>
      <c r="N691" s="204"/>
      <c r="O691" s="204"/>
      <c r="P691" s="204"/>
      <c r="Q691" s="204"/>
      <c r="R691" s="204"/>
      <c r="S691" s="204"/>
      <c r="T691" s="205"/>
      <c r="AT691" s="206" t="s">
        <v>178</v>
      </c>
      <c r="AU691" s="206" t="s">
        <v>87</v>
      </c>
      <c r="AV691" s="13" t="s">
        <v>87</v>
      </c>
      <c r="AW691" s="13" t="s">
        <v>38</v>
      </c>
      <c r="AX691" s="13" t="s">
        <v>77</v>
      </c>
      <c r="AY691" s="206" t="s">
        <v>165</v>
      </c>
    </row>
    <row r="692" spans="1:65" s="14" customFormat="1" ht="11.25">
      <c r="B692" s="207"/>
      <c r="C692" s="208"/>
      <c r="D692" s="189" t="s">
        <v>178</v>
      </c>
      <c r="E692" s="209" t="s">
        <v>21</v>
      </c>
      <c r="F692" s="210" t="s">
        <v>180</v>
      </c>
      <c r="G692" s="208"/>
      <c r="H692" s="211">
        <v>200</v>
      </c>
      <c r="I692" s="212"/>
      <c r="J692" s="208"/>
      <c r="K692" s="208"/>
      <c r="L692" s="213"/>
      <c r="M692" s="214"/>
      <c r="N692" s="215"/>
      <c r="O692" s="215"/>
      <c r="P692" s="215"/>
      <c r="Q692" s="215"/>
      <c r="R692" s="215"/>
      <c r="S692" s="215"/>
      <c r="T692" s="216"/>
      <c r="AT692" s="217" t="s">
        <v>178</v>
      </c>
      <c r="AU692" s="217" t="s">
        <v>87</v>
      </c>
      <c r="AV692" s="14" t="s">
        <v>172</v>
      </c>
      <c r="AW692" s="14" t="s">
        <v>38</v>
      </c>
      <c r="AX692" s="14" t="s">
        <v>85</v>
      </c>
      <c r="AY692" s="217" t="s">
        <v>165</v>
      </c>
    </row>
    <row r="693" spans="1:65" s="2" customFormat="1" ht="16.5" customHeight="1">
      <c r="A693" s="37"/>
      <c r="B693" s="38"/>
      <c r="C693" s="176" t="s">
        <v>865</v>
      </c>
      <c r="D693" s="176" t="s">
        <v>167</v>
      </c>
      <c r="E693" s="177" t="s">
        <v>244</v>
      </c>
      <c r="F693" s="178" t="s">
        <v>866</v>
      </c>
      <c r="G693" s="179" t="s">
        <v>189</v>
      </c>
      <c r="H693" s="180">
        <v>180</v>
      </c>
      <c r="I693" s="181"/>
      <c r="J693" s="182">
        <f>ROUND(I693*H693,2)</f>
        <v>0</v>
      </c>
      <c r="K693" s="178" t="s">
        <v>21</v>
      </c>
      <c r="L693" s="42"/>
      <c r="M693" s="183" t="s">
        <v>21</v>
      </c>
      <c r="N693" s="184" t="s">
        <v>48</v>
      </c>
      <c r="O693" s="67"/>
      <c r="P693" s="185">
        <f>O693*H693</f>
        <v>0</v>
      </c>
      <c r="Q693" s="185">
        <v>0.15</v>
      </c>
      <c r="R693" s="185">
        <f>Q693*H693</f>
        <v>27</v>
      </c>
      <c r="S693" s="185">
        <v>0</v>
      </c>
      <c r="T693" s="186">
        <f>S693*H693</f>
        <v>0</v>
      </c>
      <c r="U693" s="37"/>
      <c r="V693" s="37"/>
      <c r="W693" s="37"/>
      <c r="X693" s="37"/>
      <c r="Y693" s="37"/>
      <c r="Z693" s="37"/>
      <c r="AA693" s="37"/>
      <c r="AB693" s="37"/>
      <c r="AC693" s="37"/>
      <c r="AD693" s="37"/>
      <c r="AE693" s="37"/>
      <c r="AR693" s="187" t="s">
        <v>172</v>
      </c>
      <c r="AT693" s="187" t="s">
        <v>167</v>
      </c>
      <c r="AU693" s="187" t="s">
        <v>87</v>
      </c>
      <c r="AY693" s="20" t="s">
        <v>165</v>
      </c>
      <c r="BE693" s="188">
        <f>IF(N693="základní",J693,0)</f>
        <v>0</v>
      </c>
      <c r="BF693" s="188">
        <f>IF(N693="snížená",J693,0)</f>
        <v>0</v>
      </c>
      <c r="BG693" s="188">
        <f>IF(N693="zákl. přenesená",J693,0)</f>
        <v>0</v>
      </c>
      <c r="BH693" s="188">
        <f>IF(N693="sníž. přenesená",J693,0)</f>
        <v>0</v>
      </c>
      <c r="BI693" s="188">
        <f>IF(N693="nulová",J693,0)</f>
        <v>0</v>
      </c>
      <c r="BJ693" s="20" t="s">
        <v>85</v>
      </c>
      <c r="BK693" s="188">
        <f>ROUND(I693*H693,2)</f>
        <v>0</v>
      </c>
      <c r="BL693" s="20" t="s">
        <v>172</v>
      </c>
      <c r="BM693" s="187" t="s">
        <v>867</v>
      </c>
    </row>
    <row r="694" spans="1:65" s="2" customFormat="1" ht="29.25">
      <c r="A694" s="37"/>
      <c r="B694" s="38"/>
      <c r="C694" s="39"/>
      <c r="D694" s="189" t="s">
        <v>174</v>
      </c>
      <c r="E694" s="39"/>
      <c r="F694" s="190" t="s">
        <v>868</v>
      </c>
      <c r="G694" s="39"/>
      <c r="H694" s="39"/>
      <c r="I694" s="191"/>
      <c r="J694" s="39"/>
      <c r="K694" s="39"/>
      <c r="L694" s="42"/>
      <c r="M694" s="192"/>
      <c r="N694" s="193"/>
      <c r="O694" s="67"/>
      <c r="P694" s="67"/>
      <c r="Q694" s="67"/>
      <c r="R694" s="67"/>
      <c r="S694" s="67"/>
      <c r="T694" s="68"/>
      <c r="U694" s="37"/>
      <c r="V694" s="37"/>
      <c r="W694" s="37"/>
      <c r="X694" s="37"/>
      <c r="Y694" s="37"/>
      <c r="Z694" s="37"/>
      <c r="AA694" s="37"/>
      <c r="AB694" s="37"/>
      <c r="AC694" s="37"/>
      <c r="AD694" s="37"/>
      <c r="AE694" s="37"/>
      <c r="AT694" s="20" t="s">
        <v>174</v>
      </c>
      <c r="AU694" s="20" t="s">
        <v>87</v>
      </c>
    </row>
    <row r="695" spans="1:65" s="13" customFormat="1" ht="22.5">
      <c r="B695" s="196"/>
      <c r="C695" s="197"/>
      <c r="D695" s="189" t="s">
        <v>178</v>
      </c>
      <c r="E695" s="198" t="s">
        <v>21</v>
      </c>
      <c r="F695" s="199" t="s">
        <v>869</v>
      </c>
      <c r="G695" s="197"/>
      <c r="H695" s="200">
        <v>180</v>
      </c>
      <c r="I695" s="201"/>
      <c r="J695" s="197"/>
      <c r="K695" s="197"/>
      <c r="L695" s="202"/>
      <c r="M695" s="203"/>
      <c r="N695" s="204"/>
      <c r="O695" s="204"/>
      <c r="P695" s="204"/>
      <c r="Q695" s="204"/>
      <c r="R695" s="204"/>
      <c r="S695" s="204"/>
      <c r="T695" s="205"/>
      <c r="AT695" s="206" t="s">
        <v>178</v>
      </c>
      <c r="AU695" s="206" t="s">
        <v>87</v>
      </c>
      <c r="AV695" s="13" t="s">
        <v>87</v>
      </c>
      <c r="AW695" s="13" t="s">
        <v>38</v>
      </c>
      <c r="AX695" s="13" t="s">
        <v>77</v>
      </c>
      <c r="AY695" s="206" t="s">
        <v>165</v>
      </c>
    </row>
    <row r="696" spans="1:65" s="14" customFormat="1" ht="11.25">
      <c r="B696" s="207"/>
      <c r="C696" s="208"/>
      <c r="D696" s="189" t="s">
        <v>178</v>
      </c>
      <c r="E696" s="209" t="s">
        <v>21</v>
      </c>
      <c r="F696" s="210" t="s">
        <v>180</v>
      </c>
      <c r="G696" s="208"/>
      <c r="H696" s="211">
        <v>180</v>
      </c>
      <c r="I696" s="212"/>
      <c r="J696" s="208"/>
      <c r="K696" s="208"/>
      <c r="L696" s="213"/>
      <c r="M696" s="214"/>
      <c r="N696" s="215"/>
      <c r="O696" s="215"/>
      <c r="P696" s="215"/>
      <c r="Q696" s="215"/>
      <c r="R696" s="215"/>
      <c r="S696" s="215"/>
      <c r="T696" s="216"/>
      <c r="AT696" s="217" t="s">
        <v>178</v>
      </c>
      <c r="AU696" s="217" t="s">
        <v>87</v>
      </c>
      <c r="AV696" s="14" t="s">
        <v>172</v>
      </c>
      <c r="AW696" s="14" t="s">
        <v>38</v>
      </c>
      <c r="AX696" s="14" t="s">
        <v>85</v>
      </c>
      <c r="AY696" s="217" t="s">
        <v>165</v>
      </c>
    </row>
    <row r="697" spans="1:65" s="2" customFormat="1" ht="24.2" customHeight="1">
      <c r="A697" s="37"/>
      <c r="B697" s="38"/>
      <c r="C697" s="239" t="s">
        <v>870</v>
      </c>
      <c r="D697" s="239" t="s">
        <v>281</v>
      </c>
      <c r="E697" s="240" t="s">
        <v>871</v>
      </c>
      <c r="F697" s="241" t="s">
        <v>872</v>
      </c>
      <c r="G697" s="242" t="s">
        <v>189</v>
      </c>
      <c r="H697" s="243">
        <v>198</v>
      </c>
      <c r="I697" s="244"/>
      <c r="J697" s="245">
        <f>ROUND(I697*H697,2)</f>
        <v>0</v>
      </c>
      <c r="K697" s="241" t="s">
        <v>171</v>
      </c>
      <c r="L697" s="246"/>
      <c r="M697" s="247" t="s">
        <v>21</v>
      </c>
      <c r="N697" s="248" t="s">
        <v>48</v>
      </c>
      <c r="O697" s="67"/>
      <c r="P697" s="185">
        <f>O697*H697</f>
        <v>0</v>
      </c>
      <c r="Q697" s="185">
        <v>1E-4</v>
      </c>
      <c r="R697" s="185">
        <f>Q697*H697</f>
        <v>1.9800000000000002E-2</v>
      </c>
      <c r="S697" s="185">
        <v>0</v>
      </c>
      <c r="T697" s="186">
        <f>S697*H697</f>
        <v>0</v>
      </c>
      <c r="U697" s="37"/>
      <c r="V697" s="37"/>
      <c r="W697" s="37"/>
      <c r="X697" s="37"/>
      <c r="Y697" s="37"/>
      <c r="Z697" s="37"/>
      <c r="AA697" s="37"/>
      <c r="AB697" s="37"/>
      <c r="AC697" s="37"/>
      <c r="AD697" s="37"/>
      <c r="AE697" s="37"/>
      <c r="AR697" s="187" t="s">
        <v>222</v>
      </c>
      <c r="AT697" s="187" t="s">
        <v>281</v>
      </c>
      <c r="AU697" s="187" t="s">
        <v>87</v>
      </c>
      <c r="AY697" s="20" t="s">
        <v>165</v>
      </c>
      <c r="BE697" s="188">
        <f>IF(N697="základní",J697,0)</f>
        <v>0</v>
      </c>
      <c r="BF697" s="188">
        <f>IF(N697="snížená",J697,0)</f>
        <v>0</v>
      </c>
      <c r="BG697" s="188">
        <f>IF(N697="zákl. přenesená",J697,0)</f>
        <v>0</v>
      </c>
      <c r="BH697" s="188">
        <f>IF(N697="sníž. přenesená",J697,0)</f>
        <v>0</v>
      </c>
      <c r="BI697" s="188">
        <f>IF(N697="nulová",J697,0)</f>
        <v>0</v>
      </c>
      <c r="BJ697" s="20" t="s">
        <v>85</v>
      </c>
      <c r="BK697" s="188">
        <f>ROUND(I697*H697,2)</f>
        <v>0</v>
      </c>
      <c r="BL697" s="20" t="s">
        <v>172</v>
      </c>
      <c r="BM697" s="187" t="s">
        <v>873</v>
      </c>
    </row>
    <row r="698" spans="1:65" s="2" customFormat="1" ht="11.25">
      <c r="A698" s="37"/>
      <c r="B698" s="38"/>
      <c r="C698" s="39"/>
      <c r="D698" s="189" t="s">
        <v>174</v>
      </c>
      <c r="E698" s="39"/>
      <c r="F698" s="190" t="s">
        <v>872</v>
      </c>
      <c r="G698" s="39"/>
      <c r="H698" s="39"/>
      <c r="I698" s="191"/>
      <c r="J698" s="39"/>
      <c r="K698" s="39"/>
      <c r="L698" s="42"/>
      <c r="M698" s="192"/>
      <c r="N698" s="193"/>
      <c r="O698" s="67"/>
      <c r="P698" s="67"/>
      <c r="Q698" s="67"/>
      <c r="R698" s="67"/>
      <c r="S698" s="67"/>
      <c r="T698" s="68"/>
      <c r="U698" s="37"/>
      <c r="V698" s="37"/>
      <c r="W698" s="37"/>
      <c r="X698" s="37"/>
      <c r="Y698" s="37"/>
      <c r="Z698" s="37"/>
      <c r="AA698" s="37"/>
      <c r="AB698" s="37"/>
      <c r="AC698" s="37"/>
      <c r="AD698" s="37"/>
      <c r="AE698" s="37"/>
      <c r="AT698" s="20" t="s">
        <v>174</v>
      </c>
      <c r="AU698" s="20" t="s">
        <v>87</v>
      </c>
    </row>
    <row r="699" spans="1:65" s="2" customFormat="1" ht="19.5">
      <c r="A699" s="37"/>
      <c r="B699" s="38"/>
      <c r="C699" s="39"/>
      <c r="D699" s="189" t="s">
        <v>372</v>
      </c>
      <c r="E699" s="39"/>
      <c r="F699" s="249" t="s">
        <v>874</v>
      </c>
      <c r="G699" s="39"/>
      <c r="H699" s="39"/>
      <c r="I699" s="191"/>
      <c r="J699" s="39"/>
      <c r="K699" s="39"/>
      <c r="L699" s="42"/>
      <c r="M699" s="192"/>
      <c r="N699" s="193"/>
      <c r="O699" s="67"/>
      <c r="P699" s="67"/>
      <c r="Q699" s="67"/>
      <c r="R699" s="67"/>
      <c r="S699" s="67"/>
      <c r="T699" s="68"/>
      <c r="U699" s="37"/>
      <c r="V699" s="37"/>
      <c r="W699" s="37"/>
      <c r="X699" s="37"/>
      <c r="Y699" s="37"/>
      <c r="Z699" s="37"/>
      <c r="AA699" s="37"/>
      <c r="AB699" s="37"/>
      <c r="AC699" s="37"/>
      <c r="AD699" s="37"/>
      <c r="AE699" s="37"/>
      <c r="AT699" s="20" t="s">
        <v>372</v>
      </c>
      <c r="AU699" s="20" t="s">
        <v>87</v>
      </c>
    </row>
    <row r="700" spans="1:65" s="13" customFormat="1" ht="22.5">
      <c r="B700" s="196"/>
      <c r="C700" s="197"/>
      <c r="D700" s="189" t="s">
        <v>178</v>
      </c>
      <c r="E700" s="198" t="s">
        <v>21</v>
      </c>
      <c r="F700" s="199" t="s">
        <v>875</v>
      </c>
      <c r="G700" s="197"/>
      <c r="H700" s="200">
        <v>198</v>
      </c>
      <c r="I700" s="201"/>
      <c r="J700" s="197"/>
      <c r="K700" s="197"/>
      <c r="L700" s="202"/>
      <c r="M700" s="203"/>
      <c r="N700" s="204"/>
      <c r="O700" s="204"/>
      <c r="P700" s="204"/>
      <c r="Q700" s="204"/>
      <c r="R700" s="204"/>
      <c r="S700" s="204"/>
      <c r="T700" s="205"/>
      <c r="AT700" s="206" t="s">
        <v>178</v>
      </c>
      <c r="AU700" s="206" t="s">
        <v>87</v>
      </c>
      <c r="AV700" s="13" t="s">
        <v>87</v>
      </c>
      <c r="AW700" s="13" t="s">
        <v>38</v>
      </c>
      <c r="AX700" s="13" t="s">
        <v>77</v>
      </c>
      <c r="AY700" s="206" t="s">
        <v>165</v>
      </c>
    </row>
    <row r="701" spans="1:65" s="14" customFormat="1" ht="11.25">
      <c r="B701" s="207"/>
      <c r="C701" s="208"/>
      <c r="D701" s="189" t="s">
        <v>178</v>
      </c>
      <c r="E701" s="209" t="s">
        <v>21</v>
      </c>
      <c r="F701" s="210" t="s">
        <v>180</v>
      </c>
      <c r="G701" s="208"/>
      <c r="H701" s="211">
        <v>198</v>
      </c>
      <c r="I701" s="212"/>
      <c r="J701" s="208"/>
      <c r="K701" s="208"/>
      <c r="L701" s="213"/>
      <c r="M701" s="214"/>
      <c r="N701" s="215"/>
      <c r="O701" s="215"/>
      <c r="P701" s="215"/>
      <c r="Q701" s="215"/>
      <c r="R701" s="215"/>
      <c r="S701" s="215"/>
      <c r="T701" s="216"/>
      <c r="AT701" s="217" t="s">
        <v>178</v>
      </c>
      <c r="AU701" s="217" t="s">
        <v>87</v>
      </c>
      <c r="AV701" s="14" t="s">
        <v>172</v>
      </c>
      <c r="AW701" s="14" t="s">
        <v>38</v>
      </c>
      <c r="AX701" s="14" t="s">
        <v>85</v>
      </c>
      <c r="AY701" s="217" t="s">
        <v>165</v>
      </c>
    </row>
    <row r="702" spans="1:65" s="2" customFormat="1" ht="24.2" customHeight="1">
      <c r="A702" s="37"/>
      <c r="B702" s="38"/>
      <c r="C702" s="176" t="s">
        <v>876</v>
      </c>
      <c r="D702" s="176" t="s">
        <v>167</v>
      </c>
      <c r="E702" s="177" t="s">
        <v>877</v>
      </c>
      <c r="F702" s="178" t="s">
        <v>878</v>
      </c>
      <c r="G702" s="179" t="s">
        <v>170</v>
      </c>
      <c r="H702" s="180">
        <v>24.097999999999999</v>
      </c>
      <c r="I702" s="181"/>
      <c r="J702" s="182">
        <f>ROUND(I702*H702,2)</f>
        <v>0</v>
      </c>
      <c r="K702" s="178" t="s">
        <v>171</v>
      </c>
      <c r="L702" s="42"/>
      <c r="M702" s="183" t="s">
        <v>21</v>
      </c>
      <c r="N702" s="184" t="s">
        <v>48</v>
      </c>
      <c r="O702" s="67"/>
      <c r="P702" s="185">
        <f>O702*H702</f>
        <v>0</v>
      </c>
      <c r="Q702" s="185">
        <v>3.4680000000000002E-2</v>
      </c>
      <c r="R702" s="185">
        <f>Q702*H702</f>
        <v>0.83571864000000007</v>
      </c>
      <c r="S702" s="185">
        <v>0</v>
      </c>
      <c r="T702" s="186">
        <f>S702*H702</f>
        <v>0</v>
      </c>
      <c r="U702" s="37"/>
      <c r="V702" s="37"/>
      <c r="W702" s="37"/>
      <c r="X702" s="37"/>
      <c r="Y702" s="37"/>
      <c r="Z702" s="37"/>
      <c r="AA702" s="37"/>
      <c r="AB702" s="37"/>
      <c r="AC702" s="37"/>
      <c r="AD702" s="37"/>
      <c r="AE702" s="37"/>
      <c r="AR702" s="187" t="s">
        <v>172</v>
      </c>
      <c r="AT702" s="187" t="s">
        <v>167</v>
      </c>
      <c r="AU702" s="187" t="s">
        <v>87</v>
      </c>
      <c r="AY702" s="20" t="s">
        <v>165</v>
      </c>
      <c r="BE702" s="188">
        <f>IF(N702="základní",J702,0)</f>
        <v>0</v>
      </c>
      <c r="BF702" s="188">
        <f>IF(N702="snížená",J702,0)</f>
        <v>0</v>
      </c>
      <c r="BG702" s="188">
        <f>IF(N702="zákl. přenesená",J702,0)</f>
        <v>0</v>
      </c>
      <c r="BH702" s="188">
        <f>IF(N702="sníž. přenesená",J702,0)</f>
        <v>0</v>
      </c>
      <c r="BI702" s="188">
        <f>IF(N702="nulová",J702,0)</f>
        <v>0</v>
      </c>
      <c r="BJ702" s="20" t="s">
        <v>85</v>
      </c>
      <c r="BK702" s="188">
        <f>ROUND(I702*H702,2)</f>
        <v>0</v>
      </c>
      <c r="BL702" s="20" t="s">
        <v>172</v>
      </c>
      <c r="BM702" s="187" t="s">
        <v>879</v>
      </c>
    </row>
    <row r="703" spans="1:65" s="2" customFormat="1" ht="19.5">
      <c r="A703" s="37"/>
      <c r="B703" s="38"/>
      <c r="C703" s="39"/>
      <c r="D703" s="189" t="s">
        <v>174</v>
      </c>
      <c r="E703" s="39"/>
      <c r="F703" s="190" t="s">
        <v>880</v>
      </c>
      <c r="G703" s="39"/>
      <c r="H703" s="39"/>
      <c r="I703" s="191"/>
      <c r="J703" s="39"/>
      <c r="K703" s="39"/>
      <c r="L703" s="42"/>
      <c r="M703" s="192"/>
      <c r="N703" s="193"/>
      <c r="O703" s="67"/>
      <c r="P703" s="67"/>
      <c r="Q703" s="67"/>
      <c r="R703" s="67"/>
      <c r="S703" s="67"/>
      <c r="T703" s="68"/>
      <c r="U703" s="37"/>
      <c r="V703" s="37"/>
      <c r="W703" s="37"/>
      <c r="X703" s="37"/>
      <c r="Y703" s="37"/>
      <c r="Z703" s="37"/>
      <c r="AA703" s="37"/>
      <c r="AB703" s="37"/>
      <c r="AC703" s="37"/>
      <c r="AD703" s="37"/>
      <c r="AE703" s="37"/>
      <c r="AT703" s="20" t="s">
        <v>174</v>
      </c>
      <c r="AU703" s="20" t="s">
        <v>87</v>
      </c>
    </row>
    <row r="704" spans="1:65" s="2" customFormat="1" ht="11.25">
      <c r="A704" s="37"/>
      <c r="B704" s="38"/>
      <c r="C704" s="39"/>
      <c r="D704" s="194" t="s">
        <v>176</v>
      </c>
      <c r="E704" s="39"/>
      <c r="F704" s="195" t="s">
        <v>881</v>
      </c>
      <c r="G704" s="39"/>
      <c r="H704" s="39"/>
      <c r="I704" s="191"/>
      <c r="J704" s="39"/>
      <c r="K704" s="39"/>
      <c r="L704" s="42"/>
      <c r="M704" s="192"/>
      <c r="N704" s="193"/>
      <c r="O704" s="67"/>
      <c r="P704" s="67"/>
      <c r="Q704" s="67"/>
      <c r="R704" s="67"/>
      <c r="S704" s="67"/>
      <c r="T704" s="68"/>
      <c r="U704" s="37"/>
      <c r="V704" s="37"/>
      <c r="W704" s="37"/>
      <c r="X704" s="37"/>
      <c r="Y704" s="37"/>
      <c r="Z704" s="37"/>
      <c r="AA704" s="37"/>
      <c r="AB704" s="37"/>
      <c r="AC704" s="37"/>
      <c r="AD704" s="37"/>
      <c r="AE704" s="37"/>
      <c r="AT704" s="20" t="s">
        <v>176</v>
      </c>
      <c r="AU704" s="20" t="s">
        <v>87</v>
      </c>
    </row>
    <row r="705" spans="1:65" s="13" customFormat="1" ht="22.5">
      <c r="B705" s="196"/>
      <c r="C705" s="197"/>
      <c r="D705" s="189" t="s">
        <v>178</v>
      </c>
      <c r="E705" s="198" t="s">
        <v>21</v>
      </c>
      <c r="F705" s="199" t="s">
        <v>882</v>
      </c>
      <c r="G705" s="197"/>
      <c r="H705" s="200">
        <v>3.42</v>
      </c>
      <c r="I705" s="201"/>
      <c r="J705" s="197"/>
      <c r="K705" s="197"/>
      <c r="L705" s="202"/>
      <c r="M705" s="203"/>
      <c r="N705" s="204"/>
      <c r="O705" s="204"/>
      <c r="P705" s="204"/>
      <c r="Q705" s="204"/>
      <c r="R705" s="204"/>
      <c r="S705" s="204"/>
      <c r="T705" s="205"/>
      <c r="AT705" s="206" t="s">
        <v>178</v>
      </c>
      <c r="AU705" s="206" t="s">
        <v>87</v>
      </c>
      <c r="AV705" s="13" t="s">
        <v>87</v>
      </c>
      <c r="AW705" s="13" t="s">
        <v>38</v>
      </c>
      <c r="AX705" s="13" t="s">
        <v>77</v>
      </c>
      <c r="AY705" s="206" t="s">
        <v>165</v>
      </c>
    </row>
    <row r="706" spans="1:65" s="13" customFormat="1" ht="11.25">
      <c r="B706" s="196"/>
      <c r="C706" s="197"/>
      <c r="D706" s="189" t="s">
        <v>178</v>
      </c>
      <c r="E706" s="198" t="s">
        <v>21</v>
      </c>
      <c r="F706" s="199" t="s">
        <v>883</v>
      </c>
      <c r="G706" s="197"/>
      <c r="H706" s="200">
        <v>10.452</v>
      </c>
      <c r="I706" s="201"/>
      <c r="J706" s="197"/>
      <c r="K706" s="197"/>
      <c r="L706" s="202"/>
      <c r="M706" s="203"/>
      <c r="N706" s="204"/>
      <c r="O706" s="204"/>
      <c r="P706" s="204"/>
      <c r="Q706" s="204"/>
      <c r="R706" s="204"/>
      <c r="S706" s="204"/>
      <c r="T706" s="205"/>
      <c r="AT706" s="206" t="s">
        <v>178</v>
      </c>
      <c r="AU706" s="206" t="s">
        <v>87</v>
      </c>
      <c r="AV706" s="13" t="s">
        <v>87</v>
      </c>
      <c r="AW706" s="13" t="s">
        <v>38</v>
      </c>
      <c r="AX706" s="13" t="s">
        <v>77</v>
      </c>
      <c r="AY706" s="206" t="s">
        <v>165</v>
      </c>
    </row>
    <row r="707" spans="1:65" s="13" customFormat="1" ht="11.25">
      <c r="B707" s="196"/>
      <c r="C707" s="197"/>
      <c r="D707" s="189" t="s">
        <v>178</v>
      </c>
      <c r="E707" s="198" t="s">
        <v>21</v>
      </c>
      <c r="F707" s="199" t="s">
        <v>884</v>
      </c>
      <c r="G707" s="197"/>
      <c r="H707" s="200">
        <v>5.226</v>
      </c>
      <c r="I707" s="201"/>
      <c r="J707" s="197"/>
      <c r="K707" s="197"/>
      <c r="L707" s="202"/>
      <c r="M707" s="203"/>
      <c r="N707" s="204"/>
      <c r="O707" s="204"/>
      <c r="P707" s="204"/>
      <c r="Q707" s="204"/>
      <c r="R707" s="204"/>
      <c r="S707" s="204"/>
      <c r="T707" s="205"/>
      <c r="AT707" s="206" t="s">
        <v>178</v>
      </c>
      <c r="AU707" s="206" t="s">
        <v>87</v>
      </c>
      <c r="AV707" s="13" t="s">
        <v>87</v>
      </c>
      <c r="AW707" s="13" t="s">
        <v>38</v>
      </c>
      <c r="AX707" s="13" t="s">
        <v>77</v>
      </c>
      <c r="AY707" s="206" t="s">
        <v>165</v>
      </c>
    </row>
    <row r="708" spans="1:65" s="13" customFormat="1" ht="11.25">
      <c r="B708" s="196"/>
      <c r="C708" s="197"/>
      <c r="D708" s="189" t="s">
        <v>178</v>
      </c>
      <c r="E708" s="198" t="s">
        <v>21</v>
      </c>
      <c r="F708" s="199" t="s">
        <v>885</v>
      </c>
      <c r="G708" s="197"/>
      <c r="H708" s="200">
        <v>5</v>
      </c>
      <c r="I708" s="201"/>
      <c r="J708" s="197"/>
      <c r="K708" s="197"/>
      <c r="L708" s="202"/>
      <c r="M708" s="203"/>
      <c r="N708" s="204"/>
      <c r="O708" s="204"/>
      <c r="P708" s="204"/>
      <c r="Q708" s="204"/>
      <c r="R708" s="204"/>
      <c r="S708" s="204"/>
      <c r="T708" s="205"/>
      <c r="AT708" s="206" t="s">
        <v>178</v>
      </c>
      <c r="AU708" s="206" t="s">
        <v>87</v>
      </c>
      <c r="AV708" s="13" t="s">
        <v>87</v>
      </c>
      <c r="AW708" s="13" t="s">
        <v>38</v>
      </c>
      <c r="AX708" s="13" t="s">
        <v>77</v>
      </c>
      <c r="AY708" s="206" t="s">
        <v>165</v>
      </c>
    </row>
    <row r="709" spans="1:65" s="14" customFormat="1" ht="11.25">
      <c r="B709" s="207"/>
      <c r="C709" s="208"/>
      <c r="D709" s="189" t="s">
        <v>178</v>
      </c>
      <c r="E709" s="209" t="s">
        <v>21</v>
      </c>
      <c r="F709" s="210" t="s">
        <v>180</v>
      </c>
      <c r="G709" s="208"/>
      <c r="H709" s="211">
        <v>24.097999999999999</v>
      </c>
      <c r="I709" s="212"/>
      <c r="J709" s="208"/>
      <c r="K709" s="208"/>
      <c r="L709" s="213"/>
      <c r="M709" s="214"/>
      <c r="N709" s="215"/>
      <c r="O709" s="215"/>
      <c r="P709" s="215"/>
      <c r="Q709" s="215"/>
      <c r="R709" s="215"/>
      <c r="S709" s="215"/>
      <c r="T709" s="216"/>
      <c r="AT709" s="217" t="s">
        <v>178</v>
      </c>
      <c r="AU709" s="217" t="s">
        <v>87</v>
      </c>
      <c r="AV709" s="14" t="s">
        <v>172</v>
      </c>
      <c r="AW709" s="14" t="s">
        <v>38</v>
      </c>
      <c r="AX709" s="14" t="s">
        <v>85</v>
      </c>
      <c r="AY709" s="217" t="s">
        <v>165</v>
      </c>
    </row>
    <row r="710" spans="1:65" s="2" customFormat="1" ht="16.5" customHeight="1">
      <c r="A710" s="37"/>
      <c r="B710" s="38"/>
      <c r="C710" s="176" t="s">
        <v>886</v>
      </c>
      <c r="D710" s="176" t="s">
        <v>167</v>
      </c>
      <c r="E710" s="177" t="s">
        <v>887</v>
      </c>
      <c r="F710" s="178" t="s">
        <v>888</v>
      </c>
      <c r="G710" s="179" t="s">
        <v>170</v>
      </c>
      <c r="H710" s="180">
        <v>525</v>
      </c>
      <c r="I710" s="181"/>
      <c r="J710" s="182">
        <f>ROUND(I710*H710,2)</f>
        <v>0</v>
      </c>
      <c r="K710" s="178" t="s">
        <v>171</v>
      </c>
      <c r="L710" s="42"/>
      <c r="M710" s="183" t="s">
        <v>21</v>
      </c>
      <c r="N710" s="184" t="s">
        <v>48</v>
      </c>
      <c r="O710" s="67"/>
      <c r="P710" s="185">
        <f>O710*H710</f>
        <v>0</v>
      </c>
      <c r="Q710" s="185">
        <v>9.8999999999999999E-4</v>
      </c>
      <c r="R710" s="185">
        <f>Q710*H710</f>
        <v>0.51975000000000005</v>
      </c>
      <c r="S710" s="185">
        <v>6.0000000000000002E-5</v>
      </c>
      <c r="T710" s="186">
        <f>S710*H710</f>
        <v>3.15E-2</v>
      </c>
      <c r="U710" s="37"/>
      <c r="V710" s="37"/>
      <c r="W710" s="37"/>
      <c r="X710" s="37"/>
      <c r="Y710" s="37"/>
      <c r="Z710" s="37"/>
      <c r="AA710" s="37"/>
      <c r="AB710" s="37"/>
      <c r="AC710" s="37"/>
      <c r="AD710" s="37"/>
      <c r="AE710" s="37"/>
      <c r="AR710" s="187" t="s">
        <v>172</v>
      </c>
      <c r="AT710" s="187" t="s">
        <v>167</v>
      </c>
      <c r="AU710" s="187" t="s">
        <v>87</v>
      </c>
      <c r="AY710" s="20" t="s">
        <v>165</v>
      </c>
      <c r="BE710" s="188">
        <f>IF(N710="základní",J710,0)</f>
        <v>0</v>
      </c>
      <c r="BF710" s="188">
        <f>IF(N710="snížená",J710,0)</f>
        <v>0</v>
      </c>
      <c r="BG710" s="188">
        <f>IF(N710="zákl. přenesená",J710,0)</f>
        <v>0</v>
      </c>
      <c r="BH710" s="188">
        <f>IF(N710="sníž. přenesená",J710,0)</f>
        <v>0</v>
      </c>
      <c r="BI710" s="188">
        <f>IF(N710="nulová",J710,0)</f>
        <v>0</v>
      </c>
      <c r="BJ710" s="20" t="s">
        <v>85</v>
      </c>
      <c r="BK710" s="188">
        <f>ROUND(I710*H710,2)</f>
        <v>0</v>
      </c>
      <c r="BL710" s="20" t="s">
        <v>172</v>
      </c>
      <c r="BM710" s="187" t="s">
        <v>889</v>
      </c>
    </row>
    <row r="711" spans="1:65" s="2" customFormat="1" ht="19.5">
      <c r="A711" s="37"/>
      <c r="B711" s="38"/>
      <c r="C711" s="39"/>
      <c r="D711" s="189" t="s">
        <v>174</v>
      </c>
      <c r="E711" s="39"/>
      <c r="F711" s="190" t="s">
        <v>890</v>
      </c>
      <c r="G711" s="39"/>
      <c r="H711" s="39"/>
      <c r="I711" s="191"/>
      <c r="J711" s="39"/>
      <c r="K711" s="39"/>
      <c r="L711" s="42"/>
      <c r="M711" s="192"/>
      <c r="N711" s="193"/>
      <c r="O711" s="67"/>
      <c r="P711" s="67"/>
      <c r="Q711" s="67"/>
      <c r="R711" s="67"/>
      <c r="S711" s="67"/>
      <c r="T711" s="68"/>
      <c r="U711" s="37"/>
      <c r="V711" s="37"/>
      <c r="W711" s="37"/>
      <c r="X711" s="37"/>
      <c r="Y711" s="37"/>
      <c r="Z711" s="37"/>
      <c r="AA711" s="37"/>
      <c r="AB711" s="37"/>
      <c r="AC711" s="37"/>
      <c r="AD711" s="37"/>
      <c r="AE711" s="37"/>
      <c r="AT711" s="20" t="s">
        <v>174</v>
      </c>
      <c r="AU711" s="20" t="s">
        <v>87</v>
      </c>
    </row>
    <row r="712" spans="1:65" s="2" customFormat="1" ht="11.25">
      <c r="A712" s="37"/>
      <c r="B712" s="38"/>
      <c r="C712" s="39"/>
      <c r="D712" s="194" t="s">
        <v>176</v>
      </c>
      <c r="E712" s="39"/>
      <c r="F712" s="195" t="s">
        <v>891</v>
      </c>
      <c r="G712" s="39"/>
      <c r="H712" s="39"/>
      <c r="I712" s="191"/>
      <c r="J712" s="39"/>
      <c r="K712" s="39"/>
      <c r="L712" s="42"/>
      <c r="M712" s="192"/>
      <c r="N712" s="193"/>
      <c r="O712" s="67"/>
      <c r="P712" s="67"/>
      <c r="Q712" s="67"/>
      <c r="R712" s="67"/>
      <c r="S712" s="67"/>
      <c r="T712" s="68"/>
      <c r="U712" s="37"/>
      <c r="V712" s="37"/>
      <c r="W712" s="37"/>
      <c r="X712" s="37"/>
      <c r="Y712" s="37"/>
      <c r="Z712" s="37"/>
      <c r="AA712" s="37"/>
      <c r="AB712" s="37"/>
      <c r="AC712" s="37"/>
      <c r="AD712" s="37"/>
      <c r="AE712" s="37"/>
      <c r="AT712" s="20" t="s">
        <v>176</v>
      </c>
      <c r="AU712" s="20" t="s">
        <v>87</v>
      </c>
    </row>
    <row r="713" spans="1:65" s="13" customFormat="1" ht="11.25">
      <c r="B713" s="196"/>
      <c r="C713" s="197"/>
      <c r="D713" s="189" t="s">
        <v>178</v>
      </c>
      <c r="E713" s="198" t="s">
        <v>21</v>
      </c>
      <c r="F713" s="199" t="s">
        <v>892</v>
      </c>
      <c r="G713" s="197"/>
      <c r="H713" s="200">
        <v>75</v>
      </c>
      <c r="I713" s="201"/>
      <c r="J713" s="197"/>
      <c r="K713" s="197"/>
      <c r="L713" s="202"/>
      <c r="M713" s="203"/>
      <c r="N713" s="204"/>
      <c r="O713" s="204"/>
      <c r="P713" s="204"/>
      <c r="Q713" s="204"/>
      <c r="R713" s="204"/>
      <c r="S713" s="204"/>
      <c r="T713" s="205"/>
      <c r="AT713" s="206" t="s">
        <v>178</v>
      </c>
      <c r="AU713" s="206" t="s">
        <v>87</v>
      </c>
      <c r="AV713" s="13" t="s">
        <v>87</v>
      </c>
      <c r="AW713" s="13" t="s">
        <v>38</v>
      </c>
      <c r="AX713" s="13" t="s">
        <v>77</v>
      </c>
      <c r="AY713" s="206" t="s">
        <v>165</v>
      </c>
    </row>
    <row r="714" spans="1:65" s="13" customFormat="1" ht="11.25">
      <c r="B714" s="196"/>
      <c r="C714" s="197"/>
      <c r="D714" s="189" t="s">
        <v>178</v>
      </c>
      <c r="E714" s="198" t="s">
        <v>21</v>
      </c>
      <c r="F714" s="199" t="s">
        <v>893</v>
      </c>
      <c r="G714" s="197"/>
      <c r="H714" s="200">
        <v>150</v>
      </c>
      <c r="I714" s="201"/>
      <c r="J714" s="197"/>
      <c r="K714" s="197"/>
      <c r="L714" s="202"/>
      <c r="M714" s="203"/>
      <c r="N714" s="204"/>
      <c r="O714" s="204"/>
      <c r="P714" s="204"/>
      <c r="Q714" s="204"/>
      <c r="R714" s="204"/>
      <c r="S714" s="204"/>
      <c r="T714" s="205"/>
      <c r="AT714" s="206" t="s">
        <v>178</v>
      </c>
      <c r="AU714" s="206" t="s">
        <v>87</v>
      </c>
      <c r="AV714" s="13" t="s">
        <v>87</v>
      </c>
      <c r="AW714" s="13" t="s">
        <v>38</v>
      </c>
      <c r="AX714" s="13" t="s">
        <v>77</v>
      </c>
      <c r="AY714" s="206" t="s">
        <v>165</v>
      </c>
    </row>
    <row r="715" spans="1:65" s="13" customFormat="1" ht="11.25">
      <c r="B715" s="196"/>
      <c r="C715" s="197"/>
      <c r="D715" s="189" t="s">
        <v>178</v>
      </c>
      <c r="E715" s="198" t="s">
        <v>21</v>
      </c>
      <c r="F715" s="199" t="s">
        <v>894</v>
      </c>
      <c r="G715" s="197"/>
      <c r="H715" s="200">
        <v>150</v>
      </c>
      <c r="I715" s="201"/>
      <c r="J715" s="197"/>
      <c r="K715" s="197"/>
      <c r="L715" s="202"/>
      <c r="M715" s="203"/>
      <c r="N715" s="204"/>
      <c r="O715" s="204"/>
      <c r="P715" s="204"/>
      <c r="Q715" s="204"/>
      <c r="R715" s="204"/>
      <c r="S715" s="204"/>
      <c r="T715" s="205"/>
      <c r="AT715" s="206" t="s">
        <v>178</v>
      </c>
      <c r="AU715" s="206" t="s">
        <v>87</v>
      </c>
      <c r="AV715" s="13" t="s">
        <v>87</v>
      </c>
      <c r="AW715" s="13" t="s">
        <v>38</v>
      </c>
      <c r="AX715" s="13" t="s">
        <v>77</v>
      </c>
      <c r="AY715" s="206" t="s">
        <v>165</v>
      </c>
    </row>
    <row r="716" spans="1:65" s="13" customFormat="1" ht="11.25">
      <c r="B716" s="196"/>
      <c r="C716" s="197"/>
      <c r="D716" s="189" t="s">
        <v>178</v>
      </c>
      <c r="E716" s="198" t="s">
        <v>21</v>
      </c>
      <c r="F716" s="199" t="s">
        <v>895</v>
      </c>
      <c r="G716" s="197"/>
      <c r="H716" s="200">
        <v>150</v>
      </c>
      <c r="I716" s="201"/>
      <c r="J716" s="197"/>
      <c r="K716" s="197"/>
      <c r="L716" s="202"/>
      <c r="M716" s="203"/>
      <c r="N716" s="204"/>
      <c r="O716" s="204"/>
      <c r="P716" s="204"/>
      <c r="Q716" s="204"/>
      <c r="R716" s="204"/>
      <c r="S716" s="204"/>
      <c r="T716" s="205"/>
      <c r="AT716" s="206" t="s">
        <v>178</v>
      </c>
      <c r="AU716" s="206" t="s">
        <v>87</v>
      </c>
      <c r="AV716" s="13" t="s">
        <v>87</v>
      </c>
      <c r="AW716" s="13" t="s">
        <v>38</v>
      </c>
      <c r="AX716" s="13" t="s">
        <v>77</v>
      </c>
      <c r="AY716" s="206" t="s">
        <v>165</v>
      </c>
    </row>
    <row r="717" spans="1:65" s="14" customFormat="1" ht="11.25">
      <c r="B717" s="207"/>
      <c r="C717" s="208"/>
      <c r="D717" s="189" t="s">
        <v>178</v>
      </c>
      <c r="E717" s="209" t="s">
        <v>21</v>
      </c>
      <c r="F717" s="210" t="s">
        <v>180</v>
      </c>
      <c r="G717" s="208"/>
      <c r="H717" s="211">
        <v>525</v>
      </c>
      <c r="I717" s="212"/>
      <c r="J717" s="208"/>
      <c r="K717" s="208"/>
      <c r="L717" s="213"/>
      <c r="M717" s="214"/>
      <c r="N717" s="215"/>
      <c r="O717" s="215"/>
      <c r="P717" s="215"/>
      <c r="Q717" s="215"/>
      <c r="R717" s="215"/>
      <c r="S717" s="215"/>
      <c r="T717" s="216"/>
      <c r="AT717" s="217" t="s">
        <v>178</v>
      </c>
      <c r="AU717" s="217" t="s">
        <v>87</v>
      </c>
      <c r="AV717" s="14" t="s">
        <v>172</v>
      </c>
      <c r="AW717" s="14" t="s">
        <v>38</v>
      </c>
      <c r="AX717" s="14" t="s">
        <v>85</v>
      </c>
      <c r="AY717" s="217" t="s">
        <v>165</v>
      </c>
    </row>
    <row r="718" spans="1:65" s="2" customFormat="1" ht="16.5" customHeight="1">
      <c r="A718" s="37"/>
      <c r="B718" s="38"/>
      <c r="C718" s="176" t="s">
        <v>896</v>
      </c>
      <c r="D718" s="176" t="s">
        <v>167</v>
      </c>
      <c r="E718" s="177" t="s">
        <v>897</v>
      </c>
      <c r="F718" s="178" t="s">
        <v>898</v>
      </c>
      <c r="G718" s="179" t="s">
        <v>170</v>
      </c>
      <c r="H718" s="180">
        <v>420</v>
      </c>
      <c r="I718" s="181"/>
      <c r="J718" s="182">
        <f>ROUND(I718*H718,2)</f>
        <v>0</v>
      </c>
      <c r="K718" s="178" t="s">
        <v>171</v>
      </c>
      <c r="L718" s="42"/>
      <c r="M718" s="183" t="s">
        <v>21</v>
      </c>
      <c r="N718" s="184" t="s">
        <v>48</v>
      </c>
      <c r="O718" s="67"/>
      <c r="P718" s="185">
        <f>O718*H718</f>
        <v>0</v>
      </c>
      <c r="Q718" s="185">
        <v>1.98E-3</v>
      </c>
      <c r="R718" s="185">
        <f>Q718*H718</f>
        <v>0.83160000000000001</v>
      </c>
      <c r="S718" s="185">
        <v>6.0000000000000002E-5</v>
      </c>
      <c r="T718" s="186">
        <f>S718*H718</f>
        <v>2.52E-2</v>
      </c>
      <c r="U718" s="37"/>
      <c r="V718" s="37"/>
      <c r="W718" s="37"/>
      <c r="X718" s="37"/>
      <c r="Y718" s="37"/>
      <c r="Z718" s="37"/>
      <c r="AA718" s="37"/>
      <c r="AB718" s="37"/>
      <c r="AC718" s="37"/>
      <c r="AD718" s="37"/>
      <c r="AE718" s="37"/>
      <c r="AR718" s="187" t="s">
        <v>172</v>
      </c>
      <c r="AT718" s="187" t="s">
        <v>167</v>
      </c>
      <c r="AU718" s="187" t="s">
        <v>87</v>
      </c>
      <c r="AY718" s="20" t="s">
        <v>165</v>
      </c>
      <c r="BE718" s="188">
        <f>IF(N718="základní",J718,0)</f>
        <v>0</v>
      </c>
      <c r="BF718" s="188">
        <f>IF(N718="snížená",J718,0)</f>
        <v>0</v>
      </c>
      <c r="BG718" s="188">
        <f>IF(N718="zákl. přenesená",J718,0)</f>
        <v>0</v>
      </c>
      <c r="BH718" s="188">
        <f>IF(N718="sníž. přenesená",J718,0)</f>
        <v>0</v>
      </c>
      <c r="BI718" s="188">
        <f>IF(N718="nulová",J718,0)</f>
        <v>0</v>
      </c>
      <c r="BJ718" s="20" t="s">
        <v>85</v>
      </c>
      <c r="BK718" s="188">
        <f>ROUND(I718*H718,2)</f>
        <v>0</v>
      </c>
      <c r="BL718" s="20" t="s">
        <v>172</v>
      </c>
      <c r="BM718" s="187" t="s">
        <v>899</v>
      </c>
    </row>
    <row r="719" spans="1:65" s="2" customFormat="1" ht="19.5">
      <c r="A719" s="37"/>
      <c r="B719" s="38"/>
      <c r="C719" s="39"/>
      <c r="D719" s="189" t="s">
        <v>174</v>
      </c>
      <c r="E719" s="39"/>
      <c r="F719" s="190" t="s">
        <v>900</v>
      </c>
      <c r="G719" s="39"/>
      <c r="H719" s="39"/>
      <c r="I719" s="191"/>
      <c r="J719" s="39"/>
      <c r="K719" s="39"/>
      <c r="L719" s="42"/>
      <c r="M719" s="192"/>
      <c r="N719" s="193"/>
      <c r="O719" s="67"/>
      <c r="P719" s="67"/>
      <c r="Q719" s="67"/>
      <c r="R719" s="67"/>
      <c r="S719" s="67"/>
      <c r="T719" s="68"/>
      <c r="U719" s="37"/>
      <c r="V719" s="37"/>
      <c r="W719" s="37"/>
      <c r="X719" s="37"/>
      <c r="Y719" s="37"/>
      <c r="Z719" s="37"/>
      <c r="AA719" s="37"/>
      <c r="AB719" s="37"/>
      <c r="AC719" s="37"/>
      <c r="AD719" s="37"/>
      <c r="AE719" s="37"/>
      <c r="AT719" s="20" t="s">
        <v>174</v>
      </c>
      <c r="AU719" s="20" t="s">
        <v>87</v>
      </c>
    </row>
    <row r="720" spans="1:65" s="2" customFormat="1" ht="11.25">
      <c r="A720" s="37"/>
      <c r="B720" s="38"/>
      <c r="C720" s="39"/>
      <c r="D720" s="194" t="s">
        <v>176</v>
      </c>
      <c r="E720" s="39"/>
      <c r="F720" s="195" t="s">
        <v>901</v>
      </c>
      <c r="G720" s="39"/>
      <c r="H720" s="39"/>
      <c r="I720" s="191"/>
      <c r="J720" s="39"/>
      <c r="K720" s="39"/>
      <c r="L720" s="42"/>
      <c r="M720" s="192"/>
      <c r="N720" s="193"/>
      <c r="O720" s="67"/>
      <c r="P720" s="67"/>
      <c r="Q720" s="67"/>
      <c r="R720" s="67"/>
      <c r="S720" s="67"/>
      <c r="T720" s="68"/>
      <c r="U720" s="37"/>
      <c r="V720" s="37"/>
      <c r="W720" s="37"/>
      <c r="X720" s="37"/>
      <c r="Y720" s="37"/>
      <c r="Z720" s="37"/>
      <c r="AA720" s="37"/>
      <c r="AB720" s="37"/>
      <c r="AC720" s="37"/>
      <c r="AD720" s="37"/>
      <c r="AE720" s="37"/>
      <c r="AT720" s="20" t="s">
        <v>176</v>
      </c>
      <c r="AU720" s="20" t="s">
        <v>87</v>
      </c>
    </row>
    <row r="721" spans="1:65" s="13" customFormat="1" ht="11.25">
      <c r="B721" s="196"/>
      <c r="C721" s="197"/>
      <c r="D721" s="189" t="s">
        <v>178</v>
      </c>
      <c r="E721" s="198" t="s">
        <v>21</v>
      </c>
      <c r="F721" s="199" t="s">
        <v>902</v>
      </c>
      <c r="G721" s="197"/>
      <c r="H721" s="200">
        <v>60</v>
      </c>
      <c r="I721" s="201"/>
      <c r="J721" s="197"/>
      <c r="K721" s="197"/>
      <c r="L721" s="202"/>
      <c r="M721" s="203"/>
      <c r="N721" s="204"/>
      <c r="O721" s="204"/>
      <c r="P721" s="204"/>
      <c r="Q721" s="204"/>
      <c r="R721" s="204"/>
      <c r="S721" s="204"/>
      <c r="T721" s="205"/>
      <c r="AT721" s="206" t="s">
        <v>178</v>
      </c>
      <c r="AU721" s="206" t="s">
        <v>87</v>
      </c>
      <c r="AV721" s="13" t="s">
        <v>87</v>
      </c>
      <c r="AW721" s="13" t="s">
        <v>38</v>
      </c>
      <c r="AX721" s="13" t="s">
        <v>77</v>
      </c>
      <c r="AY721" s="206" t="s">
        <v>165</v>
      </c>
    </row>
    <row r="722" spans="1:65" s="13" customFormat="1" ht="11.25">
      <c r="B722" s="196"/>
      <c r="C722" s="197"/>
      <c r="D722" s="189" t="s">
        <v>178</v>
      </c>
      <c r="E722" s="198" t="s">
        <v>21</v>
      </c>
      <c r="F722" s="199" t="s">
        <v>903</v>
      </c>
      <c r="G722" s="197"/>
      <c r="H722" s="200">
        <v>120</v>
      </c>
      <c r="I722" s="201"/>
      <c r="J722" s="197"/>
      <c r="K722" s="197"/>
      <c r="L722" s="202"/>
      <c r="M722" s="203"/>
      <c r="N722" s="204"/>
      <c r="O722" s="204"/>
      <c r="P722" s="204"/>
      <c r="Q722" s="204"/>
      <c r="R722" s="204"/>
      <c r="S722" s="204"/>
      <c r="T722" s="205"/>
      <c r="AT722" s="206" t="s">
        <v>178</v>
      </c>
      <c r="AU722" s="206" t="s">
        <v>87</v>
      </c>
      <c r="AV722" s="13" t="s">
        <v>87</v>
      </c>
      <c r="AW722" s="13" t="s">
        <v>38</v>
      </c>
      <c r="AX722" s="13" t="s">
        <v>77</v>
      </c>
      <c r="AY722" s="206" t="s">
        <v>165</v>
      </c>
    </row>
    <row r="723" spans="1:65" s="13" customFormat="1" ht="11.25">
      <c r="B723" s="196"/>
      <c r="C723" s="197"/>
      <c r="D723" s="189" t="s">
        <v>178</v>
      </c>
      <c r="E723" s="198" t="s">
        <v>21</v>
      </c>
      <c r="F723" s="199" t="s">
        <v>904</v>
      </c>
      <c r="G723" s="197"/>
      <c r="H723" s="200">
        <v>120</v>
      </c>
      <c r="I723" s="201"/>
      <c r="J723" s="197"/>
      <c r="K723" s="197"/>
      <c r="L723" s="202"/>
      <c r="M723" s="203"/>
      <c r="N723" s="204"/>
      <c r="O723" s="204"/>
      <c r="P723" s="204"/>
      <c r="Q723" s="204"/>
      <c r="R723" s="204"/>
      <c r="S723" s="204"/>
      <c r="T723" s="205"/>
      <c r="AT723" s="206" t="s">
        <v>178</v>
      </c>
      <c r="AU723" s="206" t="s">
        <v>87</v>
      </c>
      <c r="AV723" s="13" t="s">
        <v>87</v>
      </c>
      <c r="AW723" s="13" t="s">
        <v>38</v>
      </c>
      <c r="AX723" s="13" t="s">
        <v>77</v>
      </c>
      <c r="AY723" s="206" t="s">
        <v>165</v>
      </c>
    </row>
    <row r="724" spans="1:65" s="13" customFormat="1" ht="11.25">
      <c r="B724" s="196"/>
      <c r="C724" s="197"/>
      <c r="D724" s="189" t="s">
        <v>178</v>
      </c>
      <c r="E724" s="198" t="s">
        <v>21</v>
      </c>
      <c r="F724" s="199" t="s">
        <v>905</v>
      </c>
      <c r="G724" s="197"/>
      <c r="H724" s="200">
        <v>120</v>
      </c>
      <c r="I724" s="201"/>
      <c r="J724" s="197"/>
      <c r="K724" s="197"/>
      <c r="L724" s="202"/>
      <c r="M724" s="203"/>
      <c r="N724" s="204"/>
      <c r="O724" s="204"/>
      <c r="P724" s="204"/>
      <c r="Q724" s="204"/>
      <c r="R724" s="204"/>
      <c r="S724" s="204"/>
      <c r="T724" s="205"/>
      <c r="AT724" s="206" t="s">
        <v>178</v>
      </c>
      <c r="AU724" s="206" t="s">
        <v>87</v>
      </c>
      <c r="AV724" s="13" t="s">
        <v>87</v>
      </c>
      <c r="AW724" s="13" t="s">
        <v>38</v>
      </c>
      <c r="AX724" s="13" t="s">
        <v>77</v>
      </c>
      <c r="AY724" s="206" t="s">
        <v>165</v>
      </c>
    </row>
    <row r="725" spans="1:65" s="14" customFormat="1" ht="11.25">
      <c r="B725" s="207"/>
      <c r="C725" s="208"/>
      <c r="D725" s="189" t="s">
        <v>178</v>
      </c>
      <c r="E725" s="209" t="s">
        <v>21</v>
      </c>
      <c r="F725" s="210" t="s">
        <v>180</v>
      </c>
      <c r="G725" s="208"/>
      <c r="H725" s="211">
        <v>420</v>
      </c>
      <c r="I725" s="212"/>
      <c r="J725" s="208"/>
      <c r="K725" s="208"/>
      <c r="L725" s="213"/>
      <c r="M725" s="214"/>
      <c r="N725" s="215"/>
      <c r="O725" s="215"/>
      <c r="P725" s="215"/>
      <c r="Q725" s="215"/>
      <c r="R725" s="215"/>
      <c r="S725" s="215"/>
      <c r="T725" s="216"/>
      <c r="AT725" s="217" t="s">
        <v>178</v>
      </c>
      <c r="AU725" s="217" t="s">
        <v>87</v>
      </c>
      <c r="AV725" s="14" t="s">
        <v>172</v>
      </c>
      <c r="AW725" s="14" t="s">
        <v>38</v>
      </c>
      <c r="AX725" s="14" t="s">
        <v>85</v>
      </c>
      <c r="AY725" s="217" t="s">
        <v>165</v>
      </c>
    </row>
    <row r="726" spans="1:65" s="2" customFormat="1" ht="24.2" customHeight="1">
      <c r="A726" s="37"/>
      <c r="B726" s="38"/>
      <c r="C726" s="176" t="s">
        <v>906</v>
      </c>
      <c r="D726" s="176" t="s">
        <v>167</v>
      </c>
      <c r="E726" s="177" t="s">
        <v>907</v>
      </c>
      <c r="F726" s="178" t="s">
        <v>908</v>
      </c>
      <c r="G726" s="179" t="s">
        <v>189</v>
      </c>
      <c r="H726" s="180">
        <v>569.66800000000001</v>
      </c>
      <c r="I726" s="181"/>
      <c r="J726" s="182">
        <f>ROUND(I726*H726,2)</f>
        <v>0</v>
      </c>
      <c r="K726" s="178" t="s">
        <v>171</v>
      </c>
      <c r="L726" s="42"/>
      <c r="M726" s="183" t="s">
        <v>21</v>
      </c>
      <c r="N726" s="184" t="s">
        <v>48</v>
      </c>
      <c r="O726" s="67"/>
      <c r="P726" s="185">
        <f>O726*H726</f>
        <v>0</v>
      </c>
      <c r="Q726" s="185">
        <v>1.5E-3</v>
      </c>
      <c r="R726" s="185">
        <f>Q726*H726</f>
        <v>0.85450199999999998</v>
      </c>
      <c r="S726" s="185">
        <v>0</v>
      </c>
      <c r="T726" s="186">
        <f>S726*H726</f>
        <v>0</v>
      </c>
      <c r="U726" s="37"/>
      <c r="V726" s="37"/>
      <c r="W726" s="37"/>
      <c r="X726" s="37"/>
      <c r="Y726" s="37"/>
      <c r="Z726" s="37"/>
      <c r="AA726" s="37"/>
      <c r="AB726" s="37"/>
      <c r="AC726" s="37"/>
      <c r="AD726" s="37"/>
      <c r="AE726" s="37"/>
      <c r="AR726" s="187" t="s">
        <v>172</v>
      </c>
      <c r="AT726" s="187" t="s">
        <v>167</v>
      </c>
      <c r="AU726" s="187" t="s">
        <v>87</v>
      </c>
      <c r="AY726" s="20" t="s">
        <v>165</v>
      </c>
      <c r="BE726" s="188">
        <f>IF(N726="základní",J726,0)</f>
        <v>0</v>
      </c>
      <c r="BF726" s="188">
        <f>IF(N726="snížená",J726,0)</f>
        <v>0</v>
      </c>
      <c r="BG726" s="188">
        <f>IF(N726="zákl. přenesená",J726,0)</f>
        <v>0</v>
      </c>
      <c r="BH726" s="188">
        <f>IF(N726="sníž. přenesená",J726,0)</f>
        <v>0</v>
      </c>
      <c r="BI726" s="188">
        <f>IF(N726="nulová",J726,0)</f>
        <v>0</v>
      </c>
      <c r="BJ726" s="20" t="s">
        <v>85</v>
      </c>
      <c r="BK726" s="188">
        <f>ROUND(I726*H726,2)</f>
        <v>0</v>
      </c>
      <c r="BL726" s="20" t="s">
        <v>172</v>
      </c>
      <c r="BM726" s="187" t="s">
        <v>909</v>
      </c>
    </row>
    <row r="727" spans="1:65" s="2" customFormat="1" ht="19.5">
      <c r="A727" s="37"/>
      <c r="B727" s="38"/>
      <c r="C727" s="39"/>
      <c r="D727" s="189" t="s">
        <v>174</v>
      </c>
      <c r="E727" s="39"/>
      <c r="F727" s="190" t="s">
        <v>910</v>
      </c>
      <c r="G727" s="39"/>
      <c r="H727" s="39"/>
      <c r="I727" s="191"/>
      <c r="J727" s="39"/>
      <c r="K727" s="39"/>
      <c r="L727" s="42"/>
      <c r="M727" s="192"/>
      <c r="N727" s="193"/>
      <c r="O727" s="67"/>
      <c r="P727" s="67"/>
      <c r="Q727" s="67"/>
      <c r="R727" s="67"/>
      <c r="S727" s="67"/>
      <c r="T727" s="68"/>
      <c r="U727" s="37"/>
      <c r="V727" s="37"/>
      <c r="W727" s="37"/>
      <c r="X727" s="37"/>
      <c r="Y727" s="37"/>
      <c r="Z727" s="37"/>
      <c r="AA727" s="37"/>
      <c r="AB727" s="37"/>
      <c r="AC727" s="37"/>
      <c r="AD727" s="37"/>
      <c r="AE727" s="37"/>
      <c r="AT727" s="20" t="s">
        <v>174</v>
      </c>
      <c r="AU727" s="20" t="s">
        <v>87</v>
      </c>
    </row>
    <row r="728" spans="1:65" s="2" customFormat="1" ht="11.25">
      <c r="A728" s="37"/>
      <c r="B728" s="38"/>
      <c r="C728" s="39"/>
      <c r="D728" s="194" t="s">
        <v>176</v>
      </c>
      <c r="E728" s="39"/>
      <c r="F728" s="195" t="s">
        <v>911</v>
      </c>
      <c r="G728" s="39"/>
      <c r="H728" s="39"/>
      <c r="I728" s="191"/>
      <c r="J728" s="39"/>
      <c r="K728" s="39"/>
      <c r="L728" s="42"/>
      <c r="M728" s="192"/>
      <c r="N728" s="193"/>
      <c r="O728" s="67"/>
      <c r="P728" s="67"/>
      <c r="Q728" s="67"/>
      <c r="R728" s="67"/>
      <c r="S728" s="67"/>
      <c r="T728" s="68"/>
      <c r="U728" s="37"/>
      <c r="V728" s="37"/>
      <c r="W728" s="37"/>
      <c r="X728" s="37"/>
      <c r="Y728" s="37"/>
      <c r="Z728" s="37"/>
      <c r="AA728" s="37"/>
      <c r="AB728" s="37"/>
      <c r="AC728" s="37"/>
      <c r="AD728" s="37"/>
      <c r="AE728" s="37"/>
      <c r="AT728" s="20" t="s">
        <v>176</v>
      </c>
      <c r="AU728" s="20" t="s">
        <v>87</v>
      </c>
    </row>
    <row r="729" spans="1:65" s="15" customFormat="1" ht="22.5">
      <c r="B729" s="218"/>
      <c r="C729" s="219"/>
      <c r="D729" s="189" t="s">
        <v>178</v>
      </c>
      <c r="E729" s="220" t="s">
        <v>21</v>
      </c>
      <c r="F729" s="221" t="s">
        <v>912</v>
      </c>
      <c r="G729" s="219"/>
      <c r="H729" s="220" t="s">
        <v>21</v>
      </c>
      <c r="I729" s="222"/>
      <c r="J729" s="219"/>
      <c r="K729" s="219"/>
      <c r="L729" s="223"/>
      <c r="M729" s="224"/>
      <c r="N729" s="225"/>
      <c r="O729" s="225"/>
      <c r="P729" s="225"/>
      <c r="Q729" s="225"/>
      <c r="R729" s="225"/>
      <c r="S729" s="225"/>
      <c r="T729" s="226"/>
      <c r="AT729" s="227" t="s">
        <v>178</v>
      </c>
      <c r="AU729" s="227" t="s">
        <v>87</v>
      </c>
      <c r="AV729" s="15" t="s">
        <v>85</v>
      </c>
      <c r="AW729" s="15" t="s">
        <v>38</v>
      </c>
      <c r="AX729" s="15" t="s">
        <v>77</v>
      </c>
      <c r="AY729" s="227" t="s">
        <v>165</v>
      </c>
    </row>
    <row r="730" spans="1:65" s="13" customFormat="1" ht="22.5">
      <c r="B730" s="196"/>
      <c r="C730" s="197"/>
      <c r="D730" s="189" t="s">
        <v>178</v>
      </c>
      <c r="E730" s="198" t="s">
        <v>21</v>
      </c>
      <c r="F730" s="199" t="s">
        <v>913</v>
      </c>
      <c r="G730" s="197"/>
      <c r="H730" s="200">
        <v>9.8000000000000007</v>
      </c>
      <c r="I730" s="201"/>
      <c r="J730" s="197"/>
      <c r="K730" s="197"/>
      <c r="L730" s="202"/>
      <c r="M730" s="203"/>
      <c r="N730" s="204"/>
      <c r="O730" s="204"/>
      <c r="P730" s="204"/>
      <c r="Q730" s="204"/>
      <c r="R730" s="204"/>
      <c r="S730" s="204"/>
      <c r="T730" s="205"/>
      <c r="AT730" s="206" t="s">
        <v>178</v>
      </c>
      <c r="AU730" s="206" t="s">
        <v>87</v>
      </c>
      <c r="AV730" s="13" t="s">
        <v>87</v>
      </c>
      <c r="AW730" s="13" t="s">
        <v>38</v>
      </c>
      <c r="AX730" s="13" t="s">
        <v>77</v>
      </c>
      <c r="AY730" s="206" t="s">
        <v>165</v>
      </c>
    </row>
    <row r="731" spans="1:65" s="13" customFormat="1" ht="22.5">
      <c r="B731" s="196"/>
      <c r="C731" s="197"/>
      <c r="D731" s="189" t="s">
        <v>178</v>
      </c>
      <c r="E731" s="198" t="s">
        <v>21</v>
      </c>
      <c r="F731" s="199" t="s">
        <v>914</v>
      </c>
      <c r="G731" s="197"/>
      <c r="H731" s="200">
        <v>9.6</v>
      </c>
      <c r="I731" s="201"/>
      <c r="J731" s="197"/>
      <c r="K731" s="197"/>
      <c r="L731" s="202"/>
      <c r="M731" s="203"/>
      <c r="N731" s="204"/>
      <c r="O731" s="204"/>
      <c r="P731" s="204"/>
      <c r="Q731" s="204"/>
      <c r="R731" s="204"/>
      <c r="S731" s="204"/>
      <c r="T731" s="205"/>
      <c r="AT731" s="206" t="s">
        <v>178</v>
      </c>
      <c r="AU731" s="206" t="s">
        <v>87</v>
      </c>
      <c r="AV731" s="13" t="s">
        <v>87</v>
      </c>
      <c r="AW731" s="13" t="s">
        <v>38</v>
      </c>
      <c r="AX731" s="13" t="s">
        <v>77</v>
      </c>
      <c r="AY731" s="206" t="s">
        <v>165</v>
      </c>
    </row>
    <row r="732" spans="1:65" s="13" customFormat="1" ht="22.5">
      <c r="B732" s="196"/>
      <c r="C732" s="197"/>
      <c r="D732" s="189" t="s">
        <v>178</v>
      </c>
      <c r="E732" s="198" t="s">
        <v>21</v>
      </c>
      <c r="F732" s="199" t="s">
        <v>915</v>
      </c>
      <c r="G732" s="197"/>
      <c r="H732" s="200">
        <v>9.8000000000000007</v>
      </c>
      <c r="I732" s="201"/>
      <c r="J732" s="197"/>
      <c r="K732" s="197"/>
      <c r="L732" s="202"/>
      <c r="M732" s="203"/>
      <c r="N732" s="204"/>
      <c r="O732" s="204"/>
      <c r="P732" s="204"/>
      <c r="Q732" s="204"/>
      <c r="R732" s="204"/>
      <c r="S732" s="204"/>
      <c r="T732" s="205"/>
      <c r="AT732" s="206" t="s">
        <v>178</v>
      </c>
      <c r="AU732" s="206" t="s">
        <v>87</v>
      </c>
      <c r="AV732" s="13" t="s">
        <v>87</v>
      </c>
      <c r="AW732" s="13" t="s">
        <v>38</v>
      </c>
      <c r="AX732" s="13" t="s">
        <v>77</v>
      </c>
      <c r="AY732" s="206" t="s">
        <v>165</v>
      </c>
    </row>
    <row r="733" spans="1:65" s="13" customFormat="1" ht="22.5">
      <c r="B733" s="196"/>
      <c r="C733" s="197"/>
      <c r="D733" s="189" t="s">
        <v>178</v>
      </c>
      <c r="E733" s="198" t="s">
        <v>21</v>
      </c>
      <c r="F733" s="199" t="s">
        <v>916</v>
      </c>
      <c r="G733" s="197"/>
      <c r="H733" s="200">
        <v>14.7</v>
      </c>
      <c r="I733" s="201"/>
      <c r="J733" s="197"/>
      <c r="K733" s="197"/>
      <c r="L733" s="202"/>
      <c r="M733" s="203"/>
      <c r="N733" s="204"/>
      <c r="O733" s="204"/>
      <c r="P733" s="204"/>
      <c r="Q733" s="204"/>
      <c r="R733" s="204"/>
      <c r="S733" s="204"/>
      <c r="T733" s="205"/>
      <c r="AT733" s="206" t="s">
        <v>178</v>
      </c>
      <c r="AU733" s="206" t="s">
        <v>87</v>
      </c>
      <c r="AV733" s="13" t="s">
        <v>87</v>
      </c>
      <c r="AW733" s="13" t="s">
        <v>38</v>
      </c>
      <c r="AX733" s="13" t="s">
        <v>77</v>
      </c>
      <c r="AY733" s="206" t="s">
        <v>165</v>
      </c>
    </row>
    <row r="734" spans="1:65" s="16" customFormat="1" ht="11.25">
      <c r="B734" s="228"/>
      <c r="C734" s="229"/>
      <c r="D734" s="189" t="s">
        <v>178</v>
      </c>
      <c r="E734" s="230" t="s">
        <v>21</v>
      </c>
      <c r="F734" s="231" t="s">
        <v>277</v>
      </c>
      <c r="G734" s="229"/>
      <c r="H734" s="232">
        <v>43.9</v>
      </c>
      <c r="I734" s="233"/>
      <c r="J734" s="229"/>
      <c r="K734" s="229"/>
      <c r="L734" s="234"/>
      <c r="M734" s="235"/>
      <c r="N734" s="236"/>
      <c r="O734" s="236"/>
      <c r="P734" s="236"/>
      <c r="Q734" s="236"/>
      <c r="R734" s="236"/>
      <c r="S734" s="236"/>
      <c r="T734" s="237"/>
      <c r="AT734" s="238" t="s">
        <v>178</v>
      </c>
      <c r="AU734" s="238" t="s">
        <v>87</v>
      </c>
      <c r="AV734" s="16" t="s">
        <v>186</v>
      </c>
      <c r="AW734" s="16" t="s">
        <v>38</v>
      </c>
      <c r="AX734" s="16" t="s">
        <v>77</v>
      </c>
      <c r="AY734" s="238" t="s">
        <v>165</v>
      </c>
    </row>
    <row r="735" spans="1:65" s="15" customFormat="1" ht="22.5">
      <c r="B735" s="218"/>
      <c r="C735" s="219"/>
      <c r="D735" s="189" t="s">
        <v>178</v>
      </c>
      <c r="E735" s="220" t="s">
        <v>21</v>
      </c>
      <c r="F735" s="221" t="s">
        <v>917</v>
      </c>
      <c r="G735" s="219"/>
      <c r="H735" s="220" t="s">
        <v>21</v>
      </c>
      <c r="I735" s="222"/>
      <c r="J735" s="219"/>
      <c r="K735" s="219"/>
      <c r="L735" s="223"/>
      <c r="M735" s="224"/>
      <c r="N735" s="225"/>
      <c r="O735" s="225"/>
      <c r="P735" s="225"/>
      <c r="Q735" s="225"/>
      <c r="R735" s="225"/>
      <c r="S735" s="225"/>
      <c r="T735" s="226"/>
      <c r="AT735" s="227" t="s">
        <v>178</v>
      </c>
      <c r="AU735" s="227" t="s">
        <v>87</v>
      </c>
      <c r="AV735" s="15" t="s">
        <v>85</v>
      </c>
      <c r="AW735" s="15" t="s">
        <v>38</v>
      </c>
      <c r="AX735" s="15" t="s">
        <v>77</v>
      </c>
      <c r="AY735" s="227" t="s">
        <v>165</v>
      </c>
    </row>
    <row r="736" spans="1:65" s="13" customFormat="1" ht="22.5">
      <c r="B736" s="196"/>
      <c r="C736" s="197"/>
      <c r="D736" s="189" t="s">
        <v>178</v>
      </c>
      <c r="E736" s="198" t="s">
        <v>21</v>
      </c>
      <c r="F736" s="199" t="s">
        <v>918</v>
      </c>
      <c r="G736" s="197"/>
      <c r="H736" s="200">
        <v>14.4</v>
      </c>
      <c r="I736" s="201"/>
      <c r="J736" s="197"/>
      <c r="K736" s="197"/>
      <c r="L736" s="202"/>
      <c r="M736" s="203"/>
      <c r="N736" s="204"/>
      <c r="O736" s="204"/>
      <c r="P736" s="204"/>
      <c r="Q736" s="204"/>
      <c r="R736" s="204"/>
      <c r="S736" s="204"/>
      <c r="T736" s="205"/>
      <c r="AT736" s="206" t="s">
        <v>178</v>
      </c>
      <c r="AU736" s="206" t="s">
        <v>87</v>
      </c>
      <c r="AV736" s="13" t="s">
        <v>87</v>
      </c>
      <c r="AW736" s="13" t="s">
        <v>38</v>
      </c>
      <c r="AX736" s="13" t="s">
        <v>77</v>
      </c>
      <c r="AY736" s="206" t="s">
        <v>165</v>
      </c>
    </row>
    <row r="737" spans="2:51" s="13" customFormat="1" ht="22.5">
      <c r="B737" s="196"/>
      <c r="C737" s="197"/>
      <c r="D737" s="189" t="s">
        <v>178</v>
      </c>
      <c r="E737" s="198" t="s">
        <v>21</v>
      </c>
      <c r="F737" s="199" t="s">
        <v>919</v>
      </c>
      <c r="G737" s="197"/>
      <c r="H737" s="200">
        <v>14</v>
      </c>
      <c r="I737" s="201"/>
      <c r="J737" s="197"/>
      <c r="K737" s="197"/>
      <c r="L737" s="202"/>
      <c r="M737" s="203"/>
      <c r="N737" s="204"/>
      <c r="O737" s="204"/>
      <c r="P737" s="204"/>
      <c r="Q737" s="204"/>
      <c r="R737" s="204"/>
      <c r="S737" s="204"/>
      <c r="T737" s="205"/>
      <c r="AT737" s="206" t="s">
        <v>178</v>
      </c>
      <c r="AU737" s="206" t="s">
        <v>87</v>
      </c>
      <c r="AV737" s="13" t="s">
        <v>87</v>
      </c>
      <c r="AW737" s="13" t="s">
        <v>38</v>
      </c>
      <c r="AX737" s="13" t="s">
        <v>77</v>
      </c>
      <c r="AY737" s="206" t="s">
        <v>165</v>
      </c>
    </row>
    <row r="738" spans="2:51" s="13" customFormat="1" ht="22.5">
      <c r="B738" s="196"/>
      <c r="C738" s="197"/>
      <c r="D738" s="189" t="s">
        <v>178</v>
      </c>
      <c r="E738" s="198" t="s">
        <v>21</v>
      </c>
      <c r="F738" s="199" t="s">
        <v>920</v>
      </c>
      <c r="G738" s="197"/>
      <c r="H738" s="200">
        <v>14</v>
      </c>
      <c r="I738" s="201"/>
      <c r="J738" s="197"/>
      <c r="K738" s="197"/>
      <c r="L738" s="202"/>
      <c r="M738" s="203"/>
      <c r="N738" s="204"/>
      <c r="O738" s="204"/>
      <c r="P738" s="204"/>
      <c r="Q738" s="204"/>
      <c r="R738" s="204"/>
      <c r="S738" s="204"/>
      <c r="T738" s="205"/>
      <c r="AT738" s="206" t="s">
        <v>178</v>
      </c>
      <c r="AU738" s="206" t="s">
        <v>87</v>
      </c>
      <c r="AV738" s="13" t="s">
        <v>87</v>
      </c>
      <c r="AW738" s="13" t="s">
        <v>38</v>
      </c>
      <c r="AX738" s="13" t="s">
        <v>77</v>
      </c>
      <c r="AY738" s="206" t="s">
        <v>165</v>
      </c>
    </row>
    <row r="739" spans="2:51" s="13" customFormat="1" ht="22.5">
      <c r="B739" s="196"/>
      <c r="C739" s="197"/>
      <c r="D739" s="189" t="s">
        <v>178</v>
      </c>
      <c r="E739" s="198" t="s">
        <v>21</v>
      </c>
      <c r="F739" s="199" t="s">
        <v>921</v>
      </c>
      <c r="G739" s="197"/>
      <c r="H739" s="200">
        <v>54.4</v>
      </c>
      <c r="I739" s="201"/>
      <c r="J739" s="197"/>
      <c r="K739" s="197"/>
      <c r="L739" s="202"/>
      <c r="M739" s="203"/>
      <c r="N739" s="204"/>
      <c r="O739" s="204"/>
      <c r="P739" s="204"/>
      <c r="Q739" s="204"/>
      <c r="R739" s="204"/>
      <c r="S739" s="204"/>
      <c r="T739" s="205"/>
      <c r="AT739" s="206" t="s">
        <v>178</v>
      </c>
      <c r="AU739" s="206" t="s">
        <v>87</v>
      </c>
      <c r="AV739" s="13" t="s">
        <v>87</v>
      </c>
      <c r="AW739" s="13" t="s">
        <v>38</v>
      </c>
      <c r="AX739" s="13" t="s">
        <v>77</v>
      </c>
      <c r="AY739" s="206" t="s">
        <v>165</v>
      </c>
    </row>
    <row r="740" spans="2:51" s="13" customFormat="1" ht="22.5">
      <c r="B740" s="196"/>
      <c r="C740" s="197"/>
      <c r="D740" s="189" t="s">
        <v>178</v>
      </c>
      <c r="E740" s="198" t="s">
        <v>21</v>
      </c>
      <c r="F740" s="199" t="s">
        <v>922</v>
      </c>
      <c r="G740" s="197"/>
      <c r="H740" s="200">
        <v>50.16</v>
      </c>
      <c r="I740" s="201"/>
      <c r="J740" s="197"/>
      <c r="K740" s="197"/>
      <c r="L740" s="202"/>
      <c r="M740" s="203"/>
      <c r="N740" s="204"/>
      <c r="O740" s="204"/>
      <c r="P740" s="204"/>
      <c r="Q740" s="204"/>
      <c r="R740" s="204"/>
      <c r="S740" s="204"/>
      <c r="T740" s="205"/>
      <c r="AT740" s="206" t="s">
        <v>178</v>
      </c>
      <c r="AU740" s="206" t="s">
        <v>87</v>
      </c>
      <c r="AV740" s="13" t="s">
        <v>87</v>
      </c>
      <c r="AW740" s="13" t="s">
        <v>38</v>
      </c>
      <c r="AX740" s="13" t="s">
        <v>77</v>
      </c>
      <c r="AY740" s="206" t="s">
        <v>165</v>
      </c>
    </row>
    <row r="741" spans="2:51" s="13" customFormat="1" ht="22.5">
      <c r="B741" s="196"/>
      <c r="C741" s="197"/>
      <c r="D741" s="189" t="s">
        <v>178</v>
      </c>
      <c r="E741" s="198" t="s">
        <v>21</v>
      </c>
      <c r="F741" s="199" t="s">
        <v>923</v>
      </c>
      <c r="G741" s="197"/>
      <c r="H741" s="200">
        <v>26</v>
      </c>
      <c r="I741" s="201"/>
      <c r="J741" s="197"/>
      <c r="K741" s="197"/>
      <c r="L741" s="202"/>
      <c r="M741" s="203"/>
      <c r="N741" s="204"/>
      <c r="O741" s="204"/>
      <c r="P741" s="204"/>
      <c r="Q741" s="204"/>
      <c r="R741" s="204"/>
      <c r="S741" s="204"/>
      <c r="T741" s="205"/>
      <c r="AT741" s="206" t="s">
        <v>178</v>
      </c>
      <c r="AU741" s="206" t="s">
        <v>87</v>
      </c>
      <c r="AV741" s="13" t="s">
        <v>87</v>
      </c>
      <c r="AW741" s="13" t="s">
        <v>38</v>
      </c>
      <c r="AX741" s="13" t="s">
        <v>77</v>
      </c>
      <c r="AY741" s="206" t="s">
        <v>165</v>
      </c>
    </row>
    <row r="742" spans="2:51" s="13" customFormat="1" ht="22.5">
      <c r="B742" s="196"/>
      <c r="C742" s="197"/>
      <c r="D742" s="189" t="s">
        <v>178</v>
      </c>
      <c r="E742" s="198" t="s">
        <v>21</v>
      </c>
      <c r="F742" s="199" t="s">
        <v>924</v>
      </c>
      <c r="G742" s="197"/>
      <c r="H742" s="200">
        <v>24.28</v>
      </c>
      <c r="I742" s="201"/>
      <c r="J742" s="197"/>
      <c r="K742" s="197"/>
      <c r="L742" s="202"/>
      <c r="M742" s="203"/>
      <c r="N742" s="204"/>
      <c r="O742" s="204"/>
      <c r="P742" s="204"/>
      <c r="Q742" s="204"/>
      <c r="R742" s="204"/>
      <c r="S742" s="204"/>
      <c r="T742" s="205"/>
      <c r="AT742" s="206" t="s">
        <v>178</v>
      </c>
      <c r="AU742" s="206" t="s">
        <v>87</v>
      </c>
      <c r="AV742" s="13" t="s">
        <v>87</v>
      </c>
      <c r="AW742" s="13" t="s">
        <v>38</v>
      </c>
      <c r="AX742" s="13" t="s">
        <v>77</v>
      </c>
      <c r="AY742" s="206" t="s">
        <v>165</v>
      </c>
    </row>
    <row r="743" spans="2:51" s="13" customFormat="1" ht="22.5">
      <c r="B743" s="196"/>
      <c r="C743" s="197"/>
      <c r="D743" s="189" t="s">
        <v>178</v>
      </c>
      <c r="E743" s="198" t="s">
        <v>21</v>
      </c>
      <c r="F743" s="199" t="s">
        <v>925</v>
      </c>
      <c r="G743" s="197"/>
      <c r="H743" s="200">
        <v>19.739999999999998</v>
      </c>
      <c r="I743" s="201"/>
      <c r="J743" s="197"/>
      <c r="K743" s="197"/>
      <c r="L743" s="202"/>
      <c r="M743" s="203"/>
      <c r="N743" s="204"/>
      <c r="O743" s="204"/>
      <c r="P743" s="204"/>
      <c r="Q743" s="204"/>
      <c r="R743" s="204"/>
      <c r="S743" s="204"/>
      <c r="T743" s="205"/>
      <c r="AT743" s="206" t="s">
        <v>178</v>
      </c>
      <c r="AU743" s="206" t="s">
        <v>87</v>
      </c>
      <c r="AV743" s="13" t="s">
        <v>87</v>
      </c>
      <c r="AW743" s="13" t="s">
        <v>38</v>
      </c>
      <c r="AX743" s="13" t="s">
        <v>77</v>
      </c>
      <c r="AY743" s="206" t="s">
        <v>165</v>
      </c>
    </row>
    <row r="744" spans="2:51" s="13" customFormat="1" ht="22.5">
      <c r="B744" s="196"/>
      <c r="C744" s="197"/>
      <c r="D744" s="189" t="s">
        <v>178</v>
      </c>
      <c r="E744" s="198" t="s">
        <v>21</v>
      </c>
      <c r="F744" s="199" t="s">
        <v>926</v>
      </c>
      <c r="G744" s="197"/>
      <c r="H744" s="200">
        <v>15.6</v>
      </c>
      <c r="I744" s="201"/>
      <c r="J744" s="197"/>
      <c r="K744" s="197"/>
      <c r="L744" s="202"/>
      <c r="M744" s="203"/>
      <c r="N744" s="204"/>
      <c r="O744" s="204"/>
      <c r="P744" s="204"/>
      <c r="Q744" s="204"/>
      <c r="R744" s="204"/>
      <c r="S744" s="204"/>
      <c r="T744" s="205"/>
      <c r="AT744" s="206" t="s">
        <v>178</v>
      </c>
      <c r="AU744" s="206" t="s">
        <v>87</v>
      </c>
      <c r="AV744" s="13" t="s">
        <v>87</v>
      </c>
      <c r="AW744" s="13" t="s">
        <v>38</v>
      </c>
      <c r="AX744" s="13" t="s">
        <v>77</v>
      </c>
      <c r="AY744" s="206" t="s">
        <v>165</v>
      </c>
    </row>
    <row r="745" spans="2:51" s="13" customFormat="1" ht="22.5">
      <c r="B745" s="196"/>
      <c r="C745" s="197"/>
      <c r="D745" s="189" t="s">
        <v>178</v>
      </c>
      <c r="E745" s="198" t="s">
        <v>21</v>
      </c>
      <c r="F745" s="199" t="s">
        <v>927</v>
      </c>
      <c r="G745" s="197"/>
      <c r="H745" s="200">
        <v>11.6</v>
      </c>
      <c r="I745" s="201"/>
      <c r="J745" s="197"/>
      <c r="K745" s="197"/>
      <c r="L745" s="202"/>
      <c r="M745" s="203"/>
      <c r="N745" s="204"/>
      <c r="O745" s="204"/>
      <c r="P745" s="204"/>
      <c r="Q745" s="204"/>
      <c r="R745" s="204"/>
      <c r="S745" s="204"/>
      <c r="T745" s="205"/>
      <c r="AT745" s="206" t="s">
        <v>178</v>
      </c>
      <c r="AU745" s="206" t="s">
        <v>87</v>
      </c>
      <c r="AV745" s="13" t="s">
        <v>87</v>
      </c>
      <c r="AW745" s="13" t="s">
        <v>38</v>
      </c>
      <c r="AX745" s="13" t="s">
        <v>77</v>
      </c>
      <c r="AY745" s="206" t="s">
        <v>165</v>
      </c>
    </row>
    <row r="746" spans="2:51" s="13" customFormat="1" ht="22.5">
      <c r="B746" s="196"/>
      <c r="C746" s="197"/>
      <c r="D746" s="189" t="s">
        <v>178</v>
      </c>
      <c r="E746" s="198" t="s">
        <v>21</v>
      </c>
      <c r="F746" s="199" t="s">
        <v>928</v>
      </c>
      <c r="G746" s="197"/>
      <c r="H746" s="200">
        <v>16.8</v>
      </c>
      <c r="I746" s="201"/>
      <c r="J746" s="197"/>
      <c r="K746" s="197"/>
      <c r="L746" s="202"/>
      <c r="M746" s="203"/>
      <c r="N746" s="204"/>
      <c r="O746" s="204"/>
      <c r="P746" s="204"/>
      <c r="Q746" s="204"/>
      <c r="R746" s="204"/>
      <c r="S746" s="204"/>
      <c r="T746" s="205"/>
      <c r="AT746" s="206" t="s">
        <v>178</v>
      </c>
      <c r="AU746" s="206" t="s">
        <v>87</v>
      </c>
      <c r="AV746" s="13" t="s">
        <v>87</v>
      </c>
      <c r="AW746" s="13" t="s">
        <v>38</v>
      </c>
      <c r="AX746" s="13" t="s">
        <v>77</v>
      </c>
      <c r="AY746" s="206" t="s">
        <v>165</v>
      </c>
    </row>
    <row r="747" spans="2:51" s="13" customFormat="1" ht="22.5">
      <c r="B747" s="196"/>
      <c r="C747" s="197"/>
      <c r="D747" s="189" t="s">
        <v>178</v>
      </c>
      <c r="E747" s="198" t="s">
        <v>21</v>
      </c>
      <c r="F747" s="199" t="s">
        <v>929</v>
      </c>
      <c r="G747" s="197"/>
      <c r="H747" s="200">
        <v>14.8</v>
      </c>
      <c r="I747" s="201"/>
      <c r="J747" s="197"/>
      <c r="K747" s="197"/>
      <c r="L747" s="202"/>
      <c r="M747" s="203"/>
      <c r="N747" s="204"/>
      <c r="O747" s="204"/>
      <c r="P747" s="204"/>
      <c r="Q747" s="204"/>
      <c r="R747" s="204"/>
      <c r="S747" s="204"/>
      <c r="T747" s="205"/>
      <c r="AT747" s="206" t="s">
        <v>178</v>
      </c>
      <c r="AU747" s="206" t="s">
        <v>87</v>
      </c>
      <c r="AV747" s="13" t="s">
        <v>87</v>
      </c>
      <c r="AW747" s="13" t="s">
        <v>38</v>
      </c>
      <c r="AX747" s="13" t="s">
        <v>77</v>
      </c>
      <c r="AY747" s="206" t="s">
        <v>165</v>
      </c>
    </row>
    <row r="748" spans="2:51" s="13" customFormat="1" ht="22.5">
      <c r="B748" s="196"/>
      <c r="C748" s="197"/>
      <c r="D748" s="189" t="s">
        <v>178</v>
      </c>
      <c r="E748" s="198" t="s">
        <v>21</v>
      </c>
      <c r="F748" s="199" t="s">
        <v>930</v>
      </c>
      <c r="G748" s="197"/>
      <c r="H748" s="200">
        <v>34.4</v>
      </c>
      <c r="I748" s="201"/>
      <c r="J748" s="197"/>
      <c r="K748" s="197"/>
      <c r="L748" s="202"/>
      <c r="M748" s="203"/>
      <c r="N748" s="204"/>
      <c r="O748" s="204"/>
      <c r="P748" s="204"/>
      <c r="Q748" s="204"/>
      <c r="R748" s="204"/>
      <c r="S748" s="204"/>
      <c r="T748" s="205"/>
      <c r="AT748" s="206" t="s">
        <v>178</v>
      </c>
      <c r="AU748" s="206" t="s">
        <v>87</v>
      </c>
      <c r="AV748" s="13" t="s">
        <v>87</v>
      </c>
      <c r="AW748" s="13" t="s">
        <v>38</v>
      </c>
      <c r="AX748" s="13" t="s">
        <v>77</v>
      </c>
      <c r="AY748" s="206" t="s">
        <v>165</v>
      </c>
    </row>
    <row r="749" spans="2:51" s="13" customFormat="1" ht="22.5">
      <c r="B749" s="196"/>
      <c r="C749" s="197"/>
      <c r="D749" s="189" t="s">
        <v>178</v>
      </c>
      <c r="E749" s="198" t="s">
        <v>21</v>
      </c>
      <c r="F749" s="199" t="s">
        <v>931</v>
      </c>
      <c r="G749" s="197"/>
      <c r="H749" s="200">
        <v>17.2</v>
      </c>
      <c r="I749" s="201"/>
      <c r="J749" s="197"/>
      <c r="K749" s="197"/>
      <c r="L749" s="202"/>
      <c r="M749" s="203"/>
      <c r="N749" s="204"/>
      <c r="O749" s="204"/>
      <c r="P749" s="204"/>
      <c r="Q749" s="204"/>
      <c r="R749" s="204"/>
      <c r="S749" s="204"/>
      <c r="T749" s="205"/>
      <c r="AT749" s="206" t="s">
        <v>178</v>
      </c>
      <c r="AU749" s="206" t="s">
        <v>87</v>
      </c>
      <c r="AV749" s="13" t="s">
        <v>87</v>
      </c>
      <c r="AW749" s="13" t="s">
        <v>38</v>
      </c>
      <c r="AX749" s="13" t="s">
        <v>77</v>
      </c>
      <c r="AY749" s="206" t="s">
        <v>165</v>
      </c>
    </row>
    <row r="750" spans="2:51" s="13" customFormat="1" ht="22.5">
      <c r="B750" s="196"/>
      <c r="C750" s="197"/>
      <c r="D750" s="189" t="s">
        <v>178</v>
      </c>
      <c r="E750" s="198" t="s">
        <v>21</v>
      </c>
      <c r="F750" s="199" t="s">
        <v>932</v>
      </c>
      <c r="G750" s="197"/>
      <c r="H750" s="200">
        <v>18.399999999999999</v>
      </c>
      <c r="I750" s="201"/>
      <c r="J750" s="197"/>
      <c r="K750" s="197"/>
      <c r="L750" s="202"/>
      <c r="M750" s="203"/>
      <c r="N750" s="204"/>
      <c r="O750" s="204"/>
      <c r="P750" s="204"/>
      <c r="Q750" s="204"/>
      <c r="R750" s="204"/>
      <c r="S750" s="204"/>
      <c r="T750" s="205"/>
      <c r="AT750" s="206" t="s">
        <v>178</v>
      </c>
      <c r="AU750" s="206" t="s">
        <v>87</v>
      </c>
      <c r="AV750" s="13" t="s">
        <v>87</v>
      </c>
      <c r="AW750" s="13" t="s">
        <v>38</v>
      </c>
      <c r="AX750" s="13" t="s">
        <v>77</v>
      </c>
      <c r="AY750" s="206" t="s">
        <v>165</v>
      </c>
    </row>
    <row r="751" spans="2:51" s="13" customFormat="1" ht="22.5">
      <c r="B751" s="196"/>
      <c r="C751" s="197"/>
      <c r="D751" s="189" t="s">
        <v>178</v>
      </c>
      <c r="E751" s="198" t="s">
        <v>21</v>
      </c>
      <c r="F751" s="199" t="s">
        <v>933</v>
      </c>
      <c r="G751" s="197"/>
      <c r="H751" s="200">
        <v>16.399999999999999</v>
      </c>
      <c r="I751" s="201"/>
      <c r="J751" s="197"/>
      <c r="K751" s="197"/>
      <c r="L751" s="202"/>
      <c r="M751" s="203"/>
      <c r="N751" s="204"/>
      <c r="O751" s="204"/>
      <c r="P751" s="204"/>
      <c r="Q751" s="204"/>
      <c r="R751" s="204"/>
      <c r="S751" s="204"/>
      <c r="T751" s="205"/>
      <c r="AT751" s="206" t="s">
        <v>178</v>
      </c>
      <c r="AU751" s="206" t="s">
        <v>87</v>
      </c>
      <c r="AV751" s="13" t="s">
        <v>87</v>
      </c>
      <c r="AW751" s="13" t="s">
        <v>38</v>
      </c>
      <c r="AX751" s="13" t="s">
        <v>77</v>
      </c>
      <c r="AY751" s="206" t="s">
        <v>165</v>
      </c>
    </row>
    <row r="752" spans="2:51" s="13" customFormat="1" ht="22.5">
      <c r="B752" s="196"/>
      <c r="C752" s="197"/>
      <c r="D752" s="189" t="s">
        <v>178</v>
      </c>
      <c r="E752" s="198" t="s">
        <v>21</v>
      </c>
      <c r="F752" s="199" t="s">
        <v>934</v>
      </c>
      <c r="G752" s="197"/>
      <c r="H752" s="200">
        <v>41.988</v>
      </c>
      <c r="I752" s="201"/>
      <c r="J752" s="197"/>
      <c r="K752" s="197"/>
      <c r="L752" s="202"/>
      <c r="M752" s="203"/>
      <c r="N752" s="204"/>
      <c r="O752" s="204"/>
      <c r="P752" s="204"/>
      <c r="Q752" s="204"/>
      <c r="R752" s="204"/>
      <c r="S752" s="204"/>
      <c r="T752" s="205"/>
      <c r="AT752" s="206" t="s">
        <v>178</v>
      </c>
      <c r="AU752" s="206" t="s">
        <v>87</v>
      </c>
      <c r="AV752" s="13" t="s">
        <v>87</v>
      </c>
      <c r="AW752" s="13" t="s">
        <v>38</v>
      </c>
      <c r="AX752" s="13" t="s">
        <v>77</v>
      </c>
      <c r="AY752" s="206" t="s">
        <v>165</v>
      </c>
    </row>
    <row r="753" spans="1:65" s="13" customFormat="1" ht="22.5">
      <c r="B753" s="196"/>
      <c r="C753" s="197"/>
      <c r="D753" s="189" t="s">
        <v>178</v>
      </c>
      <c r="E753" s="198" t="s">
        <v>21</v>
      </c>
      <c r="F753" s="199" t="s">
        <v>935</v>
      </c>
      <c r="G753" s="197"/>
      <c r="H753" s="200">
        <v>28.32</v>
      </c>
      <c r="I753" s="201"/>
      <c r="J753" s="197"/>
      <c r="K753" s="197"/>
      <c r="L753" s="202"/>
      <c r="M753" s="203"/>
      <c r="N753" s="204"/>
      <c r="O753" s="204"/>
      <c r="P753" s="204"/>
      <c r="Q753" s="204"/>
      <c r="R753" s="204"/>
      <c r="S753" s="204"/>
      <c r="T753" s="205"/>
      <c r="AT753" s="206" t="s">
        <v>178</v>
      </c>
      <c r="AU753" s="206" t="s">
        <v>87</v>
      </c>
      <c r="AV753" s="13" t="s">
        <v>87</v>
      </c>
      <c r="AW753" s="13" t="s">
        <v>38</v>
      </c>
      <c r="AX753" s="13" t="s">
        <v>77</v>
      </c>
      <c r="AY753" s="206" t="s">
        <v>165</v>
      </c>
    </row>
    <row r="754" spans="1:65" s="13" customFormat="1" ht="22.5">
      <c r="B754" s="196"/>
      <c r="C754" s="197"/>
      <c r="D754" s="189" t="s">
        <v>178</v>
      </c>
      <c r="E754" s="198" t="s">
        <v>21</v>
      </c>
      <c r="F754" s="199" t="s">
        <v>936</v>
      </c>
      <c r="G754" s="197"/>
      <c r="H754" s="200">
        <v>42.6</v>
      </c>
      <c r="I754" s="201"/>
      <c r="J754" s="197"/>
      <c r="K754" s="197"/>
      <c r="L754" s="202"/>
      <c r="M754" s="203"/>
      <c r="N754" s="204"/>
      <c r="O754" s="204"/>
      <c r="P754" s="204"/>
      <c r="Q754" s="204"/>
      <c r="R754" s="204"/>
      <c r="S754" s="204"/>
      <c r="T754" s="205"/>
      <c r="AT754" s="206" t="s">
        <v>178</v>
      </c>
      <c r="AU754" s="206" t="s">
        <v>87</v>
      </c>
      <c r="AV754" s="13" t="s">
        <v>87</v>
      </c>
      <c r="AW754" s="13" t="s">
        <v>38</v>
      </c>
      <c r="AX754" s="13" t="s">
        <v>77</v>
      </c>
      <c r="AY754" s="206" t="s">
        <v>165</v>
      </c>
    </row>
    <row r="755" spans="1:65" s="13" customFormat="1" ht="22.5">
      <c r="B755" s="196"/>
      <c r="C755" s="197"/>
      <c r="D755" s="189" t="s">
        <v>178</v>
      </c>
      <c r="E755" s="198" t="s">
        <v>21</v>
      </c>
      <c r="F755" s="199" t="s">
        <v>937</v>
      </c>
      <c r="G755" s="197"/>
      <c r="H755" s="200">
        <v>38</v>
      </c>
      <c r="I755" s="201"/>
      <c r="J755" s="197"/>
      <c r="K755" s="197"/>
      <c r="L755" s="202"/>
      <c r="M755" s="203"/>
      <c r="N755" s="204"/>
      <c r="O755" s="204"/>
      <c r="P755" s="204"/>
      <c r="Q755" s="204"/>
      <c r="R755" s="204"/>
      <c r="S755" s="204"/>
      <c r="T755" s="205"/>
      <c r="AT755" s="206" t="s">
        <v>178</v>
      </c>
      <c r="AU755" s="206" t="s">
        <v>87</v>
      </c>
      <c r="AV755" s="13" t="s">
        <v>87</v>
      </c>
      <c r="AW755" s="13" t="s">
        <v>38</v>
      </c>
      <c r="AX755" s="13" t="s">
        <v>77</v>
      </c>
      <c r="AY755" s="206" t="s">
        <v>165</v>
      </c>
    </row>
    <row r="756" spans="1:65" s="16" customFormat="1" ht="11.25">
      <c r="B756" s="228"/>
      <c r="C756" s="229"/>
      <c r="D756" s="189" t="s">
        <v>178</v>
      </c>
      <c r="E756" s="230" t="s">
        <v>21</v>
      </c>
      <c r="F756" s="231" t="s">
        <v>277</v>
      </c>
      <c r="G756" s="229"/>
      <c r="H756" s="232">
        <v>513.08799999999997</v>
      </c>
      <c r="I756" s="233"/>
      <c r="J756" s="229"/>
      <c r="K756" s="229"/>
      <c r="L756" s="234"/>
      <c r="M756" s="235"/>
      <c r="N756" s="236"/>
      <c r="O756" s="236"/>
      <c r="P756" s="236"/>
      <c r="Q756" s="236"/>
      <c r="R756" s="236"/>
      <c r="S756" s="236"/>
      <c r="T756" s="237"/>
      <c r="AT756" s="238" t="s">
        <v>178</v>
      </c>
      <c r="AU756" s="238" t="s">
        <v>87</v>
      </c>
      <c r="AV756" s="16" t="s">
        <v>186</v>
      </c>
      <c r="AW756" s="16" t="s">
        <v>38</v>
      </c>
      <c r="AX756" s="16" t="s">
        <v>77</v>
      </c>
      <c r="AY756" s="238" t="s">
        <v>165</v>
      </c>
    </row>
    <row r="757" spans="1:65" s="13" customFormat="1" ht="11.25">
      <c r="B757" s="196"/>
      <c r="C757" s="197"/>
      <c r="D757" s="189" t="s">
        <v>178</v>
      </c>
      <c r="E757" s="198" t="s">
        <v>21</v>
      </c>
      <c r="F757" s="199" t="s">
        <v>938</v>
      </c>
      <c r="G757" s="197"/>
      <c r="H757" s="200">
        <v>12.68</v>
      </c>
      <c r="I757" s="201"/>
      <c r="J757" s="197"/>
      <c r="K757" s="197"/>
      <c r="L757" s="202"/>
      <c r="M757" s="203"/>
      <c r="N757" s="204"/>
      <c r="O757" s="204"/>
      <c r="P757" s="204"/>
      <c r="Q757" s="204"/>
      <c r="R757" s="204"/>
      <c r="S757" s="204"/>
      <c r="T757" s="205"/>
      <c r="AT757" s="206" t="s">
        <v>178</v>
      </c>
      <c r="AU757" s="206" t="s">
        <v>87</v>
      </c>
      <c r="AV757" s="13" t="s">
        <v>87</v>
      </c>
      <c r="AW757" s="13" t="s">
        <v>38</v>
      </c>
      <c r="AX757" s="13" t="s">
        <v>77</v>
      </c>
      <c r="AY757" s="206" t="s">
        <v>165</v>
      </c>
    </row>
    <row r="758" spans="1:65" s="16" customFormat="1" ht="11.25">
      <c r="B758" s="228"/>
      <c r="C758" s="229"/>
      <c r="D758" s="189" t="s">
        <v>178</v>
      </c>
      <c r="E758" s="230" t="s">
        <v>21</v>
      </c>
      <c r="F758" s="231" t="s">
        <v>277</v>
      </c>
      <c r="G758" s="229"/>
      <c r="H758" s="232">
        <v>12.68</v>
      </c>
      <c r="I758" s="233"/>
      <c r="J758" s="229"/>
      <c r="K758" s="229"/>
      <c r="L758" s="234"/>
      <c r="M758" s="235"/>
      <c r="N758" s="236"/>
      <c r="O758" s="236"/>
      <c r="P758" s="236"/>
      <c r="Q758" s="236"/>
      <c r="R758" s="236"/>
      <c r="S758" s="236"/>
      <c r="T758" s="237"/>
      <c r="AT758" s="238" t="s">
        <v>178</v>
      </c>
      <c r="AU758" s="238" t="s">
        <v>87</v>
      </c>
      <c r="AV758" s="16" t="s">
        <v>186</v>
      </c>
      <c r="AW758" s="16" t="s">
        <v>38</v>
      </c>
      <c r="AX758" s="16" t="s">
        <v>77</v>
      </c>
      <c r="AY758" s="238" t="s">
        <v>165</v>
      </c>
    </row>
    <row r="759" spans="1:65" s="14" customFormat="1" ht="11.25">
      <c r="B759" s="207"/>
      <c r="C759" s="208"/>
      <c r="D759" s="189" t="s">
        <v>178</v>
      </c>
      <c r="E759" s="209" t="s">
        <v>21</v>
      </c>
      <c r="F759" s="210" t="s">
        <v>180</v>
      </c>
      <c r="G759" s="208"/>
      <c r="H759" s="211">
        <v>569.66799999999989</v>
      </c>
      <c r="I759" s="212"/>
      <c r="J759" s="208"/>
      <c r="K759" s="208"/>
      <c r="L759" s="213"/>
      <c r="M759" s="214"/>
      <c r="N759" s="215"/>
      <c r="O759" s="215"/>
      <c r="P759" s="215"/>
      <c r="Q759" s="215"/>
      <c r="R759" s="215"/>
      <c r="S759" s="215"/>
      <c r="T759" s="216"/>
      <c r="AT759" s="217" t="s">
        <v>178</v>
      </c>
      <c r="AU759" s="217" t="s">
        <v>87</v>
      </c>
      <c r="AV759" s="14" t="s">
        <v>172</v>
      </c>
      <c r="AW759" s="14" t="s">
        <v>38</v>
      </c>
      <c r="AX759" s="14" t="s">
        <v>85</v>
      </c>
      <c r="AY759" s="217" t="s">
        <v>165</v>
      </c>
    </row>
    <row r="760" spans="1:65" s="2" customFormat="1" ht="24.2" customHeight="1">
      <c r="A760" s="37"/>
      <c r="B760" s="38"/>
      <c r="C760" s="176" t="s">
        <v>939</v>
      </c>
      <c r="D760" s="176" t="s">
        <v>167</v>
      </c>
      <c r="E760" s="177" t="s">
        <v>940</v>
      </c>
      <c r="F760" s="178" t="s">
        <v>941</v>
      </c>
      <c r="G760" s="179" t="s">
        <v>170</v>
      </c>
      <c r="H760" s="180">
        <v>132.60400000000001</v>
      </c>
      <c r="I760" s="181"/>
      <c r="J760" s="182">
        <f>ROUND(I760*H760,2)</f>
        <v>0</v>
      </c>
      <c r="K760" s="178" t="s">
        <v>171</v>
      </c>
      <c r="L760" s="42"/>
      <c r="M760" s="183" t="s">
        <v>21</v>
      </c>
      <c r="N760" s="184" t="s">
        <v>48</v>
      </c>
      <c r="O760" s="67"/>
      <c r="P760" s="185">
        <f>O760*H760</f>
        <v>0</v>
      </c>
      <c r="Q760" s="185">
        <v>2.0930000000000001E-2</v>
      </c>
      <c r="R760" s="185">
        <f>Q760*H760</f>
        <v>2.7754017200000005</v>
      </c>
      <c r="S760" s="185">
        <v>0.02</v>
      </c>
      <c r="T760" s="186">
        <f>S760*H760</f>
        <v>2.6520800000000002</v>
      </c>
      <c r="U760" s="37"/>
      <c r="V760" s="37"/>
      <c r="W760" s="37"/>
      <c r="X760" s="37"/>
      <c r="Y760" s="37"/>
      <c r="Z760" s="37"/>
      <c r="AA760" s="37"/>
      <c r="AB760" s="37"/>
      <c r="AC760" s="37"/>
      <c r="AD760" s="37"/>
      <c r="AE760" s="37"/>
      <c r="AR760" s="187" t="s">
        <v>172</v>
      </c>
      <c r="AT760" s="187" t="s">
        <v>167</v>
      </c>
      <c r="AU760" s="187" t="s">
        <v>87</v>
      </c>
      <c r="AY760" s="20" t="s">
        <v>165</v>
      </c>
      <c r="BE760" s="188">
        <f>IF(N760="základní",J760,0)</f>
        <v>0</v>
      </c>
      <c r="BF760" s="188">
        <f>IF(N760="snížená",J760,0)</f>
        <v>0</v>
      </c>
      <c r="BG760" s="188">
        <f>IF(N760="zákl. přenesená",J760,0)</f>
        <v>0</v>
      </c>
      <c r="BH760" s="188">
        <f>IF(N760="sníž. přenesená",J760,0)</f>
        <v>0</v>
      </c>
      <c r="BI760" s="188">
        <f>IF(N760="nulová",J760,0)</f>
        <v>0</v>
      </c>
      <c r="BJ760" s="20" t="s">
        <v>85</v>
      </c>
      <c r="BK760" s="188">
        <f>ROUND(I760*H760,2)</f>
        <v>0</v>
      </c>
      <c r="BL760" s="20" t="s">
        <v>172</v>
      </c>
      <c r="BM760" s="187" t="s">
        <v>942</v>
      </c>
    </row>
    <row r="761" spans="1:65" s="2" customFormat="1" ht="29.25">
      <c r="A761" s="37"/>
      <c r="B761" s="38"/>
      <c r="C761" s="39"/>
      <c r="D761" s="189" t="s">
        <v>174</v>
      </c>
      <c r="E761" s="39"/>
      <c r="F761" s="190" t="s">
        <v>943</v>
      </c>
      <c r="G761" s="39"/>
      <c r="H761" s="39"/>
      <c r="I761" s="191"/>
      <c r="J761" s="39"/>
      <c r="K761" s="39"/>
      <c r="L761" s="42"/>
      <c r="M761" s="192"/>
      <c r="N761" s="193"/>
      <c r="O761" s="67"/>
      <c r="P761" s="67"/>
      <c r="Q761" s="67"/>
      <c r="R761" s="67"/>
      <c r="S761" s="67"/>
      <c r="T761" s="68"/>
      <c r="U761" s="37"/>
      <c r="V761" s="37"/>
      <c r="W761" s="37"/>
      <c r="X761" s="37"/>
      <c r="Y761" s="37"/>
      <c r="Z761" s="37"/>
      <c r="AA761" s="37"/>
      <c r="AB761" s="37"/>
      <c r="AC761" s="37"/>
      <c r="AD761" s="37"/>
      <c r="AE761" s="37"/>
      <c r="AT761" s="20" t="s">
        <v>174</v>
      </c>
      <c r="AU761" s="20" t="s">
        <v>87</v>
      </c>
    </row>
    <row r="762" spans="1:65" s="2" customFormat="1" ht="11.25">
      <c r="A762" s="37"/>
      <c r="B762" s="38"/>
      <c r="C762" s="39"/>
      <c r="D762" s="194" t="s">
        <v>176</v>
      </c>
      <c r="E762" s="39"/>
      <c r="F762" s="195" t="s">
        <v>944</v>
      </c>
      <c r="G762" s="39"/>
      <c r="H762" s="39"/>
      <c r="I762" s="191"/>
      <c r="J762" s="39"/>
      <c r="K762" s="39"/>
      <c r="L762" s="42"/>
      <c r="M762" s="192"/>
      <c r="N762" s="193"/>
      <c r="O762" s="67"/>
      <c r="P762" s="67"/>
      <c r="Q762" s="67"/>
      <c r="R762" s="67"/>
      <c r="S762" s="67"/>
      <c r="T762" s="68"/>
      <c r="U762" s="37"/>
      <c r="V762" s="37"/>
      <c r="W762" s="37"/>
      <c r="X762" s="37"/>
      <c r="Y762" s="37"/>
      <c r="Z762" s="37"/>
      <c r="AA762" s="37"/>
      <c r="AB762" s="37"/>
      <c r="AC762" s="37"/>
      <c r="AD762" s="37"/>
      <c r="AE762" s="37"/>
      <c r="AT762" s="20" t="s">
        <v>176</v>
      </c>
      <c r="AU762" s="20" t="s">
        <v>87</v>
      </c>
    </row>
    <row r="763" spans="1:65" s="2" customFormat="1" ht="19.5">
      <c r="A763" s="37"/>
      <c r="B763" s="38"/>
      <c r="C763" s="39"/>
      <c r="D763" s="189" t="s">
        <v>372</v>
      </c>
      <c r="E763" s="39"/>
      <c r="F763" s="249" t="s">
        <v>945</v>
      </c>
      <c r="G763" s="39"/>
      <c r="H763" s="39"/>
      <c r="I763" s="191"/>
      <c r="J763" s="39"/>
      <c r="K763" s="39"/>
      <c r="L763" s="42"/>
      <c r="M763" s="192"/>
      <c r="N763" s="193"/>
      <c r="O763" s="67"/>
      <c r="P763" s="67"/>
      <c r="Q763" s="67"/>
      <c r="R763" s="67"/>
      <c r="S763" s="67"/>
      <c r="T763" s="68"/>
      <c r="U763" s="37"/>
      <c r="V763" s="37"/>
      <c r="W763" s="37"/>
      <c r="X763" s="37"/>
      <c r="Y763" s="37"/>
      <c r="Z763" s="37"/>
      <c r="AA763" s="37"/>
      <c r="AB763" s="37"/>
      <c r="AC763" s="37"/>
      <c r="AD763" s="37"/>
      <c r="AE763" s="37"/>
      <c r="AT763" s="20" t="s">
        <v>372</v>
      </c>
      <c r="AU763" s="20" t="s">
        <v>87</v>
      </c>
    </row>
    <row r="764" spans="1:65" s="13" customFormat="1" ht="22.5">
      <c r="B764" s="196"/>
      <c r="C764" s="197"/>
      <c r="D764" s="189" t="s">
        <v>178</v>
      </c>
      <c r="E764" s="198" t="s">
        <v>21</v>
      </c>
      <c r="F764" s="199" t="s">
        <v>946</v>
      </c>
      <c r="G764" s="197"/>
      <c r="H764" s="200">
        <v>78.459999999999994</v>
      </c>
      <c r="I764" s="201"/>
      <c r="J764" s="197"/>
      <c r="K764" s="197"/>
      <c r="L764" s="202"/>
      <c r="M764" s="203"/>
      <c r="N764" s="204"/>
      <c r="O764" s="204"/>
      <c r="P764" s="204"/>
      <c r="Q764" s="204"/>
      <c r="R764" s="204"/>
      <c r="S764" s="204"/>
      <c r="T764" s="205"/>
      <c r="AT764" s="206" t="s">
        <v>178</v>
      </c>
      <c r="AU764" s="206" t="s">
        <v>87</v>
      </c>
      <c r="AV764" s="13" t="s">
        <v>87</v>
      </c>
      <c r="AW764" s="13" t="s">
        <v>38</v>
      </c>
      <c r="AX764" s="13" t="s">
        <v>77</v>
      </c>
      <c r="AY764" s="206" t="s">
        <v>165</v>
      </c>
    </row>
    <row r="765" spans="1:65" s="13" customFormat="1" ht="22.5">
      <c r="B765" s="196"/>
      <c r="C765" s="197"/>
      <c r="D765" s="189" t="s">
        <v>178</v>
      </c>
      <c r="E765" s="198" t="s">
        <v>21</v>
      </c>
      <c r="F765" s="199" t="s">
        <v>947</v>
      </c>
      <c r="G765" s="197"/>
      <c r="H765" s="200">
        <v>54.143999999999998</v>
      </c>
      <c r="I765" s="201"/>
      <c r="J765" s="197"/>
      <c r="K765" s="197"/>
      <c r="L765" s="202"/>
      <c r="M765" s="203"/>
      <c r="N765" s="204"/>
      <c r="O765" s="204"/>
      <c r="P765" s="204"/>
      <c r="Q765" s="204"/>
      <c r="R765" s="204"/>
      <c r="S765" s="204"/>
      <c r="T765" s="205"/>
      <c r="AT765" s="206" t="s">
        <v>178</v>
      </c>
      <c r="AU765" s="206" t="s">
        <v>87</v>
      </c>
      <c r="AV765" s="13" t="s">
        <v>87</v>
      </c>
      <c r="AW765" s="13" t="s">
        <v>38</v>
      </c>
      <c r="AX765" s="13" t="s">
        <v>77</v>
      </c>
      <c r="AY765" s="206" t="s">
        <v>165</v>
      </c>
    </row>
    <row r="766" spans="1:65" s="14" customFormat="1" ht="11.25">
      <c r="B766" s="207"/>
      <c r="C766" s="208"/>
      <c r="D766" s="189" t="s">
        <v>178</v>
      </c>
      <c r="E766" s="209" t="s">
        <v>21</v>
      </c>
      <c r="F766" s="210" t="s">
        <v>180</v>
      </c>
      <c r="G766" s="208"/>
      <c r="H766" s="211">
        <v>132.60400000000001</v>
      </c>
      <c r="I766" s="212"/>
      <c r="J766" s="208"/>
      <c r="K766" s="208"/>
      <c r="L766" s="213"/>
      <c r="M766" s="214"/>
      <c r="N766" s="215"/>
      <c r="O766" s="215"/>
      <c r="P766" s="215"/>
      <c r="Q766" s="215"/>
      <c r="R766" s="215"/>
      <c r="S766" s="215"/>
      <c r="T766" s="216"/>
      <c r="AT766" s="217" t="s">
        <v>178</v>
      </c>
      <c r="AU766" s="217" t="s">
        <v>87</v>
      </c>
      <c r="AV766" s="14" t="s">
        <v>172</v>
      </c>
      <c r="AW766" s="14" t="s">
        <v>38</v>
      </c>
      <c r="AX766" s="14" t="s">
        <v>85</v>
      </c>
      <c r="AY766" s="217" t="s">
        <v>165</v>
      </c>
    </row>
    <row r="767" spans="1:65" s="2" customFormat="1" ht="24.2" customHeight="1">
      <c r="A767" s="37"/>
      <c r="B767" s="38"/>
      <c r="C767" s="176" t="s">
        <v>948</v>
      </c>
      <c r="D767" s="176" t="s">
        <v>167</v>
      </c>
      <c r="E767" s="177" t="s">
        <v>949</v>
      </c>
      <c r="F767" s="178" t="s">
        <v>950</v>
      </c>
      <c r="G767" s="179" t="s">
        <v>170</v>
      </c>
      <c r="H767" s="180">
        <v>11</v>
      </c>
      <c r="I767" s="181"/>
      <c r="J767" s="182">
        <f>ROUND(I767*H767,2)</f>
        <v>0</v>
      </c>
      <c r="K767" s="178" t="s">
        <v>171</v>
      </c>
      <c r="L767" s="42"/>
      <c r="M767" s="183" t="s">
        <v>21</v>
      </c>
      <c r="N767" s="184" t="s">
        <v>48</v>
      </c>
      <c r="O767" s="67"/>
      <c r="P767" s="185">
        <f>O767*H767</f>
        <v>0</v>
      </c>
      <c r="Q767" s="185">
        <v>7.3499999999999998E-3</v>
      </c>
      <c r="R767" s="185">
        <f>Q767*H767</f>
        <v>8.0849999999999991E-2</v>
      </c>
      <c r="S767" s="185">
        <v>0</v>
      </c>
      <c r="T767" s="186">
        <f>S767*H767</f>
        <v>0</v>
      </c>
      <c r="U767" s="37"/>
      <c r="V767" s="37"/>
      <c r="W767" s="37"/>
      <c r="X767" s="37"/>
      <c r="Y767" s="37"/>
      <c r="Z767" s="37"/>
      <c r="AA767" s="37"/>
      <c r="AB767" s="37"/>
      <c r="AC767" s="37"/>
      <c r="AD767" s="37"/>
      <c r="AE767" s="37"/>
      <c r="AR767" s="187" t="s">
        <v>172</v>
      </c>
      <c r="AT767" s="187" t="s">
        <v>167</v>
      </c>
      <c r="AU767" s="187" t="s">
        <v>87</v>
      </c>
      <c r="AY767" s="20" t="s">
        <v>165</v>
      </c>
      <c r="BE767" s="188">
        <f>IF(N767="základní",J767,0)</f>
        <v>0</v>
      </c>
      <c r="BF767" s="188">
        <f>IF(N767="snížená",J767,0)</f>
        <v>0</v>
      </c>
      <c r="BG767" s="188">
        <f>IF(N767="zákl. přenesená",J767,0)</f>
        <v>0</v>
      </c>
      <c r="BH767" s="188">
        <f>IF(N767="sníž. přenesená",J767,0)</f>
        <v>0</v>
      </c>
      <c r="BI767" s="188">
        <f>IF(N767="nulová",J767,0)</f>
        <v>0</v>
      </c>
      <c r="BJ767" s="20" t="s">
        <v>85</v>
      </c>
      <c r="BK767" s="188">
        <f>ROUND(I767*H767,2)</f>
        <v>0</v>
      </c>
      <c r="BL767" s="20" t="s">
        <v>172</v>
      </c>
      <c r="BM767" s="187" t="s">
        <v>951</v>
      </c>
    </row>
    <row r="768" spans="1:65" s="2" customFormat="1" ht="19.5">
      <c r="A768" s="37"/>
      <c r="B768" s="38"/>
      <c r="C768" s="39"/>
      <c r="D768" s="189" t="s">
        <v>174</v>
      </c>
      <c r="E768" s="39"/>
      <c r="F768" s="190" t="s">
        <v>952</v>
      </c>
      <c r="G768" s="39"/>
      <c r="H768" s="39"/>
      <c r="I768" s="191"/>
      <c r="J768" s="39"/>
      <c r="K768" s="39"/>
      <c r="L768" s="42"/>
      <c r="M768" s="192"/>
      <c r="N768" s="193"/>
      <c r="O768" s="67"/>
      <c r="P768" s="67"/>
      <c r="Q768" s="67"/>
      <c r="R768" s="67"/>
      <c r="S768" s="67"/>
      <c r="T768" s="68"/>
      <c r="U768" s="37"/>
      <c r="V768" s="37"/>
      <c r="W768" s="37"/>
      <c r="X768" s="37"/>
      <c r="Y768" s="37"/>
      <c r="Z768" s="37"/>
      <c r="AA768" s="37"/>
      <c r="AB768" s="37"/>
      <c r="AC768" s="37"/>
      <c r="AD768" s="37"/>
      <c r="AE768" s="37"/>
      <c r="AT768" s="20" t="s">
        <v>174</v>
      </c>
      <c r="AU768" s="20" t="s">
        <v>87</v>
      </c>
    </row>
    <row r="769" spans="1:65" s="2" customFormat="1" ht="11.25">
      <c r="A769" s="37"/>
      <c r="B769" s="38"/>
      <c r="C769" s="39"/>
      <c r="D769" s="194" t="s">
        <v>176</v>
      </c>
      <c r="E769" s="39"/>
      <c r="F769" s="195" t="s">
        <v>953</v>
      </c>
      <c r="G769" s="39"/>
      <c r="H769" s="39"/>
      <c r="I769" s="191"/>
      <c r="J769" s="39"/>
      <c r="K769" s="39"/>
      <c r="L769" s="42"/>
      <c r="M769" s="192"/>
      <c r="N769" s="193"/>
      <c r="O769" s="67"/>
      <c r="P769" s="67"/>
      <c r="Q769" s="67"/>
      <c r="R769" s="67"/>
      <c r="S769" s="67"/>
      <c r="T769" s="68"/>
      <c r="U769" s="37"/>
      <c r="V769" s="37"/>
      <c r="W769" s="37"/>
      <c r="X769" s="37"/>
      <c r="Y769" s="37"/>
      <c r="Z769" s="37"/>
      <c r="AA769" s="37"/>
      <c r="AB769" s="37"/>
      <c r="AC769" s="37"/>
      <c r="AD769" s="37"/>
      <c r="AE769" s="37"/>
      <c r="AT769" s="20" t="s">
        <v>176</v>
      </c>
      <c r="AU769" s="20" t="s">
        <v>87</v>
      </c>
    </row>
    <row r="770" spans="1:65" s="13" customFormat="1" ht="22.5">
      <c r="B770" s="196"/>
      <c r="C770" s="197"/>
      <c r="D770" s="189" t="s">
        <v>178</v>
      </c>
      <c r="E770" s="198" t="s">
        <v>21</v>
      </c>
      <c r="F770" s="199" t="s">
        <v>954</v>
      </c>
      <c r="G770" s="197"/>
      <c r="H770" s="200">
        <v>11</v>
      </c>
      <c r="I770" s="201"/>
      <c r="J770" s="197"/>
      <c r="K770" s="197"/>
      <c r="L770" s="202"/>
      <c r="M770" s="203"/>
      <c r="N770" s="204"/>
      <c r="O770" s="204"/>
      <c r="P770" s="204"/>
      <c r="Q770" s="204"/>
      <c r="R770" s="204"/>
      <c r="S770" s="204"/>
      <c r="T770" s="205"/>
      <c r="AT770" s="206" t="s">
        <v>178</v>
      </c>
      <c r="AU770" s="206" t="s">
        <v>87</v>
      </c>
      <c r="AV770" s="13" t="s">
        <v>87</v>
      </c>
      <c r="AW770" s="13" t="s">
        <v>38</v>
      </c>
      <c r="AX770" s="13" t="s">
        <v>77</v>
      </c>
      <c r="AY770" s="206" t="s">
        <v>165</v>
      </c>
    </row>
    <row r="771" spans="1:65" s="14" customFormat="1" ht="11.25">
      <c r="B771" s="207"/>
      <c r="C771" s="208"/>
      <c r="D771" s="189" t="s">
        <v>178</v>
      </c>
      <c r="E771" s="209" t="s">
        <v>21</v>
      </c>
      <c r="F771" s="210" t="s">
        <v>180</v>
      </c>
      <c r="G771" s="208"/>
      <c r="H771" s="211">
        <v>11</v>
      </c>
      <c r="I771" s="212"/>
      <c r="J771" s="208"/>
      <c r="K771" s="208"/>
      <c r="L771" s="213"/>
      <c r="M771" s="214"/>
      <c r="N771" s="215"/>
      <c r="O771" s="215"/>
      <c r="P771" s="215"/>
      <c r="Q771" s="215"/>
      <c r="R771" s="215"/>
      <c r="S771" s="215"/>
      <c r="T771" s="216"/>
      <c r="AT771" s="217" t="s">
        <v>178</v>
      </c>
      <c r="AU771" s="217" t="s">
        <v>87</v>
      </c>
      <c r="AV771" s="14" t="s">
        <v>172</v>
      </c>
      <c r="AW771" s="14" t="s">
        <v>38</v>
      </c>
      <c r="AX771" s="14" t="s">
        <v>85</v>
      </c>
      <c r="AY771" s="217" t="s">
        <v>165</v>
      </c>
    </row>
    <row r="772" spans="1:65" s="2" customFormat="1" ht="24.2" customHeight="1">
      <c r="A772" s="37"/>
      <c r="B772" s="38"/>
      <c r="C772" s="176" t="s">
        <v>955</v>
      </c>
      <c r="D772" s="176" t="s">
        <v>167</v>
      </c>
      <c r="E772" s="177" t="s">
        <v>956</v>
      </c>
      <c r="F772" s="178" t="s">
        <v>957</v>
      </c>
      <c r="G772" s="179" t="s">
        <v>170</v>
      </c>
      <c r="H772" s="180">
        <v>11</v>
      </c>
      <c r="I772" s="181"/>
      <c r="J772" s="182">
        <f>ROUND(I772*H772,2)</f>
        <v>0</v>
      </c>
      <c r="K772" s="178" t="s">
        <v>171</v>
      </c>
      <c r="L772" s="42"/>
      <c r="M772" s="183" t="s">
        <v>21</v>
      </c>
      <c r="N772" s="184" t="s">
        <v>48</v>
      </c>
      <c r="O772" s="67"/>
      <c r="P772" s="185">
        <f>O772*H772</f>
        <v>0</v>
      </c>
      <c r="Q772" s="185">
        <v>4.3800000000000002E-3</v>
      </c>
      <c r="R772" s="185">
        <f>Q772*H772</f>
        <v>4.8180000000000001E-2</v>
      </c>
      <c r="S772" s="185">
        <v>0</v>
      </c>
      <c r="T772" s="186">
        <f>S772*H772</f>
        <v>0</v>
      </c>
      <c r="U772" s="37"/>
      <c r="V772" s="37"/>
      <c r="W772" s="37"/>
      <c r="X772" s="37"/>
      <c r="Y772" s="37"/>
      <c r="Z772" s="37"/>
      <c r="AA772" s="37"/>
      <c r="AB772" s="37"/>
      <c r="AC772" s="37"/>
      <c r="AD772" s="37"/>
      <c r="AE772" s="37"/>
      <c r="AR772" s="187" t="s">
        <v>172</v>
      </c>
      <c r="AT772" s="187" t="s">
        <v>167</v>
      </c>
      <c r="AU772" s="187" t="s">
        <v>87</v>
      </c>
      <c r="AY772" s="20" t="s">
        <v>165</v>
      </c>
      <c r="BE772" s="188">
        <f>IF(N772="základní",J772,0)</f>
        <v>0</v>
      </c>
      <c r="BF772" s="188">
        <f>IF(N772="snížená",J772,0)</f>
        <v>0</v>
      </c>
      <c r="BG772" s="188">
        <f>IF(N772="zákl. přenesená",J772,0)</f>
        <v>0</v>
      </c>
      <c r="BH772" s="188">
        <f>IF(N772="sníž. přenesená",J772,0)</f>
        <v>0</v>
      </c>
      <c r="BI772" s="188">
        <f>IF(N772="nulová",J772,0)</f>
        <v>0</v>
      </c>
      <c r="BJ772" s="20" t="s">
        <v>85</v>
      </c>
      <c r="BK772" s="188">
        <f>ROUND(I772*H772,2)</f>
        <v>0</v>
      </c>
      <c r="BL772" s="20" t="s">
        <v>172</v>
      </c>
      <c r="BM772" s="187" t="s">
        <v>958</v>
      </c>
    </row>
    <row r="773" spans="1:65" s="2" customFormat="1" ht="19.5">
      <c r="A773" s="37"/>
      <c r="B773" s="38"/>
      <c r="C773" s="39"/>
      <c r="D773" s="189" t="s">
        <v>174</v>
      </c>
      <c r="E773" s="39"/>
      <c r="F773" s="190" t="s">
        <v>959</v>
      </c>
      <c r="G773" s="39"/>
      <c r="H773" s="39"/>
      <c r="I773" s="191"/>
      <c r="J773" s="39"/>
      <c r="K773" s="39"/>
      <c r="L773" s="42"/>
      <c r="M773" s="192"/>
      <c r="N773" s="193"/>
      <c r="O773" s="67"/>
      <c r="P773" s="67"/>
      <c r="Q773" s="67"/>
      <c r="R773" s="67"/>
      <c r="S773" s="67"/>
      <c r="T773" s="68"/>
      <c r="U773" s="37"/>
      <c r="V773" s="37"/>
      <c r="W773" s="37"/>
      <c r="X773" s="37"/>
      <c r="Y773" s="37"/>
      <c r="Z773" s="37"/>
      <c r="AA773" s="37"/>
      <c r="AB773" s="37"/>
      <c r="AC773" s="37"/>
      <c r="AD773" s="37"/>
      <c r="AE773" s="37"/>
      <c r="AT773" s="20" t="s">
        <v>174</v>
      </c>
      <c r="AU773" s="20" t="s">
        <v>87</v>
      </c>
    </row>
    <row r="774" spans="1:65" s="2" customFormat="1" ht="11.25">
      <c r="A774" s="37"/>
      <c r="B774" s="38"/>
      <c r="C774" s="39"/>
      <c r="D774" s="194" t="s">
        <v>176</v>
      </c>
      <c r="E774" s="39"/>
      <c r="F774" s="195" t="s">
        <v>960</v>
      </c>
      <c r="G774" s="39"/>
      <c r="H774" s="39"/>
      <c r="I774" s="191"/>
      <c r="J774" s="39"/>
      <c r="K774" s="39"/>
      <c r="L774" s="42"/>
      <c r="M774" s="192"/>
      <c r="N774" s="193"/>
      <c r="O774" s="67"/>
      <c r="P774" s="67"/>
      <c r="Q774" s="67"/>
      <c r="R774" s="67"/>
      <c r="S774" s="67"/>
      <c r="T774" s="68"/>
      <c r="U774" s="37"/>
      <c r="V774" s="37"/>
      <c r="W774" s="37"/>
      <c r="X774" s="37"/>
      <c r="Y774" s="37"/>
      <c r="Z774" s="37"/>
      <c r="AA774" s="37"/>
      <c r="AB774" s="37"/>
      <c r="AC774" s="37"/>
      <c r="AD774" s="37"/>
      <c r="AE774" s="37"/>
      <c r="AT774" s="20" t="s">
        <v>176</v>
      </c>
      <c r="AU774" s="20" t="s">
        <v>87</v>
      </c>
    </row>
    <row r="775" spans="1:65" s="13" customFormat="1" ht="22.5">
      <c r="B775" s="196"/>
      <c r="C775" s="197"/>
      <c r="D775" s="189" t="s">
        <v>178</v>
      </c>
      <c r="E775" s="198" t="s">
        <v>21</v>
      </c>
      <c r="F775" s="199" t="s">
        <v>954</v>
      </c>
      <c r="G775" s="197"/>
      <c r="H775" s="200">
        <v>11</v>
      </c>
      <c r="I775" s="201"/>
      <c r="J775" s="197"/>
      <c r="K775" s="197"/>
      <c r="L775" s="202"/>
      <c r="M775" s="203"/>
      <c r="N775" s="204"/>
      <c r="O775" s="204"/>
      <c r="P775" s="204"/>
      <c r="Q775" s="204"/>
      <c r="R775" s="204"/>
      <c r="S775" s="204"/>
      <c r="T775" s="205"/>
      <c r="AT775" s="206" t="s">
        <v>178</v>
      </c>
      <c r="AU775" s="206" t="s">
        <v>87</v>
      </c>
      <c r="AV775" s="13" t="s">
        <v>87</v>
      </c>
      <c r="AW775" s="13" t="s">
        <v>38</v>
      </c>
      <c r="AX775" s="13" t="s">
        <v>77</v>
      </c>
      <c r="AY775" s="206" t="s">
        <v>165</v>
      </c>
    </row>
    <row r="776" spans="1:65" s="14" customFormat="1" ht="11.25">
      <c r="B776" s="207"/>
      <c r="C776" s="208"/>
      <c r="D776" s="189" t="s">
        <v>178</v>
      </c>
      <c r="E776" s="209" t="s">
        <v>21</v>
      </c>
      <c r="F776" s="210" t="s">
        <v>180</v>
      </c>
      <c r="G776" s="208"/>
      <c r="H776" s="211">
        <v>11</v>
      </c>
      <c r="I776" s="212"/>
      <c r="J776" s="208"/>
      <c r="K776" s="208"/>
      <c r="L776" s="213"/>
      <c r="M776" s="214"/>
      <c r="N776" s="215"/>
      <c r="O776" s="215"/>
      <c r="P776" s="215"/>
      <c r="Q776" s="215"/>
      <c r="R776" s="215"/>
      <c r="S776" s="215"/>
      <c r="T776" s="216"/>
      <c r="AT776" s="217" t="s">
        <v>178</v>
      </c>
      <c r="AU776" s="217" t="s">
        <v>87</v>
      </c>
      <c r="AV776" s="14" t="s">
        <v>172</v>
      </c>
      <c r="AW776" s="14" t="s">
        <v>38</v>
      </c>
      <c r="AX776" s="14" t="s">
        <v>85</v>
      </c>
      <c r="AY776" s="217" t="s">
        <v>165</v>
      </c>
    </row>
    <row r="777" spans="1:65" s="2" customFormat="1" ht="24.2" customHeight="1">
      <c r="A777" s="37"/>
      <c r="B777" s="38"/>
      <c r="C777" s="176" t="s">
        <v>961</v>
      </c>
      <c r="D777" s="176" t="s">
        <v>167</v>
      </c>
      <c r="E777" s="177" t="s">
        <v>962</v>
      </c>
      <c r="F777" s="178" t="s">
        <v>963</v>
      </c>
      <c r="G777" s="179" t="s">
        <v>170</v>
      </c>
      <c r="H777" s="180">
        <v>11</v>
      </c>
      <c r="I777" s="181"/>
      <c r="J777" s="182">
        <f>ROUND(I777*H777,2)</f>
        <v>0</v>
      </c>
      <c r="K777" s="178" t="s">
        <v>171</v>
      </c>
      <c r="L777" s="42"/>
      <c r="M777" s="183" t="s">
        <v>21</v>
      </c>
      <c r="N777" s="184" t="s">
        <v>48</v>
      </c>
      <c r="O777" s="67"/>
      <c r="P777" s="185">
        <f>O777*H777</f>
        <v>0</v>
      </c>
      <c r="Q777" s="185">
        <v>2.0000000000000001E-4</v>
      </c>
      <c r="R777" s="185">
        <f>Q777*H777</f>
        <v>2.2000000000000001E-3</v>
      </c>
      <c r="S777" s="185">
        <v>0</v>
      </c>
      <c r="T777" s="186">
        <f>S777*H777</f>
        <v>0</v>
      </c>
      <c r="U777" s="37"/>
      <c r="V777" s="37"/>
      <c r="W777" s="37"/>
      <c r="X777" s="37"/>
      <c r="Y777" s="37"/>
      <c r="Z777" s="37"/>
      <c r="AA777" s="37"/>
      <c r="AB777" s="37"/>
      <c r="AC777" s="37"/>
      <c r="AD777" s="37"/>
      <c r="AE777" s="37"/>
      <c r="AR777" s="187" t="s">
        <v>172</v>
      </c>
      <c r="AT777" s="187" t="s">
        <v>167</v>
      </c>
      <c r="AU777" s="187" t="s">
        <v>87</v>
      </c>
      <c r="AY777" s="20" t="s">
        <v>165</v>
      </c>
      <c r="BE777" s="188">
        <f>IF(N777="základní",J777,0)</f>
        <v>0</v>
      </c>
      <c r="BF777" s="188">
        <f>IF(N777="snížená",J777,0)</f>
        <v>0</v>
      </c>
      <c r="BG777" s="188">
        <f>IF(N777="zákl. přenesená",J777,0)</f>
        <v>0</v>
      </c>
      <c r="BH777" s="188">
        <f>IF(N777="sníž. přenesená",J777,0)</f>
        <v>0</v>
      </c>
      <c r="BI777" s="188">
        <f>IF(N777="nulová",J777,0)</f>
        <v>0</v>
      </c>
      <c r="BJ777" s="20" t="s">
        <v>85</v>
      </c>
      <c r="BK777" s="188">
        <f>ROUND(I777*H777,2)</f>
        <v>0</v>
      </c>
      <c r="BL777" s="20" t="s">
        <v>172</v>
      </c>
      <c r="BM777" s="187" t="s">
        <v>964</v>
      </c>
    </row>
    <row r="778" spans="1:65" s="2" customFormat="1" ht="19.5">
      <c r="A778" s="37"/>
      <c r="B778" s="38"/>
      <c r="C778" s="39"/>
      <c r="D778" s="189" t="s">
        <v>174</v>
      </c>
      <c r="E778" s="39"/>
      <c r="F778" s="190" t="s">
        <v>965</v>
      </c>
      <c r="G778" s="39"/>
      <c r="H778" s="39"/>
      <c r="I778" s="191"/>
      <c r="J778" s="39"/>
      <c r="K778" s="39"/>
      <c r="L778" s="42"/>
      <c r="M778" s="192"/>
      <c r="N778" s="193"/>
      <c r="O778" s="67"/>
      <c r="P778" s="67"/>
      <c r="Q778" s="67"/>
      <c r="R778" s="67"/>
      <c r="S778" s="67"/>
      <c r="T778" s="68"/>
      <c r="U778" s="37"/>
      <c r="V778" s="37"/>
      <c r="W778" s="37"/>
      <c r="X778" s="37"/>
      <c r="Y778" s="37"/>
      <c r="Z778" s="37"/>
      <c r="AA778" s="37"/>
      <c r="AB778" s="37"/>
      <c r="AC778" s="37"/>
      <c r="AD778" s="37"/>
      <c r="AE778" s="37"/>
      <c r="AT778" s="20" t="s">
        <v>174</v>
      </c>
      <c r="AU778" s="20" t="s">
        <v>87</v>
      </c>
    </row>
    <row r="779" spans="1:65" s="2" customFormat="1" ht="11.25">
      <c r="A779" s="37"/>
      <c r="B779" s="38"/>
      <c r="C779" s="39"/>
      <c r="D779" s="194" t="s">
        <v>176</v>
      </c>
      <c r="E779" s="39"/>
      <c r="F779" s="195" t="s">
        <v>966</v>
      </c>
      <c r="G779" s="39"/>
      <c r="H779" s="39"/>
      <c r="I779" s="191"/>
      <c r="J779" s="39"/>
      <c r="K779" s="39"/>
      <c r="L779" s="42"/>
      <c r="M779" s="192"/>
      <c r="N779" s="193"/>
      <c r="O779" s="67"/>
      <c r="P779" s="67"/>
      <c r="Q779" s="67"/>
      <c r="R779" s="67"/>
      <c r="S779" s="67"/>
      <c r="T779" s="68"/>
      <c r="U779" s="37"/>
      <c r="V779" s="37"/>
      <c r="W779" s="37"/>
      <c r="X779" s="37"/>
      <c r="Y779" s="37"/>
      <c r="Z779" s="37"/>
      <c r="AA779" s="37"/>
      <c r="AB779" s="37"/>
      <c r="AC779" s="37"/>
      <c r="AD779" s="37"/>
      <c r="AE779" s="37"/>
      <c r="AT779" s="20" t="s">
        <v>176</v>
      </c>
      <c r="AU779" s="20" t="s">
        <v>87</v>
      </c>
    </row>
    <row r="780" spans="1:65" s="13" customFormat="1" ht="22.5">
      <c r="B780" s="196"/>
      <c r="C780" s="197"/>
      <c r="D780" s="189" t="s">
        <v>178</v>
      </c>
      <c r="E780" s="198" t="s">
        <v>21</v>
      </c>
      <c r="F780" s="199" t="s">
        <v>954</v>
      </c>
      <c r="G780" s="197"/>
      <c r="H780" s="200">
        <v>11</v>
      </c>
      <c r="I780" s="201"/>
      <c r="J780" s="197"/>
      <c r="K780" s="197"/>
      <c r="L780" s="202"/>
      <c r="M780" s="203"/>
      <c r="N780" s="204"/>
      <c r="O780" s="204"/>
      <c r="P780" s="204"/>
      <c r="Q780" s="204"/>
      <c r="R780" s="204"/>
      <c r="S780" s="204"/>
      <c r="T780" s="205"/>
      <c r="AT780" s="206" t="s">
        <v>178</v>
      </c>
      <c r="AU780" s="206" t="s">
        <v>87</v>
      </c>
      <c r="AV780" s="13" t="s">
        <v>87</v>
      </c>
      <c r="AW780" s="13" t="s">
        <v>38</v>
      </c>
      <c r="AX780" s="13" t="s">
        <v>77</v>
      </c>
      <c r="AY780" s="206" t="s">
        <v>165</v>
      </c>
    </row>
    <row r="781" spans="1:65" s="14" customFormat="1" ht="11.25">
      <c r="B781" s="207"/>
      <c r="C781" s="208"/>
      <c r="D781" s="189" t="s">
        <v>178</v>
      </c>
      <c r="E781" s="209" t="s">
        <v>21</v>
      </c>
      <c r="F781" s="210" t="s">
        <v>180</v>
      </c>
      <c r="G781" s="208"/>
      <c r="H781" s="211">
        <v>11</v>
      </c>
      <c r="I781" s="212"/>
      <c r="J781" s="208"/>
      <c r="K781" s="208"/>
      <c r="L781" s="213"/>
      <c r="M781" s="214"/>
      <c r="N781" s="215"/>
      <c r="O781" s="215"/>
      <c r="P781" s="215"/>
      <c r="Q781" s="215"/>
      <c r="R781" s="215"/>
      <c r="S781" s="215"/>
      <c r="T781" s="216"/>
      <c r="AT781" s="217" t="s">
        <v>178</v>
      </c>
      <c r="AU781" s="217" t="s">
        <v>87</v>
      </c>
      <c r="AV781" s="14" t="s">
        <v>172</v>
      </c>
      <c r="AW781" s="14" t="s">
        <v>38</v>
      </c>
      <c r="AX781" s="14" t="s">
        <v>85</v>
      </c>
      <c r="AY781" s="217" t="s">
        <v>165</v>
      </c>
    </row>
    <row r="782" spans="1:65" s="2" customFormat="1" ht="24.2" customHeight="1">
      <c r="A782" s="37"/>
      <c r="B782" s="38"/>
      <c r="C782" s="176" t="s">
        <v>967</v>
      </c>
      <c r="D782" s="176" t="s">
        <v>167</v>
      </c>
      <c r="E782" s="177" t="s">
        <v>968</v>
      </c>
      <c r="F782" s="178" t="s">
        <v>969</v>
      </c>
      <c r="G782" s="179" t="s">
        <v>170</v>
      </c>
      <c r="H782" s="180">
        <v>11</v>
      </c>
      <c r="I782" s="181"/>
      <c r="J782" s="182">
        <f>ROUND(I782*H782,2)</f>
        <v>0</v>
      </c>
      <c r="K782" s="178" t="s">
        <v>171</v>
      </c>
      <c r="L782" s="42"/>
      <c r="M782" s="183" t="s">
        <v>21</v>
      </c>
      <c r="N782" s="184" t="s">
        <v>48</v>
      </c>
      <c r="O782" s="67"/>
      <c r="P782" s="185">
        <f>O782*H782</f>
        <v>0</v>
      </c>
      <c r="Q782" s="185">
        <v>2.6360000000000001E-2</v>
      </c>
      <c r="R782" s="185">
        <f>Q782*H782</f>
        <v>0.28996</v>
      </c>
      <c r="S782" s="185">
        <v>0</v>
      </c>
      <c r="T782" s="186">
        <f>S782*H782</f>
        <v>0</v>
      </c>
      <c r="U782" s="37"/>
      <c r="V782" s="37"/>
      <c r="W782" s="37"/>
      <c r="X782" s="37"/>
      <c r="Y782" s="37"/>
      <c r="Z782" s="37"/>
      <c r="AA782" s="37"/>
      <c r="AB782" s="37"/>
      <c r="AC782" s="37"/>
      <c r="AD782" s="37"/>
      <c r="AE782" s="37"/>
      <c r="AR782" s="187" t="s">
        <v>172</v>
      </c>
      <c r="AT782" s="187" t="s">
        <v>167</v>
      </c>
      <c r="AU782" s="187" t="s">
        <v>87</v>
      </c>
      <c r="AY782" s="20" t="s">
        <v>165</v>
      </c>
      <c r="BE782" s="188">
        <f>IF(N782="základní",J782,0)</f>
        <v>0</v>
      </c>
      <c r="BF782" s="188">
        <f>IF(N782="snížená",J782,0)</f>
        <v>0</v>
      </c>
      <c r="BG782" s="188">
        <f>IF(N782="zákl. přenesená",J782,0)</f>
        <v>0</v>
      </c>
      <c r="BH782" s="188">
        <f>IF(N782="sníž. přenesená",J782,0)</f>
        <v>0</v>
      </c>
      <c r="BI782" s="188">
        <f>IF(N782="nulová",J782,0)</f>
        <v>0</v>
      </c>
      <c r="BJ782" s="20" t="s">
        <v>85</v>
      </c>
      <c r="BK782" s="188">
        <f>ROUND(I782*H782,2)</f>
        <v>0</v>
      </c>
      <c r="BL782" s="20" t="s">
        <v>172</v>
      </c>
      <c r="BM782" s="187" t="s">
        <v>970</v>
      </c>
    </row>
    <row r="783" spans="1:65" s="2" customFormat="1" ht="29.25">
      <c r="A783" s="37"/>
      <c r="B783" s="38"/>
      <c r="C783" s="39"/>
      <c r="D783" s="189" t="s">
        <v>174</v>
      </c>
      <c r="E783" s="39"/>
      <c r="F783" s="190" t="s">
        <v>971</v>
      </c>
      <c r="G783" s="39"/>
      <c r="H783" s="39"/>
      <c r="I783" s="191"/>
      <c r="J783" s="39"/>
      <c r="K783" s="39"/>
      <c r="L783" s="42"/>
      <c r="M783" s="192"/>
      <c r="N783" s="193"/>
      <c r="O783" s="67"/>
      <c r="P783" s="67"/>
      <c r="Q783" s="67"/>
      <c r="R783" s="67"/>
      <c r="S783" s="67"/>
      <c r="T783" s="68"/>
      <c r="U783" s="37"/>
      <c r="V783" s="37"/>
      <c r="W783" s="37"/>
      <c r="X783" s="37"/>
      <c r="Y783" s="37"/>
      <c r="Z783" s="37"/>
      <c r="AA783" s="37"/>
      <c r="AB783" s="37"/>
      <c r="AC783" s="37"/>
      <c r="AD783" s="37"/>
      <c r="AE783" s="37"/>
      <c r="AT783" s="20" t="s">
        <v>174</v>
      </c>
      <c r="AU783" s="20" t="s">
        <v>87</v>
      </c>
    </row>
    <row r="784" spans="1:65" s="2" customFormat="1" ht="11.25">
      <c r="A784" s="37"/>
      <c r="B784" s="38"/>
      <c r="C784" s="39"/>
      <c r="D784" s="194" t="s">
        <v>176</v>
      </c>
      <c r="E784" s="39"/>
      <c r="F784" s="195" t="s">
        <v>972</v>
      </c>
      <c r="G784" s="39"/>
      <c r="H784" s="39"/>
      <c r="I784" s="191"/>
      <c r="J784" s="39"/>
      <c r="K784" s="39"/>
      <c r="L784" s="42"/>
      <c r="M784" s="192"/>
      <c r="N784" s="193"/>
      <c r="O784" s="67"/>
      <c r="P784" s="67"/>
      <c r="Q784" s="67"/>
      <c r="R784" s="67"/>
      <c r="S784" s="67"/>
      <c r="T784" s="68"/>
      <c r="U784" s="37"/>
      <c r="V784" s="37"/>
      <c r="W784" s="37"/>
      <c r="X784" s="37"/>
      <c r="Y784" s="37"/>
      <c r="Z784" s="37"/>
      <c r="AA784" s="37"/>
      <c r="AB784" s="37"/>
      <c r="AC784" s="37"/>
      <c r="AD784" s="37"/>
      <c r="AE784" s="37"/>
      <c r="AT784" s="20" t="s">
        <v>176</v>
      </c>
      <c r="AU784" s="20" t="s">
        <v>87</v>
      </c>
    </row>
    <row r="785" spans="1:65" s="13" customFormat="1" ht="22.5">
      <c r="B785" s="196"/>
      <c r="C785" s="197"/>
      <c r="D785" s="189" t="s">
        <v>178</v>
      </c>
      <c r="E785" s="198" t="s">
        <v>21</v>
      </c>
      <c r="F785" s="199" t="s">
        <v>954</v>
      </c>
      <c r="G785" s="197"/>
      <c r="H785" s="200">
        <v>11</v>
      </c>
      <c r="I785" s="201"/>
      <c r="J785" s="197"/>
      <c r="K785" s="197"/>
      <c r="L785" s="202"/>
      <c r="M785" s="203"/>
      <c r="N785" s="204"/>
      <c r="O785" s="204"/>
      <c r="P785" s="204"/>
      <c r="Q785" s="204"/>
      <c r="R785" s="204"/>
      <c r="S785" s="204"/>
      <c r="T785" s="205"/>
      <c r="AT785" s="206" t="s">
        <v>178</v>
      </c>
      <c r="AU785" s="206" t="s">
        <v>87</v>
      </c>
      <c r="AV785" s="13" t="s">
        <v>87</v>
      </c>
      <c r="AW785" s="13" t="s">
        <v>38</v>
      </c>
      <c r="AX785" s="13" t="s">
        <v>77</v>
      </c>
      <c r="AY785" s="206" t="s">
        <v>165</v>
      </c>
    </row>
    <row r="786" spans="1:65" s="14" customFormat="1" ht="11.25">
      <c r="B786" s="207"/>
      <c r="C786" s="208"/>
      <c r="D786" s="189" t="s">
        <v>178</v>
      </c>
      <c r="E786" s="209" t="s">
        <v>21</v>
      </c>
      <c r="F786" s="210" t="s">
        <v>180</v>
      </c>
      <c r="G786" s="208"/>
      <c r="H786" s="211">
        <v>11</v>
      </c>
      <c r="I786" s="212"/>
      <c r="J786" s="208"/>
      <c r="K786" s="208"/>
      <c r="L786" s="213"/>
      <c r="M786" s="214"/>
      <c r="N786" s="215"/>
      <c r="O786" s="215"/>
      <c r="P786" s="215"/>
      <c r="Q786" s="215"/>
      <c r="R786" s="215"/>
      <c r="S786" s="215"/>
      <c r="T786" s="216"/>
      <c r="AT786" s="217" t="s">
        <v>178</v>
      </c>
      <c r="AU786" s="217" t="s">
        <v>87</v>
      </c>
      <c r="AV786" s="14" t="s">
        <v>172</v>
      </c>
      <c r="AW786" s="14" t="s">
        <v>38</v>
      </c>
      <c r="AX786" s="14" t="s">
        <v>85</v>
      </c>
      <c r="AY786" s="217" t="s">
        <v>165</v>
      </c>
    </row>
    <row r="787" spans="1:65" s="2" customFormat="1" ht="33" customHeight="1">
      <c r="A787" s="37"/>
      <c r="B787" s="38"/>
      <c r="C787" s="176" t="s">
        <v>973</v>
      </c>
      <c r="D787" s="176" t="s">
        <v>167</v>
      </c>
      <c r="E787" s="177" t="s">
        <v>974</v>
      </c>
      <c r="F787" s="178" t="s">
        <v>975</v>
      </c>
      <c r="G787" s="179" t="s">
        <v>170</v>
      </c>
      <c r="H787" s="180">
        <v>11</v>
      </c>
      <c r="I787" s="181"/>
      <c r="J787" s="182">
        <f>ROUND(I787*H787,2)</f>
        <v>0</v>
      </c>
      <c r="K787" s="178" t="s">
        <v>171</v>
      </c>
      <c r="L787" s="42"/>
      <c r="M787" s="183" t="s">
        <v>21</v>
      </c>
      <c r="N787" s="184" t="s">
        <v>48</v>
      </c>
      <c r="O787" s="67"/>
      <c r="P787" s="185">
        <f>O787*H787</f>
        <v>0</v>
      </c>
      <c r="Q787" s="185">
        <v>7.9000000000000008E-3</v>
      </c>
      <c r="R787" s="185">
        <f>Q787*H787</f>
        <v>8.6900000000000005E-2</v>
      </c>
      <c r="S787" s="185">
        <v>0</v>
      </c>
      <c r="T787" s="186">
        <f>S787*H787</f>
        <v>0</v>
      </c>
      <c r="U787" s="37"/>
      <c r="V787" s="37"/>
      <c r="W787" s="37"/>
      <c r="X787" s="37"/>
      <c r="Y787" s="37"/>
      <c r="Z787" s="37"/>
      <c r="AA787" s="37"/>
      <c r="AB787" s="37"/>
      <c r="AC787" s="37"/>
      <c r="AD787" s="37"/>
      <c r="AE787" s="37"/>
      <c r="AR787" s="187" t="s">
        <v>172</v>
      </c>
      <c r="AT787" s="187" t="s">
        <v>167</v>
      </c>
      <c r="AU787" s="187" t="s">
        <v>87</v>
      </c>
      <c r="AY787" s="20" t="s">
        <v>165</v>
      </c>
      <c r="BE787" s="188">
        <f>IF(N787="základní",J787,0)</f>
        <v>0</v>
      </c>
      <c r="BF787" s="188">
        <f>IF(N787="snížená",J787,0)</f>
        <v>0</v>
      </c>
      <c r="BG787" s="188">
        <f>IF(N787="zákl. přenesená",J787,0)</f>
        <v>0</v>
      </c>
      <c r="BH787" s="188">
        <f>IF(N787="sníž. přenesená",J787,0)</f>
        <v>0</v>
      </c>
      <c r="BI787" s="188">
        <f>IF(N787="nulová",J787,0)</f>
        <v>0</v>
      </c>
      <c r="BJ787" s="20" t="s">
        <v>85</v>
      </c>
      <c r="BK787" s="188">
        <f>ROUND(I787*H787,2)</f>
        <v>0</v>
      </c>
      <c r="BL787" s="20" t="s">
        <v>172</v>
      </c>
      <c r="BM787" s="187" t="s">
        <v>976</v>
      </c>
    </row>
    <row r="788" spans="1:65" s="2" customFormat="1" ht="29.25">
      <c r="A788" s="37"/>
      <c r="B788" s="38"/>
      <c r="C788" s="39"/>
      <c r="D788" s="189" t="s">
        <v>174</v>
      </c>
      <c r="E788" s="39"/>
      <c r="F788" s="190" t="s">
        <v>977</v>
      </c>
      <c r="G788" s="39"/>
      <c r="H788" s="39"/>
      <c r="I788" s="191"/>
      <c r="J788" s="39"/>
      <c r="K788" s="39"/>
      <c r="L788" s="42"/>
      <c r="M788" s="192"/>
      <c r="N788" s="193"/>
      <c r="O788" s="67"/>
      <c r="P788" s="67"/>
      <c r="Q788" s="67"/>
      <c r="R788" s="67"/>
      <c r="S788" s="67"/>
      <c r="T788" s="68"/>
      <c r="U788" s="37"/>
      <c r="V788" s="37"/>
      <c r="W788" s="37"/>
      <c r="X788" s="37"/>
      <c r="Y788" s="37"/>
      <c r="Z788" s="37"/>
      <c r="AA788" s="37"/>
      <c r="AB788" s="37"/>
      <c r="AC788" s="37"/>
      <c r="AD788" s="37"/>
      <c r="AE788" s="37"/>
      <c r="AT788" s="20" t="s">
        <v>174</v>
      </c>
      <c r="AU788" s="20" t="s">
        <v>87</v>
      </c>
    </row>
    <row r="789" spans="1:65" s="2" customFormat="1" ht="11.25">
      <c r="A789" s="37"/>
      <c r="B789" s="38"/>
      <c r="C789" s="39"/>
      <c r="D789" s="194" t="s">
        <v>176</v>
      </c>
      <c r="E789" s="39"/>
      <c r="F789" s="195" t="s">
        <v>978</v>
      </c>
      <c r="G789" s="39"/>
      <c r="H789" s="39"/>
      <c r="I789" s="191"/>
      <c r="J789" s="39"/>
      <c r="K789" s="39"/>
      <c r="L789" s="42"/>
      <c r="M789" s="192"/>
      <c r="N789" s="193"/>
      <c r="O789" s="67"/>
      <c r="P789" s="67"/>
      <c r="Q789" s="67"/>
      <c r="R789" s="67"/>
      <c r="S789" s="67"/>
      <c r="T789" s="68"/>
      <c r="U789" s="37"/>
      <c r="V789" s="37"/>
      <c r="W789" s="37"/>
      <c r="X789" s="37"/>
      <c r="Y789" s="37"/>
      <c r="Z789" s="37"/>
      <c r="AA789" s="37"/>
      <c r="AB789" s="37"/>
      <c r="AC789" s="37"/>
      <c r="AD789" s="37"/>
      <c r="AE789" s="37"/>
      <c r="AT789" s="20" t="s">
        <v>176</v>
      </c>
      <c r="AU789" s="20" t="s">
        <v>87</v>
      </c>
    </row>
    <row r="790" spans="1:65" s="13" customFormat="1" ht="22.5">
      <c r="B790" s="196"/>
      <c r="C790" s="197"/>
      <c r="D790" s="189" t="s">
        <v>178</v>
      </c>
      <c r="E790" s="198" t="s">
        <v>21</v>
      </c>
      <c r="F790" s="199" t="s">
        <v>954</v>
      </c>
      <c r="G790" s="197"/>
      <c r="H790" s="200">
        <v>11</v>
      </c>
      <c r="I790" s="201"/>
      <c r="J790" s="197"/>
      <c r="K790" s="197"/>
      <c r="L790" s="202"/>
      <c r="M790" s="203"/>
      <c r="N790" s="204"/>
      <c r="O790" s="204"/>
      <c r="P790" s="204"/>
      <c r="Q790" s="204"/>
      <c r="R790" s="204"/>
      <c r="S790" s="204"/>
      <c r="T790" s="205"/>
      <c r="AT790" s="206" t="s">
        <v>178</v>
      </c>
      <c r="AU790" s="206" t="s">
        <v>87</v>
      </c>
      <c r="AV790" s="13" t="s">
        <v>87</v>
      </c>
      <c r="AW790" s="13" t="s">
        <v>38</v>
      </c>
      <c r="AX790" s="13" t="s">
        <v>77</v>
      </c>
      <c r="AY790" s="206" t="s">
        <v>165</v>
      </c>
    </row>
    <row r="791" spans="1:65" s="14" customFormat="1" ht="11.25">
      <c r="B791" s="207"/>
      <c r="C791" s="208"/>
      <c r="D791" s="189" t="s">
        <v>178</v>
      </c>
      <c r="E791" s="209" t="s">
        <v>21</v>
      </c>
      <c r="F791" s="210" t="s">
        <v>180</v>
      </c>
      <c r="G791" s="208"/>
      <c r="H791" s="211">
        <v>11</v>
      </c>
      <c r="I791" s="212"/>
      <c r="J791" s="208"/>
      <c r="K791" s="208"/>
      <c r="L791" s="213"/>
      <c r="M791" s="214"/>
      <c r="N791" s="215"/>
      <c r="O791" s="215"/>
      <c r="P791" s="215"/>
      <c r="Q791" s="215"/>
      <c r="R791" s="215"/>
      <c r="S791" s="215"/>
      <c r="T791" s="216"/>
      <c r="AT791" s="217" t="s">
        <v>178</v>
      </c>
      <c r="AU791" s="217" t="s">
        <v>87</v>
      </c>
      <c r="AV791" s="14" t="s">
        <v>172</v>
      </c>
      <c r="AW791" s="14" t="s">
        <v>38</v>
      </c>
      <c r="AX791" s="14" t="s">
        <v>85</v>
      </c>
      <c r="AY791" s="217" t="s">
        <v>165</v>
      </c>
    </row>
    <row r="792" spans="1:65" s="2" customFormat="1" ht="24.2" customHeight="1">
      <c r="A792" s="37"/>
      <c r="B792" s="38"/>
      <c r="C792" s="176" t="s">
        <v>979</v>
      </c>
      <c r="D792" s="176" t="s">
        <v>167</v>
      </c>
      <c r="E792" s="177" t="s">
        <v>980</v>
      </c>
      <c r="F792" s="178" t="s">
        <v>981</v>
      </c>
      <c r="G792" s="179" t="s">
        <v>170</v>
      </c>
      <c r="H792" s="180">
        <v>58</v>
      </c>
      <c r="I792" s="181"/>
      <c r="J792" s="182">
        <f>ROUND(I792*H792,2)</f>
        <v>0</v>
      </c>
      <c r="K792" s="178" t="s">
        <v>171</v>
      </c>
      <c r="L792" s="42"/>
      <c r="M792" s="183" t="s">
        <v>21</v>
      </c>
      <c r="N792" s="184" t="s">
        <v>48</v>
      </c>
      <c r="O792" s="67"/>
      <c r="P792" s="185">
        <f>O792*H792</f>
        <v>0</v>
      </c>
      <c r="Q792" s="185">
        <v>7.3499999999999998E-3</v>
      </c>
      <c r="R792" s="185">
        <f>Q792*H792</f>
        <v>0.42630000000000001</v>
      </c>
      <c r="S792" s="185">
        <v>0</v>
      </c>
      <c r="T792" s="186">
        <f>S792*H792</f>
        <v>0</v>
      </c>
      <c r="U792" s="37"/>
      <c r="V792" s="37"/>
      <c r="W792" s="37"/>
      <c r="X792" s="37"/>
      <c r="Y792" s="37"/>
      <c r="Z792" s="37"/>
      <c r="AA792" s="37"/>
      <c r="AB792" s="37"/>
      <c r="AC792" s="37"/>
      <c r="AD792" s="37"/>
      <c r="AE792" s="37"/>
      <c r="AR792" s="187" t="s">
        <v>172</v>
      </c>
      <c r="AT792" s="187" t="s">
        <v>167</v>
      </c>
      <c r="AU792" s="187" t="s">
        <v>87</v>
      </c>
      <c r="AY792" s="20" t="s">
        <v>165</v>
      </c>
      <c r="BE792" s="188">
        <f>IF(N792="základní",J792,0)</f>
        <v>0</v>
      </c>
      <c r="BF792" s="188">
        <f>IF(N792="snížená",J792,0)</f>
        <v>0</v>
      </c>
      <c r="BG792" s="188">
        <f>IF(N792="zákl. přenesená",J792,0)</f>
        <v>0</v>
      </c>
      <c r="BH792" s="188">
        <f>IF(N792="sníž. přenesená",J792,0)</f>
        <v>0</v>
      </c>
      <c r="BI792" s="188">
        <f>IF(N792="nulová",J792,0)</f>
        <v>0</v>
      </c>
      <c r="BJ792" s="20" t="s">
        <v>85</v>
      </c>
      <c r="BK792" s="188">
        <f>ROUND(I792*H792,2)</f>
        <v>0</v>
      </c>
      <c r="BL792" s="20" t="s">
        <v>172</v>
      </c>
      <c r="BM792" s="187" t="s">
        <v>982</v>
      </c>
    </row>
    <row r="793" spans="1:65" s="2" customFormat="1" ht="19.5">
      <c r="A793" s="37"/>
      <c r="B793" s="38"/>
      <c r="C793" s="39"/>
      <c r="D793" s="189" t="s">
        <v>174</v>
      </c>
      <c r="E793" s="39"/>
      <c r="F793" s="190" t="s">
        <v>983</v>
      </c>
      <c r="G793" s="39"/>
      <c r="H793" s="39"/>
      <c r="I793" s="191"/>
      <c r="J793" s="39"/>
      <c r="K793" s="39"/>
      <c r="L793" s="42"/>
      <c r="M793" s="192"/>
      <c r="N793" s="193"/>
      <c r="O793" s="67"/>
      <c r="P793" s="67"/>
      <c r="Q793" s="67"/>
      <c r="R793" s="67"/>
      <c r="S793" s="67"/>
      <c r="T793" s="68"/>
      <c r="U793" s="37"/>
      <c r="V793" s="37"/>
      <c r="W793" s="37"/>
      <c r="X793" s="37"/>
      <c r="Y793" s="37"/>
      <c r="Z793" s="37"/>
      <c r="AA793" s="37"/>
      <c r="AB793" s="37"/>
      <c r="AC793" s="37"/>
      <c r="AD793" s="37"/>
      <c r="AE793" s="37"/>
      <c r="AT793" s="20" t="s">
        <v>174</v>
      </c>
      <c r="AU793" s="20" t="s">
        <v>87</v>
      </c>
    </row>
    <row r="794" spans="1:65" s="2" customFormat="1" ht="11.25">
      <c r="A794" s="37"/>
      <c r="B794" s="38"/>
      <c r="C794" s="39"/>
      <c r="D794" s="194" t="s">
        <v>176</v>
      </c>
      <c r="E794" s="39"/>
      <c r="F794" s="195" t="s">
        <v>984</v>
      </c>
      <c r="G794" s="39"/>
      <c r="H794" s="39"/>
      <c r="I794" s="191"/>
      <c r="J794" s="39"/>
      <c r="K794" s="39"/>
      <c r="L794" s="42"/>
      <c r="M794" s="192"/>
      <c r="N794" s="193"/>
      <c r="O794" s="67"/>
      <c r="P794" s="67"/>
      <c r="Q794" s="67"/>
      <c r="R794" s="67"/>
      <c r="S794" s="67"/>
      <c r="T794" s="68"/>
      <c r="U794" s="37"/>
      <c r="V794" s="37"/>
      <c r="W794" s="37"/>
      <c r="X794" s="37"/>
      <c r="Y794" s="37"/>
      <c r="Z794" s="37"/>
      <c r="AA794" s="37"/>
      <c r="AB794" s="37"/>
      <c r="AC794" s="37"/>
      <c r="AD794" s="37"/>
      <c r="AE794" s="37"/>
      <c r="AT794" s="20" t="s">
        <v>176</v>
      </c>
      <c r="AU794" s="20" t="s">
        <v>87</v>
      </c>
    </row>
    <row r="795" spans="1:65" s="13" customFormat="1" ht="22.5">
      <c r="B795" s="196"/>
      <c r="C795" s="197"/>
      <c r="D795" s="189" t="s">
        <v>178</v>
      </c>
      <c r="E795" s="198" t="s">
        <v>21</v>
      </c>
      <c r="F795" s="199" t="s">
        <v>985</v>
      </c>
      <c r="G795" s="197"/>
      <c r="H795" s="200">
        <v>48</v>
      </c>
      <c r="I795" s="201"/>
      <c r="J795" s="197"/>
      <c r="K795" s="197"/>
      <c r="L795" s="202"/>
      <c r="M795" s="203"/>
      <c r="N795" s="204"/>
      <c r="O795" s="204"/>
      <c r="P795" s="204"/>
      <c r="Q795" s="204"/>
      <c r="R795" s="204"/>
      <c r="S795" s="204"/>
      <c r="T795" s="205"/>
      <c r="AT795" s="206" t="s">
        <v>178</v>
      </c>
      <c r="AU795" s="206" t="s">
        <v>87</v>
      </c>
      <c r="AV795" s="13" t="s">
        <v>87</v>
      </c>
      <c r="AW795" s="13" t="s">
        <v>38</v>
      </c>
      <c r="AX795" s="13" t="s">
        <v>77</v>
      </c>
      <c r="AY795" s="206" t="s">
        <v>165</v>
      </c>
    </row>
    <row r="796" spans="1:65" s="13" customFormat="1" ht="11.25">
      <c r="B796" s="196"/>
      <c r="C796" s="197"/>
      <c r="D796" s="189" t="s">
        <v>178</v>
      </c>
      <c r="E796" s="198" t="s">
        <v>21</v>
      </c>
      <c r="F796" s="199" t="s">
        <v>986</v>
      </c>
      <c r="G796" s="197"/>
      <c r="H796" s="200">
        <v>10</v>
      </c>
      <c r="I796" s="201"/>
      <c r="J796" s="197"/>
      <c r="K796" s="197"/>
      <c r="L796" s="202"/>
      <c r="M796" s="203"/>
      <c r="N796" s="204"/>
      <c r="O796" s="204"/>
      <c r="P796" s="204"/>
      <c r="Q796" s="204"/>
      <c r="R796" s="204"/>
      <c r="S796" s="204"/>
      <c r="T796" s="205"/>
      <c r="AT796" s="206" t="s">
        <v>178</v>
      </c>
      <c r="AU796" s="206" t="s">
        <v>87</v>
      </c>
      <c r="AV796" s="13" t="s">
        <v>87</v>
      </c>
      <c r="AW796" s="13" t="s">
        <v>38</v>
      </c>
      <c r="AX796" s="13" t="s">
        <v>77</v>
      </c>
      <c r="AY796" s="206" t="s">
        <v>165</v>
      </c>
    </row>
    <row r="797" spans="1:65" s="14" customFormat="1" ht="11.25">
      <c r="B797" s="207"/>
      <c r="C797" s="208"/>
      <c r="D797" s="189" t="s">
        <v>178</v>
      </c>
      <c r="E797" s="209" t="s">
        <v>21</v>
      </c>
      <c r="F797" s="210" t="s">
        <v>180</v>
      </c>
      <c r="G797" s="208"/>
      <c r="H797" s="211">
        <v>58</v>
      </c>
      <c r="I797" s="212"/>
      <c r="J797" s="208"/>
      <c r="K797" s="208"/>
      <c r="L797" s="213"/>
      <c r="M797" s="214"/>
      <c r="N797" s="215"/>
      <c r="O797" s="215"/>
      <c r="P797" s="215"/>
      <c r="Q797" s="215"/>
      <c r="R797" s="215"/>
      <c r="S797" s="215"/>
      <c r="T797" s="216"/>
      <c r="AT797" s="217" t="s">
        <v>178</v>
      </c>
      <c r="AU797" s="217" t="s">
        <v>87</v>
      </c>
      <c r="AV797" s="14" t="s">
        <v>172</v>
      </c>
      <c r="AW797" s="14" t="s">
        <v>38</v>
      </c>
      <c r="AX797" s="14" t="s">
        <v>85</v>
      </c>
      <c r="AY797" s="217" t="s">
        <v>165</v>
      </c>
    </row>
    <row r="798" spans="1:65" s="2" customFormat="1" ht="24.2" customHeight="1">
      <c r="A798" s="37"/>
      <c r="B798" s="38"/>
      <c r="C798" s="176" t="s">
        <v>987</v>
      </c>
      <c r="D798" s="176" t="s">
        <v>167</v>
      </c>
      <c r="E798" s="177" t="s">
        <v>988</v>
      </c>
      <c r="F798" s="178" t="s">
        <v>989</v>
      </c>
      <c r="G798" s="179" t="s">
        <v>189</v>
      </c>
      <c r="H798" s="180">
        <v>8</v>
      </c>
      <c r="I798" s="181"/>
      <c r="J798" s="182">
        <f>ROUND(I798*H798,2)</f>
        <v>0</v>
      </c>
      <c r="K798" s="178" t="s">
        <v>171</v>
      </c>
      <c r="L798" s="42"/>
      <c r="M798" s="183" t="s">
        <v>21</v>
      </c>
      <c r="N798" s="184" t="s">
        <v>48</v>
      </c>
      <c r="O798" s="67"/>
      <c r="P798" s="185">
        <f>O798*H798</f>
        <v>0</v>
      </c>
      <c r="Q798" s="185">
        <v>0</v>
      </c>
      <c r="R798" s="185">
        <f>Q798*H798</f>
        <v>0</v>
      </c>
      <c r="S798" s="185">
        <v>0</v>
      </c>
      <c r="T798" s="186">
        <f>S798*H798</f>
        <v>0</v>
      </c>
      <c r="U798" s="37"/>
      <c r="V798" s="37"/>
      <c r="W798" s="37"/>
      <c r="X798" s="37"/>
      <c r="Y798" s="37"/>
      <c r="Z798" s="37"/>
      <c r="AA798" s="37"/>
      <c r="AB798" s="37"/>
      <c r="AC798" s="37"/>
      <c r="AD798" s="37"/>
      <c r="AE798" s="37"/>
      <c r="AR798" s="187" t="s">
        <v>172</v>
      </c>
      <c r="AT798" s="187" t="s">
        <v>167</v>
      </c>
      <c r="AU798" s="187" t="s">
        <v>87</v>
      </c>
      <c r="AY798" s="20" t="s">
        <v>165</v>
      </c>
      <c r="BE798" s="188">
        <f>IF(N798="základní",J798,0)</f>
        <v>0</v>
      </c>
      <c r="BF798" s="188">
        <f>IF(N798="snížená",J798,0)</f>
        <v>0</v>
      </c>
      <c r="BG798" s="188">
        <f>IF(N798="zákl. přenesená",J798,0)</f>
        <v>0</v>
      </c>
      <c r="BH798" s="188">
        <f>IF(N798="sníž. přenesená",J798,0)</f>
        <v>0</v>
      </c>
      <c r="BI798" s="188">
        <f>IF(N798="nulová",J798,0)</f>
        <v>0</v>
      </c>
      <c r="BJ798" s="20" t="s">
        <v>85</v>
      </c>
      <c r="BK798" s="188">
        <f>ROUND(I798*H798,2)</f>
        <v>0</v>
      </c>
      <c r="BL798" s="20" t="s">
        <v>172</v>
      </c>
      <c r="BM798" s="187" t="s">
        <v>990</v>
      </c>
    </row>
    <row r="799" spans="1:65" s="2" customFormat="1" ht="29.25">
      <c r="A799" s="37"/>
      <c r="B799" s="38"/>
      <c r="C799" s="39"/>
      <c r="D799" s="189" t="s">
        <v>174</v>
      </c>
      <c r="E799" s="39"/>
      <c r="F799" s="190" t="s">
        <v>991</v>
      </c>
      <c r="G799" s="39"/>
      <c r="H799" s="39"/>
      <c r="I799" s="191"/>
      <c r="J799" s="39"/>
      <c r="K799" s="39"/>
      <c r="L799" s="42"/>
      <c r="M799" s="192"/>
      <c r="N799" s="193"/>
      <c r="O799" s="67"/>
      <c r="P799" s="67"/>
      <c r="Q799" s="67"/>
      <c r="R799" s="67"/>
      <c r="S799" s="67"/>
      <c r="T799" s="68"/>
      <c r="U799" s="37"/>
      <c r="V799" s="37"/>
      <c r="W799" s="37"/>
      <c r="X799" s="37"/>
      <c r="Y799" s="37"/>
      <c r="Z799" s="37"/>
      <c r="AA799" s="37"/>
      <c r="AB799" s="37"/>
      <c r="AC799" s="37"/>
      <c r="AD799" s="37"/>
      <c r="AE799" s="37"/>
      <c r="AT799" s="20" t="s">
        <v>174</v>
      </c>
      <c r="AU799" s="20" t="s">
        <v>87</v>
      </c>
    </row>
    <row r="800" spans="1:65" s="2" customFormat="1" ht="11.25">
      <c r="A800" s="37"/>
      <c r="B800" s="38"/>
      <c r="C800" s="39"/>
      <c r="D800" s="194" t="s">
        <v>176</v>
      </c>
      <c r="E800" s="39"/>
      <c r="F800" s="195" t="s">
        <v>992</v>
      </c>
      <c r="G800" s="39"/>
      <c r="H800" s="39"/>
      <c r="I800" s="191"/>
      <c r="J800" s="39"/>
      <c r="K800" s="39"/>
      <c r="L800" s="42"/>
      <c r="M800" s="192"/>
      <c r="N800" s="193"/>
      <c r="O800" s="67"/>
      <c r="P800" s="67"/>
      <c r="Q800" s="67"/>
      <c r="R800" s="67"/>
      <c r="S800" s="67"/>
      <c r="T800" s="68"/>
      <c r="U800" s="37"/>
      <c r="V800" s="37"/>
      <c r="W800" s="37"/>
      <c r="X800" s="37"/>
      <c r="Y800" s="37"/>
      <c r="Z800" s="37"/>
      <c r="AA800" s="37"/>
      <c r="AB800" s="37"/>
      <c r="AC800" s="37"/>
      <c r="AD800" s="37"/>
      <c r="AE800" s="37"/>
      <c r="AT800" s="20" t="s">
        <v>176</v>
      </c>
      <c r="AU800" s="20" t="s">
        <v>87</v>
      </c>
    </row>
    <row r="801" spans="1:65" s="13" customFormat="1" ht="11.25">
      <c r="B801" s="196"/>
      <c r="C801" s="197"/>
      <c r="D801" s="189" t="s">
        <v>178</v>
      </c>
      <c r="E801" s="198" t="s">
        <v>21</v>
      </c>
      <c r="F801" s="199" t="s">
        <v>993</v>
      </c>
      <c r="G801" s="197"/>
      <c r="H801" s="200">
        <v>8</v>
      </c>
      <c r="I801" s="201"/>
      <c r="J801" s="197"/>
      <c r="K801" s="197"/>
      <c r="L801" s="202"/>
      <c r="M801" s="203"/>
      <c r="N801" s="204"/>
      <c r="O801" s="204"/>
      <c r="P801" s="204"/>
      <c r="Q801" s="204"/>
      <c r="R801" s="204"/>
      <c r="S801" s="204"/>
      <c r="T801" s="205"/>
      <c r="AT801" s="206" t="s">
        <v>178</v>
      </c>
      <c r="AU801" s="206" t="s">
        <v>87</v>
      </c>
      <c r="AV801" s="13" t="s">
        <v>87</v>
      </c>
      <c r="AW801" s="13" t="s">
        <v>38</v>
      </c>
      <c r="AX801" s="13" t="s">
        <v>77</v>
      </c>
      <c r="AY801" s="206" t="s">
        <v>165</v>
      </c>
    </row>
    <row r="802" spans="1:65" s="14" customFormat="1" ht="11.25">
      <c r="B802" s="207"/>
      <c r="C802" s="208"/>
      <c r="D802" s="189" t="s">
        <v>178</v>
      </c>
      <c r="E802" s="209" t="s">
        <v>21</v>
      </c>
      <c r="F802" s="210" t="s">
        <v>180</v>
      </c>
      <c r="G802" s="208"/>
      <c r="H802" s="211">
        <v>8</v>
      </c>
      <c r="I802" s="212"/>
      <c r="J802" s="208"/>
      <c r="K802" s="208"/>
      <c r="L802" s="213"/>
      <c r="M802" s="214"/>
      <c r="N802" s="215"/>
      <c r="O802" s="215"/>
      <c r="P802" s="215"/>
      <c r="Q802" s="215"/>
      <c r="R802" s="215"/>
      <c r="S802" s="215"/>
      <c r="T802" s="216"/>
      <c r="AT802" s="217" t="s">
        <v>178</v>
      </c>
      <c r="AU802" s="217" t="s">
        <v>87</v>
      </c>
      <c r="AV802" s="14" t="s">
        <v>172</v>
      </c>
      <c r="AW802" s="14" t="s">
        <v>38</v>
      </c>
      <c r="AX802" s="14" t="s">
        <v>85</v>
      </c>
      <c r="AY802" s="217" t="s">
        <v>165</v>
      </c>
    </row>
    <row r="803" spans="1:65" s="2" customFormat="1" ht="21.75" customHeight="1">
      <c r="A803" s="37"/>
      <c r="B803" s="38"/>
      <c r="C803" s="239" t="s">
        <v>994</v>
      </c>
      <c r="D803" s="239" t="s">
        <v>281</v>
      </c>
      <c r="E803" s="240" t="s">
        <v>995</v>
      </c>
      <c r="F803" s="241" t="s">
        <v>996</v>
      </c>
      <c r="G803" s="242" t="s">
        <v>189</v>
      </c>
      <c r="H803" s="243">
        <v>8.8000000000000007</v>
      </c>
      <c r="I803" s="244"/>
      <c r="J803" s="245">
        <f>ROUND(I803*H803,2)</f>
        <v>0</v>
      </c>
      <c r="K803" s="241" t="s">
        <v>171</v>
      </c>
      <c r="L803" s="246"/>
      <c r="M803" s="247" t="s">
        <v>21</v>
      </c>
      <c r="N803" s="248" t="s">
        <v>48</v>
      </c>
      <c r="O803" s="67"/>
      <c r="P803" s="185">
        <f>O803*H803</f>
        <v>0</v>
      </c>
      <c r="Q803" s="185">
        <v>1E-4</v>
      </c>
      <c r="R803" s="185">
        <f>Q803*H803</f>
        <v>8.8000000000000014E-4</v>
      </c>
      <c r="S803" s="185">
        <v>0</v>
      </c>
      <c r="T803" s="186">
        <f>S803*H803</f>
        <v>0</v>
      </c>
      <c r="U803" s="37"/>
      <c r="V803" s="37"/>
      <c r="W803" s="37"/>
      <c r="X803" s="37"/>
      <c r="Y803" s="37"/>
      <c r="Z803" s="37"/>
      <c r="AA803" s="37"/>
      <c r="AB803" s="37"/>
      <c r="AC803" s="37"/>
      <c r="AD803" s="37"/>
      <c r="AE803" s="37"/>
      <c r="AR803" s="187" t="s">
        <v>222</v>
      </c>
      <c r="AT803" s="187" t="s">
        <v>281</v>
      </c>
      <c r="AU803" s="187" t="s">
        <v>87</v>
      </c>
      <c r="AY803" s="20" t="s">
        <v>165</v>
      </c>
      <c r="BE803" s="188">
        <f>IF(N803="základní",J803,0)</f>
        <v>0</v>
      </c>
      <c r="BF803" s="188">
        <f>IF(N803="snížená",J803,0)</f>
        <v>0</v>
      </c>
      <c r="BG803" s="188">
        <f>IF(N803="zákl. přenesená",J803,0)</f>
        <v>0</v>
      </c>
      <c r="BH803" s="188">
        <f>IF(N803="sníž. přenesená",J803,0)</f>
        <v>0</v>
      </c>
      <c r="BI803" s="188">
        <f>IF(N803="nulová",J803,0)</f>
        <v>0</v>
      </c>
      <c r="BJ803" s="20" t="s">
        <v>85</v>
      </c>
      <c r="BK803" s="188">
        <f>ROUND(I803*H803,2)</f>
        <v>0</v>
      </c>
      <c r="BL803" s="20" t="s">
        <v>172</v>
      </c>
      <c r="BM803" s="187" t="s">
        <v>997</v>
      </c>
    </row>
    <row r="804" spans="1:65" s="2" customFormat="1" ht="11.25">
      <c r="A804" s="37"/>
      <c r="B804" s="38"/>
      <c r="C804" s="39"/>
      <c r="D804" s="189" t="s">
        <v>174</v>
      </c>
      <c r="E804" s="39"/>
      <c r="F804" s="190" t="s">
        <v>996</v>
      </c>
      <c r="G804" s="39"/>
      <c r="H804" s="39"/>
      <c r="I804" s="191"/>
      <c r="J804" s="39"/>
      <c r="K804" s="39"/>
      <c r="L804" s="42"/>
      <c r="M804" s="192"/>
      <c r="N804" s="193"/>
      <c r="O804" s="67"/>
      <c r="P804" s="67"/>
      <c r="Q804" s="67"/>
      <c r="R804" s="67"/>
      <c r="S804" s="67"/>
      <c r="T804" s="68"/>
      <c r="U804" s="37"/>
      <c r="V804" s="37"/>
      <c r="W804" s="37"/>
      <c r="X804" s="37"/>
      <c r="Y804" s="37"/>
      <c r="Z804" s="37"/>
      <c r="AA804" s="37"/>
      <c r="AB804" s="37"/>
      <c r="AC804" s="37"/>
      <c r="AD804" s="37"/>
      <c r="AE804" s="37"/>
      <c r="AT804" s="20" t="s">
        <v>174</v>
      </c>
      <c r="AU804" s="20" t="s">
        <v>87</v>
      </c>
    </row>
    <row r="805" spans="1:65" s="13" customFormat="1" ht="11.25">
      <c r="B805" s="196"/>
      <c r="C805" s="197"/>
      <c r="D805" s="189" t="s">
        <v>178</v>
      </c>
      <c r="E805" s="198" t="s">
        <v>21</v>
      </c>
      <c r="F805" s="199" t="s">
        <v>998</v>
      </c>
      <c r="G805" s="197"/>
      <c r="H805" s="200">
        <v>8.8000000000000007</v>
      </c>
      <c r="I805" s="201"/>
      <c r="J805" s="197"/>
      <c r="K805" s="197"/>
      <c r="L805" s="202"/>
      <c r="M805" s="203"/>
      <c r="N805" s="204"/>
      <c r="O805" s="204"/>
      <c r="P805" s="204"/>
      <c r="Q805" s="204"/>
      <c r="R805" s="204"/>
      <c r="S805" s="204"/>
      <c r="T805" s="205"/>
      <c r="AT805" s="206" t="s">
        <v>178</v>
      </c>
      <c r="AU805" s="206" t="s">
        <v>87</v>
      </c>
      <c r="AV805" s="13" t="s">
        <v>87</v>
      </c>
      <c r="AW805" s="13" t="s">
        <v>38</v>
      </c>
      <c r="AX805" s="13" t="s">
        <v>77</v>
      </c>
      <c r="AY805" s="206" t="s">
        <v>165</v>
      </c>
    </row>
    <row r="806" spans="1:65" s="14" customFormat="1" ht="11.25">
      <c r="B806" s="207"/>
      <c r="C806" s="208"/>
      <c r="D806" s="189" t="s">
        <v>178</v>
      </c>
      <c r="E806" s="209" t="s">
        <v>21</v>
      </c>
      <c r="F806" s="210" t="s">
        <v>180</v>
      </c>
      <c r="G806" s="208"/>
      <c r="H806" s="211">
        <v>8.8000000000000007</v>
      </c>
      <c r="I806" s="212"/>
      <c r="J806" s="208"/>
      <c r="K806" s="208"/>
      <c r="L806" s="213"/>
      <c r="M806" s="214"/>
      <c r="N806" s="215"/>
      <c r="O806" s="215"/>
      <c r="P806" s="215"/>
      <c r="Q806" s="215"/>
      <c r="R806" s="215"/>
      <c r="S806" s="215"/>
      <c r="T806" s="216"/>
      <c r="AT806" s="217" t="s">
        <v>178</v>
      </c>
      <c r="AU806" s="217" t="s">
        <v>87</v>
      </c>
      <c r="AV806" s="14" t="s">
        <v>172</v>
      </c>
      <c r="AW806" s="14" t="s">
        <v>38</v>
      </c>
      <c r="AX806" s="14" t="s">
        <v>85</v>
      </c>
      <c r="AY806" s="217" t="s">
        <v>165</v>
      </c>
    </row>
    <row r="807" spans="1:65" s="2" customFormat="1" ht="24.2" customHeight="1">
      <c r="A807" s="37"/>
      <c r="B807" s="38"/>
      <c r="C807" s="176" t="s">
        <v>999</v>
      </c>
      <c r="D807" s="176" t="s">
        <v>167</v>
      </c>
      <c r="E807" s="177" t="s">
        <v>1000</v>
      </c>
      <c r="F807" s="178" t="s">
        <v>1001</v>
      </c>
      <c r="G807" s="179" t="s">
        <v>189</v>
      </c>
      <c r="H807" s="180">
        <v>377.00799999999998</v>
      </c>
      <c r="I807" s="181"/>
      <c r="J807" s="182">
        <f>ROUND(I807*H807,2)</f>
        <v>0</v>
      </c>
      <c r="K807" s="178" t="s">
        <v>171</v>
      </c>
      <c r="L807" s="42"/>
      <c r="M807" s="183" t="s">
        <v>21</v>
      </c>
      <c r="N807" s="184" t="s">
        <v>48</v>
      </c>
      <c r="O807" s="67"/>
      <c r="P807" s="185">
        <f>O807*H807</f>
        <v>0</v>
      </c>
      <c r="Q807" s="185">
        <v>0</v>
      </c>
      <c r="R807" s="185">
        <f>Q807*H807</f>
        <v>0</v>
      </c>
      <c r="S807" s="185">
        <v>0</v>
      </c>
      <c r="T807" s="186">
        <f>S807*H807</f>
        <v>0</v>
      </c>
      <c r="U807" s="37"/>
      <c r="V807" s="37"/>
      <c r="W807" s="37"/>
      <c r="X807" s="37"/>
      <c r="Y807" s="37"/>
      <c r="Z807" s="37"/>
      <c r="AA807" s="37"/>
      <c r="AB807" s="37"/>
      <c r="AC807" s="37"/>
      <c r="AD807" s="37"/>
      <c r="AE807" s="37"/>
      <c r="AR807" s="187" t="s">
        <v>172</v>
      </c>
      <c r="AT807" s="187" t="s">
        <v>167</v>
      </c>
      <c r="AU807" s="187" t="s">
        <v>87</v>
      </c>
      <c r="AY807" s="20" t="s">
        <v>165</v>
      </c>
      <c r="BE807" s="188">
        <f>IF(N807="základní",J807,0)</f>
        <v>0</v>
      </c>
      <c r="BF807" s="188">
        <f>IF(N807="snížená",J807,0)</f>
        <v>0</v>
      </c>
      <c r="BG807" s="188">
        <f>IF(N807="zákl. přenesená",J807,0)</f>
        <v>0</v>
      </c>
      <c r="BH807" s="188">
        <f>IF(N807="sníž. přenesená",J807,0)</f>
        <v>0</v>
      </c>
      <c r="BI807" s="188">
        <f>IF(N807="nulová",J807,0)</f>
        <v>0</v>
      </c>
      <c r="BJ807" s="20" t="s">
        <v>85</v>
      </c>
      <c r="BK807" s="188">
        <f>ROUND(I807*H807,2)</f>
        <v>0</v>
      </c>
      <c r="BL807" s="20" t="s">
        <v>172</v>
      </c>
      <c r="BM807" s="187" t="s">
        <v>1002</v>
      </c>
    </row>
    <row r="808" spans="1:65" s="2" customFormat="1" ht="39">
      <c r="A808" s="37"/>
      <c r="B808" s="38"/>
      <c r="C808" s="39"/>
      <c r="D808" s="189" t="s">
        <v>174</v>
      </c>
      <c r="E808" s="39"/>
      <c r="F808" s="190" t="s">
        <v>1003</v>
      </c>
      <c r="G808" s="39"/>
      <c r="H808" s="39"/>
      <c r="I808" s="191"/>
      <c r="J808" s="39"/>
      <c r="K808" s="39"/>
      <c r="L808" s="42"/>
      <c r="M808" s="192"/>
      <c r="N808" s="193"/>
      <c r="O808" s="67"/>
      <c r="P808" s="67"/>
      <c r="Q808" s="67"/>
      <c r="R808" s="67"/>
      <c r="S808" s="67"/>
      <c r="T808" s="68"/>
      <c r="U808" s="37"/>
      <c r="V808" s="37"/>
      <c r="W808" s="37"/>
      <c r="X808" s="37"/>
      <c r="Y808" s="37"/>
      <c r="Z808" s="37"/>
      <c r="AA808" s="37"/>
      <c r="AB808" s="37"/>
      <c r="AC808" s="37"/>
      <c r="AD808" s="37"/>
      <c r="AE808" s="37"/>
      <c r="AT808" s="20" t="s">
        <v>174</v>
      </c>
      <c r="AU808" s="20" t="s">
        <v>87</v>
      </c>
    </row>
    <row r="809" spans="1:65" s="2" customFormat="1" ht="11.25">
      <c r="A809" s="37"/>
      <c r="B809" s="38"/>
      <c r="C809" s="39"/>
      <c r="D809" s="194" t="s">
        <v>176</v>
      </c>
      <c r="E809" s="39"/>
      <c r="F809" s="195" t="s">
        <v>1004</v>
      </c>
      <c r="G809" s="39"/>
      <c r="H809" s="39"/>
      <c r="I809" s="191"/>
      <c r="J809" s="39"/>
      <c r="K809" s="39"/>
      <c r="L809" s="42"/>
      <c r="M809" s="192"/>
      <c r="N809" s="193"/>
      <c r="O809" s="67"/>
      <c r="P809" s="67"/>
      <c r="Q809" s="67"/>
      <c r="R809" s="67"/>
      <c r="S809" s="67"/>
      <c r="T809" s="68"/>
      <c r="U809" s="37"/>
      <c r="V809" s="37"/>
      <c r="W809" s="37"/>
      <c r="X809" s="37"/>
      <c r="Y809" s="37"/>
      <c r="Z809" s="37"/>
      <c r="AA809" s="37"/>
      <c r="AB809" s="37"/>
      <c r="AC809" s="37"/>
      <c r="AD809" s="37"/>
      <c r="AE809" s="37"/>
      <c r="AT809" s="20" t="s">
        <v>176</v>
      </c>
      <c r="AU809" s="20" t="s">
        <v>87</v>
      </c>
    </row>
    <row r="810" spans="1:65" s="15" customFormat="1" ht="11.25">
      <c r="B810" s="218"/>
      <c r="C810" s="219"/>
      <c r="D810" s="189" t="s">
        <v>178</v>
      </c>
      <c r="E810" s="220" t="s">
        <v>21</v>
      </c>
      <c r="F810" s="221" t="s">
        <v>1005</v>
      </c>
      <c r="G810" s="219"/>
      <c r="H810" s="220" t="s">
        <v>21</v>
      </c>
      <c r="I810" s="222"/>
      <c r="J810" s="219"/>
      <c r="K810" s="219"/>
      <c r="L810" s="223"/>
      <c r="M810" s="224"/>
      <c r="N810" s="225"/>
      <c r="O810" s="225"/>
      <c r="P810" s="225"/>
      <c r="Q810" s="225"/>
      <c r="R810" s="225"/>
      <c r="S810" s="225"/>
      <c r="T810" s="226"/>
      <c r="AT810" s="227" t="s">
        <v>178</v>
      </c>
      <c r="AU810" s="227" t="s">
        <v>87</v>
      </c>
      <c r="AV810" s="15" t="s">
        <v>85</v>
      </c>
      <c r="AW810" s="15" t="s">
        <v>38</v>
      </c>
      <c r="AX810" s="15" t="s">
        <v>77</v>
      </c>
      <c r="AY810" s="227" t="s">
        <v>165</v>
      </c>
    </row>
    <row r="811" spans="1:65" s="13" customFormat="1" ht="22.5">
      <c r="B811" s="196"/>
      <c r="C811" s="197"/>
      <c r="D811" s="189" t="s">
        <v>178</v>
      </c>
      <c r="E811" s="198" t="s">
        <v>21</v>
      </c>
      <c r="F811" s="199" t="s">
        <v>1006</v>
      </c>
      <c r="G811" s="197"/>
      <c r="H811" s="200">
        <v>12</v>
      </c>
      <c r="I811" s="201"/>
      <c r="J811" s="197"/>
      <c r="K811" s="197"/>
      <c r="L811" s="202"/>
      <c r="M811" s="203"/>
      <c r="N811" s="204"/>
      <c r="O811" s="204"/>
      <c r="P811" s="204"/>
      <c r="Q811" s="204"/>
      <c r="R811" s="204"/>
      <c r="S811" s="204"/>
      <c r="T811" s="205"/>
      <c r="AT811" s="206" t="s">
        <v>178</v>
      </c>
      <c r="AU811" s="206" t="s">
        <v>87</v>
      </c>
      <c r="AV811" s="13" t="s">
        <v>87</v>
      </c>
      <c r="AW811" s="13" t="s">
        <v>38</v>
      </c>
      <c r="AX811" s="13" t="s">
        <v>77</v>
      </c>
      <c r="AY811" s="206" t="s">
        <v>165</v>
      </c>
    </row>
    <row r="812" spans="1:65" s="13" customFormat="1" ht="22.5">
      <c r="B812" s="196"/>
      <c r="C812" s="197"/>
      <c r="D812" s="189" t="s">
        <v>178</v>
      </c>
      <c r="E812" s="198" t="s">
        <v>21</v>
      </c>
      <c r="F812" s="199" t="s">
        <v>1007</v>
      </c>
      <c r="G812" s="197"/>
      <c r="H812" s="200">
        <v>12</v>
      </c>
      <c r="I812" s="201"/>
      <c r="J812" s="197"/>
      <c r="K812" s="197"/>
      <c r="L812" s="202"/>
      <c r="M812" s="203"/>
      <c r="N812" s="204"/>
      <c r="O812" s="204"/>
      <c r="P812" s="204"/>
      <c r="Q812" s="204"/>
      <c r="R812" s="204"/>
      <c r="S812" s="204"/>
      <c r="T812" s="205"/>
      <c r="AT812" s="206" t="s">
        <v>178</v>
      </c>
      <c r="AU812" s="206" t="s">
        <v>87</v>
      </c>
      <c r="AV812" s="13" t="s">
        <v>87</v>
      </c>
      <c r="AW812" s="13" t="s">
        <v>38</v>
      </c>
      <c r="AX812" s="13" t="s">
        <v>77</v>
      </c>
      <c r="AY812" s="206" t="s">
        <v>165</v>
      </c>
    </row>
    <row r="813" spans="1:65" s="13" customFormat="1" ht="22.5">
      <c r="B813" s="196"/>
      <c r="C813" s="197"/>
      <c r="D813" s="189" t="s">
        <v>178</v>
      </c>
      <c r="E813" s="198" t="s">
        <v>21</v>
      </c>
      <c r="F813" s="199" t="s">
        <v>1008</v>
      </c>
      <c r="G813" s="197"/>
      <c r="H813" s="200">
        <v>44</v>
      </c>
      <c r="I813" s="201"/>
      <c r="J813" s="197"/>
      <c r="K813" s="197"/>
      <c r="L813" s="202"/>
      <c r="M813" s="203"/>
      <c r="N813" s="204"/>
      <c r="O813" s="204"/>
      <c r="P813" s="204"/>
      <c r="Q813" s="204"/>
      <c r="R813" s="204"/>
      <c r="S813" s="204"/>
      <c r="T813" s="205"/>
      <c r="AT813" s="206" t="s">
        <v>178</v>
      </c>
      <c r="AU813" s="206" t="s">
        <v>87</v>
      </c>
      <c r="AV813" s="13" t="s">
        <v>87</v>
      </c>
      <c r="AW813" s="13" t="s">
        <v>38</v>
      </c>
      <c r="AX813" s="13" t="s">
        <v>77</v>
      </c>
      <c r="AY813" s="206" t="s">
        <v>165</v>
      </c>
    </row>
    <row r="814" spans="1:65" s="13" customFormat="1" ht="22.5">
      <c r="B814" s="196"/>
      <c r="C814" s="197"/>
      <c r="D814" s="189" t="s">
        <v>178</v>
      </c>
      <c r="E814" s="198" t="s">
        <v>21</v>
      </c>
      <c r="F814" s="199" t="s">
        <v>1009</v>
      </c>
      <c r="G814" s="197"/>
      <c r="H814" s="200">
        <v>39.880000000000003</v>
      </c>
      <c r="I814" s="201"/>
      <c r="J814" s="197"/>
      <c r="K814" s="197"/>
      <c r="L814" s="202"/>
      <c r="M814" s="203"/>
      <c r="N814" s="204"/>
      <c r="O814" s="204"/>
      <c r="P814" s="204"/>
      <c r="Q814" s="204"/>
      <c r="R814" s="204"/>
      <c r="S814" s="204"/>
      <c r="T814" s="205"/>
      <c r="AT814" s="206" t="s">
        <v>178</v>
      </c>
      <c r="AU814" s="206" t="s">
        <v>87</v>
      </c>
      <c r="AV814" s="13" t="s">
        <v>87</v>
      </c>
      <c r="AW814" s="13" t="s">
        <v>38</v>
      </c>
      <c r="AX814" s="13" t="s">
        <v>77</v>
      </c>
      <c r="AY814" s="206" t="s">
        <v>165</v>
      </c>
    </row>
    <row r="815" spans="1:65" s="13" customFormat="1" ht="22.5">
      <c r="B815" s="196"/>
      <c r="C815" s="197"/>
      <c r="D815" s="189" t="s">
        <v>178</v>
      </c>
      <c r="E815" s="198" t="s">
        <v>21</v>
      </c>
      <c r="F815" s="199" t="s">
        <v>1010</v>
      </c>
      <c r="G815" s="197"/>
      <c r="H815" s="200">
        <v>21</v>
      </c>
      <c r="I815" s="201"/>
      <c r="J815" s="197"/>
      <c r="K815" s="197"/>
      <c r="L815" s="202"/>
      <c r="M815" s="203"/>
      <c r="N815" s="204"/>
      <c r="O815" s="204"/>
      <c r="P815" s="204"/>
      <c r="Q815" s="204"/>
      <c r="R815" s="204"/>
      <c r="S815" s="204"/>
      <c r="T815" s="205"/>
      <c r="AT815" s="206" t="s">
        <v>178</v>
      </c>
      <c r="AU815" s="206" t="s">
        <v>87</v>
      </c>
      <c r="AV815" s="13" t="s">
        <v>87</v>
      </c>
      <c r="AW815" s="13" t="s">
        <v>38</v>
      </c>
      <c r="AX815" s="13" t="s">
        <v>77</v>
      </c>
      <c r="AY815" s="206" t="s">
        <v>165</v>
      </c>
    </row>
    <row r="816" spans="1:65" s="13" customFormat="1" ht="22.5">
      <c r="B816" s="196"/>
      <c r="C816" s="197"/>
      <c r="D816" s="189" t="s">
        <v>178</v>
      </c>
      <c r="E816" s="198" t="s">
        <v>21</v>
      </c>
      <c r="F816" s="199" t="s">
        <v>1011</v>
      </c>
      <c r="G816" s="197"/>
      <c r="H816" s="200">
        <v>19.54</v>
      </c>
      <c r="I816" s="201"/>
      <c r="J816" s="197"/>
      <c r="K816" s="197"/>
      <c r="L816" s="202"/>
      <c r="M816" s="203"/>
      <c r="N816" s="204"/>
      <c r="O816" s="204"/>
      <c r="P816" s="204"/>
      <c r="Q816" s="204"/>
      <c r="R816" s="204"/>
      <c r="S816" s="204"/>
      <c r="T816" s="205"/>
      <c r="AT816" s="206" t="s">
        <v>178</v>
      </c>
      <c r="AU816" s="206" t="s">
        <v>87</v>
      </c>
      <c r="AV816" s="13" t="s">
        <v>87</v>
      </c>
      <c r="AW816" s="13" t="s">
        <v>38</v>
      </c>
      <c r="AX816" s="13" t="s">
        <v>77</v>
      </c>
      <c r="AY816" s="206" t="s">
        <v>165</v>
      </c>
    </row>
    <row r="817" spans="1:65" s="13" customFormat="1" ht="22.5">
      <c r="B817" s="196"/>
      <c r="C817" s="197"/>
      <c r="D817" s="189" t="s">
        <v>178</v>
      </c>
      <c r="E817" s="198" t="s">
        <v>21</v>
      </c>
      <c r="F817" s="199" t="s">
        <v>1012</v>
      </c>
      <c r="G817" s="197"/>
      <c r="H817" s="200">
        <v>15.34</v>
      </c>
      <c r="I817" s="201"/>
      <c r="J817" s="197"/>
      <c r="K817" s="197"/>
      <c r="L817" s="202"/>
      <c r="M817" s="203"/>
      <c r="N817" s="204"/>
      <c r="O817" s="204"/>
      <c r="P817" s="204"/>
      <c r="Q817" s="204"/>
      <c r="R817" s="204"/>
      <c r="S817" s="204"/>
      <c r="T817" s="205"/>
      <c r="AT817" s="206" t="s">
        <v>178</v>
      </c>
      <c r="AU817" s="206" t="s">
        <v>87</v>
      </c>
      <c r="AV817" s="13" t="s">
        <v>87</v>
      </c>
      <c r="AW817" s="13" t="s">
        <v>38</v>
      </c>
      <c r="AX817" s="13" t="s">
        <v>77</v>
      </c>
      <c r="AY817" s="206" t="s">
        <v>165</v>
      </c>
    </row>
    <row r="818" spans="1:65" s="13" customFormat="1" ht="22.5">
      <c r="B818" s="196"/>
      <c r="C818" s="197"/>
      <c r="D818" s="189" t="s">
        <v>178</v>
      </c>
      <c r="E818" s="198" t="s">
        <v>21</v>
      </c>
      <c r="F818" s="199" t="s">
        <v>1013</v>
      </c>
      <c r="G818" s="197"/>
      <c r="H818" s="200">
        <v>9</v>
      </c>
      <c r="I818" s="201"/>
      <c r="J818" s="197"/>
      <c r="K818" s="197"/>
      <c r="L818" s="202"/>
      <c r="M818" s="203"/>
      <c r="N818" s="204"/>
      <c r="O818" s="204"/>
      <c r="P818" s="204"/>
      <c r="Q818" s="204"/>
      <c r="R818" s="204"/>
      <c r="S818" s="204"/>
      <c r="T818" s="205"/>
      <c r="AT818" s="206" t="s">
        <v>178</v>
      </c>
      <c r="AU818" s="206" t="s">
        <v>87</v>
      </c>
      <c r="AV818" s="13" t="s">
        <v>87</v>
      </c>
      <c r="AW818" s="13" t="s">
        <v>38</v>
      </c>
      <c r="AX818" s="13" t="s">
        <v>77</v>
      </c>
      <c r="AY818" s="206" t="s">
        <v>165</v>
      </c>
    </row>
    <row r="819" spans="1:65" s="13" customFormat="1" ht="22.5">
      <c r="B819" s="196"/>
      <c r="C819" s="197"/>
      <c r="D819" s="189" t="s">
        <v>178</v>
      </c>
      <c r="E819" s="198" t="s">
        <v>21</v>
      </c>
      <c r="F819" s="199" t="s">
        <v>1014</v>
      </c>
      <c r="G819" s="197"/>
      <c r="H819" s="200">
        <v>7</v>
      </c>
      <c r="I819" s="201"/>
      <c r="J819" s="197"/>
      <c r="K819" s="197"/>
      <c r="L819" s="202"/>
      <c r="M819" s="203"/>
      <c r="N819" s="204"/>
      <c r="O819" s="204"/>
      <c r="P819" s="204"/>
      <c r="Q819" s="204"/>
      <c r="R819" s="204"/>
      <c r="S819" s="204"/>
      <c r="T819" s="205"/>
      <c r="AT819" s="206" t="s">
        <v>178</v>
      </c>
      <c r="AU819" s="206" t="s">
        <v>87</v>
      </c>
      <c r="AV819" s="13" t="s">
        <v>87</v>
      </c>
      <c r="AW819" s="13" t="s">
        <v>38</v>
      </c>
      <c r="AX819" s="13" t="s">
        <v>77</v>
      </c>
      <c r="AY819" s="206" t="s">
        <v>165</v>
      </c>
    </row>
    <row r="820" spans="1:65" s="13" customFormat="1" ht="22.5">
      <c r="B820" s="196"/>
      <c r="C820" s="197"/>
      <c r="D820" s="189" t="s">
        <v>178</v>
      </c>
      <c r="E820" s="198" t="s">
        <v>21</v>
      </c>
      <c r="F820" s="199" t="s">
        <v>1015</v>
      </c>
      <c r="G820" s="197"/>
      <c r="H820" s="200">
        <v>9.6</v>
      </c>
      <c r="I820" s="201"/>
      <c r="J820" s="197"/>
      <c r="K820" s="197"/>
      <c r="L820" s="202"/>
      <c r="M820" s="203"/>
      <c r="N820" s="204"/>
      <c r="O820" s="204"/>
      <c r="P820" s="204"/>
      <c r="Q820" s="204"/>
      <c r="R820" s="204"/>
      <c r="S820" s="204"/>
      <c r="T820" s="205"/>
      <c r="AT820" s="206" t="s">
        <v>178</v>
      </c>
      <c r="AU820" s="206" t="s">
        <v>87</v>
      </c>
      <c r="AV820" s="13" t="s">
        <v>87</v>
      </c>
      <c r="AW820" s="13" t="s">
        <v>38</v>
      </c>
      <c r="AX820" s="13" t="s">
        <v>77</v>
      </c>
      <c r="AY820" s="206" t="s">
        <v>165</v>
      </c>
    </row>
    <row r="821" spans="1:65" s="13" customFormat="1" ht="22.5">
      <c r="B821" s="196"/>
      <c r="C821" s="197"/>
      <c r="D821" s="189" t="s">
        <v>178</v>
      </c>
      <c r="E821" s="198" t="s">
        <v>21</v>
      </c>
      <c r="F821" s="199" t="s">
        <v>1016</v>
      </c>
      <c r="G821" s="197"/>
      <c r="H821" s="200">
        <v>8.6</v>
      </c>
      <c r="I821" s="201"/>
      <c r="J821" s="197"/>
      <c r="K821" s="197"/>
      <c r="L821" s="202"/>
      <c r="M821" s="203"/>
      <c r="N821" s="204"/>
      <c r="O821" s="204"/>
      <c r="P821" s="204"/>
      <c r="Q821" s="204"/>
      <c r="R821" s="204"/>
      <c r="S821" s="204"/>
      <c r="T821" s="205"/>
      <c r="AT821" s="206" t="s">
        <v>178</v>
      </c>
      <c r="AU821" s="206" t="s">
        <v>87</v>
      </c>
      <c r="AV821" s="13" t="s">
        <v>87</v>
      </c>
      <c r="AW821" s="13" t="s">
        <v>38</v>
      </c>
      <c r="AX821" s="13" t="s">
        <v>77</v>
      </c>
      <c r="AY821" s="206" t="s">
        <v>165</v>
      </c>
    </row>
    <row r="822" spans="1:65" s="13" customFormat="1" ht="22.5">
      <c r="B822" s="196"/>
      <c r="C822" s="197"/>
      <c r="D822" s="189" t="s">
        <v>178</v>
      </c>
      <c r="E822" s="198" t="s">
        <v>21</v>
      </c>
      <c r="F822" s="199" t="s">
        <v>1017</v>
      </c>
      <c r="G822" s="197"/>
      <c r="H822" s="200">
        <v>19.600000000000001</v>
      </c>
      <c r="I822" s="201"/>
      <c r="J822" s="197"/>
      <c r="K822" s="197"/>
      <c r="L822" s="202"/>
      <c r="M822" s="203"/>
      <c r="N822" s="204"/>
      <c r="O822" s="204"/>
      <c r="P822" s="204"/>
      <c r="Q822" s="204"/>
      <c r="R822" s="204"/>
      <c r="S822" s="204"/>
      <c r="T822" s="205"/>
      <c r="AT822" s="206" t="s">
        <v>178</v>
      </c>
      <c r="AU822" s="206" t="s">
        <v>87</v>
      </c>
      <c r="AV822" s="13" t="s">
        <v>87</v>
      </c>
      <c r="AW822" s="13" t="s">
        <v>38</v>
      </c>
      <c r="AX822" s="13" t="s">
        <v>77</v>
      </c>
      <c r="AY822" s="206" t="s">
        <v>165</v>
      </c>
    </row>
    <row r="823" spans="1:65" s="13" customFormat="1" ht="22.5">
      <c r="B823" s="196"/>
      <c r="C823" s="197"/>
      <c r="D823" s="189" t="s">
        <v>178</v>
      </c>
      <c r="E823" s="198" t="s">
        <v>21</v>
      </c>
      <c r="F823" s="199" t="s">
        <v>1018</v>
      </c>
      <c r="G823" s="197"/>
      <c r="H823" s="200">
        <v>9.8000000000000007</v>
      </c>
      <c r="I823" s="201"/>
      <c r="J823" s="197"/>
      <c r="K823" s="197"/>
      <c r="L823" s="202"/>
      <c r="M823" s="203"/>
      <c r="N823" s="204"/>
      <c r="O823" s="204"/>
      <c r="P823" s="204"/>
      <c r="Q823" s="204"/>
      <c r="R823" s="204"/>
      <c r="S823" s="204"/>
      <c r="T823" s="205"/>
      <c r="AT823" s="206" t="s">
        <v>178</v>
      </c>
      <c r="AU823" s="206" t="s">
        <v>87</v>
      </c>
      <c r="AV823" s="13" t="s">
        <v>87</v>
      </c>
      <c r="AW823" s="13" t="s">
        <v>38</v>
      </c>
      <c r="AX823" s="13" t="s">
        <v>77</v>
      </c>
      <c r="AY823" s="206" t="s">
        <v>165</v>
      </c>
    </row>
    <row r="824" spans="1:65" s="13" customFormat="1" ht="22.5">
      <c r="B824" s="196"/>
      <c r="C824" s="197"/>
      <c r="D824" s="189" t="s">
        <v>178</v>
      </c>
      <c r="E824" s="198" t="s">
        <v>21</v>
      </c>
      <c r="F824" s="199" t="s">
        <v>1019</v>
      </c>
      <c r="G824" s="197"/>
      <c r="H824" s="200">
        <v>10.4</v>
      </c>
      <c r="I824" s="201"/>
      <c r="J824" s="197"/>
      <c r="K824" s="197"/>
      <c r="L824" s="202"/>
      <c r="M824" s="203"/>
      <c r="N824" s="204"/>
      <c r="O824" s="204"/>
      <c r="P824" s="204"/>
      <c r="Q824" s="204"/>
      <c r="R824" s="204"/>
      <c r="S824" s="204"/>
      <c r="T824" s="205"/>
      <c r="AT824" s="206" t="s">
        <v>178</v>
      </c>
      <c r="AU824" s="206" t="s">
        <v>87</v>
      </c>
      <c r="AV824" s="13" t="s">
        <v>87</v>
      </c>
      <c r="AW824" s="13" t="s">
        <v>38</v>
      </c>
      <c r="AX824" s="13" t="s">
        <v>77</v>
      </c>
      <c r="AY824" s="206" t="s">
        <v>165</v>
      </c>
    </row>
    <row r="825" spans="1:65" s="13" customFormat="1" ht="22.5">
      <c r="B825" s="196"/>
      <c r="C825" s="197"/>
      <c r="D825" s="189" t="s">
        <v>178</v>
      </c>
      <c r="E825" s="198" t="s">
        <v>21</v>
      </c>
      <c r="F825" s="199" t="s">
        <v>1020</v>
      </c>
      <c r="G825" s="197"/>
      <c r="H825" s="200">
        <v>9.4</v>
      </c>
      <c r="I825" s="201"/>
      <c r="J825" s="197"/>
      <c r="K825" s="197"/>
      <c r="L825" s="202"/>
      <c r="M825" s="203"/>
      <c r="N825" s="204"/>
      <c r="O825" s="204"/>
      <c r="P825" s="204"/>
      <c r="Q825" s="204"/>
      <c r="R825" s="204"/>
      <c r="S825" s="204"/>
      <c r="T825" s="205"/>
      <c r="AT825" s="206" t="s">
        <v>178</v>
      </c>
      <c r="AU825" s="206" t="s">
        <v>87</v>
      </c>
      <c r="AV825" s="13" t="s">
        <v>87</v>
      </c>
      <c r="AW825" s="13" t="s">
        <v>38</v>
      </c>
      <c r="AX825" s="13" t="s">
        <v>77</v>
      </c>
      <c r="AY825" s="206" t="s">
        <v>165</v>
      </c>
    </row>
    <row r="826" spans="1:65" s="13" customFormat="1" ht="22.5">
      <c r="B826" s="196"/>
      <c r="C826" s="197"/>
      <c r="D826" s="189" t="s">
        <v>178</v>
      </c>
      <c r="E826" s="198" t="s">
        <v>21</v>
      </c>
      <c r="F826" s="199" t="s">
        <v>934</v>
      </c>
      <c r="G826" s="197"/>
      <c r="H826" s="200">
        <v>41.988</v>
      </c>
      <c r="I826" s="201"/>
      <c r="J826" s="197"/>
      <c r="K826" s="197"/>
      <c r="L826" s="202"/>
      <c r="M826" s="203"/>
      <c r="N826" s="204"/>
      <c r="O826" s="204"/>
      <c r="P826" s="204"/>
      <c r="Q826" s="204"/>
      <c r="R826" s="204"/>
      <c r="S826" s="204"/>
      <c r="T826" s="205"/>
      <c r="AT826" s="206" t="s">
        <v>178</v>
      </c>
      <c r="AU826" s="206" t="s">
        <v>87</v>
      </c>
      <c r="AV826" s="13" t="s">
        <v>87</v>
      </c>
      <c r="AW826" s="13" t="s">
        <v>38</v>
      </c>
      <c r="AX826" s="13" t="s">
        <v>77</v>
      </c>
      <c r="AY826" s="206" t="s">
        <v>165</v>
      </c>
    </row>
    <row r="827" spans="1:65" s="13" customFormat="1" ht="22.5">
      <c r="B827" s="196"/>
      <c r="C827" s="197"/>
      <c r="D827" s="189" t="s">
        <v>178</v>
      </c>
      <c r="E827" s="198" t="s">
        <v>21</v>
      </c>
      <c r="F827" s="199" t="s">
        <v>1021</v>
      </c>
      <c r="G827" s="197"/>
      <c r="H827" s="200">
        <v>23.56</v>
      </c>
      <c r="I827" s="201"/>
      <c r="J827" s="197"/>
      <c r="K827" s="197"/>
      <c r="L827" s="202"/>
      <c r="M827" s="203"/>
      <c r="N827" s="204"/>
      <c r="O827" s="204"/>
      <c r="P827" s="204"/>
      <c r="Q827" s="204"/>
      <c r="R827" s="204"/>
      <c r="S827" s="204"/>
      <c r="T827" s="205"/>
      <c r="AT827" s="206" t="s">
        <v>178</v>
      </c>
      <c r="AU827" s="206" t="s">
        <v>87</v>
      </c>
      <c r="AV827" s="13" t="s">
        <v>87</v>
      </c>
      <c r="AW827" s="13" t="s">
        <v>38</v>
      </c>
      <c r="AX827" s="13" t="s">
        <v>77</v>
      </c>
      <c r="AY827" s="206" t="s">
        <v>165</v>
      </c>
    </row>
    <row r="828" spans="1:65" s="13" customFormat="1" ht="22.5">
      <c r="B828" s="196"/>
      <c r="C828" s="197"/>
      <c r="D828" s="189" t="s">
        <v>178</v>
      </c>
      <c r="E828" s="198" t="s">
        <v>21</v>
      </c>
      <c r="F828" s="199" t="s">
        <v>1022</v>
      </c>
      <c r="G828" s="197"/>
      <c r="H828" s="200">
        <v>35.700000000000003</v>
      </c>
      <c r="I828" s="201"/>
      <c r="J828" s="197"/>
      <c r="K828" s="197"/>
      <c r="L828" s="202"/>
      <c r="M828" s="203"/>
      <c r="N828" s="204"/>
      <c r="O828" s="204"/>
      <c r="P828" s="204"/>
      <c r="Q828" s="204"/>
      <c r="R828" s="204"/>
      <c r="S828" s="204"/>
      <c r="T828" s="205"/>
      <c r="AT828" s="206" t="s">
        <v>178</v>
      </c>
      <c r="AU828" s="206" t="s">
        <v>87</v>
      </c>
      <c r="AV828" s="13" t="s">
        <v>87</v>
      </c>
      <c r="AW828" s="13" t="s">
        <v>38</v>
      </c>
      <c r="AX828" s="13" t="s">
        <v>77</v>
      </c>
      <c r="AY828" s="206" t="s">
        <v>165</v>
      </c>
    </row>
    <row r="829" spans="1:65" s="13" customFormat="1" ht="22.5">
      <c r="B829" s="196"/>
      <c r="C829" s="197"/>
      <c r="D829" s="189" t="s">
        <v>178</v>
      </c>
      <c r="E829" s="198" t="s">
        <v>21</v>
      </c>
      <c r="F829" s="199" t="s">
        <v>1023</v>
      </c>
      <c r="G829" s="197"/>
      <c r="H829" s="200">
        <v>28.6</v>
      </c>
      <c r="I829" s="201"/>
      <c r="J829" s="197"/>
      <c r="K829" s="197"/>
      <c r="L829" s="202"/>
      <c r="M829" s="203"/>
      <c r="N829" s="204"/>
      <c r="O829" s="204"/>
      <c r="P829" s="204"/>
      <c r="Q829" s="204"/>
      <c r="R829" s="204"/>
      <c r="S829" s="204"/>
      <c r="T829" s="205"/>
      <c r="AT829" s="206" t="s">
        <v>178</v>
      </c>
      <c r="AU829" s="206" t="s">
        <v>87</v>
      </c>
      <c r="AV829" s="13" t="s">
        <v>87</v>
      </c>
      <c r="AW829" s="13" t="s">
        <v>38</v>
      </c>
      <c r="AX829" s="13" t="s">
        <v>77</v>
      </c>
      <c r="AY829" s="206" t="s">
        <v>165</v>
      </c>
    </row>
    <row r="830" spans="1:65" s="14" customFormat="1" ht="11.25">
      <c r="B830" s="207"/>
      <c r="C830" s="208"/>
      <c r="D830" s="189" t="s">
        <v>178</v>
      </c>
      <c r="E830" s="209" t="s">
        <v>21</v>
      </c>
      <c r="F830" s="210" t="s">
        <v>180</v>
      </c>
      <c r="G830" s="208"/>
      <c r="H830" s="211">
        <v>377.00800000000004</v>
      </c>
      <c r="I830" s="212"/>
      <c r="J830" s="208"/>
      <c r="K830" s="208"/>
      <c r="L830" s="213"/>
      <c r="M830" s="214"/>
      <c r="N830" s="215"/>
      <c r="O830" s="215"/>
      <c r="P830" s="215"/>
      <c r="Q830" s="215"/>
      <c r="R830" s="215"/>
      <c r="S830" s="215"/>
      <c r="T830" s="216"/>
      <c r="AT830" s="217" t="s">
        <v>178</v>
      </c>
      <c r="AU830" s="217" t="s">
        <v>87</v>
      </c>
      <c r="AV830" s="14" t="s">
        <v>172</v>
      </c>
      <c r="AW830" s="14" t="s">
        <v>38</v>
      </c>
      <c r="AX830" s="14" t="s">
        <v>85</v>
      </c>
      <c r="AY830" s="217" t="s">
        <v>165</v>
      </c>
    </row>
    <row r="831" spans="1:65" s="2" customFormat="1" ht="24.2" customHeight="1">
      <c r="A831" s="37"/>
      <c r="B831" s="38"/>
      <c r="C831" s="239" t="s">
        <v>1024</v>
      </c>
      <c r="D831" s="239" t="s">
        <v>281</v>
      </c>
      <c r="E831" s="240" t="s">
        <v>1025</v>
      </c>
      <c r="F831" s="241" t="s">
        <v>1026</v>
      </c>
      <c r="G831" s="242" t="s">
        <v>189</v>
      </c>
      <c r="H831" s="243">
        <v>414.709</v>
      </c>
      <c r="I831" s="244"/>
      <c r="J831" s="245">
        <f>ROUND(I831*H831,2)</f>
        <v>0</v>
      </c>
      <c r="K831" s="241" t="s">
        <v>171</v>
      </c>
      <c r="L831" s="246"/>
      <c r="M831" s="247" t="s">
        <v>21</v>
      </c>
      <c r="N831" s="248" t="s">
        <v>48</v>
      </c>
      <c r="O831" s="67"/>
      <c r="P831" s="185">
        <f>O831*H831</f>
        <v>0</v>
      </c>
      <c r="Q831" s="185">
        <v>4.0000000000000003E-5</v>
      </c>
      <c r="R831" s="185">
        <f>Q831*H831</f>
        <v>1.658836E-2</v>
      </c>
      <c r="S831" s="185">
        <v>0</v>
      </c>
      <c r="T831" s="186">
        <f>S831*H831</f>
        <v>0</v>
      </c>
      <c r="U831" s="37"/>
      <c r="V831" s="37"/>
      <c r="W831" s="37"/>
      <c r="X831" s="37"/>
      <c r="Y831" s="37"/>
      <c r="Z831" s="37"/>
      <c r="AA831" s="37"/>
      <c r="AB831" s="37"/>
      <c r="AC831" s="37"/>
      <c r="AD831" s="37"/>
      <c r="AE831" s="37"/>
      <c r="AR831" s="187" t="s">
        <v>222</v>
      </c>
      <c r="AT831" s="187" t="s">
        <v>281</v>
      </c>
      <c r="AU831" s="187" t="s">
        <v>87</v>
      </c>
      <c r="AY831" s="20" t="s">
        <v>165</v>
      </c>
      <c r="BE831" s="188">
        <f>IF(N831="základní",J831,0)</f>
        <v>0</v>
      </c>
      <c r="BF831" s="188">
        <f>IF(N831="snížená",J831,0)</f>
        <v>0</v>
      </c>
      <c r="BG831" s="188">
        <f>IF(N831="zákl. přenesená",J831,0)</f>
        <v>0</v>
      </c>
      <c r="BH831" s="188">
        <f>IF(N831="sníž. přenesená",J831,0)</f>
        <v>0</v>
      </c>
      <c r="BI831" s="188">
        <f>IF(N831="nulová",J831,0)</f>
        <v>0</v>
      </c>
      <c r="BJ831" s="20" t="s">
        <v>85</v>
      </c>
      <c r="BK831" s="188">
        <f>ROUND(I831*H831,2)</f>
        <v>0</v>
      </c>
      <c r="BL831" s="20" t="s">
        <v>172</v>
      </c>
      <c r="BM831" s="187" t="s">
        <v>1027</v>
      </c>
    </row>
    <row r="832" spans="1:65" s="2" customFormat="1" ht="11.25">
      <c r="A832" s="37"/>
      <c r="B832" s="38"/>
      <c r="C832" s="39"/>
      <c r="D832" s="189" t="s">
        <v>174</v>
      </c>
      <c r="E832" s="39"/>
      <c r="F832" s="190" t="s">
        <v>1026</v>
      </c>
      <c r="G832" s="39"/>
      <c r="H832" s="39"/>
      <c r="I832" s="191"/>
      <c r="J832" s="39"/>
      <c r="K832" s="39"/>
      <c r="L832" s="42"/>
      <c r="M832" s="192"/>
      <c r="N832" s="193"/>
      <c r="O832" s="67"/>
      <c r="P832" s="67"/>
      <c r="Q832" s="67"/>
      <c r="R832" s="67"/>
      <c r="S832" s="67"/>
      <c r="T832" s="68"/>
      <c r="U832" s="37"/>
      <c r="V832" s="37"/>
      <c r="W832" s="37"/>
      <c r="X832" s="37"/>
      <c r="Y832" s="37"/>
      <c r="Z832" s="37"/>
      <c r="AA832" s="37"/>
      <c r="AB832" s="37"/>
      <c r="AC832" s="37"/>
      <c r="AD832" s="37"/>
      <c r="AE832" s="37"/>
      <c r="AT832" s="20" t="s">
        <v>174</v>
      </c>
      <c r="AU832" s="20" t="s">
        <v>87</v>
      </c>
    </row>
    <row r="833" spans="2:51" s="15" customFormat="1" ht="11.25">
      <c r="B833" s="218"/>
      <c r="C833" s="219"/>
      <c r="D833" s="189" t="s">
        <v>178</v>
      </c>
      <c r="E833" s="220" t="s">
        <v>21</v>
      </c>
      <c r="F833" s="221" t="s">
        <v>1005</v>
      </c>
      <c r="G833" s="219"/>
      <c r="H833" s="220" t="s">
        <v>21</v>
      </c>
      <c r="I833" s="222"/>
      <c r="J833" s="219"/>
      <c r="K833" s="219"/>
      <c r="L833" s="223"/>
      <c r="M833" s="224"/>
      <c r="N833" s="225"/>
      <c r="O833" s="225"/>
      <c r="P833" s="225"/>
      <c r="Q833" s="225"/>
      <c r="R833" s="225"/>
      <c r="S833" s="225"/>
      <c r="T833" s="226"/>
      <c r="AT833" s="227" t="s">
        <v>178</v>
      </c>
      <c r="AU833" s="227" t="s">
        <v>87</v>
      </c>
      <c r="AV833" s="15" t="s">
        <v>85</v>
      </c>
      <c r="AW833" s="15" t="s">
        <v>38</v>
      </c>
      <c r="AX833" s="15" t="s">
        <v>77</v>
      </c>
      <c r="AY833" s="227" t="s">
        <v>165</v>
      </c>
    </row>
    <row r="834" spans="2:51" s="13" customFormat="1" ht="22.5">
      <c r="B834" s="196"/>
      <c r="C834" s="197"/>
      <c r="D834" s="189" t="s">
        <v>178</v>
      </c>
      <c r="E834" s="198" t="s">
        <v>21</v>
      </c>
      <c r="F834" s="199" t="s">
        <v>1028</v>
      </c>
      <c r="G834" s="197"/>
      <c r="H834" s="200">
        <v>13.2</v>
      </c>
      <c r="I834" s="201"/>
      <c r="J834" s="197"/>
      <c r="K834" s="197"/>
      <c r="L834" s="202"/>
      <c r="M834" s="203"/>
      <c r="N834" s="204"/>
      <c r="O834" s="204"/>
      <c r="P834" s="204"/>
      <c r="Q834" s="204"/>
      <c r="R834" s="204"/>
      <c r="S834" s="204"/>
      <c r="T834" s="205"/>
      <c r="AT834" s="206" t="s">
        <v>178</v>
      </c>
      <c r="AU834" s="206" t="s">
        <v>87</v>
      </c>
      <c r="AV834" s="13" t="s">
        <v>87</v>
      </c>
      <c r="AW834" s="13" t="s">
        <v>38</v>
      </c>
      <c r="AX834" s="13" t="s">
        <v>77</v>
      </c>
      <c r="AY834" s="206" t="s">
        <v>165</v>
      </c>
    </row>
    <row r="835" spans="2:51" s="13" customFormat="1" ht="22.5">
      <c r="B835" s="196"/>
      <c r="C835" s="197"/>
      <c r="D835" s="189" t="s">
        <v>178</v>
      </c>
      <c r="E835" s="198" t="s">
        <v>21</v>
      </c>
      <c r="F835" s="199" t="s">
        <v>1029</v>
      </c>
      <c r="G835" s="197"/>
      <c r="H835" s="200">
        <v>13.2</v>
      </c>
      <c r="I835" s="201"/>
      <c r="J835" s="197"/>
      <c r="K835" s="197"/>
      <c r="L835" s="202"/>
      <c r="M835" s="203"/>
      <c r="N835" s="204"/>
      <c r="O835" s="204"/>
      <c r="P835" s="204"/>
      <c r="Q835" s="204"/>
      <c r="R835" s="204"/>
      <c r="S835" s="204"/>
      <c r="T835" s="205"/>
      <c r="AT835" s="206" t="s">
        <v>178</v>
      </c>
      <c r="AU835" s="206" t="s">
        <v>87</v>
      </c>
      <c r="AV835" s="13" t="s">
        <v>87</v>
      </c>
      <c r="AW835" s="13" t="s">
        <v>38</v>
      </c>
      <c r="AX835" s="13" t="s">
        <v>77</v>
      </c>
      <c r="AY835" s="206" t="s">
        <v>165</v>
      </c>
    </row>
    <row r="836" spans="2:51" s="13" customFormat="1" ht="22.5">
      <c r="B836" s="196"/>
      <c r="C836" s="197"/>
      <c r="D836" s="189" t="s">
        <v>178</v>
      </c>
      <c r="E836" s="198" t="s">
        <v>21</v>
      </c>
      <c r="F836" s="199" t="s">
        <v>1030</v>
      </c>
      <c r="G836" s="197"/>
      <c r="H836" s="200">
        <v>48.4</v>
      </c>
      <c r="I836" s="201"/>
      <c r="J836" s="197"/>
      <c r="K836" s="197"/>
      <c r="L836" s="202"/>
      <c r="M836" s="203"/>
      <c r="N836" s="204"/>
      <c r="O836" s="204"/>
      <c r="P836" s="204"/>
      <c r="Q836" s="204"/>
      <c r="R836" s="204"/>
      <c r="S836" s="204"/>
      <c r="T836" s="205"/>
      <c r="AT836" s="206" t="s">
        <v>178</v>
      </c>
      <c r="AU836" s="206" t="s">
        <v>87</v>
      </c>
      <c r="AV836" s="13" t="s">
        <v>87</v>
      </c>
      <c r="AW836" s="13" t="s">
        <v>38</v>
      </c>
      <c r="AX836" s="13" t="s">
        <v>77</v>
      </c>
      <c r="AY836" s="206" t="s">
        <v>165</v>
      </c>
    </row>
    <row r="837" spans="2:51" s="13" customFormat="1" ht="22.5">
      <c r="B837" s="196"/>
      <c r="C837" s="197"/>
      <c r="D837" s="189" t="s">
        <v>178</v>
      </c>
      <c r="E837" s="198" t="s">
        <v>21</v>
      </c>
      <c r="F837" s="199" t="s">
        <v>1031</v>
      </c>
      <c r="G837" s="197"/>
      <c r="H837" s="200">
        <v>43.868000000000002</v>
      </c>
      <c r="I837" s="201"/>
      <c r="J837" s="197"/>
      <c r="K837" s="197"/>
      <c r="L837" s="202"/>
      <c r="M837" s="203"/>
      <c r="N837" s="204"/>
      <c r="O837" s="204"/>
      <c r="P837" s="204"/>
      <c r="Q837" s="204"/>
      <c r="R837" s="204"/>
      <c r="S837" s="204"/>
      <c r="T837" s="205"/>
      <c r="AT837" s="206" t="s">
        <v>178</v>
      </c>
      <c r="AU837" s="206" t="s">
        <v>87</v>
      </c>
      <c r="AV837" s="13" t="s">
        <v>87</v>
      </c>
      <c r="AW837" s="13" t="s">
        <v>38</v>
      </c>
      <c r="AX837" s="13" t="s">
        <v>77</v>
      </c>
      <c r="AY837" s="206" t="s">
        <v>165</v>
      </c>
    </row>
    <row r="838" spans="2:51" s="13" customFormat="1" ht="22.5">
      <c r="B838" s="196"/>
      <c r="C838" s="197"/>
      <c r="D838" s="189" t="s">
        <v>178</v>
      </c>
      <c r="E838" s="198" t="s">
        <v>21</v>
      </c>
      <c r="F838" s="199" t="s">
        <v>1032</v>
      </c>
      <c r="G838" s="197"/>
      <c r="H838" s="200">
        <v>23.1</v>
      </c>
      <c r="I838" s="201"/>
      <c r="J838" s="197"/>
      <c r="K838" s="197"/>
      <c r="L838" s="202"/>
      <c r="M838" s="203"/>
      <c r="N838" s="204"/>
      <c r="O838" s="204"/>
      <c r="P838" s="204"/>
      <c r="Q838" s="204"/>
      <c r="R838" s="204"/>
      <c r="S838" s="204"/>
      <c r="T838" s="205"/>
      <c r="AT838" s="206" t="s">
        <v>178</v>
      </c>
      <c r="AU838" s="206" t="s">
        <v>87</v>
      </c>
      <c r="AV838" s="13" t="s">
        <v>87</v>
      </c>
      <c r="AW838" s="13" t="s">
        <v>38</v>
      </c>
      <c r="AX838" s="13" t="s">
        <v>77</v>
      </c>
      <c r="AY838" s="206" t="s">
        <v>165</v>
      </c>
    </row>
    <row r="839" spans="2:51" s="13" customFormat="1" ht="22.5">
      <c r="B839" s="196"/>
      <c r="C839" s="197"/>
      <c r="D839" s="189" t="s">
        <v>178</v>
      </c>
      <c r="E839" s="198" t="s">
        <v>21</v>
      </c>
      <c r="F839" s="199" t="s">
        <v>1033</v>
      </c>
      <c r="G839" s="197"/>
      <c r="H839" s="200">
        <v>21.494</v>
      </c>
      <c r="I839" s="201"/>
      <c r="J839" s="197"/>
      <c r="K839" s="197"/>
      <c r="L839" s="202"/>
      <c r="M839" s="203"/>
      <c r="N839" s="204"/>
      <c r="O839" s="204"/>
      <c r="P839" s="204"/>
      <c r="Q839" s="204"/>
      <c r="R839" s="204"/>
      <c r="S839" s="204"/>
      <c r="T839" s="205"/>
      <c r="AT839" s="206" t="s">
        <v>178</v>
      </c>
      <c r="AU839" s="206" t="s">
        <v>87</v>
      </c>
      <c r="AV839" s="13" t="s">
        <v>87</v>
      </c>
      <c r="AW839" s="13" t="s">
        <v>38</v>
      </c>
      <c r="AX839" s="13" t="s">
        <v>77</v>
      </c>
      <c r="AY839" s="206" t="s">
        <v>165</v>
      </c>
    </row>
    <row r="840" spans="2:51" s="13" customFormat="1" ht="22.5">
      <c r="B840" s="196"/>
      <c r="C840" s="197"/>
      <c r="D840" s="189" t="s">
        <v>178</v>
      </c>
      <c r="E840" s="198" t="s">
        <v>21</v>
      </c>
      <c r="F840" s="199" t="s">
        <v>1034</v>
      </c>
      <c r="G840" s="197"/>
      <c r="H840" s="200">
        <v>16.873999999999999</v>
      </c>
      <c r="I840" s="201"/>
      <c r="J840" s="197"/>
      <c r="K840" s="197"/>
      <c r="L840" s="202"/>
      <c r="M840" s="203"/>
      <c r="N840" s="204"/>
      <c r="O840" s="204"/>
      <c r="P840" s="204"/>
      <c r="Q840" s="204"/>
      <c r="R840" s="204"/>
      <c r="S840" s="204"/>
      <c r="T840" s="205"/>
      <c r="AT840" s="206" t="s">
        <v>178</v>
      </c>
      <c r="AU840" s="206" t="s">
        <v>87</v>
      </c>
      <c r="AV840" s="13" t="s">
        <v>87</v>
      </c>
      <c r="AW840" s="13" t="s">
        <v>38</v>
      </c>
      <c r="AX840" s="13" t="s">
        <v>77</v>
      </c>
      <c r="AY840" s="206" t="s">
        <v>165</v>
      </c>
    </row>
    <row r="841" spans="2:51" s="13" customFormat="1" ht="22.5">
      <c r="B841" s="196"/>
      <c r="C841" s="197"/>
      <c r="D841" s="189" t="s">
        <v>178</v>
      </c>
      <c r="E841" s="198" t="s">
        <v>21</v>
      </c>
      <c r="F841" s="199" t="s">
        <v>1035</v>
      </c>
      <c r="G841" s="197"/>
      <c r="H841" s="200">
        <v>9.9</v>
      </c>
      <c r="I841" s="201"/>
      <c r="J841" s="197"/>
      <c r="K841" s="197"/>
      <c r="L841" s="202"/>
      <c r="M841" s="203"/>
      <c r="N841" s="204"/>
      <c r="O841" s="204"/>
      <c r="P841" s="204"/>
      <c r="Q841" s="204"/>
      <c r="R841" s="204"/>
      <c r="S841" s="204"/>
      <c r="T841" s="205"/>
      <c r="AT841" s="206" t="s">
        <v>178</v>
      </c>
      <c r="AU841" s="206" t="s">
        <v>87</v>
      </c>
      <c r="AV841" s="13" t="s">
        <v>87</v>
      </c>
      <c r="AW841" s="13" t="s">
        <v>38</v>
      </c>
      <c r="AX841" s="13" t="s">
        <v>77</v>
      </c>
      <c r="AY841" s="206" t="s">
        <v>165</v>
      </c>
    </row>
    <row r="842" spans="2:51" s="13" customFormat="1" ht="22.5">
      <c r="B842" s="196"/>
      <c r="C842" s="197"/>
      <c r="D842" s="189" t="s">
        <v>178</v>
      </c>
      <c r="E842" s="198" t="s">
        <v>21</v>
      </c>
      <c r="F842" s="199" t="s">
        <v>1036</v>
      </c>
      <c r="G842" s="197"/>
      <c r="H842" s="200">
        <v>7.7</v>
      </c>
      <c r="I842" s="201"/>
      <c r="J842" s="197"/>
      <c r="K842" s="197"/>
      <c r="L842" s="202"/>
      <c r="M842" s="203"/>
      <c r="N842" s="204"/>
      <c r="O842" s="204"/>
      <c r="P842" s="204"/>
      <c r="Q842" s="204"/>
      <c r="R842" s="204"/>
      <c r="S842" s="204"/>
      <c r="T842" s="205"/>
      <c r="AT842" s="206" t="s">
        <v>178</v>
      </c>
      <c r="AU842" s="206" t="s">
        <v>87</v>
      </c>
      <c r="AV842" s="13" t="s">
        <v>87</v>
      </c>
      <c r="AW842" s="13" t="s">
        <v>38</v>
      </c>
      <c r="AX842" s="13" t="s">
        <v>77</v>
      </c>
      <c r="AY842" s="206" t="s">
        <v>165</v>
      </c>
    </row>
    <row r="843" spans="2:51" s="13" customFormat="1" ht="22.5">
      <c r="B843" s="196"/>
      <c r="C843" s="197"/>
      <c r="D843" s="189" t="s">
        <v>178</v>
      </c>
      <c r="E843" s="198" t="s">
        <v>21</v>
      </c>
      <c r="F843" s="199" t="s">
        <v>1037</v>
      </c>
      <c r="G843" s="197"/>
      <c r="H843" s="200">
        <v>10.56</v>
      </c>
      <c r="I843" s="201"/>
      <c r="J843" s="197"/>
      <c r="K843" s="197"/>
      <c r="L843" s="202"/>
      <c r="M843" s="203"/>
      <c r="N843" s="204"/>
      <c r="O843" s="204"/>
      <c r="P843" s="204"/>
      <c r="Q843" s="204"/>
      <c r="R843" s="204"/>
      <c r="S843" s="204"/>
      <c r="T843" s="205"/>
      <c r="AT843" s="206" t="s">
        <v>178</v>
      </c>
      <c r="AU843" s="206" t="s">
        <v>87</v>
      </c>
      <c r="AV843" s="13" t="s">
        <v>87</v>
      </c>
      <c r="AW843" s="13" t="s">
        <v>38</v>
      </c>
      <c r="AX843" s="13" t="s">
        <v>77</v>
      </c>
      <c r="AY843" s="206" t="s">
        <v>165</v>
      </c>
    </row>
    <row r="844" spans="2:51" s="13" customFormat="1" ht="22.5">
      <c r="B844" s="196"/>
      <c r="C844" s="197"/>
      <c r="D844" s="189" t="s">
        <v>178</v>
      </c>
      <c r="E844" s="198" t="s">
        <v>21</v>
      </c>
      <c r="F844" s="199" t="s">
        <v>1038</v>
      </c>
      <c r="G844" s="197"/>
      <c r="H844" s="200">
        <v>9.4600000000000009</v>
      </c>
      <c r="I844" s="201"/>
      <c r="J844" s="197"/>
      <c r="K844" s="197"/>
      <c r="L844" s="202"/>
      <c r="M844" s="203"/>
      <c r="N844" s="204"/>
      <c r="O844" s="204"/>
      <c r="P844" s="204"/>
      <c r="Q844" s="204"/>
      <c r="R844" s="204"/>
      <c r="S844" s="204"/>
      <c r="T844" s="205"/>
      <c r="AT844" s="206" t="s">
        <v>178</v>
      </c>
      <c r="AU844" s="206" t="s">
        <v>87</v>
      </c>
      <c r="AV844" s="13" t="s">
        <v>87</v>
      </c>
      <c r="AW844" s="13" t="s">
        <v>38</v>
      </c>
      <c r="AX844" s="13" t="s">
        <v>77</v>
      </c>
      <c r="AY844" s="206" t="s">
        <v>165</v>
      </c>
    </row>
    <row r="845" spans="2:51" s="13" customFormat="1" ht="22.5">
      <c r="B845" s="196"/>
      <c r="C845" s="197"/>
      <c r="D845" s="189" t="s">
        <v>178</v>
      </c>
      <c r="E845" s="198" t="s">
        <v>21</v>
      </c>
      <c r="F845" s="199" t="s">
        <v>1039</v>
      </c>
      <c r="G845" s="197"/>
      <c r="H845" s="200">
        <v>21.56</v>
      </c>
      <c r="I845" s="201"/>
      <c r="J845" s="197"/>
      <c r="K845" s="197"/>
      <c r="L845" s="202"/>
      <c r="M845" s="203"/>
      <c r="N845" s="204"/>
      <c r="O845" s="204"/>
      <c r="P845" s="204"/>
      <c r="Q845" s="204"/>
      <c r="R845" s="204"/>
      <c r="S845" s="204"/>
      <c r="T845" s="205"/>
      <c r="AT845" s="206" t="s">
        <v>178</v>
      </c>
      <c r="AU845" s="206" t="s">
        <v>87</v>
      </c>
      <c r="AV845" s="13" t="s">
        <v>87</v>
      </c>
      <c r="AW845" s="13" t="s">
        <v>38</v>
      </c>
      <c r="AX845" s="13" t="s">
        <v>77</v>
      </c>
      <c r="AY845" s="206" t="s">
        <v>165</v>
      </c>
    </row>
    <row r="846" spans="2:51" s="13" customFormat="1" ht="22.5">
      <c r="B846" s="196"/>
      <c r="C846" s="197"/>
      <c r="D846" s="189" t="s">
        <v>178</v>
      </c>
      <c r="E846" s="198" t="s">
        <v>21</v>
      </c>
      <c r="F846" s="199" t="s">
        <v>1040</v>
      </c>
      <c r="G846" s="197"/>
      <c r="H846" s="200">
        <v>10.78</v>
      </c>
      <c r="I846" s="201"/>
      <c r="J846" s="197"/>
      <c r="K846" s="197"/>
      <c r="L846" s="202"/>
      <c r="M846" s="203"/>
      <c r="N846" s="204"/>
      <c r="O846" s="204"/>
      <c r="P846" s="204"/>
      <c r="Q846" s="204"/>
      <c r="R846" s="204"/>
      <c r="S846" s="204"/>
      <c r="T846" s="205"/>
      <c r="AT846" s="206" t="s">
        <v>178</v>
      </c>
      <c r="AU846" s="206" t="s">
        <v>87</v>
      </c>
      <c r="AV846" s="13" t="s">
        <v>87</v>
      </c>
      <c r="AW846" s="13" t="s">
        <v>38</v>
      </c>
      <c r="AX846" s="13" t="s">
        <v>77</v>
      </c>
      <c r="AY846" s="206" t="s">
        <v>165</v>
      </c>
    </row>
    <row r="847" spans="2:51" s="13" customFormat="1" ht="22.5">
      <c r="B847" s="196"/>
      <c r="C847" s="197"/>
      <c r="D847" s="189" t="s">
        <v>178</v>
      </c>
      <c r="E847" s="198" t="s">
        <v>21</v>
      </c>
      <c r="F847" s="199" t="s">
        <v>1041</v>
      </c>
      <c r="G847" s="197"/>
      <c r="H847" s="200">
        <v>11.44</v>
      </c>
      <c r="I847" s="201"/>
      <c r="J847" s="197"/>
      <c r="K847" s="197"/>
      <c r="L847" s="202"/>
      <c r="M847" s="203"/>
      <c r="N847" s="204"/>
      <c r="O847" s="204"/>
      <c r="P847" s="204"/>
      <c r="Q847" s="204"/>
      <c r="R847" s="204"/>
      <c r="S847" s="204"/>
      <c r="T847" s="205"/>
      <c r="AT847" s="206" t="s">
        <v>178</v>
      </c>
      <c r="AU847" s="206" t="s">
        <v>87</v>
      </c>
      <c r="AV847" s="13" t="s">
        <v>87</v>
      </c>
      <c r="AW847" s="13" t="s">
        <v>38</v>
      </c>
      <c r="AX847" s="13" t="s">
        <v>77</v>
      </c>
      <c r="AY847" s="206" t="s">
        <v>165</v>
      </c>
    </row>
    <row r="848" spans="2:51" s="13" customFormat="1" ht="22.5">
      <c r="B848" s="196"/>
      <c r="C848" s="197"/>
      <c r="D848" s="189" t="s">
        <v>178</v>
      </c>
      <c r="E848" s="198" t="s">
        <v>21</v>
      </c>
      <c r="F848" s="199" t="s">
        <v>1042</v>
      </c>
      <c r="G848" s="197"/>
      <c r="H848" s="200">
        <v>10.34</v>
      </c>
      <c r="I848" s="201"/>
      <c r="J848" s="197"/>
      <c r="K848" s="197"/>
      <c r="L848" s="202"/>
      <c r="M848" s="203"/>
      <c r="N848" s="204"/>
      <c r="O848" s="204"/>
      <c r="P848" s="204"/>
      <c r="Q848" s="204"/>
      <c r="R848" s="204"/>
      <c r="S848" s="204"/>
      <c r="T848" s="205"/>
      <c r="AT848" s="206" t="s">
        <v>178</v>
      </c>
      <c r="AU848" s="206" t="s">
        <v>87</v>
      </c>
      <c r="AV848" s="13" t="s">
        <v>87</v>
      </c>
      <c r="AW848" s="13" t="s">
        <v>38</v>
      </c>
      <c r="AX848" s="13" t="s">
        <v>77</v>
      </c>
      <c r="AY848" s="206" t="s">
        <v>165</v>
      </c>
    </row>
    <row r="849" spans="1:65" s="13" customFormat="1" ht="22.5">
      <c r="B849" s="196"/>
      <c r="C849" s="197"/>
      <c r="D849" s="189" t="s">
        <v>178</v>
      </c>
      <c r="E849" s="198" t="s">
        <v>21</v>
      </c>
      <c r="F849" s="199" t="s">
        <v>1043</v>
      </c>
      <c r="G849" s="197"/>
      <c r="H849" s="200">
        <v>46.186999999999998</v>
      </c>
      <c r="I849" s="201"/>
      <c r="J849" s="197"/>
      <c r="K849" s="197"/>
      <c r="L849" s="202"/>
      <c r="M849" s="203"/>
      <c r="N849" s="204"/>
      <c r="O849" s="204"/>
      <c r="P849" s="204"/>
      <c r="Q849" s="204"/>
      <c r="R849" s="204"/>
      <c r="S849" s="204"/>
      <c r="T849" s="205"/>
      <c r="AT849" s="206" t="s">
        <v>178</v>
      </c>
      <c r="AU849" s="206" t="s">
        <v>87</v>
      </c>
      <c r="AV849" s="13" t="s">
        <v>87</v>
      </c>
      <c r="AW849" s="13" t="s">
        <v>38</v>
      </c>
      <c r="AX849" s="13" t="s">
        <v>77</v>
      </c>
      <c r="AY849" s="206" t="s">
        <v>165</v>
      </c>
    </row>
    <row r="850" spans="1:65" s="13" customFormat="1" ht="22.5">
      <c r="B850" s="196"/>
      <c r="C850" s="197"/>
      <c r="D850" s="189" t="s">
        <v>178</v>
      </c>
      <c r="E850" s="198" t="s">
        <v>21</v>
      </c>
      <c r="F850" s="199" t="s">
        <v>1044</v>
      </c>
      <c r="G850" s="197"/>
      <c r="H850" s="200">
        <v>25.916</v>
      </c>
      <c r="I850" s="201"/>
      <c r="J850" s="197"/>
      <c r="K850" s="197"/>
      <c r="L850" s="202"/>
      <c r="M850" s="203"/>
      <c r="N850" s="204"/>
      <c r="O850" s="204"/>
      <c r="P850" s="204"/>
      <c r="Q850" s="204"/>
      <c r="R850" s="204"/>
      <c r="S850" s="204"/>
      <c r="T850" s="205"/>
      <c r="AT850" s="206" t="s">
        <v>178</v>
      </c>
      <c r="AU850" s="206" t="s">
        <v>87</v>
      </c>
      <c r="AV850" s="13" t="s">
        <v>87</v>
      </c>
      <c r="AW850" s="13" t="s">
        <v>38</v>
      </c>
      <c r="AX850" s="13" t="s">
        <v>77</v>
      </c>
      <c r="AY850" s="206" t="s">
        <v>165</v>
      </c>
    </row>
    <row r="851" spans="1:65" s="13" customFormat="1" ht="22.5">
      <c r="B851" s="196"/>
      <c r="C851" s="197"/>
      <c r="D851" s="189" t="s">
        <v>178</v>
      </c>
      <c r="E851" s="198" t="s">
        <v>21</v>
      </c>
      <c r="F851" s="199" t="s">
        <v>1045</v>
      </c>
      <c r="G851" s="197"/>
      <c r="H851" s="200">
        <v>39.270000000000003</v>
      </c>
      <c r="I851" s="201"/>
      <c r="J851" s="197"/>
      <c r="K851" s="197"/>
      <c r="L851" s="202"/>
      <c r="M851" s="203"/>
      <c r="N851" s="204"/>
      <c r="O851" s="204"/>
      <c r="P851" s="204"/>
      <c r="Q851" s="204"/>
      <c r="R851" s="204"/>
      <c r="S851" s="204"/>
      <c r="T851" s="205"/>
      <c r="AT851" s="206" t="s">
        <v>178</v>
      </c>
      <c r="AU851" s="206" t="s">
        <v>87</v>
      </c>
      <c r="AV851" s="13" t="s">
        <v>87</v>
      </c>
      <c r="AW851" s="13" t="s">
        <v>38</v>
      </c>
      <c r="AX851" s="13" t="s">
        <v>77</v>
      </c>
      <c r="AY851" s="206" t="s">
        <v>165</v>
      </c>
    </row>
    <row r="852" spans="1:65" s="13" customFormat="1" ht="22.5">
      <c r="B852" s="196"/>
      <c r="C852" s="197"/>
      <c r="D852" s="189" t="s">
        <v>178</v>
      </c>
      <c r="E852" s="198" t="s">
        <v>21</v>
      </c>
      <c r="F852" s="199" t="s">
        <v>1046</v>
      </c>
      <c r="G852" s="197"/>
      <c r="H852" s="200">
        <v>31.46</v>
      </c>
      <c r="I852" s="201"/>
      <c r="J852" s="197"/>
      <c r="K852" s="197"/>
      <c r="L852" s="202"/>
      <c r="M852" s="203"/>
      <c r="N852" s="204"/>
      <c r="O852" s="204"/>
      <c r="P852" s="204"/>
      <c r="Q852" s="204"/>
      <c r="R852" s="204"/>
      <c r="S852" s="204"/>
      <c r="T852" s="205"/>
      <c r="AT852" s="206" t="s">
        <v>178</v>
      </c>
      <c r="AU852" s="206" t="s">
        <v>87</v>
      </c>
      <c r="AV852" s="13" t="s">
        <v>87</v>
      </c>
      <c r="AW852" s="13" t="s">
        <v>38</v>
      </c>
      <c r="AX852" s="13" t="s">
        <v>77</v>
      </c>
      <c r="AY852" s="206" t="s">
        <v>165</v>
      </c>
    </row>
    <row r="853" spans="1:65" s="14" customFormat="1" ht="11.25">
      <c r="B853" s="207"/>
      <c r="C853" s="208"/>
      <c r="D853" s="189" t="s">
        <v>178</v>
      </c>
      <c r="E853" s="209" t="s">
        <v>21</v>
      </c>
      <c r="F853" s="210" t="s">
        <v>180</v>
      </c>
      <c r="G853" s="208"/>
      <c r="H853" s="211">
        <v>414.70899999999995</v>
      </c>
      <c r="I853" s="212"/>
      <c r="J853" s="208"/>
      <c r="K853" s="208"/>
      <c r="L853" s="213"/>
      <c r="M853" s="214"/>
      <c r="N853" s="215"/>
      <c r="O853" s="215"/>
      <c r="P853" s="215"/>
      <c r="Q853" s="215"/>
      <c r="R853" s="215"/>
      <c r="S853" s="215"/>
      <c r="T853" s="216"/>
      <c r="AT853" s="217" t="s">
        <v>178</v>
      </c>
      <c r="AU853" s="217" t="s">
        <v>87</v>
      </c>
      <c r="AV853" s="14" t="s">
        <v>172</v>
      </c>
      <c r="AW853" s="14" t="s">
        <v>38</v>
      </c>
      <c r="AX853" s="14" t="s">
        <v>85</v>
      </c>
      <c r="AY853" s="217" t="s">
        <v>165</v>
      </c>
    </row>
    <row r="854" spans="1:65" s="2" customFormat="1" ht="24.2" customHeight="1">
      <c r="A854" s="37"/>
      <c r="B854" s="38"/>
      <c r="C854" s="176" t="s">
        <v>1047</v>
      </c>
      <c r="D854" s="176" t="s">
        <v>167</v>
      </c>
      <c r="E854" s="177" t="s">
        <v>1048</v>
      </c>
      <c r="F854" s="178" t="s">
        <v>1049</v>
      </c>
      <c r="G854" s="179" t="s">
        <v>170</v>
      </c>
      <c r="H854" s="180">
        <v>104.33</v>
      </c>
      <c r="I854" s="181"/>
      <c r="J854" s="182">
        <f>ROUND(I854*H854,2)</f>
        <v>0</v>
      </c>
      <c r="K854" s="178" t="s">
        <v>171</v>
      </c>
      <c r="L854" s="42"/>
      <c r="M854" s="183" t="s">
        <v>21</v>
      </c>
      <c r="N854" s="184" t="s">
        <v>48</v>
      </c>
      <c r="O854" s="67"/>
      <c r="P854" s="185">
        <f>O854*H854</f>
        <v>0</v>
      </c>
      <c r="Q854" s="185">
        <v>1.3999999999999999E-4</v>
      </c>
      <c r="R854" s="185">
        <f>Q854*H854</f>
        <v>1.4606199999999998E-2</v>
      </c>
      <c r="S854" s="185">
        <v>0</v>
      </c>
      <c r="T854" s="186">
        <f>S854*H854</f>
        <v>0</v>
      </c>
      <c r="U854" s="37"/>
      <c r="V854" s="37"/>
      <c r="W854" s="37"/>
      <c r="X854" s="37"/>
      <c r="Y854" s="37"/>
      <c r="Z854" s="37"/>
      <c r="AA854" s="37"/>
      <c r="AB854" s="37"/>
      <c r="AC854" s="37"/>
      <c r="AD854" s="37"/>
      <c r="AE854" s="37"/>
      <c r="AR854" s="187" t="s">
        <v>172</v>
      </c>
      <c r="AT854" s="187" t="s">
        <v>167</v>
      </c>
      <c r="AU854" s="187" t="s">
        <v>87</v>
      </c>
      <c r="AY854" s="20" t="s">
        <v>165</v>
      </c>
      <c r="BE854" s="188">
        <f>IF(N854="základní",J854,0)</f>
        <v>0</v>
      </c>
      <c r="BF854" s="188">
        <f>IF(N854="snížená",J854,0)</f>
        <v>0</v>
      </c>
      <c r="BG854" s="188">
        <f>IF(N854="zákl. přenesená",J854,0)</f>
        <v>0</v>
      </c>
      <c r="BH854" s="188">
        <f>IF(N854="sníž. přenesená",J854,0)</f>
        <v>0</v>
      </c>
      <c r="BI854" s="188">
        <f>IF(N854="nulová",J854,0)</f>
        <v>0</v>
      </c>
      <c r="BJ854" s="20" t="s">
        <v>85</v>
      </c>
      <c r="BK854" s="188">
        <f>ROUND(I854*H854,2)</f>
        <v>0</v>
      </c>
      <c r="BL854" s="20" t="s">
        <v>172</v>
      </c>
      <c r="BM854" s="187" t="s">
        <v>1050</v>
      </c>
    </row>
    <row r="855" spans="1:65" s="2" customFormat="1" ht="19.5">
      <c r="A855" s="37"/>
      <c r="B855" s="38"/>
      <c r="C855" s="39"/>
      <c r="D855" s="189" t="s">
        <v>174</v>
      </c>
      <c r="E855" s="39"/>
      <c r="F855" s="190" t="s">
        <v>1051</v>
      </c>
      <c r="G855" s="39"/>
      <c r="H855" s="39"/>
      <c r="I855" s="191"/>
      <c r="J855" s="39"/>
      <c r="K855" s="39"/>
      <c r="L855" s="42"/>
      <c r="M855" s="192"/>
      <c r="N855" s="193"/>
      <c r="O855" s="67"/>
      <c r="P855" s="67"/>
      <c r="Q855" s="67"/>
      <c r="R855" s="67"/>
      <c r="S855" s="67"/>
      <c r="T855" s="68"/>
      <c r="U855" s="37"/>
      <c r="V855" s="37"/>
      <c r="W855" s="37"/>
      <c r="X855" s="37"/>
      <c r="Y855" s="37"/>
      <c r="Z855" s="37"/>
      <c r="AA855" s="37"/>
      <c r="AB855" s="37"/>
      <c r="AC855" s="37"/>
      <c r="AD855" s="37"/>
      <c r="AE855" s="37"/>
      <c r="AT855" s="20" t="s">
        <v>174</v>
      </c>
      <c r="AU855" s="20" t="s">
        <v>87</v>
      </c>
    </row>
    <row r="856" spans="1:65" s="2" customFormat="1" ht="11.25">
      <c r="A856" s="37"/>
      <c r="B856" s="38"/>
      <c r="C856" s="39"/>
      <c r="D856" s="194" t="s">
        <v>176</v>
      </c>
      <c r="E856" s="39"/>
      <c r="F856" s="195" t="s">
        <v>1052</v>
      </c>
      <c r="G856" s="39"/>
      <c r="H856" s="39"/>
      <c r="I856" s="191"/>
      <c r="J856" s="39"/>
      <c r="K856" s="39"/>
      <c r="L856" s="42"/>
      <c r="M856" s="192"/>
      <c r="N856" s="193"/>
      <c r="O856" s="67"/>
      <c r="P856" s="67"/>
      <c r="Q856" s="67"/>
      <c r="R856" s="67"/>
      <c r="S856" s="67"/>
      <c r="T856" s="68"/>
      <c r="U856" s="37"/>
      <c r="V856" s="37"/>
      <c r="W856" s="37"/>
      <c r="X856" s="37"/>
      <c r="Y856" s="37"/>
      <c r="Z856" s="37"/>
      <c r="AA856" s="37"/>
      <c r="AB856" s="37"/>
      <c r="AC856" s="37"/>
      <c r="AD856" s="37"/>
      <c r="AE856" s="37"/>
      <c r="AT856" s="20" t="s">
        <v>176</v>
      </c>
      <c r="AU856" s="20" t="s">
        <v>87</v>
      </c>
    </row>
    <row r="857" spans="1:65" s="13" customFormat="1" ht="22.5">
      <c r="B857" s="196"/>
      <c r="C857" s="197"/>
      <c r="D857" s="189" t="s">
        <v>178</v>
      </c>
      <c r="E857" s="198" t="s">
        <v>21</v>
      </c>
      <c r="F857" s="199" t="s">
        <v>985</v>
      </c>
      <c r="G857" s="197"/>
      <c r="H857" s="200">
        <v>48</v>
      </c>
      <c r="I857" s="201"/>
      <c r="J857" s="197"/>
      <c r="K857" s="197"/>
      <c r="L857" s="202"/>
      <c r="M857" s="203"/>
      <c r="N857" s="204"/>
      <c r="O857" s="204"/>
      <c r="P857" s="204"/>
      <c r="Q857" s="204"/>
      <c r="R857" s="204"/>
      <c r="S857" s="204"/>
      <c r="T857" s="205"/>
      <c r="AT857" s="206" t="s">
        <v>178</v>
      </c>
      <c r="AU857" s="206" t="s">
        <v>87</v>
      </c>
      <c r="AV857" s="13" t="s">
        <v>87</v>
      </c>
      <c r="AW857" s="13" t="s">
        <v>38</v>
      </c>
      <c r="AX857" s="13" t="s">
        <v>77</v>
      </c>
      <c r="AY857" s="206" t="s">
        <v>165</v>
      </c>
    </row>
    <row r="858" spans="1:65" s="13" customFormat="1" ht="11.25">
      <c r="B858" s="196"/>
      <c r="C858" s="197"/>
      <c r="D858" s="189" t="s">
        <v>178</v>
      </c>
      <c r="E858" s="198" t="s">
        <v>21</v>
      </c>
      <c r="F858" s="199" t="s">
        <v>986</v>
      </c>
      <c r="G858" s="197"/>
      <c r="H858" s="200">
        <v>10</v>
      </c>
      <c r="I858" s="201"/>
      <c r="J858" s="197"/>
      <c r="K858" s="197"/>
      <c r="L858" s="202"/>
      <c r="M858" s="203"/>
      <c r="N858" s="204"/>
      <c r="O858" s="204"/>
      <c r="P858" s="204"/>
      <c r="Q858" s="204"/>
      <c r="R858" s="204"/>
      <c r="S858" s="204"/>
      <c r="T858" s="205"/>
      <c r="AT858" s="206" t="s">
        <v>178</v>
      </c>
      <c r="AU858" s="206" t="s">
        <v>87</v>
      </c>
      <c r="AV858" s="13" t="s">
        <v>87</v>
      </c>
      <c r="AW858" s="13" t="s">
        <v>38</v>
      </c>
      <c r="AX858" s="13" t="s">
        <v>77</v>
      </c>
      <c r="AY858" s="206" t="s">
        <v>165</v>
      </c>
    </row>
    <row r="859" spans="1:65" s="13" customFormat="1" ht="11.25">
      <c r="B859" s="196"/>
      <c r="C859" s="197"/>
      <c r="D859" s="189" t="s">
        <v>178</v>
      </c>
      <c r="E859" s="198" t="s">
        <v>21</v>
      </c>
      <c r="F859" s="199" t="s">
        <v>1053</v>
      </c>
      <c r="G859" s="197"/>
      <c r="H859" s="200">
        <v>13.25</v>
      </c>
      <c r="I859" s="201"/>
      <c r="J859" s="197"/>
      <c r="K859" s="197"/>
      <c r="L859" s="202"/>
      <c r="M859" s="203"/>
      <c r="N859" s="204"/>
      <c r="O859" s="204"/>
      <c r="P859" s="204"/>
      <c r="Q859" s="204"/>
      <c r="R859" s="204"/>
      <c r="S859" s="204"/>
      <c r="T859" s="205"/>
      <c r="AT859" s="206" t="s">
        <v>178</v>
      </c>
      <c r="AU859" s="206" t="s">
        <v>87</v>
      </c>
      <c r="AV859" s="13" t="s">
        <v>87</v>
      </c>
      <c r="AW859" s="13" t="s">
        <v>38</v>
      </c>
      <c r="AX859" s="13" t="s">
        <v>77</v>
      </c>
      <c r="AY859" s="206" t="s">
        <v>165</v>
      </c>
    </row>
    <row r="860" spans="1:65" s="13" customFormat="1" ht="11.25">
      <c r="B860" s="196"/>
      <c r="C860" s="197"/>
      <c r="D860" s="189" t="s">
        <v>178</v>
      </c>
      <c r="E860" s="198" t="s">
        <v>21</v>
      </c>
      <c r="F860" s="199" t="s">
        <v>1054</v>
      </c>
      <c r="G860" s="197"/>
      <c r="H860" s="200">
        <v>33.08</v>
      </c>
      <c r="I860" s="201"/>
      <c r="J860" s="197"/>
      <c r="K860" s="197"/>
      <c r="L860" s="202"/>
      <c r="M860" s="203"/>
      <c r="N860" s="204"/>
      <c r="O860" s="204"/>
      <c r="P860" s="204"/>
      <c r="Q860" s="204"/>
      <c r="R860" s="204"/>
      <c r="S860" s="204"/>
      <c r="T860" s="205"/>
      <c r="AT860" s="206" t="s">
        <v>178</v>
      </c>
      <c r="AU860" s="206" t="s">
        <v>87</v>
      </c>
      <c r="AV860" s="13" t="s">
        <v>87</v>
      </c>
      <c r="AW860" s="13" t="s">
        <v>38</v>
      </c>
      <c r="AX860" s="13" t="s">
        <v>77</v>
      </c>
      <c r="AY860" s="206" t="s">
        <v>165</v>
      </c>
    </row>
    <row r="861" spans="1:65" s="14" customFormat="1" ht="11.25">
      <c r="B861" s="207"/>
      <c r="C861" s="208"/>
      <c r="D861" s="189" t="s">
        <v>178</v>
      </c>
      <c r="E861" s="209" t="s">
        <v>21</v>
      </c>
      <c r="F861" s="210" t="s">
        <v>180</v>
      </c>
      <c r="G861" s="208"/>
      <c r="H861" s="211">
        <v>104.33</v>
      </c>
      <c r="I861" s="212"/>
      <c r="J861" s="208"/>
      <c r="K861" s="208"/>
      <c r="L861" s="213"/>
      <c r="M861" s="214"/>
      <c r="N861" s="215"/>
      <c r="O861" s="215"/>
      <c r="P861" s="215"/>
      <c r="Q861" s="215"/>
      <c r="R861" s="215"/>
      <c r="S861" s="215"/>
      <c r="T861" s="216"/>
      <c r="AT861" s="217" t="s">
        <v>178</v>
      </c>
      <c r="AU861" s="217" t="s">
        <v>87</v>
      </c>
      <c r="AV861" s="14" t="s">
        <v>172</v>
      </c>
      <c r="AW861" s="14" t="s">
        <v>38</v>
      </c>
      <c r="AX861" s="14" t="s">
        <v>85</v>
      </c>
      <c r="AY861" s="217" t="s">
        <v>165</v>
      </c>
    </row>
    <row r="862" spans="1:65" s="2" customFormat="1" ht="44.25" customHeight="1">
      <c r="A862" s="37"/>
      <c r="B862" s="38"/>
      <c r="C862" s="176" t="s">
        <v>1055</v>
      </c>
      <c r="D862" s="176" t="s">
        <v>167</v>
      </c>
      <c r="E862" s="177" t="s">
        <v>1056</v>
      </c>
      <c r="F862" s="178" t="s">
        <v>1057</v>
      </c>
      <c r="G862" s="179" t="s">
        <v>170</v>
      </c>
      <c r="H862" s="180">
        <v>13.25</v>
      </c>
      <c r="I862" s="181"/>
      <c r="J862" s="182">
        <f>ROUND(I862*H862,2)</f>
        <v>0</v>
      </c>
      <c r="K862" s="178" t="s">
        <v>171</v>
      </c>
      <c r="L862" s="42"/>
      <c r="M862" s="183" t="s">
        <v>21</v>
      </c>
      <c r="N862" s="184" t="s">
        <v>48</v>
      </c>
      <c r="O862" s="67"/>
      <c r="P862" s="185">
        <f>O862*H862</f>
        <v>0</v>
      </c>
      <c r="Q862" s="185">
        <v>1.171E-2</v>
      </c>
      <c r="R862" s="185">
        <f>Q862*H862</f>
        <v>0.1551575</v>
      </c>
      <c r="S862" s="185">
        <v>0</v>
      </c>
      <c r="T862" s="186">
        <f>S862*H862</f>
        <v>0</v>
      </c>
      <c r="U862" s="37"/>
      <c r="V862" s="37"/>
      <c r="W862" s="37"/>
      <c r="X862" s="37"/>
      <c r="Y862" s="37"/>
      <c r="Z862" s="37"/>
      <c r="AA862" s="37"/>
      <c r="AB862" s="37"/>
      <c r="AC862" s="37"/>
      <c r="AD862" s="37"/>
      <c r="AE862" s="37"/>
      <c r="AR862" s="187" t="s">
        <v>172</v>
      </c>
      <c r="AT862" s="187" t="s">
        <v>167</v>
      </c>
      <c r="AU862" s="187" t="s">
        <v>87</v>
      </c>
      <c r="AY862" s="20" t="s">
        <v>165</v>
      </c>
      <c r="BE862" s="188">
        <f>IF(N862="základní",J862,0)</f>
        <v>0</v>
      </c>
      <c r="BF862" s="188">
        <f>IF(N862="snížená",J862,0)</f>
        <v>0</v>
      </c>
      <c r="BG862" s="188">
        <f>IF(N862="zákl. přenesená",J862,0)</f>
        <v>0</v>
      </c>
      <c r="BH862" s="188">
        <f>IF(N862="sníž. přenesená",J862,0)</f>
        <v>0</v>
      </c>
      <c r="BI862" s="188">
        <f>IF(N862="nulová",J862,0)</f>
        <v>0</v>
      </c>
      <c r="BJ862" s="20" t="s">
        <v>85</v>
      </c>
      <c r="BK862" s="188">
        <f>ROUND(I862*H862,2)</f>
        <v>0</v>
      </c>
      <c r="BL862" s="20" t="s">
        <v>172</v>
      </c>
      <c r="BM862" s="187" t="s">
        <v>1058</v>
      </c>
    </row>
    <row r="863" spans="1:65" s="2" customFormat="1" ht="39">
      <c r="A863" s="37"/>
      <c r="B863" s="38"/>
      <c r="C863" s="39"/>
      <c r="D863" s="189" t="s">
        <v>174</v>
      </c>
      <c r="E863" s="39"/>
      <c r="F863" s="190" t="s">
        <v>1059</v>
      </c>
      <c r="G863" s="39"/>
      <c r="H863" s="39"/>
      <c r="I863" s="191"/>
      <c r="J863" s="39"/>
      <c r="K863" s="39"/>
      <c r="L863" s="42"/>
      <c r="M863" s="192"/>
      <c r="N863" s="193"/>
      <c r="O863" s="67"/>
      <c r="P863" s="67"/>
      <c r="Q863" s="67"/>
      <c r="R863" s="67"/>
      <c r="S863" s="67"/>
      <c r="T863" s="68"/>
      <c r="U863" s="37"/>
      <c r="V863" s="37"/>
      <c r="W863" s="37"/>
      <c r="X863" s="37"/>
      <c r="Y863" s="37"/>
      <c r="Z863" s="37"/>
      <c r="AA863" s="37"/>
      <c r="AB863" s="37"/>
      <c r="AC863" s="37"/>
      <c r="AD863" s="37"/>
      <c r="AE863" s="37"/>
      <c r="AT863" s="20" t="s">
        <v>174</v>
      </c>
      <c r="AU863" s="20" t="s">
        <v>87</v>
      </c>
    </row>
    <row r="864" spans="1:65" s="2" customFormat="1" ht="11.25">
      <c r="A864" s="37"/>
      <c r="B864" s="38"/>
      <c r="C864" s="39"/>
      <c r="D864" s="194" t="s">
        <v>176</v>
      </c>
      <c r="E864" s="39"/>
      <c r="F864" s="195" t="s">
        <v>1060</v>
      </c>
      <c r="G864" s="39"/>
      <c r="H864" s="39"/>
      <c r="I864" s="191"/>
      <c r="J864" s="39"/>
      <c r="K864" s="39"/>
      <c r="L864" s="42"/>
      <c r="M864" s="192"/>
      <c r="N864" s="193"/>
      <c r="O864" s="67"/>
      <c r="P864" s="67"/>
      <c r="Q864" s="67"/>
      <c r="R864" s="67"/>
      <c r="S864" s="67"/>
      <c r="T864" s="68"/>
      <c r="U864" s="37"/>
      <c r="V864" s="37"/>
      <c r="W864" s="37"/>
      <c r="X864" s="37"/>
      <c r="Y864" s="37"/>
      <c r="Z864" s="37"/>
      <c r="AA864" s="37"/>
      <c r="AB864" s="37"/>
      <c r="AC864" s="37"/>
      <c r="AD864" s="37"/>
      <c r="AE864" s="37"/>
      <c r="AT864" s="20" t="s">
        <v>176</v>
      </c>
      <c r="AU864" s="20" t="s">
        <v>87</v>
      </c>
    </row>
    <row r="865" spans="1:65" s="13" customFormat="1" ht="11.25">
      <c r="B865" s="196"/>
      <c r="C865" s="197"/>
      <c r="D865" s="189" t="s">
        <v>178</v>
      </c>
      <c r="E865" s="198" t="s">
        <v>21</v>
      </c>
      <c r="F865" s="199" t="s">
        <v>1053</v>
      </c>
      <c r="G865" s="197"/>
      <c r="H865" s="200">
        <v>13.25</v>
      </c>
      <c r="I865" s="201"/>
      <c r="J865" s="197"/>
      <c r="K865" s="197"/>
      <c r="L865" s="202"/>
      <c r="M865" s="203"/>
      <c r="N865" s="204"/>
      <c r="O865" s="204"/>
      <c r="P865" s="204"/>
      <c r="Q865" s="204"/>
      <c r="R865" s="204"/>
      <c r="S865" s="204"/>
      <c r="T865" s="205"/>
      <c r="AT865" s="206" t="s">
        <v>178</v>
      </c>
      <c r="AU865" s="206" t="s">
        <v>87</v>
      </c>
      <c r="AV865" s="13" t="s">
        <v>87</v>
      </c>
      <c r="AW865" s="13" t="s">
        <v>38</v>
      </c>
      <c r="AX865" s="13" t="s">
        <v>77</v>
      </c>
      <c r="AY865" s="206" t="s">
        <v>165</v>
      </c>
    </row>
    <row r="866" spans="1:65" s="14" customFormat="1" ht="11.25">
      <c r="B866" s="207"/>
      <c r="C866" s="208"/>
      <c r="D866" s="189" t="s">
        <v>178</v>
      </c>
      <c r="E866" s="209" t="s">
        <v>21</v>
      </c>
      <c r="F866" s="210" t="s">
        <v>180</v>
      </c>
      <c r="G866" s="208"/>
      <c r="H866" s="211">
        <v>13.25</v>
      </c>
      <c r="I866" s="212"/>
      <c r="J866" s="208"/>
      <c r="K866" s="208"/>
      <c r="L866" s="213"/>
      <c r="M866" s="214"/>
      <c r="N866" s="215"/>
      <c r="O866" s="215"/>
      <c r="P866" s="215"/>
      <c r="Q866" s="215"/>
      <c r="R866" s="215"/>
      <c r="S866" s="215"/>
      <c r="T866" s="216"/>
      <c r="AT866" s="217" t="s">
        <v>178</v>
      </c>
      <c r="AU866" s="217" t="s">
        <v>87</v>
      </c>
      <c r="AV866" s="14" t="s">
        <v>172</v>
      </c>
      <c r="AW866" s="14" t="s">
        <v>38</v>
      </c>
      <c r="AX866" s="14" t="s">
        <v>85</v>
      </c>
      <c r="AY866" s="217" t="s">
        <v>165</v>
      </c>
    </row>
    <row r="867" spans="1:65" s="2" customFormat="1" ht="24.2" customHeight="1">
      <c r="A867" s="37"/>
      <c r="B867" s="38"/>
      <c r="C867" s="239" t="s">
        <v>1061</v>
      </c>
      <c r="D867" s="239" t="s">
        <v>281</v>
      </c>
      <c r="E867" s="240" t="s">
        <v>1062</v>
      </c>
      <c r="F867" s="241" t="s">
        <v>1063</v>
      </c>
      <c r="G867" s="242" t="s">
        <v>170</v>
      </c>
      <c r="H867" s="243">
        <v>16</v>
      </c>
      <c r="I867" s="244"/>
      <c r="J867" s="245">
        <f>ROUND(I867*H867,2)</f>
        <v>0</v>
      </c>
      <c r="K867" s="241" t="s">
        <v>171</v>
      </c>
      <c r="L867" s="246"/>
      <c r="M867" s="247" t="s">
        <v>21</v>
      </c>
      <c r="N867" s="248" t="s">
        <v>48</v>
      </c>
      <c r="O867" s="67"/>
      <c r="P867" s="185">
        <f>O867*H867</f>
        <v>0</v>
      </c>
      <c r="Q867" s="185">
        <v>2.5000000000000001E-2</v>
      </c>
      <c r="R867" s="185">
        <f>Q867*H867</f>
        <v>0.4</v>
      </c>
      <c r="S867" s="185">
        <v>0</v>
      </c>
      <c r="T867" s="186">
        <f>S867*H867</f>
        <v>0</v>
      </c>
      <c r="U867" s="37"/>
      <c r="V867" s="37"/>
      <c r="W867" s="37"/>
      <c r="X867" s="37"/>
      <c r="Y867" s="37"/>
      <c r="Z867" s="37"/>
      <c r="AA867" s="37"/>
      <c r="AB867" s="37"/>
      <c r="AC867" s="37"/>
      <c r="AD867" s="37"/>
      <c r="AE867" s="37"/>
      <c r="AR867" s="187" t="s">
        <v>222</v>
      </c>
      <c r="AT867" s="187" t="s">
        <v>281</v>
      </c>
      <c r="AU867" s="187" t="s">
        <v>87</v>
      </c>
      <c r="AY867" s="20" t="s">
        <v>165</v>
      </c>
      <c r="BE867" s="188">
        <f>IF(N867="základní",J867,0)</f>
        <v>0</v>
      </c>
      <c r="BF867" s="188">
        <f>IF(N867="snížená",J867,0)</f>
        <v>0</v>
      </c>
      <c r="BG867" s="188">
        <f>IF(N867="zákl. přenesená",J867,0)</f>
        <v>0</v>
      </c>
      <c r="BH867" s="188">
        <f>IF(N867="sníž. přenesená",J867,0)</f>
        <v>0</v>
      </c>
      <c r="BI867" s="188">
        <f>IF(N867="nulová",J867,0)</f>
        <v>0</v>
      </c>
      <c r="BJ867" s="20" t="s">
        <v>85</v>
      </c>
      <c r="BK867" s="188">
        <f>ROUND(I867*H867,2)</f>
        <v>0</v>
      </c>
      <c r="BL867" s="20" t="s">
        <v>172</v>
      </c>
      <c r="BM867" s="187" t="s">
        <v>1064</v>
      </c>
    </row>
    <row r="868" spans="1:65" s="2" customFormat="1" ht="19.5">
      <c r="A868" s="37"/>
      <c r="B868" s="38"/>
      <c r="C868" s="39"/>
      <c r="D868" s="189" t="s">
        <v>174</v>
      </c>
      <c r="E868" s="39"/>
      <c r="F868" s="190" t="s">
        <v>1063</v>
      </c>
      <c r="G868" s="39"/>
      <c r="H868" s="39"/>
      <c r="I868" s="191"/>
      <c r="J868" s="39"/>
      <c r="K868" s="39"/>
      <c r="L868" s="42"/>
      <c r="M868" s="192"/>
      <c r="N868" s="193"/>
      <c r="O868" s="67"/>
      <c r="P868" s="67"/>
      <c r="Q868" s="67"/>
      <c r="R868" s="67"/>
      <c r="S868" s="67"/>
      <c r="T868" s="68"/>
      <c r="U868" s="37"/>
      <c r="V868" s="37"/>
      <c r="W868" s="37"/>
      <c r="X868" s="37"/>
      <c r="Y868" s="37"/>
      <c r="Z868" s="37"/>
      <c r="AA868" s="37"/>
      <c r="AB868" s="37"/>
      <c r="AC868" s="37"/>
      <c r="AD868" s="37"/>
      <c r="AE868" s="37"/>
      <c r="AT868" s="20" t="s">
        <v>174</v>
      </c>
      <c r="AU868" s="20" t="s">
        <v>87</v>
      </c>
    </row>
    <row r="869" spans="1:65" s="13" customFormat="1" ht="11.25">
      <c r="B869" s="196"/>
      <c r="C869" s="197"/>
      <c r="D869" s="189" t="s">
        <v>178</v>
      </c>
      <c r="E869" s="198" t="s">
        <v>21</v>
      </c>
      <c r="F869" s="199" t="s">
        <v>1065</v>
      </c>
      <c r="G869" s="197"/>
      <c r="H869" s="200">
        <v>15.238</v>
      </c>
      <c r="I869" s="201"/>
      <c r="J869" s="197"/>
      <c r="K869" s="197"/>
      <c r="L869" s="202"/>
      <c r="M869" s="203"/>
      <c r="N869" s="204"/>
      <c r="O869" s="204"/>
      <c r="P869" s="204"/>
      <c r="Q869" s="204"/>
      <c r="R869" s="204"/>
      <c r="S869" s="204"/>
      <c r="T869" s="205"/>
      <c r="AT869" s="206" t="s">
        <v>178</v>
      </c>
      <c r="AU869" s="206" t="s">
        <v>87</v>
      </c>
      <c r="AV869" s="13" t="s">
        <v>87</v>
      </c>
      <c r="AW869" s="13" t="s">
        <v>38</v>
      </c>
      <c r="AX869" s="13" t="s">
        <v>77</v>
      </c>
      <c r="AY869" s="206" t="s">
        <v>165</v>
      </c>
    </row>
    <row r="870" spans="1:65" s="14" customFormat="1" ht="11.25">
      <c r="B870" s="207"/>
      <c r="C870" s="208"/>
      <c r="D870" s="189" t="s">
        <v>178</v>
      </c>
      <c r="E870" s="209" t="s">
        <v>21</v>
      </c>
      <c r="F870" s="210" t="s">
        <v>180</v>
      </c>
      <c r="G870" s="208"/>
      <c r="H870" s="211">
        <v>15.238</v>
      </c>
      <c r="I870" s="212"/>
      <c r="J870" s="208"/>
      <c r="K870" s="208"/>
      <c r="L870" s="213"/>
      <c r="M870" s="214"/>
      <c r="N870" s="215"/>
      <c r="O870" s="215"/>
      <c r="P870" s="215"/>
      <c r="Q870" s="215"/>
      <c r="R870" s="215"/>
      <c r="S870" s="215"/>
      <c r="T870" s="216"/>
      <c r="AT870" s="217" t="s">
        <v>178</v>
      </c>
      <c r="AU870" s="217" t="s">
        <v>87</v>
      </c>
      <c r="AV870" s="14" t="s">
        <v>172</v>
      </c>
      <c r="AW870" s="14" t="s">
        <v>38</v>
      </c>
      <c r="AX870" s="14" t="s">
        <v>85</v>
      </c>
      <c r="AY870" s="217" t="s">
        <v>165</v>
      </c>
    </row>
    <row r="871" spans="1:65" s="13" customFormat="1" ht="11.25">
      <c r="B871" s="196"/>
      <c r="C871" s="197"/>
      <c r="D871" s="189" t="s">
        <v>178</v>
      </c>
      <c r="E871" s="197"/>
      <c r="F871" s="199" t="s">
        <v>1066</v>
      </c>
      <c r="G871" s="197"/>
      <c r="H871" s="200">
        <v>16</v>
      </c>
      <c r="I871" s="201"/>
      <c r="J871" s="197"/>
      <c r="K871" s="197"/>
      <c r="L871" s="202"/>
      <c r="M871" s="203"/>
      <c r="N871" s="204"/>
      <c r="O871" s="204"/>
      <c r="P871" s="204"/>
      <c r="Q871" s="204"/>
      <c r="R871" s="204"/>
      <c r="S871" s="204"/>
      <c r="T871" s="205"/>
      <c r="AT871" s="206" t="s">
        <v>178</v>
      </c>
      <c r="AU871" s="206" t="s">
        <v>87</v>
      </c>
      <c r="AV871" s="13" t="s">
        <v>87</v>
      </c>
      <c r="AW871" s="13" t="s">
        <v>4</v>
      </c>
      <c r="AX871" s="13" t="s">
        <v>85</v>
      </c>
      <c r="AY871" s="206" t="s">
        <v>165</v>
      </c>
    </row>
    <row r="872" spans="1:65" s="2" customFormat="1" ht="44.25" customHeight="1">
      <c r="A872" s="37"/>
      <c r="B872" s="38"/>
      <c r="C872" s="176" t="s">
        <v>1067</v>
      </c>
      <c r="D872" s="176" t="s">
        <v>167</v>
      </c>
      <c r="E872" s="177" t="s">
        <v>1068</v>
      </c>
      <c r="F872" s="178" t="s">
        <v>1069</v>
      </c>
      <c r="G872" s="179" t="s">
        <v>170</v>
      </c>
      <c r="H872" s="180">
        <v>33.08</v>
      </c>
      <c r="I872" s="181"/>
      <c r="J872" s="182">
        <f>ROUND(I872*H872,2)</f>
        <v>0</v>
      </c>
      <c r="K872" s="178" t="s">
        <v>171</v>
      </c>
      <c r="L872" s="42"/>
      <c r="M872" s="183" t="s">
        <v>21</v>
      </c>
      <c r="N872" s="184" t="s">
        <v>48</v>
      </c>
      <c r="O872" s="67"/>
      <c r="P872" s="185">
        <f>O872*H872</f>
        <v>0</v>
      </c>
      <c r="Q872" s="185">
        <v>1.174E-2</v>
      </c>
      <c r="R872" s="185">
        <f>Q872*H872</f>
        <v>0.38835920000000002</v>
      </c>
      <c r="S872" s="185">
        <v>0</v>
      </c>
      <c r="T872" s="186">
        <f>S872*H872</f>
        <v>0</v>
      </c>
      <c r="U872" s="37"/>
      <c r="V872" s="37"/>
      <c r="W872" s="37"/>
      <c r="X872" s="37"/>
      <c r="Y872" s="37"/>
      <c r="Z872" s="37"/>
      <c r="AA872" s="37"/>
      <c r="AB872" s="37"/>
      <c r="AC872" s="37"/>
      <c r="AD872" s="37"/>
      <c r="AE872" s="37"/>
      <c r="AR872" s="187" t="s">
        <v>172</v>
      </c>
      <c r="AT872" s="187" t="s">
        <v>167</v>
      </c>
      <c r="AU872" s="187" t="s">
        <v>87</v>
      </c>
      <c r="AY872" s="20" t="s">
        <v>165</v>
      </c>
      <c r="BE872" s="188">
        <f>IF(N872="základní",J872,0)</f>
        <v>0</v>
      </c>
      <c r="BF872" s="188">
        <f>IF(N872="snížená",J872,0)</f>
        <v>0</v>
      </c>
      <c r="BG872" s="188">
        <f>IF(N872="zákl. přenesená",J872,0)</f>
        <v>0</v>
      </c>
      <c r="BH872" s="188">
        <f>IF(N872="sníž. přenesená",J872,0)</f>
        <v>0</v>
      </c>
      <c r="BI872" s="188">
        <f>IF(N872="nulová",J872,0)</f>
        <v>0</v>
      </c>
      <c r="BJ872" s="20" t="s">
        <v>85</v>
      </c>
      <c r="BK872" s="188">
        <f>ROUND(I872*H872,2)</f>
        <v>0</v>
      </c>
      <c r="BL872" s="20" t="s">
        <v>172</v>
      </c>
      <c r="BM872" s="187" t="s">
        <v>1070</v>
      </c>
    </row>
    <row r="873" spans="1:65" s="2" customFormat="1" ht="39">
      <c r="A873" s="37"/>
      <c r="B873" s="38"/>
      <c r="C873" s="39"/>
      <c r="D873" s="189" t="s">
        <v>174</v>
      </c>
      <c r="E873" s="39"/>
      <c r="F873" s="190" t="s">
        <v>1071</v>
      </c>
      <c r="G873" s="39"/>
      <c r="H873" s="39"/>
      <c r="I873" s="191"/>
      <c r="J873" s="39"/>
      <c r="K873" s="39"/>
      <c r="L873" s="42"/>
      <c r="M873" s="192"/>
      <c r="N873" s="193"/>
      <c r="O873" s="67"/>
      <c r="P873" s="67"/>
      <c r="Q873" s="67"/>
      <c r="R873" s="67"/>
      <c r="S873" s="67"/>
      <c r="T873" s="68"/>
      <c r="U873" s="37"/>
      <c r="V873" s="37"/>
      <c r="W873" s="37"/>
      <c r="X873" s="37"/>
      <c r="Y873" s="37"/>
      <c r="Z873" s="37"/>
      <c r="AA873" s="37"/>
      <c r="AB873" s="37"/>
      <c r="AC873" s="37"/>
      <c r="AD873" s="37"/>
      <c r="AE873" s="37"/>
      <c r="AT873" s="20" t="s">
        <v>174</v>
      </c>
      <c r="AU873" s="20" t="s">
        <v>87</v>
      </c>
    </row>
    <row r="874" spans="1:65" s="2" customFormat="1" ht="11.25">
      <c r="A874" s="37"/>
      <c r="B874" s="38"/>
      <c r="C874" s="39"/>
      <c r="D874" s="194" t="s">
        <v>176</v>
      </c>
      <c r="E874" s="39"/>
      <c r="F874" s="195" t="s">
        <v>1072</v>
      </c>
      <c r="G874" s="39"/>
      <c r="H874" s="39"/>
      <c r="I874" s="191"/>
      <c r="J874" s="39"/>
      <c r="K874" s="39"/>
      <c r="L874" s="42"/>
      <c r="M874" s="192"/>
      <c r="N874" s="193"/>
      <c r="O874" s="67"/>
      <c r="P874" s="67"/>
      <c r="Q874" s="67"/>
      <c r="R874" s="67"/>
      <c r="S874" s="67"/>
      <c r="T874" s="68"/>
      <c r="U874" s="37"/>
      <c r="V874" s="37"/>
      <c r="W874" s="37"/>
      <c r="X874" s="37"/>
      <c r="Y874" s="37"/>
      <c r="Z874" s="37"/>
      <c r="AA874" s="37"/>
      <c r="AB874" s="37"/>
      <c r="AC874" s="37"/>
      <c r="AD874" s="37"/>
      <c r="AE874" s="37"/>
      <c r="AT874" s="20" t="s">
        <v>176</v>
      </c>
      <c r="AU874" s="20" t="s">
        <v>87</v>
      </c>
    </row>
    <row r="875" spans="1:65" s="13" customFormat="1" ht="11.25">
      <c r="B875" s="196"/>
      <c r="C875" s="197"/>
      <c r="D875" s="189" t="s">
        <v>178</v>
      </c>
      <c r="E875" s="198" t="s">
        <v>21</v>
      </c>
      <c r="F875" s="199" t="s">
        <v>1054</v>
      </c>
      <c r="G875" s="197"/>
      <c r="H875" s="200">
        <v>33.08</v>
      </c>
      <c r="I875" s="201"/>
      <c r="J875" s="197"/>
      <c r="K875" s="197"/>
      <c r="L875" s="202"/>
      <c r="M875" s="203"/>
      <c r="N875" s="204"/>
      <c r="O875" s="204"/>
      <c r="P875" s="204"/>
      <c r="Q875" s="204"/>
      <c r="R875" s="204"/>
      <c r="S875" s="204"/>
      <c r="T875" s="205"/>
      <c r="AT875" s="206" t="s">
        <v>178</v>
      </c>
      <c r="AU875" s="206" t="s">
        <v>87</v>
      </c>
      <c r="AV875" s="13" t="s">
        <v>87</v>
      </c>
      <c r="AW875" s="13" t="s">
        <v>38</v>
      </c>
      <c r="AX875" s="13" t="s">
        <v>77</v>
      </c>
      <c r="AY875" s="206" t="s">
        <v>165</v>
      </c>
    </row>
    <row r="876" spans="1:65" s="14" customFormat="1" ht="11.25">
      <c r="B876" s="207"/>
      <c r="C876" s="208"/>
      <c r="D876" s="189" t="s">
        <v>178</v>
      </c>
      <c r="E876" s="209" t="s">
        <v>21</v>
      </c>
      <c r="F876" s="210" t="s">
        <v>180</v>
      </c>
      <c r="G876" s="208"/>
      <c r="H876" s="211">
        <v>33.08</v>
      </c>
      <c r="I876" s="212"/>
      <c r="J876" s="208"/>
      <c r="K876" s="208"/>
      <c r="L876" s="213"/>
      <c r="M876" s="214"/>
      <c r="N876" s="215"/>
      <c r="O876" s="215"/>
      <c r="P876" s="215"/>
      <c r="Q876" s="215"/>
      <c r="R876" s="215"/>
      <c r="S876" s="215"/>
      <c r="T876" s="216"/>
      <c r="AT876" s="217" t="s">
        <v>178</v>
      </c>
      <c r="AU876" s="217" t="s">
        <v>87</v>
      </c>
      <c r="AV876" s="14" t="s">
        <v>172</v>
      </c>
      <c r="AW876" s="14" t="s">
        <v>38</v>
      </c>
      <c r="AX876" s="14" t="s">
        <v>85</v>
      </c>
      <c r="AY876" s="217" t="s">
        <v>165</v>
      </c>
    </row>
    <row r="877" spans="1:65" s="2" customFormat="1" ht="24.2" customHeight="1">
      <c r="A877" s="37"/>
      <c r="B877" s="38"/>
      <c r="C877" s="239" t="s">
        <v>1073</v>
      </c>
      <c r="D877" s="239" t="s">
        <v>281</v>
      </c>
      <c r="E877" s="240" t="s">
        <v>1074</v>
      </c>
      <c r="F877" s="241" t="s">
        <v>1075</v>
      </c>
      <c r="G877" s="242" t="s">
        <v>170</v>
      </c>
      <c r="H877" s="243">
        <v>38.042000000000002</v>
      </c>
      <c r="I877" s="244"/>
      <c r="J877" s="245">
        <f>ROUND(I877*H877,2)</f>
        <v>0</v>
      </c>
      <c r="K877" s="241" t="s">
        <v>171</v>
      </c>
      <c r="L877" s="246"/>
      <c r="M877" s="247" t="s">
        <v>21</v>
      </c>
      <c r="N877" s="248" t="s">
        <v>48</v>
      </c>
      <c r="O877" s="67"/>
      <c r="P877" s="185">
        <f>O877*H877</f>
        <v>0</v>
      </c>
      <c r="Q877" s="185">
        <v>3.1E-2</v>
      </c>
      <c r="R877" s="185">
        <f>Q877*H877</f>
        <v>1.1793020000000001</v>
      </c>
      <c r="S877" s="185">
        <v>0</v>
      </c>
      <c r="T877" s="186">
        <f>S877*H877</f>
        <v>0</v>
      </c>
      <c r="U877" s="37"/>
      <c r="V877" s="37"/>
      <c r="W877" s="37"/>
      <c r="X877" s="37"/>
      <c r="Y877" s="37"/>
      <c r="Z877" s="37"/>
      <c r="AA877" s="37"/>
      <c r="AB877" s="37"/>
      <c r="AC877" s="37"/>
      <c r="AD877" s="37"/>
      <c r="AE877" s="37"/>
      <c r="AR877" s="187" t="s">
        <v>222</v>
      </c>
      <c r="AT877" s="187" t="s">
        <v>281</v>
      </c>
      <c r="AU877" s="187" t="s">
        <v>87</v>
      </c>
      <c r="AY877" s="20" t="s">
        <v>165</v>
      </c>
      <c r="BE877" s="188">
        <f>IF(N877="základní",J877,0)</f>
        <v>0</v>
      </c>
      <c r="BF877" s="188">
        <f>IF(N877="snížená",J877,0)</f>
        <v>0</v>
      </c>
      <c r="BG877" s="188">
        <f>IF(N877="zákl. přenesená",J877,0)</f>
        <v>0</v>
      </c>
      <c r="BH877" s="188">
        <f>IF(N877="sníž. přenesená",J877,0)</f>
        <v>0</v>
      </c>
      <c r="BI877" s="188">
        <f>IF(N877="nulová",J877,0)</f>
        <v>0</v>
      </c>
      <c r="BJ877" s="20" t="s">
        <v>85</v>
      </c>
      <c r="BK877" s="188">
        <f>ROUND(I877*H877,2)</f>
        <v>0</v>
      </c>
      <c r="BL877" s="20" t="s">
        <v>172</v>
      </c>
      <c r="BM877" s="187" t="s">
        <v>1076</v>
      </c>
    </row>
    <row r="878" spans="1:65" s="2" customFormat="1" ht="19.5">
      <c r="A878" s="37"/>
      <c r="B878" s="38"/>
      <c r="C878" s="39"/>
      <c r="D878" s="189" t="s">
        <v>174</v>
      </c>
      <c r="E878" s="39"/>
      <c r="F878" s="190" t="s">
        <v>1075</v>
      </c>
      <c r="G878" s="39"/>
      <c r="H878" s="39"/>
      <c r="I878" s="191"/>
      <c r="J878" s="39"/>
      <c r="K878" s="39"/>
      <c r="L878" s="42"/>
      <c r="M878" s="192"/>
      <c r="N878" s="193"/>
      <c r="O878" s="67"/>
      <c r="P878" s="67"/>
      <c r="Q878" s="67"/>
      <c r="R878" s="67"/>
      <c r="S878" s="67"/>
      <c r="T878" s="68"/>
      <c r="U878" s="37"/>
      <c r="V878" s="37"/>
      <c r="W878" s="37"/>
      <c r="X878" s="37"/>
      <c r="Y878" s="37"/>
      <c r="Z878" s="37"/>
      <c r="AA878" s="37"/>
      <c r="AB878" s="37"/>
      <c r="AC878" s="37"/>
      <c r="AD878" s="37"/>
      <c r="AE878" s="37"/>
      <c r="AT878" s="20" t="s">
        <v>174</v>
      </c>
      <c r="AU878" s="20" t="s">
        <v>87</v>
      </c>
    </row>
    <row r="879" spans="1:65" s="13" customFormat="1" ht="11.25">
      <c r="B879" s="196"/>
      <c r="C879" s="197"/>
      <c r="D879" s="189" t="s">
        <v>178</v>
      </c>
      <c r="E879" s="198" t="s">
        <v>21</v>
      </c>
      <c r="F879" s="199" t="s">
        <v>1077</v>
      </c>
      <c r="G879" s="197"/>
      <c r="H879" s="200">
        <v>38.042000000000002</v>
      </c>
      <c r="I879" s="201"/>
      <c r="J879" s="197"/>
      <c r="K879" s="197"/>
      <c r="L879" s="202"/>
      <c r="M879" s="203"/>
      <c r="N879" s="204"/>
      <c r="O879" s="204"/>
      <c r="P879" s="204"/>
      <c r="Q879" s="204"/>
      <c r="R879" s="204"/>
      <c r="S879" s="204"/>
      <c r="T879" s="205"/>
      <c r="AT879" s="206" t="s">
        <v>178</v>
      </c>
      <c r="AU879" s="206" t="s">
        <v>87</v>
      </c>
      <c r="AV879" s="13" t="s">
        <v>87</v>
      </c>
      <c r="AW879" s="13" t="s">
        <v>38</v>
      </c>
      <c r="AX879" s="13" t="s">
        <v>77</v>
      </c>
      <c r="AY879" s="206" t="s">
        <v>165</v>
      </c>
    </row>
    <row r="880" spans="1:65" s="14" customFormat="1" ht="11.25">
      <c r="B880" s="207"/>
      <c r="C880" s="208"/>
      <c r="D880" s="189" t="s">
        <v>178</v>
      </c>
      <c r="E880" s="209" t="s">
        <v>21</v>
      </c>
      <c r="F880" s="210" t="s">
        <v>180</v>
      </c>
      <c r="G880" s="208"/>
      <c r="H880" s="211">
        <v>38.042000000000002</v>
      </c>
      <c r="I880" s="212"/>
      <c r="J880" s="208"/>
      <c r="K880" s="208"/>
      <c r="L880" s="213"/>
      <c r="M880" s="214"/>
      <c r="N880" s="215"/>
      <c r="O880" s="215"/>
      <c r="P880" s="215"/>
      <c r="Q880" s="215"/>
      <c r="R880" s="215"/>
      <c r="S880" s="215"/>
      <c r="T880" s="216"/>
      <c r="AT880" s="217" t="s">
        <v>178</v>
      </c>
      <c r="AU880" s="217" t="s">
        <v>87</v>
      </c>
      <c r="AV880" s="14" t="s">
        <v>172</v>
      </c>
      <c r="AW880" s="14" t="s">
        <v>38</v>
      </c>
      <c r="AX880" s="14" t="s">
        <v>85</v>
      </c>
      <c r="AY880" s="217" t="s">
        <v>165</v>
      </c>
    </row>
    <row r="881" spans="1:65" s="2" customFormat="1" ht="37.9" customHeight="1">
      <c r="A881" s="37"/>
      <c r="B881" s="38"/>
      <c r="C881" s="176" t="s">
        <v>1078</v>
      </c>
      <c r="D881" s="176" t="s">
        <v>167</v>
      </c>
      <c r="E881" s="177" t="s">
        <v>1079</v>
      </c>
      <c r="F881" s="178" t="s">
        <v>1080</v>
      </c>
      <c r="G881" s="179" t="s">
        <v>170</v>
      </c>
      <c r="H881" s="180">
        <v>46.33</v>
      </c>
      <c r="I881" s="181"/>
      <c r="J881" s="182">
        <f>ROUND(I881*H881,2)</f>
        <v>0</v>
      </c>
      <c r="K881" s="178" t="s">
        <v>171</v>
      </c>
      <c r="L881" s="42"/>
      <c r="M881" s="183" t="s">
        <v>21</v>
      </c>
      <c r="N881" s="184" t="s">
        <v>48</v>
      </c>
      <c r="O881" s="67"/>
      <c r="P881" s="185">
        <f>O881*H881</f>
        <v>0</v>
      </c>
      <c r="Q881" s="185">
        <v>8.0000000000000007E-5</v>
      </c>
      <c r="R881" s="185">
        <f>Q881*H881</f>
        <v>3.7064000000000003E-3</v>
      </c>
      <c r="S881" s="185">
        <v>0</v>
      </c>
      <c r="T881" s="186">
        <f>S881*H881</f>
        <v>0</v>
      </c>
      <c r="U881" s="37"/>
      <c r="V881" s="37"/>
      <c r="W881" s="37"/>
      <c r="X881" s="37"/>
      <c r="Y881" s="37"/>
      <c r="Z881" s="37"/>
      <c r="AA881" s="37"/>
      <c r="AB881" s="37"/>
      <c r="AC881" s="37"/>
      <c r="AD881" s="37"/>
      <c r="AE881" s="37"/>
      <c r="AR881" s="187" t="s">
        <v>172</v>
      </c>
      <c r="AT881" s="187" t="s">
        <v>167</v>
      </c>
      <c r="AU881" s="187" t="s">
        <v>87</v>
      </c>
      <c r="AY881" s="20" t="s">
        <v>165</v>
      </c>
      <c r="BE881" s="188">
        <f>IF(N881="základní",J881,0)</f>
        <v>0</v>
      </c>
      <c r="BF881" s="188">
        <f>IF(N881="snížená",J881,0)</f>
        <v>0</v>
      </c>
      <c r="BG881" s="188">
        <f>IF(N881="zákl. přenesená",J881,0)</f>
        <v>0</v>
      </c>
      <c r="BH881" s="188">
        <f>IF(N881="sníž. přenesená",J881,0)</f>
        <v>0</v>
      </c>
      <c r="BI881" s="188">
        <f>IF(N881="nulová",J881,0)</f>
        <v>0</v>
      </c>
      <c r="BJ881" s="20" t="s">
        <v>85</v>
      </c>
      <c r="BK881" s="188">
        <f>ROUND(I881*H881,2)</f>
        <v>0</v>
      </c>
      <c r="BL881" s="20" t="s">
        <v>172</v>
      </c>
      <c r="BM881" s="187" t="s">
        <v>1081</v>
      </c>
    </row>
    <row r="882" spans="1:65" s="2" customFormat="1" ht="29.25">
      <c r="A882" s="37"/>
      <c r="B882" s="38"/>
      <c r="C882" s="39"/>
      <c r="D882" s="189" t="s">
        <v>174</v>
      </c>
      <c r="E882" s="39"/>
      <c r="F882" s="190" t="s">
        <v>1082</v>
      </c>
      <c r="G882" s="39"/>
      <c r="H882" s="39"/>
      <c r="I882" s="191"/>
      <c r="J882" s="39"/>
      <c r="K882" s="39"/>
      <c r="L882" s="42"/>
      <c r="M882" s="192"/>
      <c r="N882" s="193"/>
      <c r="O882" s="67"/>
      <c r="P882" s="67"/>
      <c r="Q882" s="67"/>
      <c r="R882" s="67"/>
      <c r="S882" s="67"/>
      <c r="T882" s="68"/>
      <c r="U882" s="37"/>
      <c r="V882" s="37"/>
      <c r="W882" s="37"/>
      <c r="X882" s="37"/>
      <c r="Y882" s="37"/>
      <c r="Z882" s="37"/>
      <c r="AA882" s="37"/>
      <c r="AB882" s="37"/>
      <c r="AC882" s="37"/>
      <c r="AD882" s="37"/>
      <c r="AE882" s="37"/>
      <c r="AT882" s="20" t="s">
        <v>174</v>
      </c>
      <c r="AU882" s="20" t="s">
        <v>87</v>
      </c>
    </row>
    <row r="883" spans="1:65" s="2" customFormat="1" ht="11.25">
      <c r="A883" s="37"/>
      <c r="B883" s="38"/>
      <c r="C883" s="39"/>
      <c r="D883" s="194" t="s">
        <v>176</v>
      </c>
      <c r="E883" s="39"/>
      <c r="F883" s="195" t="s">
        <v>1083</v>
      </c>
      <c r="G883" s="39"/>
      <c r="H883" s="39"/>
      <c r="I883" s="191"/>
      <c r="J883" s="39"/>
      <c r="K883" s="39"/>
      <c r="L883" s="42"/>
      <c r="M883" s="192"/>
      <c r="N883" s="193"/>
      <c r="O883" s="67"/>
      <c r="P883" s="67"/>
      <c r="Q883" s="67"/>
      <c r="R883" s="67"/>
      <c r="S883" s="67"/>
      <c r="T883" s="68"/>
      <c r="U883" s="37"/>
      <c r="V883" s="37"/>
      <c r="W883" s="37"/>
      <c r="X883" s="37"/>
      <c r="Y883" s="37"/>
      <c r="Z883" s="37"/>
      <c r="AA883" s="37"/>
      <c r="AB883" s="37"/>
      <c r="AC883" s="37"/>
      <c r="AD883" s="37"/>
      <c r="AE883" s="37"/>
      <c r="AT883" s="20" t="s">
        <v>176</v>
      </c>
      <c r="AU883" s="20" t="s">
        <v>87</v>
      </c>
    </row>
    <row r="884" spans="1:65" s="13" customFormat="1" ht="11.25">
      <c r="B884" s="196"/>
      <c r="C884" s="197"/>
      <c r="D884" s="189" t="s">
        <v>178</v>
      </c>
      <c r="E884" s="198" t="s">
        <v>21</v>
      </c>
      <c r="F884" s="199" t="s">
        <v>1053</v>
      </c>
      <c r="G884" s="197"/>
      <c r="H884" s="200">
        <v>13.25</v>
      </c>
      <c r="I884" s="201"/>
      <c r="J884" s="197"/>
      <c r="K884" s="197"/>
      <c r="L884" s="202"/>
      <c r="M884" s="203"/>
      <c r="N884" s="204"/>
      <c r="O884" s="204"/>
      <c r="P884" s="204"/>
      <c r="Q884" s="204"/>
      <c r="R884" s="204"/>
      <c r="S884" s="204"/>
      <c r="T884" s="205"/>
      <c r="AT884" s="206" t="s">
        <v>178</v>
      </c>
      <c r="AU884" s="206" t="s">
        <v>87</v>
      </c>
      <c r="AV884" s="13" t="s">
        <v>87</v>
      </c>
      <c r="AW884" s="13" t="s">
        <v>38</v>
      </c>
      <c r="AX884" s="13" t="s">
        <v>77</v>
      </c>
      <c r="AY884" s="206" t="s">
        <v>165</v>
      </c>
    </row>
    <row r="885" spans="1:65" s="13" customFormat="1" ht="11.25">
      <c r="B885" s="196"/>
      <c r="C885" s="197"/>
      <c r="D885" s="189" t="s">
        <v>178</v>
      </c>
      <c r="E885" s="198" t="s">
        <v>21</v>
      </c>
      <c r="F885" s="199" t="s">
        <v>1054</v>
      </c>
      <c r="G885" s="197"/>
      <c r="H885" s="200">
        <v>33.08</v>
      </c>
      <c r="I885" s="201"/>
      <c r="J885" s="197"/>
      <c r="K885" s="197"/>
      <c r="L885" s="202"/>
      <c r="M885" s="203"/>
      <c r="N885" s="204"/>
      <c r="O885" s="204"/>
      <c r="P885" s="204"/>
      <c r="Q885" s="204"/>
      <c r="R885" s="204"/>
      <c r="S885" s="204"/>
      <c r="T885" s="205"/>
      <c r="AT885" s="206" t="s">
        <v>178</v>
      </c>
      <c r="AU885" s="206" t="s">
        <v>87</v>
      </c>
      <c r="AV885" s="13" t="s">
        <v>87</v>
      </c>
      <c r="AW885" s="13" t="s">
        <v>38</v>
      </c>
      <c r="AX885" s="13" t="s">
        <v>77</v>
      </c>
      <c r="AY885" s="206" t="s">
        <v>165</v>
      </c>
    </row>
    <row r="886" spans="1:65" s="14" customFormat="1" ht="11.25">
      <c r="B886" s="207"/>
      <c r="C886" s="208"/>
      <c r="D886" s="189" t="s">
        <v>178</v>
      </c>
      <c r="E886" s="209" t="s">
        <v>21</v>
      </c>
      <c r="F886" s="210" t="s">
        <v>180</v>
      </c>
      <c r="G886" s="208"/>
      <c r="H886" s="211">
        <v>46.33</v>
      </c>
      <c r="I886" s="212"/>
      <c r="J886" s="208"/>
      <c r="K886" s="208"/>
      <c r="L886" s="213"/>
      <c r="M886" s="214"/>
      <c r="N886" s="215"/>
      <c r="O886" s="215"/>
      <c r="P886" s="215"/>
      <c r="Q886" s="215"/>
      <c r="R886" s="215"/>
      <c r="S886" s="215"/>
      <c r="T886" s="216"/>
      <c r="AT886" s="217" t="s">
        <v>178</v>
      </c>
      <c r="AU886" s="217" t="s">
        <v>87</v>
      </c>
      <c r="AV886" s="14" t="s">
        <v>172</v>
      </c>
      <c r="AW886" s="14" t="s">
        <v>38</v>
      </c>
      <c r="AX886" s="14" t="s">
        <v>85</v>
      </c>
      <c r="AY886" s="217" t="s">
        <v>165</v>
      </c>
    </row>
    <row r="887" spans="1:65" s="2" customFormat="1" ht="33" customHeight="1">
      <c r="A887" s="37"/>
      <c r="B887" s="38"/>
      <c r="C887" s="176" t="s">
        <v>1084</v>
      </c>
      <c r="D887" s="176" t="s">
        <v>167</v>
      </c>
      <c r="E887" s="177" t="s">
        <v>8</v>
      </c>
      <c r="F887" s="178" t="s">
        <v>1085</v>
      </c>
      <c r="G887" s="179" t="s">
        <v>449</v>
      </c>
      <c r="H887" s="180">
        <v>4</v>
      </c>
      <c r="I887" s="181"/>
      <c r="J887" s="182">
        <f>ROUND(I887*H887,2)</f>
        <v>0</v>
      </c>
      <c r="K887" s="178" t="s">
        <v>21</v>
      </c>
      <c r="L887" s="42"/>
      <c r="M887" s="183" t="s">
        <v>21</v>
      </c>
      <c r="N887" s="184" t="s">
        <v>48</v>
      </c>
      <c r="O887" s="67"/>
      <c r="P887" s="185">
        <f>O887*H887</f>
        <v>0</v>
      </c>
      <c r="Q887" s="185">
        <v>0.15409999999999999</v>
      </c>
      <c r="R887" s="185">
        <f>Q887*H887</f>
        <v>0.61639999999999995</v>
      </c>
      <c r="S887" s="185">
        <v>0</v>
      </c>
      <c r="T887" s="186">
        <f>S887*H887</f>
        <v>0</v>
      </c>
      <c r="U887" s="37"/>
      <c r="V887" s="37"/>
      <c r="W887" s="37"/>
      <c r="X887" s="37"/>
      <c r="Y887" s="37"/>
      <c r="Z887" s="37"/>
      <c r="AA887" s="37"/>
      <c r="AB887" s="37"/>
      <c r="AC887" s="37"/>
      <c r="AD887" s="37"/>
      <c r="AE887" s="37"/>
      <c r="AR887" s="187" t="s">
        <v>172</v>
      </c>
      <c r="AT887" s="187" t="s">
        <v>167</v>
      </c>
      <c r="AU887" s="187" t="s">
        <v>87</v>
      </c>
      <c r="AY887" s="20" t="s">
        <v>165</v>
      </c>
      <c r="BE887" s="188">
        <f>IF(N887="základní",J887,0)</f>
        <v>0</v>
      </c>
      <c r="BF887" s="188">
        <f>IF(N887="snížená",J887,0)</f>
        <v>0</v>
      </c>
      <c r="BG887" s="188">
        <f>IF(N887="zákl. přenesená",J887,0)</f>
        <v>0</v>
      </c>
      <c r="BH887" s="188">
        <f>IF(N887="sníž. přenesená",J887,0)</f>
        <v>0</v>
      </c>
      <c r="BI887" s="188">
        <f>IF(N887="nulová",J887,0)</f>
        <v>0</v>
      </c>
      <c r="BJ887" s="20" t="s">
        <v>85</v>
      </c>
      <c r="BK887" s="188">
        <f>ROUND(I887*H887,2)</f>
        <v>0</v>
      </c>
      <c r="BL887" s="20" t="s">
        <v>172</v>
      </c>
      <c r="BM887" s="187" t="s">
        <v>1086</v>
      </c>
    </row>
    <row r="888" spans="1:65" s="2" customFormat="1" ht="29.25">
      <c r="A888" s="37"/>
      <c r="B888" s="38"/>
      <c r="C888" s="39"/>
      <c r="D888" s="189" t="s">
        <v>174</v>
      </c>
      <c r="E888" s="39"/>
      <c r="F888" s="190" t="s">
        <v>1087</v>
      </c>
      <c r="G888" s="39"/>
      <c r="H888" s="39"/>
      <c r="I888" s="191"/>
      <c r="J888" s="39"/>
      <c r="K888" s="39"/>
      <c r="L888" s="42"/>
      <c r="M888" s="192"/>
      <c r="N888" s="193"/>
      <c r="O888" s="67"/>
      <c r="P888" s="67"/>
      <c r="Q888" s="67"/>
      <c r="R888" s="67"/>
      <c r="S888" s="67"/>
      <c r="T888" s="68"/>
      <c r="U888" s="37"/>
      <c r="V888" s="37"/>
      <c r="W888" s="37"/>
      <c r="X888" s="37"/>
      <c r="Y888" s="37"/>
      <c r="Z888" s="37"/>
      <c r="AA888" s="37"/>
      <c r="AB888" s="37"/>
      <c r="AC888" s="37"/>
      <c r="AD888" s="37"/>
      <c r="AE888" s="37"/>
      <c r="AT888" s="20" t="s">
        <v>174</v>
      </c>
      <c r="AU888" s="20" t="s">
        <v>87</v>
      </c>
    </row>
    <row r="889" spans="1:65" s="13" customFormat="1" ht="11.25">
      <c r="B889" s="196"/>
      <c r="C889" s="197"/>
      <c r="D889" s="189" t="s">
        <v>178</v>
      </c>
      <c r="E889" s="198" t="s">
        <v>21</v>
      </c>
      <c r="F889" s="199" t="s">
        <v>1088</v>
      </c>
      <c r="G889" s="197"/>
      <c r="H889" s="200">
        <v>2</v>
      </c>
      <c r="I889" s="201"/>
      <c r="J889" s="197"/>
      <c r="K889" s="197"/>
      <c r="L889" s="202"/>
      <c r="M889" s="203"/>
      <c r="N889" s="204"/>
      <c r="O889" s="204"/>
      <c r="P889" s="204"/>
      <c r="Q889" s="204"/>
      <c r="R889" s="204"/>
      <c r="S889" s="204"/>
      <c r="T889" s="205"/>
      <c r="AT889" s="206" t="s">
        <v>178</v>
      </c>
      <c r="AU889" s="206" t="s">
        <v>87</v>
      </c>
      <c r="AV889" s="13" t="s">
        <v>87</v>
      </c>
      <c r="AW889" s="13" t="s">
        <v>38</v>
      </c>
      <c r="AX889" s="13" t="s">
        <v>77</v>
      </c>
      <c r="AY889" s="206" t="s">
        <v>165</v>
      </c>
    </row>
    <row r="890" spans="1:65" s="13" customFormat="1" ht="11.25">
      <c r="B890" s="196"/>
      <c r="C890" s="197"/>
      <c r="D890" s="189" t="s">
        <v>178</v>
      </c>
      <c r="E890" s="198" t="s">
        <v>21</v>
      </c>
      <c r="F890" s="199" t="s">
        <v>1089</v>
      </c>
      <c r="G890" s="197"/>
      <c r="H890" s="200">
        <v>1</v>
      </c>
      <c r="I890" s="201"/>
      <c r="J890" s="197"/>
      <c r="K890" s="197"/>
      <c r="L890" s="202"/>
      <c r="M890" s="203"/>
      <c r="N890" s="204"/>
      <c r="O890" s="204"/>
      <c r="P890" s="204"/>
      <c r="Q890" s="204"/>
      <c r="R890" s="204"/>
      <c r="S890" s="204"/>
      <c r="T890" s="205"/>
      <c r="AT890" s="206" t="s">
        <v>178</v>
      </c>
      <c r="AU890" s="206" t="s">
        <v>87</v>
      </c>
      <c r="AV890" s="13" t="s">
        <v>87</v>
      </c>
      <c r="AW890" s="13" t="s">
        <v>38</v>
      </c>
      <c r="AX890" s="13" t="s">
        <v>77</v>
      </c>
      <c r="AY890" s="206" t="s">
        <v>165</v>
      </c>
    </row>
    <row r="891" spans="1:65" s="13" customFormat="1" ht="11.25">
      <c r="B891" s="196"/>
      <c r="C891" s="197"/>
      <c r="D891" s="189" t="s">
        <v>178</v>
      </c>
      <c r="E891" s="198" t="s">
        <v>21</v>
      </c>
      <c r="F891" s="199" t="s">
        <v>1090</v>
      </c>
      <c r="G891" s="197"/>
      <c r="H891" s="200">
        <v>1</v>
      </c>
      <c r="I891" s="201"/>
      <c r="J891" s="197"/>
      <c r="K891" s="197"/>
      <c r="L891" s="202"/>
      <c r="M891" s="203"/>
      <c r="N891" s="204"/>
      <c r="O891" s="204"/>
      <c r="P891" s="204"/>
      <c r="Q891" s="204"/>
      <c r="R891" s="204"/>
      <c r="S891" s="204"/>
      <c r="T891" s="205"/>
      <c r="AT891" s="206" t="s">
        <v>178</v>
      </c>
      <c r="AU891" s="206" t="s">
        <v>87</v>
      </c>
      <c r="AV891" s="13" t="s">
        <v>87</v>
      </c>
      <c r="AW891" s="13" t="s">
        <v>38</v>
      </c>
      <c r="AX891" s="13" t="s">
        <v>77</v>
      </c>
      <c r="AY891" s="206" t="s">
        <v>165</v>
      </c>
    </row>
    <row r="892" spans="1:65" s="14" customFormat="1" ht="11.25">
      <c r="B892" s="207"/>
      <c r="C892" s="208"/>
      <c r="D892" s="189" t="s">
        <v>178</v>
      </c>
      <c r="E892" s="209" t="s">
        <v>21</v>
      </c>
      <c r="F892" s="210" t="s">
        <v>180</v>
      </c>
      <c r="G892" s="208"/>
      <c r="H892" s="211">
        <v>4</v>
      </c>
      <c r="I892" s="212"/>
      <c r="J892" s="208"/>
      <c r="K892" s="208"/>
      <c r="L892" s="213"/>
      <c r="M892" s="214"/>
      <c r="N892" s="215"/>
      <c r="O892" s="215"/>
      <c r="P892" s="215"/>
      <c r="Q892" s="215"/>
      <c r="R892" s="215"/>
      <c r="S892" s="215"/>
      <c r="T892" s="216"/>
      <c r="AT892" s="217" t="s">
        <v>178</v>
      </c>
      <c r="AU892" s="217" t="s">
        <v>87</v>
      </c>
      <c r="AV892" s="14" t="s">
        <v>172</v>
      </c>
      <c r="AW892" s="14" t="s">
        <v>38</v>
      </c>
      <c r="AX892" s="14" t="s">
        <v>85</v>
      </c>
      <c r="AY892" s="217" t="s">
        <v>165</v>
      </c>
    </row>
    <row r="893" spans="1:65" s="2" customFormat="1" ht="24.2" customHeight="1">
      <c r="A893" s="37"/>
      <c r="B893" s="38"/>
      <c r="C893" s="176" t="s">
        <v>1091</v>
      </c>
      <c r="D893" s="176" t="s">
        <v>167</v>
      </c>
      <c r="E893" s="177" t="s">
        <v>1092</v>
      </c>
      <c r="F893" s="178" t="s">
        <v>1093</v>
      </c>
      <c r="G893" s="179" t="s">
        <v>170</v>
      </c>
      <c r="H893" s="180">
        <v>58</v>
      </c>
      <c r="I893" s="181"/>
      <c r="J893" s="182">
        <f>ROUND(I893*H893,2)</f>
        <v>0</v>
      </c>
      <c r="K893" s="178" t="s">
        <v>171</v>
      </c>
      <c r="L893" s="42"/>
      <c r="M893" s="183" t="s">
        <v>21</v>
      </c>
      <c r="N893" s="184" t="s">
        <v>48</v>
      </c>
      <c r="O893" s="67"/>
      <c r="P893" s="185">
        <f>O893*H893</f>
        <v>0</v>
      </c>
      <c r="Q893" s="185">
        <v>2.6360000000000001E-2</v>
      </c>
      <c r="R893" s="185">
        <f>Q893*H893</f>
        <v>1.52888</v>
      </c>
      <c r="S893" s="185">
        <v>0</v>
      </c>
      <c r="T893" s="186">
        <f>S893*H893</f>
        <v>0</v>
      </c>
      <c r="U893" s="37"/>
      <c r="V893" s="37"/>
      <c r="W893" s="37"/>
      <c r="X893" s="37"/>
      <c r="Y893" s="37"/>
      <c r="Z893" s="37"/>
      <c r="AA893" s="37"/>
      <c r="AB893" s="37"/>
      <c r="AC893" s="37"/>
      <c r="AD893" s="37"/>
      <c r="AE893" s="37"/>
      <c r="AR893" s="187" t="s">
        <v>172</v>
      </c>
      <c r="AT893" s="187" t="s">
        <v>167</v>
      </c>
      <c r="AU893" s="187" t="s">
        <v>87</v>
      </c>
      <c r="AY893" s="20" t="s">
        <v>165</v>
      </c>
      <c r="BE893" s="188">
        <f>IF(N893="základní",J893,0)</f>
        <v>0</v>
      </c>
      <c r="BF893" s="188">
        <f>IF(N893="snížená",J893,0)</f>
        <v>0</v>
      </c>
      <c r="BG893" s="188">
        <f>IF(N893="zákl. přenesená",J893,0)</f>
        <v>0</v>
      </c>
      <c r="BH893" s="188">
        <f>IF(N893="sníž. přenesená",J893,0)</f>
        <v>0</v>
      </c>
      <c r="BI893" s="188">
        <f>IF(N893="nulová",J893,0)</f>
        <v>0</v>
      </c>
      <c r="BJ893" s="20" t="s">
        <v>85</v>
      </c>
      <c r="BK893" s="188">
        <f>ROUND(I893*H893,2)</f>
        <v>0</v>
      </c>
      <c r="BL893" s="20" t="s">
        <v>172</v>
      </c>
      <c r="BM893" s="187" t="s">
        <v>1094</v>
      </c>
    </row>
    <row r="894" spans="1:65" s="2" customFormat="1" ht="29.25">
      <c r="A894" s="37"/>
      <c r="B894" s="38"/>
      <c r="C894" s="39"/>
      <c r="D894" s="189" t="s">
        <v>174</v>
      </c>
      <c r="E894" s="39"/>
      <c r="F894" s="190" t="s">
        <v>1095</v>
      </c>
      <c r="G894" s="39"/>
      <c r="H894" s="39"/>
      <c r="I894" s="191"/>
      <c r="J894" s="39"/>
      <c r="K894" s="39"/>
      <c r="L894" s="42"/>
      <c r="M894" s="192"/>
      <c r="N894" s="193"/>
      <c r="O894" s="67"/>
      <c r="P894" s="67"/>
      <c r="Q894" s="67"/>
      <c r="R894" s="67"/>
      <c r="S894" s="67"/>
      <c r="T894" s="68"/>
      <c r="U894" s="37"/>
      <c r="V894" s="37"/>
      <c r="W894" s="37"/>
      <c r="X894" s="37"/>
      <c r="Y894" s="37"/>
      <c r="Z894" s="37"/>
      <c r="AA894" s="37"/>
      <c r="AB894" s="37"/>
      <c r="AC894" s="37"/>
      <c r="AD894" s="37"/>
      <c r="AE894" s="37"/>
      <c r="AT894" s="20" t="s">
        <v>174</v>
      </c>
      <c r="AU894" s="20" t="s">
        <v>87</v>
      </c>
    </row>
    <row r="895" spans="1:65" s="2" customFormat="1" ht="11.25">
      <c r="A895" s="37"/>
      <c r="B895" s="38"/>
      <c r="C895" s="39"/>
      <c r="D895" s="194" t="s">
        <v>176</v>
      </c>
      <c r="E895" s="39"/>
      <c r="F895" s="195" t="s">
        <v>1096</v>
      </c>
      <c r="G895" s="39"/>
      <c r="H895" s="39"/>
      <c r="I895" s="191"/>
      <c r="J895" s="39"/>
      <c r="K895" s="39"/>
      <c r="L895" s="42"/>
      <c r="M895" s="192"/>
      <c r="N895" s="193"/>
      <c r="O895" s="67"/>
      <c r="P895" s="67"/>
      <c r="Q895" s="67"/>
      <c r="R895" s="67"/>
      <c r="S895" s="67"/>
      <c r="T895" s="68"/>
      <c r="U895" s="37"/>
      <c r="V895" s="37"/>
      <c r="W895" s="37"/>
      <c r="X895" s="37"/>
      <c r="Y895" s="37"/>
      <c r="Z895" s="37"/>
      <c r="AA895" s="37"/>
      <c r="AB895" s="37"/>
      <c r="AC895" s="37"/>
      <c r="AD895" s="37"/>
      <c r="AE895" s="37"/>
      <c r="AT895" s="20" t="s">
        <v>176</v>
      </c>
      <c r="AU895" s="20" t="s">
        <v>87</v>
      </c>
    </row>
    <row r="896" spans="1:65" s="13" customFormat="1" ht="22.5">
      <c r="B896" s="196"/>
      <c r="C896" s="197"/>
      <c r="D896" s="189" t="s">
        <v>178</v>
      </c>
      <c r="E896" s="198" t="s">
        <v>21</v>
      </c>
      <c r="F896" s="199" t="s">
        <v>985</v>
      </c>
      <c r="G896" s="197"/>
      <c r="H896" s="200">
        <v>48</v>
      </c>
      <c r="I896" s="201"/>
      <c r="J896" s="197"/>
      <c r="K896" s="197"/>
      <c r="L896" s="202"/>
      <c r="M896" s="203"/>
      <c r="N896" s="204"/>
      <c r="O896" s="204"/>
      <c r="P896" s="204"/>
      <c r="Q896" s="204"/>
      <c r="R896" s="204"/>
      <c r="S896" s="204"/>
      <c r="T896" s="205"/>
      <c r="AT896" s="206" t="s">
        <v>178</v>
      </c>
      <c r="AU896" s="206" t="s">
        <v>87</v>
      </c>
      <c r="AV896" s="13" t="s">
        <v>87</v>
      </c>
      <c r="AW896" s="13" t="s">
        <v>38</v>
      </c>
      <c r="AX896" s="13" t="s">
        <v>77</v>
      </c>
      <c r="AY896" s="206" t="s">
        <v>165</v>
      </c>
    </row>
    <row r="897" spans="1:65" s="13" customFormat="1" ht="11.25">
      <c r="B897" s="196"/>
      <c r="C897" s="197"/>
      <c r="D897" s="189" t="s">
        <v>178</v>
      </c>
      <c r="E897" s="198" t="s">
        <v>21</v>
      </c>
      <c r="F897" s="199" t="s">
        <v>986</v>
      </c>
      <c r="G897" s="197"/>
      <c r="H897" s="200">
        <v>10</v>
      </c>
      <c r="I897" s="201"/>
      <c r="J897" s="197"/>
      <c r="K897" s="197"/>
      <c r="L897" s="202"/>
      <c r="M897" s="203"/>
      <c r="N897" s="204"/>
      <c r="O897" s="204"/>
      <c r="P897" s="204"/>
      <c r="Q897" s="204"/>
      <c r="R897" s="204"/>
      <c r="S897" s="204"/>
      <c r="T897" s="205"/>
      <c r="AT897" s="206" t="s">
        <v>178</v>
      </c>
      <c r="AU897" s="206" t="s">
        <v>87</v>
      </c>
      <c r="AV897" s="13" t="s">
        <v>87</v>
      </c>
      <c r="AW897" s="13" t="s">
        <v>38</v>
      </c>
      <c r="AX897" s="13" t="s">
        <v>77</v>
      </c>
      <c r="AY897" s="206" t="s">
        <v>165</v>
      </c>
    </row>
    <row r="898" spans="1:65" s="14" customFormat="1" ht="11.25">
      <c r="B898" s="207"/>
      <c r="C898" s="208"/>
      <c r="D898" s="189" t="s">
        <v>178</v>
      </c>
      <c r="E898" s="209" t="s">
        <v>21</v>
      </c>
      <c r="F898" s="210" t="s">
        <v>180</v>
      </c>
      <c r="G898" s="208"/>
      <c r="H898" s="211">
        <v>58</v>
      </c>
      <c r="I898" s="212"/>
      <c r="J898" s="208"/>
      <c r="K898" s="208"/>
      <c r="L898" s="213"/>
      <c r="M898" s="214"/>
      <c r="N898" s="215"/>
      <c r="O898" s="215"/>
      <c r="P898" s="215"/>
      <c r="Q898" s="215"/>
      <c r="R898" s="215"/>
      <c r="S898" s="215"/>
      <c r="T898" s="216"/>
      <c r="AT898" s="217" t="s">
        <v>178</v>
      </c>
      <c r="AU898" s="217" t="s">
        <v>87</v>
      </c>
      <c r="AV898" s="14" t="s">
        <v>172</v>
      </c>
      <c r="AW898" s="14" t="s">
        <v>38</v>
      </c>
      <c r="AX898" s="14" t="s">
        <v>85</v>
      </c>
      <c r="AY898" s="217" t="s">
        <v>165</v>
      </c>
    </row>
    <row r="899" spans="1:65" s="2" customFormat="1" ht="24.2" customHeight="1">
      <c r="A899" s="37"/>
      <c r="B899" s="38"/>
      <c r="C899" s="176" t="s">
        <v>1097</v>
      </c>
      <c r="D899" s="176" t="s">
        <v>167</v>
      </c>
      <c r="E899" s="177" t="s">
        <v>1098</v>
      </c>
      <c r="F899" s="178" t="s">
        <v>1099</v>
      </c>
      <c r="G899" s="179" t="s">
        <v>170</v>
      </c>
      <c r="H899" s="180">
        <v>58</v>
      </c>
      <c r="I899" s="181"/>
      <c r="J899" s="182">
        <f>ROUND(I899*H899,2)</f>
        <v>0</v>
      </c>
      <c r="K899" s="178" t="s">
        <v>171</v>
      </c>
      <c r="L899" s="42"/>
      <c r="M899" s="183" t="s">
        <v>21</v>
      </c>
      <c r="N899" s="184" t="s">
        <v>48</v>
      </c>
      <c r="O899" s="67"/>
      <c r="P899" s="185">
        <f>O899*H899</f>
        <v>0</v>
      </c>
      <c r="Q899" s="185">
        <v>7.9000000000000008E-3</v>
      </c>
      <c r="R899" s="185">
        <f>Q899*H899</f>
        <v>0.45820000000000005</v>
      </c>
      <c r="S899" s="185">
        <v>0</v>
      </c>
      <c r="T899" s="186">
        <f>S899*H899</f>
        <v>0</v>
      </c>
      <c r="U899" s="37"/>
      <c r="V899" s="37"/>
      <c r="W899" s="37"/>
      <c r="X899" s="37"/>
      <c r="Y899" s="37"/>
      <c r="Z899" s="37"/>
      <c r="AA899" s="37"/>
      <c r="AB899" s="37"/>
      <c r="AC899" s="37"/>
      <c r="AD899" s="37"/>
      <c r="AE899" s="37"/>
      <c r="AR899" s="187" t="s">
        <v>172</v>
      </c>
      <c r="AT899" s="187" t="s">
        <v>167</v>
      </c>
      <c r="AU899" s="187" t="s">
        <v>87</v>
      </c>
      <c r="AY899" s="20" t="s">
        <v>165</v>
      </c>
      <c r="BE899" s="188">
        <f>IF(N899="základní",J899,0)</f>
        <v>0</v>
      </c>
      <c r="BF899" s="188">
        <f>IF(N899="snížená",J899,0)</f>
        <v>0</v>
      </c>
      <c r="BG899" s="188">
        <f>IF(N899="zákl. přenesená",J899,0)</f>
        <v>0</v>
      </c>
      <c r="BH899" s="188">
        <f>IF(N899="sníž. přenesená",J899,0)</f>
        <v>0</v>
      </c>
      <c r="BI899" s="188">
        <f>IF(N899="nulová",J899,0)</f>
        <v>0</v>
      </c>
      <c r="BJ899" s="20" t="s">
        <v>85</v>
      </c>
      <c r="BK899" s="188">
        <f>ROUND(I899*H899,2)</f>
        <v>0</v>
      </c>
      <c r="BL899" s="20" t="s">
        <v>172</v>
      </c>
      <c r="BM899" s="187" t="s">
        <v>1100</v>
      </c>
    </row>
    <row r="900" spans="1:65" s="2" customFormat="1" ht="29.25">
      <c r="A900" s="37"/>
      <c r="B900" s="38"/>
      <c r="C900" s="39"/>
      <c r="D900" s="189" t="s">
        <v>174</v>
      </c>
      <c r="E900" s="39"/>
      <c r="F900" s="190" t="s">
        <v>1101</v>
      </c>
      <c r="G900" s="39"/>
      <c r="H900" s="39"/>
      <c r="I900" s="191"/>
      <c r="J900" s="39"/>
      <c r="K900" s="39"/>
      <c r="L900" s="42"/>
      <c r="M900" s="192"/>
      <c r="N900" s="193"/>
      <c r="O900" s="67"/>
      <c r="P900" s="67"/>
      <c r="Q900" s="67"/>
      <c r="R900" s="67"/>
      <c r="S900" s="67"/>
      <c r="T900" s="68"/>
      <c r="U900" s="37"/>
      <c r="V900" s="37"/>
      <c r="W900" s="37"/>
      <c r="X900" s="37"/>
      <c r="Y900" s="37"/>
      <c r="Z900" s="37"/>
      <c r="AA900" s="37"/>
      <c r="AB900" s="37"/>
      <c r="AC900" s="37"/>
      <c r="AD900" s="37"/>
      <c r="AE900" s="37"/>
      <c r="AT900" s="20" t="s">
        <v>174</v>
      </c>
      <c r="AU900" s="20" t="s">
        <v>87</v>
      </c>
    </row>
    <row r="901" spans="1:65" s="2" customFormat="1" ht="11.25">
      <c r="A901" s="37"/>
      <c r="B901" s="38"/>
      <c r="C901" s="39"/>
      <c r="D901" s="194" t="s">
        <v>176</v>
      </c>
      <c r="E901" s="39"/>
      <c r="F901" s="195" t="s">
        <v>1102</v>
      </c>
      <c r="G901" s="39"/>
      <c r="H901" s="39"/>
      <c r="I901" s="191"/>
      <c r="J901" s="39"/>
      <c r="K901" s="39"/>
      <c r="L901" s="42"/>
      <c r="M901" s="192"/>
      <c r="N901" s="193"/>
      <c r="O901" s="67"/>
      <c r="P901" s="67"/>
      <c r="Q901" s="67"/>
      <c r="R901" s="67"/>
      <c r="S901" s="67"/>
      <c r="T901" s="68"/>
      <c r="U901" s="37"/>
      <c r="V901" s="37"/>
      <c r="W901" s="37"/>
      <c r="X901" s="37"/>
      <c r="Y901" s="37"/>
      <c r="Z901" s="37"/>
      <c r="AA901" s="37"/>
      <c r="AB901" s="37"/>
      <c r="AC901" s="37"/>
      <c r="AD901" s="37"/>
      <c r="AE901" s="37"/>
      <c r="AT901" s="20" t="s">
        <v>176</v>
      </c>
      <c r="AU901" s="20" t="s">
        <v>87</v>
      </c>
    </row>
    <row r="902" spans="1:65" s="13" customFormat="1" ht="22.5">
      <c r="B902" s="196"/>
      <c r="C902" s="197"/>
      <c r="D902" s="189" t="s">
        <v>178</v>
      </c>
      <c r="E902" s="198" t="s">
        <v>21</v>
      </c>
      <c r="F902" s="199" t="s">
        <v>985</v>
      </c>
      <c r="G902" s="197"/>
      <c r="H902" s="200">
        <v>48</v>
      </c>
      <c r="I902" s="201"/>
      <c r="J902" s="197"/>
      <c r="K902" s="197"/>
      <c r="L902" s="202"/>
      <c r="M902" s="203"/>
      <c r="N902" s="204"/>
      <c r="O902" s="204"/>
      <c r="P902" s="204"/>
      <c r="Q902" s="204"/>
      <c r="R902" s="204"/>
      <c r="S902" s="204"/>
      <c r="T902" s="205"/>
      <c r="AT902" s="206" t="s">
        <v>178</v>
      </c>
      <c r="AU902" s="206" t="s">
        <v>87</v>
      </c>
      <c r="AV902" s="13" t="s">
        <v>87</v>
      </c>
      <c r="AW902" s="13" t="s">
        <v>38</v>
      </c>
      <c r="AX902" s="13" t="s">
        <v>77</v>
      </c>
      <c r="AY902" s="206" t="s">
        <v>165</v>
      </c>
    </row>
    <row r="903" spans="1:65" s="13" customFormat="1" ht="11.25">
      <c r="B903" s="196"/>
      <c r="C903" s="197"/>
      <c r="D903" s="189" t="s">
        <v>178</v>
      </c>
      <c r="E903" s="198" t="s">
        <v>21</v>
      </c>
      <c r="F903" s="199" t="s">
        <v>986</v>
      </c>
      <c r="G903" s="197"/>
      <c r="H903" s="200">
        <v>10</v>
      </c>
      <c r="I903" s="201"/>
      <c r="J903" s="197"/>
      <c r="K903" s="197"/>
      <c r="L903" s="202"/>
      <c r="M903" s="203"/>
      <c r="N903" s="204"/>
      <c r="O903" s="204"/>
      <c r="P903" s="204"/>
      <c r="Q903" s="204"/>
      <c r="R903" s="204"/>
      <c r="S903" s="204"/>
      <c r="T903" s="205"/>
      <c r="AT903" s="206" t="s">
        <v>178</v>
      </c>
      <c r="AU903" s="206" t="s">
        <v>87</v>
      </c>
      <c r="AV903" s="13" t="s">
        <v>87</v>
      </c>
      <c r="AW903" s="13" t="s">
        <v>38</v>
      </c>
      <c r="AX903" s="13" t="s">
        <v>77</v>
      </c>
      <c r="AY903" s="206" t="s">
        <v>165</v>
      </c>
    </row>
    <row r="904" spans="1:65" s="14" customFormat="1" ht="11.25">
      <c r="B904" s="207"/>
      <c r="C904" s="208"/>
      <c r="D904" s="189" t="s">
        <v>178</v>
      </c>
      <c r="E904" s="209" t="s">
        <v>21</v>
      </c>
      <c r="F904" s="210" t="s">
        <v>180</v>
      </c>
      <c r="G904" s="208"/>
      <c r="H904" s="211">
        <v>58</v>
      </c>
      <c r="I904" s="212"/>
      <c r="J904" s="208"/>
      <c r="K904" s="208"/>
      <c r="L904" s="213"/>
      <c r="M904" s="214"/>
      <c r="N904" s="215"/>
      <c r="O904" s="215"/>
      <c r="P904" s="215"/>
      <c r="Q904" s="215"/>
      <c r="R904" s="215"/>
      <c r="S904" s="215"/>
      <c r="T904" s="216"/>
      <c r="AT904" s="217" t="s">
        <v>178</v>
      </c>
      <c r="AU904" s="217" t="s">
        <v>87</v>
      </c>
      <c r="AV904" s="14" t="s">
        <v>172</v>
      </c>
      <c r="AW904" s="14" t="s">
        <v>38</v>
      </c>
      <c r="AX904" s="14" t="s">
        <v>85</v>
      </c>
      <c r="AY904" s="217" t="s">
        <v>165</v>
      </c>
    </row>
    <row r="905" spans="1:65" s="2" customFormat="1" ht="24.2" customHeight="1">
      <c r="A905" s="37"/>
      <c r="B905" s="38"/>
      <c r="C905" s="176" t="s">
        <v>1103</v>
      </c>
      <c r="D905" s="176" t="s">
        <v>167</v>
      </c>
      <c r="E905" s="177" t="s">
        <v>1104</v>
      </c>
      <c r="F905" s="178" t="s">
        <v>1105</v>
      </c>
      <c r="G905" s="179" t="s">
        <v>170</v>
      </c>
      <c r="H905" s="180">
        <v>46.33</v>
      </c>
      <c r="I905" s="181"/>
      <c r="J905" s="182">
        <f>ROUND(I905*H905,2)</f>
        <v>0</v>
      </c>
      <c r="K905" s="178" t="s">
        <v>171</v>
      </c>
      <c r="L905" s="42"/>
      <c r="M905" s="183" t="s">
        <v>21</v>
      </c>
      <c r="N905" s="184" t="s">
        <v>48</v>
      </c>
      <c r="O905" s="67"/>
      <c r="P905" s="185">
        <f>O905*H905</f>
        <v>0</v>
      </c>
      <c r="Q905" s="185">
        <v>2.7499999999999998E-3</v>
      </c>
      <c r="R905" s="185">
        <f>Q905*H905</f>
        <v>0.12740749999999998</v>
      </c>
      <c r="S905" s="185">
        <v>0</v>
      </c>
      <c r="T905" s="186">
        <f>S905*H905</f>
        <v>0</v>
      </c>
      <c r="U905" s="37"/>
      <c r="V905" s="37"/>
      <c r="W905" s="37"/>
      <c r="X905" s="37"/>
      <c r="Y905" s="37"/>
      <c r="Z905" s="37"/>
      <c r="AA905" s="37"/>
      <c r="AB905" s="37"/>
      <c r="AC905" s="37"/>
      <c r="AD905" s="37"/>
      <c r="AE905" s="37"/>
      <c r="AR905" s="187" t="s">
        <v>172</v>
      </c>
      <c r="AT905" s="187" t="s">
        <v>167</v>
      </c>
      <c r="AU905" s="187" t="s">
        <v>87</v>
      </c>
      <c r="AY905" s="20" t="s">
        <v>165</v>
      </c>
      <c r="BE905" s="188">
        <f>IF(N905="základní",J905,0)</f>
        <v>0</v>
      </c>
      <c r="BF905" s="188">
        <f>IF(N905="snížená",J905,0)</f>
        <v>0</v>
      </c>
      <c r="BG905" s="188">
        <f>IF(N905="zákl. přenesená",J905,0)</f>
        <v>0</v>
      </c>
      <c r="BH905" s="188">
        <f>IF(N905="sníž. přenesená",J905,0)</f>
        <v>0</v>
      </c>
      <c r="BI905" s="188">
        <f>IF(N905="nulová",J905,0)</f>
        <v>0</v>
      </c>
      <c r="BJ905" s="20" t="s">
        <v>85</v>
      </c>
      <c r="BK905" s="188">
        <f>ROUND(I905*H905,2)</f>
        <v>0</v>
      </c>
      <c r="BL905" s="20" t="s">
        <v>172</v>
      </c>
      <c r="BM905" s="187" t="s">
        <v>1106</v>
      </c>
    </row>
    <row r="906" spans="1:65" s="2" customFormat="1" ht="19.5">
      <c r="A906" s="37"/>
      <c r="B906" s="38"/>
      <c r="C906" s="39"/>
      <c r="D906" s="189" t="s">
        <v>174</v>
      </c>
      <c r="E906" s="39"/>
      <c r="F906" s="190" t="s">
        <v>1107</v>
      </c>
      <c r="G906" s="39"/>
      <c r="H906" s="39"/>
      <c r="I906" s="191"/>
      <c r="J906" s="39"/>
      <c r="K906" s="39"/>
      <c r="L906" s="42"/>
      <c r="M906" s="192"/>
      <c r="N906" s="193"/>
      <c r="O906" s="67"/>
      <c r="P906" s="67"/>
      <c r="Q906" s="67"/>
      <c r="R906" s="67"/>
      <c r="S906" s="67"/>
      <c r="T906" s="68"/>
      <c r="U906" s="37"/>
      <c r="V906" s="37"/>
      <c r="W906" s="37"/>
      <c r="X906" s="37"/>
      <c r="Y906" s="37"/>
      <c r="Z906" s="37"/>
      <c r="AA906" s="37"/>
      <c r="AB906" s="37"/>
      <c r="AC906" s="37"/>
      <c r="AD906" s="37"/>
      <c r="AE906" s="37"/>
      <c r="AT906" s="20" t="s">
        <v>174</v>
      </c>
      <c r="AU906" s="20" t="s">
        <v>87</v>
      </c>
    </row>
    <row r="907" spans="1:65" s="2" customFormat="1" ht="11.25">
      <c r="A907" s="37"/>
      <c r="B907" s="38"/>
      <c r="C907" s="39"/>
      <c r="D907" s="194" t="s">
        <v>176</v>
      </c>
      <c r="E907" s="39"/>
      <c r="F907" s="195" t="s">
        <v>1108</v>
      </c>
      <c r="G907" s="39"/>
      <c r="H907" s="39"/>
      <c r="I907" s="191"/>
      <c r="J907" s="39"/>
      <c r="K907" s="39"/>
      <c r="L907" s="42"/>
      <c r="M907" s="192"/>
      <c r="N907" s="193"/>
      <c r="O907" s="67"/>
      <c r="P907" s="67"/>
      <c r="Q907" s="67"/>
      <c r="R907" s="67"/>
      <c r="S907" s="67"/>
      <c r="T907" s="68"/>
      <c r="U907" s="37"/>
      <c r="V907" s="37"/>
      <c r="W907" s="37"/>
      <c r="X907" s="37"/>
      <c r="Y907" s="37"/>
      <c r="Z907" s="37"/>
      <c r="AA907" s="37"/>
      <c r="AB907" s="37"/>
      <c r="AC907" s="37"/>
      <c r="AD907" s="37"/>
      <c r="AE907" s="37"/>
      <c r="AT907" s="20" t="s">
        <v>176</v>
      </c>
      <c r="AU907" s="20" t="s">
        <v>87</v>
      </c>
    </row>
    <row r="908" spans="1:65" s="13" customFormat="1" ht="11.25">
      <c r="B908" s="196"/>
      <c r="C908" s="197"/>
      <c r="D908" s="189" t="s">
        <v>178</v>
      </c>
      <c r="E908" s="198" t="s">
        <v>21</v>
      </c>
      <c r="F908" s="199" t="s">
        <v>1053</v>
      </c>
      <c r="G908" s="197"/>
      <c r="H908" s="200">
        <v>13.25</v>
      </c>
      <c r="I908" s="201"/>
      <c r="J908" s="197"/>
      <c r="K908" s="197"/>
      <c r="L908" s="202"/>
      <c r="M908" s="203"/>
      <c r="N908" s="204"/>
      <c r="O908" s="204"/>
      <c r="P908" s="204"/>
      <c r="Q908" s="204"/>
      <c r="R908" s="204"/>
      <c r="S908" s="204"/>
      <c r="T908" s="205"/>
      <c r="AT908" s="206" t="s">
        <v>178</v>
      </c>
      <c r="AU908" s="206" t="s">
        <v>87</v>
      </c>
      <c r="AV908" s="13" t="s">
        <v>87</v>
      </c>
      <c r="AW908" s="13" t="s">
        <v>38</v>
      </c>
      <c r="AX908" s="13" t="s">
        <v>77</v>
      </c>
      <c r="AY908" s="206" t="s">
        <v>165</v>
      </c>
    </row>
    <row r="909" spans="1:65" s="13" customFormat="1" ht="11.25">
      <c r="B909" s="196"/>
      <c r="C909" s="197"/>
      <c r="D909" s="189" t="s">
        <v>178</v>
      </c>
      <c r="E909" s="198" t="s">
        <v>21</v>
      </c>
      <c r="F909" s="199" t="s">
        <v>1054</v>
      </c>
      <c r="G909" s="197"/>
      <c r="H909" s="200">
        <v>33.08</v>
      </c>
      <c r="I909" s="201"/>
      <c r="J909" s="197"/>
      <c r="K909" s="197"/>
      <c r="L909" s="202"/>
      <c r="M909" s="203"/>
      <c r="N909" s="204"/>
      <c r="O909" s="204"/>
      <c r="P909" s="204"/>
      <c r="Q909" s="204"/>
      <c r="R909" s="204"/>
      <c r="S909" s="204"/>
      <c r="T909" s="205"/>
      <c r="AT909" s="206" t="s">
        <v>178</v>
      </c>
      <c r="AU909" s="206" t="s">
        <v>87</v>
      </c>
      <c r="AV909" s="13" t="s">
        <v>87</v>
      </c>
      <c r="AW909" s="13" t="s">
        <v>38</v>
      </c>
      <c r="AX909" s="13" t="s">
        <v>77</v>
      </c>
      <c r="AY909" s="206" t="s">
        <v>165</v>
      </c>
    </row>
    <row r="910" spans="1:65" s="14" customFormat="1" ht="11.25">
      <c r="B910" s="207"/>
      <c r="C910" s="208"/>
      <c r="D910" s="189" t="s">
        <v>178</v>
      </c>
      <c r="E910" s="209" t="s">
        <v>21</v>
      </c>
      <c r="F910" s="210" t="s">
        <v>180</v>
      </c>
      <c r="G910" s="208"/>
      <c r="H910" s="211">
        <v>46.33</v>
      </c>
      <c r="I910" s="212"/>
      <c r="J910" s="208"/>
      <c r="K910" s="208"/>
      <c r="L910" s="213"/>
      <c r="M910" s="214"/>
      <c r="N910" s="215"/>
      <c r="O910" s="215"/>
      <c r="P910" s="215"/>
      <c r="Q910" s="215"/>
      <c r="R910" s="215"/>
      <c r="S910" s="215"/>
      <c r="T910" s="216"/>
      <c r="AT910" s="217" t="s">
        <v>178</v>
      </c>
      <c r="AU910" s="217" t="s">
        <v>87</v>
      </c>
      <c r="AV910" s="14" t="s">
        <v>172</v>
      </c>
      <c r="AW910" s="14" t="s">
        <v>38</v>
      </c>
      <c r="AX910" s="14" t="s">
        <v>85</v>
      </c>
      <c r="AY910" s="217" t="s">
        <v>165</v>
      </c>
    </row>
    <row r="911" spans="1:65" s="2" customFormat="1" ht="24.2" customHeight="1">
      <c r="A911" s="37"/>
      <c r="B911" s="38"/>
      <c r="C911" s="176" t="s">
        <v>1109</v>
      </c>
      <c r="D911" s="176" t="s">
        <v>167</v>
      </c>
      <c r="E911" s="177" t="s">
        <v>258</v>
      </c>
      <c r="F911" s="178" t="s">
        <v>1110</v>
      </c>
      <c r="G911" s="179" t="s">
        <v>189</v>
      </c>
      <c r="H911" s="180">
        <v>184.7</v>
      </c>
      <c r="I911" s="181"/>
      <c r="J911" s="182">
        <f>ROUND(I911*H911,2)</f>
        <v>0</v>
      </c>
      <c r="K911" s="178" t="s">
        <v>21</v>
      </c>
      <c r="L911" s="42"/>
      <c r="M911" s="183" t="s">
        <v>21</v>
      </c>
      <c r="N911" s="184" t="s">
        <v>48</v>
      </c>
      <c r="O911" s="67"/>
      <c r="P911" s="185">
        <f>O911*H911</f>
        <v>0</v>
      </c>
      <c r="Q911" s="185">
        <v>4.0500000000000001E-2</v>
      </c>
      <c r="R911" s="185">
        <f>Q911*H911</f>
        <v>7.4803499999999996</v>
      </c>
      <c r="S911" s="185">
        <v>0</v>
      </c>
      <c r="T911" s="186">
        <f>S911*H911</f>
        <v>0</v>
      </c>
      <c r="U911" s="37"/>
      <c r="V911" s="37"/>
      <c r="W911" s="37"/>
      <c r="X911" s="37"/>
      <c r="Y911" s="37"/>
      <c r="Z911" s="37"/>
      <c r="AA911" s="37"/>
      <c r="AB911" s="37"/>
      <c r="AC911" s="37"/>
      <c r="AD911" s="37"/>
      <c r="AE911" s="37"/>
      <c r="AR911" s="187" t="s">
        <v>172</v>
      </c>
      <c r="AT911" s="187" t="s">
        <v>167</v>
      </c>
      <c r="AU911" s="187" t="s">
        <v>87</v>
      </c>
      <c r="AY911" s="20" t="s">
        <v>165</v>
      </c>
      <c r="BE911" s="188">
        <f>IF(N911="základní",J911,0)</f>
        <v>0</v>
      </c>
      <c r="BF911" s="188">
        <f>IF(N911="snížená",J911,0)</f>
        <v>0</v>
      </c>
      <c r="BG911" s="188">
        <f>IF(N911="zákl. přenesená",J911,0)</f>
        <v>0</v>
      </c>
      <c r="BH911" s="188">
        <f>IF(N911="sníž. přenesená",J911,0)</f>
        <v>0</v>
      </c>
      <c r="BI911" s="188">
        <f>IF(N911="nulová",J911,0)</f>
        <v>0</v>
      </c>
      <c r="BJ911" s="20" t="s">
        <v>85</v>
      </c>
      <c r="BK911" s="188">
        <f>ROUND(I911*H911,2)</f>
        <v>0</v>
      </c>
      <c r="BL911" s="20" t="s">
        <v>172</v>
      </c>
      <c r="BM911" s="187" t="s">
        <v>1111</v>
      </c>
    </row>
    <row r="912" spans="1:65" s="2" customFormat="1" ht="39">
      <c r="A912" s="37"/>
      <c r="B912" s="38"/>
      <c r="C912" s="39"/>
      <c r="D912" s="189" t="s">
        <v>174</v>
      </c>
      <c r="E912" s="39"/>
      <c r="F912" s="190" t="s">
        <v>1112</v>
      </c>
      <c r="G912" s="39"/>
      <c r="H912" s="39"/>
      <c r="I912" s="191"/>
      <c r="J912" s="39"/>
      <c r="K912" s="39"/>
      <c r="L912" s="42"/>
      <c r="M912" s="192"/>
      <c r="N912" s="193"/>
      <c r="O912" s="67"/>
      <c r="P912" s="67"/>
      <c r="Q912" s="67"/>
      <c r="R912" s="67"/>
      <c r="S912" s="67"/>
      <c r="T912" s="68"/>
      <c r="U912" s="37"/>
      <c r="V912" s="37"/>
      <c r="W912" s="37"/>
      <c r="X912" s="37"/>
      <c r="Y912" s="37"/>
      <c r="Z912" s="37"/>
      <c r="AA912" s="37"/>
      <c r="AB912" s="37"/>
      <c r="AC912" s="37"/>
      <c r="AD912" s="37"/>
      <c r="AE912" s="37"/>
      <c r="AT912" s="20" t="s">
        <v>174</v>
      </c>
      <c r="AU912" s="20" t="s">
        <v>87</v>
      </c>
    </row>
    <row r="913" spans="1:65" s="2" customFormat="1" ht="107.25">
      <c r="A913" s="37"/>
      <c r="B913" s="38"/>
      <c r="C913" s="39"/>
      <c r="D913" s="189" t="s">
        <v>372</v>
      </c>
      <c r="E913" s="39"/>
      <c r="F913" s="249" t="s">
        <v>1113</v>
      </c>
      <c r="G913" s="39"/>
      <c r="H913" s="39"/>
      <c r="I913" s="191"/>
      <c r="J913" s="39"/>
      <c r="K913" s="39"/>
      <c r="L913" s="42"/>
      <c r="M913" s="192"/>
      <c r="N913" s="193"/>
      <c r="O913" s="67"/>
      <c r="P913" s="67"/>
      <c r="Q913" s="67"/>
      <c r="R913" s="67"/>
      <c r="S913" s="67"/>
      <c r="T913" s="68"/>
      <c r="U913" s="37"/>
      <c r="V913" s="37"/>
      <c r="W913" s="37"/>
      <c r="X913" s="37"/>
      <c r="Y913" s="37"/>
      <c r="Z913" s="37"/>
      <c r="AA913" s="37"/>
      <c r="AB913" s="37"/>
      <c r="AC913" s="37"/>
      <c r="AD913" s="37"/>
      <c r="AE913" s="37"/>
      <c r="AT913" s="20" t="s">
        <v>372</v>
      </c>
      <c r="AU913" s="20" t="s">
        <v>87</v>
      </c>
    </row>
    <row r="914" spans="1:65" s="13" customFormat="1" ht="33.75">
      <c r="B914" s="196"/>
      <c r="C914" s="197"/>
      <c r="D914" s="189" t="s">
        <v>178</v>
      </c>
      <c r="E914" s="198" t="s">
        <v>21</v>
      </c>
      <c r="F914" s="199" t="s">
        <v>1114</v>
      </c>
      <c r="G914" s="197"/>
      <c r="H914" s="200">
        <v>184.7</v>
      </c>
      <c r="I914" s="201"/>
      <c r="J914" s="197"/>
      <c r="K914" s="197"/>
      <c r="L914" s="202"/>
      <c r="M914" s="203"/>
      <c r="N914" s="204"/>
      <c r="O914" s="204"/>
      <c r="P914" s="204"/>
      <c r="Q914" s="204"/>
      <c r="R914" s="204"/>
      <c r="S914" s="204"/>
      <c r="T914" s="205"/>
      <c r="AT914" s="206" t="s">
        <v>178</v>
      </c>
      <c r="AU914" s="206" t="s">
        <v>87</v>
      </c>
      <c r="AV914" s="13" t="s">
        <v>87</v>
      </c>
      <c r="AW914" s="13" t="s">
        <v>38</v>
      </c>
      <c r="AX914" s="13" t="s">
        <v>77</v>
      </c>
      <c r="AY914" s="206" t="s">
        <v>165</v>
      </c>
    </row>
    <row r="915" spans="1:65" s="14" customFormat="1" ht="11.25">
      <c r="B915" s="207"/>
      <c r="C915" s="208"/>
      <c r="D915" s="189" t="s">
        <v>178</v>
      </c>
      <c r="E915" s="209" t="s">
        <v>21</v>
      </c>
      <c r="F915" s="210" t="s">
        <v>180</v>
      </c>
      <c r="G915" s="208"/>
      <c r="H915" s="211">
        <v>184.7</v>
      </c>
      <c r="I915" s="212"/>
      <c r="J915" s="208"/>
      <c r="K915" s="208"/>
      <c r="L915" s="213"/>
      <c r="M915" s="214"/>
      <c r="N915" s="215"/>
      <c r="O915" s="215"/>
      <c r="P915" s="215"/>
      <c r="Q915" s="215"/>
      <c r="R915" s="215"/>
      <c r="S915" s="215"/>
      <c r="T915" s="216"/>
      <c r="AT915" s="217" t="s">
        <v>178</v>
      </c>
      <c r="AU915" s="217" t="s">
        <v>87</v>
      </c>
      <c r="AV915" s="14" t="s">
        <v>172</v>
      </c>
      <c r="AW915" s="14" t="s">
        <v>38</v>
      </c>
      <c r="AX915" s="14" t="s">
        <v>85</v>
      </c>
      <c r="AY915" s="217" t="s">
        <v>165</v>
      </c>
    </row>
    <row r="916" spans="1:65" s="2" customFormat="1" ht="21.75" customHeight="1">
      <c r="A916" s="37"/>
      <c r="B916" s="38"/>
      <c r="C916" s="176" t="s">
        <v>1115</v>
      </c>
      <c r="D916" s="176" t="s">
        <v>167</v>
      </c>
      <c r="E916" s="177" t="s">
        <v>1116</v>
      </c>
      <c r="F916" s="178" t="s">
        <v>1117</v>
      </c>
      <c r="G916" s="179" t="s">
        <v>170</v>
      </c>
      <c r="H916" s="180">
        <v>286.07100000000003</v>
      </c>
      <c r="I916" s="181"/>
      <c r="J916" s="182">
        <f>ROUND(I916*H916,2)</f>
        <v>0</v>
      </c>
      <c r="K916" s="178" t="s">
        <v>171</v>
      </c>
      <c r="L916" s="42"/>
      <c r="M916" s="183" t="s">
        <v>21</v>
      </c>
      <c r="N916" s="184" t="s">
        <v>48</v>
      </c>
      <c r="O916" s="67"/>
      <c r="P916" s="185">
        <f>O916*H916</f>
        <v>0</v>
      </c>
      <c r="Q916" s="185">
        <v>3.8999999999999999E-4</v>
      </c>
      <c r="R916" s="185">
        <f>Q916*H916</f>
        <v>0.11156769000000001</v>
      </c>
      <c r="S916" s="185">
        <v>1.0000000000000001E-5</v>
      </c>
      <c r="T916" s="186">
        <f>S916*H916</f>
        <v>2.8607100000000007E-3</v>
      </c>
      <c r="U916" s="37"/>
      <c r="V916" s="37"/>
      <c r="W916" s="37"/>
      <c r="X916" s="37"/>
      <c r="Y916" s="37"/>
      <c r="Z916" s="37"/>
      <c r="AA916" s="37"/>
      <c r="AB916" s="37"/>
      <c r="AC916" s="37"/>
      <c r="AD916" s="37"/>
      <c r="AE916" s="37"/>
      <c r="AR916" s="187" t="s">
        <v>172</v>
      </c>
      <c r="AT916" s="187" t="s">
        <v>167</v>
      </c>
      <c r="AU916" s="187" t="s">
        <v>87</v>
      </c>
      <c r="AY916" s="20" t="s">
        <v>165</v>
      </c>
      <c r="BE916" s="188">
        <f>IF(N916="základní",J916,0)</f>
        <v>0</v>
      </c>
      <c r="BF916" s="188">
        <f>IF(N916="snížená",J916,0)</f>
        <v>0</v>
      </c>
      <c r="BG916" s="188">
        <f>IF(N916="zákl. přenesená",J916,0)</f>
        <v>0</v>
      </c>
      <c r="BH916" s="188">
        <f>IF(N916="sníž. přenesená",J916,0)</f>
        <v>0</v>
      </c>
      <c r="BI916" s="188">
        <f>IF(N916="nulová",J916,0)</f>
        <v>0</v>
      </c>
      <c r="BJ916" s="20" t="s">
        <v>85</v>
      </c>
      <c r="BK916" s="188">
        <f>ROUND(I916*H916,2)</f>
        <v>0</v>
      </c>
      <c r="BL916" s="20" t="s">
        <v>172</v>
      </c>
      <c r="BM916" s="187" t="s">
        <v>1118</v>
      </c>
    </row>
    <row r="917" spans="1:65" s="2" customFormat="1" ht="19.5">
      <c r="A917" s="37"/>
      <c r="B917" s="38"/>
      <c r="C917" s="39"/>
      <c r="D917" s="189" t="s">
        <v>174</v>
      </c>
      <c r="E917" s="39"/>
      <c r="F917" s="190" t="s">
        <v>1119</v>
      </c>
      <c r="G917" s="39"/>
      <c r="H917" s="39"/>
      <c r="I917" s="191"/>
      <c r="J917" s="39"/>
      <c r="K917" s="39"/>
      <c r="L917" s="42"/>
      <c r="M917" s="192"/>
      <c r="N917" s="193"/>
      <c r="O917" s="67"/>
      <c r="P917" s="67"/>
      <c r="Q917" s="67"/>
      <c r="R917" s="67"/>
      <c r="S917" s="67"/>
      <c r="T917" s="68"/>
      <c r="U917" s="37"/>
      <c r="V917" s="37"/>
      <c r="W917" s="37"/>
      <c r="X917" s="37"/>
      <c r="Y917" s="37"/>
      <c r="Z917" s="37"/>
      <c r="AA917" s="37"/>
      <c r="AB917" s="37"/>
      <c r="AC917" s="37"/>
      <c r="AD917" s="37"/>
      <c r="AE917" s="37"/>
      <c r="AT917" s="20" t="s">
        <v>174</v>
      </c>
      <c r="AU917" s="20" t="s">
        <v>87</v>
      </c>
    </row>
    <row r="918" spans="1:65" s="2" customFormat="1" ht="11.25">
      <c r="A918" s="37"/>
      <c r="B918" s="38"/>
      <c r="C918" s="39"/>
      <c r="D918" s="194" t="s">
        <v>176</v>
      </c>
      <c r="E918" s="39"/>
      <c r="F918" s="195" t="s">
        <v>1120</v>
      </c>
      <c r="G918" s="39"/>
      <c r="H918" s="39"/>
      <c r="I918" s="191"/>
      <c r="J918" s="39"/>
      <c r="K918" s="39"/>
      <c r="L918" s="42"/>
      <c r="M918" s="192"/>
      <c r="N918" s="193"/>
      <c r="O918" s="67"/>
      <c r="P918" s="67"/>
      <c r="Q918" s="67"/>
      <c r="R918" s="67"/>
      <c r="S918" s="67"/>
      <c r="T918" s="68"/>
      <c r="U918" s="37"/>
      <c r="V918" s="37"/>
      <c r="W918" s="37"/>
      <c r="X918" s="37"/>
      <c r="Y918" s="37"/>
      <c r="Z918" s="37"/>
      <c r="AA918" s="37"/>
      <c r="AB918" s="37"/>
      <c r="AC918" s="37"/>
      <c r="AD918" s="37"/>
      <c r="AE918" s="37"/>
      <c r="AT918" s="20" t="s">
        <v>176</v>
      </c>
      <c r="AU918" s="20" t="s">
        <v>87</v>
      </c>
    </row>
    <row r="919" spans="1:65" s="15" customFormat="1" ht="11.25">
      <c r="B919" s="218"/>
      <c r="C919" s="219"/>
      <c r="D919" s="189" t="s">
        <v>178</v>
      </c>
      <c r="E919" s="220" t="s">
        <v>21</v>
      </c>
      <c r="F919" s="221" t="s">
        <v>1121</v>
      </c>
      <c r="G919" s="219"/>
      <c r="H919" s="220" t="s">
        <v>21</v>
      </c>
      <c r="I919" s="222"/>
      <c r="J919" s="219"/>
      <c r="K919" s="219"/>
      <c r="L919" s="223"/>
      <c r="M919" s="224"/>
      <c r="N919" s="225"/>
      <c r="O919" s="225"/>
      <c r="P919" s="225"/>
      <c r="Q919" s="225"/>
      <c r="R919" s="225"/>
      <c r="S919" s="225"/>
      <c r="T919" s="226"/>
      <c r="AT919" s="227" t="s">
        <v>178</v>
      </c>
      <c r="AU919" s="227" t="s">
        <v>87</v>
      </c>
      <c r="AV919" s="15" t="s">
        <v>85</v>
      </c>
      <c r="AW919" s="15" t="s">
        <v>38</v>
      </c>
      <c r="AX919" s="15" t="s">
        <v>77</v>
      </c>
      <c r="AY919" s="227" t="s">
        <v>165</v>
      </c>
    </row>
    <row r="920" spans="1:65" s="13" customFormat="1" ht="22.5">
      <c r="B920" s="196"/>
      <c r="C920" s="197"/>
      <c r="D920" s="189" t="s">
        <v>178</v>
      </c>
      <c r="E920" s="198" t="s">
        <v>21</v>
      </c>
      <c r="F920" s="199" t="s">
        <v>1122</v>
      </c>
      <c r="G920" s="197"/>
      <c r="H920" s="200">
        <v>5</v>
      </c>
      <c r="I920" s="201"/>
      <c r="J920" s="197"/>
      <c r="K920" s="197"/>
      <c r="L920" s="202"/>
      <c r="M920" s="203"/>
      <c r="N920" s="204"/>
      <c r="O920" s="204"/>
      <c r="P920" s="204"/>
      <c r="Q920" s="204"/>
      <c r="R920" s="204"/>
      <c r="S920" s="204"/>
      <c r="T920" s="205"/>
      <c r="AT920" s="206" t="s">
        <v>178</v>
      </c>
      <c r="AU920" s="206" t="s">
        <v>87</v>
      </c>
      <c r="AV920" s="13" t="s">
        <v>87</v>
      </c>
      <c r="AW920" s="13" t="s">
        <v>38</v>
      </c>
      <c r="AX920" s="13" t="s">
        <v>77</v>
      </c>
      <c r="AY920" s="206" t="s">
        <v>165</v>
      </c>
    </row>
    <row r="921" spans="1:65" s="13" customFormat="1" ht="22.5">
      <c r="B921" s="196"/>
      <c r="C921" s="197"/>
      <c r="D921" s="189" t="s">
        <v>178</v>
      </c>
      <c r="E921" s="198" t="s">
        <v>21</v>
      </c>
      <c r="F921" s="199" t="s">
        <v>1123</v>
      </c>
      <c r="G921" s="197"/>
      <c r="H921" s="200">
        <v>5</v>
      </c>
      <c r="I921" s="201"/>
      <c r="J921" s="197"/>
      <c r="K921" s="197"/>
      <c r="L921" s="202"/>
      <c r="M921" s="203"/>
      <c r="N921" s="204"/>
      <c r="O921" s="204"/>
      <c r="P921" s="204"/>
      <c r="Q921" s="204"/>
      <c r="R921" s="204"/>
      <c r="S921" s="204"/>
      <c r="T921" s="205"/>
      <c r="AT921" s="206" t="s">
        <v>178</v>
      </c>
      <c r="AU921" s="206" t="s">
        <v>87</v>
      </c>
      <c r="AV921" s="13" t="s">
        <v>87</v>
      </c>
      <c r="AW921" s="13" t="s">
        <v>38</v>
      </c>
      <c r="AX921" s="13" t="s">
        <v>77</v>
      </c>
      <c r="AY921" s="206" t="s">
        <v>165</v>
      </c>
    </row>
    <row r="922" spans="1:65" s="13" customFormat="1" ht="22.5">
      <c r="B922" s="196"/>
      <c r="C922" s="197"/>
      <c r="D922" s="189" t="s">
        <v>178</v>
      </c>
      <c r="E922" s="198" t="s">
        <v>21</v>
      </c>
      <c r="F922" s="199" t="s">
        <v>1124</v>
      </c>
      <c r="G922" s="197"/>
      <c r="H922" s="200">
        <v>21.84</v>
      </c>
      <c r="I922" s="201"/>
      <c r="J922" s="197"/>
      <c r="K922" s="197"/>
      <c r="L922" s="202"/>
      <c r="M922" s="203"/>
      <c r="N922" s="204"/>
      <c r="O922" s="204"/>
      <c r="P922" s="204"/>
      <c r="Q922" s="204"/>
      <c r="R922" s="204"/>
      <c r="S922" s="204"/>
      <c r="T922" s="205"/>
      <c r="AT922" s="206" t="s">
        <v>178</v>
      </c>
      <c r="AU922" s="206" t="s">
        <v>87</v>
      </c>
      <c r="AV922" s="13" t="s">
        <v>87</v>
      </c>
      <c r="AW922" s="13" t="s">
        <v>38</v>
      </c>
      <c r="AX922" s="13" t="s">
        <v>77</v>
      </c>
      <c r="AY922" s="206" t="s">
        <v>165</v>
      </c>
    </row>
    <row r="923" spans="1:65" s="13" customFormat="1" ht="22.5">
      <c r="B923" s="196"/>
      <c r="C923" s="197"/>
      <c r="D923" s="189" t="s">
        <v>178</v>
      </c>
      <c r="E923" s="198" t="s">
        <v>21</v>
      </c>
      <c r="F923" s="199" t="s">
        <v>1125</v>
      </c>
      <c r="G923" s="197"/>
      <c r="H923" s="200">
        <v>38.036000000000001</v>
      </c>
      <c r="I923" s="201"/>
      <c r="J923" s="197"/>
      <c r="K923" s="197"/>
      <c r="L923" s="202"/>
      <c r="M923" s="203"/>
      <c r="N923" s="204"/>
      <c r="O923" s="204"/>
      <c r="P923" s="204"/>
      <c r="Q923" s="204"/>
      <c r="R923" s="204"/>
      <c r="S923" s="204"/>
      <c r="T923" s="205"/>
      <c r="AT923" s="206" t="s">
        <v>178</v>
      </c>
      <c r="AU923" s="206" t="s">
        <v>87</v>
      </c>
      <c r="AV923" s="13" t="s">
        <v>87</v>
      </c>
      <c r="AW923" s="13" t="s">
        <v>38</v>
      </c>
      <c r="AX923" s="13" t="s">
        <v>77</v>
      </c>
      <c r="AY923" s="206" t="s">
        <v>165</v>
      </c>
    </row>
    <row r="924" spans="1:65" s="13" customFormat="1" ht="22.5">
      <c r="B924" s="196"/>
      <c r="C924" s="197"/>
      <c r="D924" s="189" t="s">
        <v>178</v>
      </c>
      <c r="E924" s="198" t="s">
        <v>21</v>
      </c>
      <c r="F924" s="199" t="s">
        <v>1126</v>
      </c>
      <c r="G924" s="197"/>
      <c r="H924" s="200">
        <v>20</v>
      </c>
      <c r="I924" s="201"/>
      <c r="J924" s="197"/>
      <c r="K924" s="197"/>
      <c r="L924" s="202"/>
      <c r="M924" s="203"/>
      <c r="N924" s="204"/>
      <c r="O924" s="204"/>
      <c r="P924" s="204"/>
      <c r="Q924" s="204"/>
      <c r="R924" s="204"/>
      <c r="S924" s="204"/>
      <c r="T924" s="205"/>
      <c r="AT924" s="206" t="s">
        <v>178</v>
      </c>
      <c r="AU924" s="206" t="s">
        <v>87</v>
      </c>
      <c r="AV924" s="13" t="s">
        <v>87</v>
      </c>
      <c r="AW924" s="13" t="s">
        <v>38</v>
      </c>
      <c r="AX924" s="13" t="s">
        <v>77</v>
      </c>
      <c r="AY924" s="206" t="s">
        <v>165</v>
      </c>
    </row>
    <row r="925" spans="1:65" s="13" customFormat="1" ht="22.5">
      <c r="B925" s="196"/>
      <c r="C925" s="197"/>
      <c r="D925" s="189" t="s">
        <v>178</v>
      </c>
      <c r="E925" s="198" t="s">
        <v>21</v>
      </c>
      <c r="F925" s="199" t="s">
        <v>1127</v>
      </c>
      <c r="G925" s="197"/>
      <c r="H925" s="200">
        <v>17.538</v>
      </c>
      <c r="I925" s="201"/>
      <c r="J925" s="197"/>
      <c r="K925" s="197"/>
      <c r="L925" s="202"/>
      <c r="M925" s="203"/>
      <c r="N925" s="204"/>
      <c r="O925" s="204"/>
      <c r="P925" s="204"/>
      <c r="Q925" s="204"/>
      <c r="R925" s="204"/>
      <c r="S925" s="204"/>
      <c r="T925" s="205"/>
      <c r="AT925" s="206" t="s">
        <v>178</v>
      </c>
      <c r="AU925" s="206" t="s">
        <v>87</v>
      </c>
      <c r="AV925" s="13" t="s">
        <v>87</v>
      </c>
      <c r="AW925" s="13" t="s">
        <v>38</v>
      </c>
      <c r="AX925" s="13" t="s">
        <v>77</v>
      </c>
      <c r="AY925" s="206" t="s">
        <v>165</v>
      </c>
    </row>
    <row r="926" spans="1:65" s="13" customFormat="1" ht="22.5">
      <c r="B926" s="196"/>
      <c r="C926" s="197"/>
      <c r="D926" s="189" t="s">
        <v>178</v>
      </c>
      <c r="E926" s="198" t="s">
        <v>21</v>
      </c>
      <c r="F926" s="199" t="s">
        <v>1128</v>
      </c>
      <c r="G926" s="197"/>
      <c r="H926" s="200">
        <v>12.034000000000001</v>
      </c>
      <c r="I926" s="201"/>
      <c r="J926" s="197"/>
      <c r="K926" s="197"/>
      <c r="L926" s="202"/>
      <c r="M926" s="203"/>
      <c r="N926" s="204"/>
      <c r="O926" s="204"/>
      <c r="P926" s="204"/>
      <c r="Q926" s="204"/>
      <c r="R926" s="204"/>
      <c r="S926" s="204"/>
      <c r="T926" s="205"/>
      <c r="AT926" s="206" t="s">
        <v>178</v>
      </c>
      <c r="AU926" s="206" t="s">
        <v>87</v>
      </c>
      <c r="AV926" s="13" t="s">
        <v>87</v>
      </c>
      <c r="AW926" s="13" t="s">
        <v>38</v>
      </c>
      <c r="AX926" s="13" t="s">
        <v>77</v>
      </c>
      <c r="AY926" s="206" t="s">
        <v>165</v>
      </c>
    </row>
    <row r="927" spans="1:65" s="13" customFormat="1" ht="22.5">
      <c r="B927" s="196"/>
      <c r="C927" s="197"/>
      <c r="D927" s="189" t="s">
        <v>178</v>
      </c>
      <c r="E927" s="198" t="s">
        <v>21</v>
      </c>
      <c r="F927" s="199" t="s">
        <v>1129</v>
      </c>
      <c r="G927" s="197"/>
      <c r="H927" s="200">
        <v>3.96</v>
      </c>
      <c r="I927" s="201"/>
      <c r="J927" s="197"/>
      <c r="K927" s="197"/>
      <c r="L927" s="202"/>
      <c r="M927" s="203"/>
      <c r="N927" s="204"/>
      <c r="O927" s="204"/>
      <c r="P927" s="204"/>
      <c r="Q927" s="204"/>
      <c r="R927" s="204"/>
      <c r="S927" s="204"/>
      <c r="T927" s="205"/>
      <c r="AT927" s="206" t="s">
        <v>178</v>
      </c>
      <c r="AU927" s="206" t="s">
        <v>87</v>
      </c>
      <c r="AV927" s="13" t="s">
        <v>87</v>
      </c>
      <c r="AW927" s="13" t="s">
        <v>38</v>
      </c>
      <c r="AX927" s="13" t="s">
        <v>77</v>
      </c>
      <c r="AY927" s="206" t="s">
        <v>165</v>
      </c>
    </row>
    <row r="928" spans="1:65" s="13" customFormat="1" ht="22.5">
      <c r="B928" s="196"/>
      <c r="C928" s="197"/>
      <c r="D928" s="189" t="s">
        <v>178</v>
      </c>
      <c r="E928" s="198" t="s">
        <v>21</v>
      </c>
      <c r="F928" s="199" t="s">
        <v>1130</v>
      </c>
      <c r="G928" s="197"/>
      <c r="H928" s="200">
        <v>2.76</v>
      </c>
      <c r="I928" s="201"/>
      <c r="J928" s="197"/>
      <c r="K928" s="197"/>
      <c r="L928" s="202"/>
      <c r="M928" s="203"/>
      <c r="N928" s="204"/>
      <c r="O928" s="204"/>
      <c r="P928" s="204"/>
      <c r="Q928" s="204"/>
      <c r="R928" s="204"/>
      <c r="S928" s="204"/>
      <c r="T928" s="205"/>
      <c r="AT928" s="206" t="s">
        <v>178</v>
      </c>
      <c r="AU928" s="206" t="s">
        <v>87</v>
      </c>
      <c r="AV928" s="13" t="s">
        <v>87</v>
      </c>
      <c r="AW928" s="13" t="s">
        <v>38</v>
      </c>
      <c r="AX928" s="13" t="s">
        <v>77</v>
      </c>
      <c r="AY928" s="206" t="s">
        <v>165</v>
      </c>
    </row>
    <row r="929" spans="1:65" s="13" customFormat="1" ht="22.5">
      <c r="B929" s="196"/>
      <c r="C929" s="197"/>
      <c r="D929" s="189" t="s">
        <v>178</v>
      </c>
      <c r="E929" s="198" t="s">
        <v>21</v>
      </c>
      <c r="F929" s="199" t="s">
        <v>1131</v>
      </c>
      <c r="G929" s="197"/>
      <c r="H929" s="200">
        <v>4.32</v>
      </c>
      <c r="I929" s="201"/>
      <c r="J929" s="197"/>
      <c r="K929" s="197"/>
      <c r="L929" s="202"/>
      <c r="M929" s="203"/>
      <c r="N929" s="204"/>
      <c r="O929" s="204"/>
      <c r="P929" s="204"/>
      <c r="Q929" s="204"/>
      <c r="R929" s="204"/>
      <c r="S929" s="204"/>
      <c r="T929" s="205"/>
      <c r="AT929" s="206" t="s">
        <v>178</v>
      </c>
      <c r="AU929" s="206" t="s">
        <v>87</v>
      </c>
      <c r="AV929" s="13" t="s">
        <v>87</v>
      </c>
      <c r="AW929" s="13" t="s">
        <v>38</v>
      </c>
      <c r="AX929" s="13" t="s">
        <v>77</v>
      </c>
      <c r="AY929" s="206" t="s">
        <v>165</v>
      </c>
    </row>
    <row r="930" spans="1:65" s="13" customFormat="1" ht="22.5">
      <c r="B930" s="196"/>
      <c r="C930" s="197"/>
      <c r="D930" s="189" t="s">
        <v>178</v>
      </c>
      <c r="E930" s="198" t="s">
        <v>21</v>
      </c>
      <c r="F930" s="199" t="s">
        <v>1132</v>
      </c>
      <c r="G930" s="197"/>
      <c r="H930" s="200">
        <v>3.72</v>
      </c>
      <c r="I930" s="201"/>
      <c r="J930" s="197"/>
      <c r="K930" s="197"/>
      <c r="L930" s="202"/>
      <c r="M930" s="203"/>
      <c r="N930" s="204"/>
      <c r="O930" s="204"/>
      <c r="P930" s="204"/>
      <c r="Q930" s="204"/>
      <c r="R930" s="204"/>
      <c r="S930" s="204"/>
      <c r="T930" s="205"/>
      <c r="AT930" s="206" t="s">
        <v>178</v>
      </c>
      <c r="AU930" s="206" t="s">
        <v>87</v>
      </c>
      <c r="AV930" s="13" t="s">
        <v>87</v>
      </c>
      <c r="AW930" s="13" t="s">
        <v>38</v>
      </c>
      <c r="AX930" s="13" t="s">
        <v>77</v>
      </c>
      <c r="AY930" s="206" t="s">
        <v>165</v>
      </c>
    </row>
    <row r="931" spans="1:65" s="13" customFormat="1" ht="22.5">
      <c r="B931" s="196"/>
      <c r="C931" s="197"/>
      <c r="D931" s="189" t="s">
        <v>178</v>
      </c>
      <c r="E931" s="198" t="s">
        <v>21</v>
      </c>
      <c r="F931" s="199" t="s">
        <v>1133</v>
      </c>
      <c r="G931" s="197"/>
      <c r="H931" s="200">
        <v>8.8800000000000008</v>
      </c>
      <c r="I931" s="201"/>
      <c r="J931" s="197"/>
      <c r="K931" s="197"/>
      <c r="L931" s="202"/>
      <c r="M931" s="203"/>
      <c r="N931" s="204"/>
      <c r="O931" s="204"/>
      <c r="P931" s="204"/>
      <c r="Q931" s="204"/>
      <c r="R931" s="204"/>
      <c r="S931" s="204"/>
      <c r="T931" s="205"/>
      <c r="AT931" s="206" t="s">
        <v>178</v>
      </c>
      <c r="AU931" s="206" t="s">
        <v>87</v>
      </c>
      <c r="AV931" s="13" t="s">
        <v>87</v>
      </c>
      <c r="AW931" s="13" t="s">
        <v>38</v>
      </c>
      <c r="AX931" s="13" t="s">
        <v>77</v>
      </c>
      <c r="AY931" s="206" t="s">
        <v>165</v>
      </c>
    </row>
    <row r="932" spans="1:65" s="13" customFormat="1" ht="22.5">
      <c r="B932" s="196"/>
      <c r="C932" s="197"/>
      <c r="D932" s="189" t="s">
        <v>178</v>
      </c>
      <c r="E932" s="198" t="s">
        <v>21</v>
      </c>
      <c r="F932" s="199" t="s">
        <v>1134</v>
      </c>
      <c r="G932" s="197"/>
      <c r="H932" s="200">
        <v>4.4400000000000004</v>
      </c>
      <c r="I932" s="201"/>
      <c r="J932" s="197"/>
      <c r="K932" s="197"/>
      <c r="L932" s="202"/>
      <c r="M932" s="203"/>
      <c r="N932" s="204"/>
      <c r="O932" s="204"/>
      <c r="P932" s="204"/>
      <c r="Q932" s="204"/>
      <c r="R932" s="204"/>
      <c r="S932" s="204"/>
      <c r="T932" s="205"/>
      <c r="AT932" s="206" t="s">
        <v>178</v>
      </c>
      <c r="AU932" s="206" t="s">
        <v>87</v>
      </c>
      <c r="AV932" s="13" t="s">
        <v>87</v>
      </c>
      <c r="AW932" s="13" t="s">
        <v>38</v>
      </c>
      <c r="AX932" s="13" t="s">
        <v>77</v>
      </c>
      <c r="AY932" s="206" t="s">
        <v>165</v>
      </c>
    </row>
    <row r="933" spans="1:65" s="13" customFormat="1" ht="22.5">
      <c r="B933" s="196"/>
      <c r="C933" s="197"/>
      <c r="D933" s="189" t="s">
        <v>178</v>
      </c>
      <c r="E933" s="198" t="s">
        <v>21</v>
      </c>
      <c r="F933" s="199" t="s">
        <v>1135</v>
      </c>
      <c r="G933" s="197"/>
      <c r="H933" s="200">
        <v>4.8</v>
      </c>
      <c r="I933" s="201"/>
      <c r="J933" s="197"/>
      <c r="K933" s="197"/>
      <c r="L933" s="202"/>
      <c r="M933" s="203"/>
      <c r="N933" s="204"/>
      <c r="O933" s="204"/>
      <c r="P933" s="204"/>
      <c r="Q933" s="204"/>
      <c r="R933" s="204"/>
      <c r="S933" s="204"/>
      <c r="T933" s="205"/>
      <c r="AT933" s="206" t="s">
        <v>178</v>
      </c>
      <c r="AU933" s="206" t="s">
        <v>87</v>
      </c>
      <c r="AV933" s="13" t="s">
        <v>87</v>
      </c>
      <c r="AW933" s="13" t="s">
        <v>38</v>
      </c>
      <c r="AX933" s="13" t="s">
        <v>77</v>
      </c>
      <c r="AY933" s="206" t="s">
        <v>165</v>
      </c>
    </row>
    <row r="934" spans="1:65" s="13" customFormat="1" ht="22.5">
      <c r="B934" s="196"/>
      <c r="C934" s="197"/>
      <c r="D934" s="189" t="s">
        <v>178</v>
      </c>
      <c r="E934" s="198" t="s">
        <v>21</v>
      </c>
      <c r="F934" s="199" t="s">
        <v>1136</v>
      </c>
      <c r="G934" s="197"/>
      <c r="H934" s="200">
        <v>4.2</v>
      </c>
      <c r="I934" s="201"/>
      <c r="J934" s="197"/>
      <c r="K934" s="197"/>
      <c r="L934" s="202"/>
      <c r="M934" s="203"/>
      <c r="N934" s="204"/>
      <c r="O934" s="204"/>
      <c r="P934" s="204"/>
      <c r="Q934" s="204"/>
      <c r="R934" s="204"/>
      <c r="S934" s="204"/>
      <c r="T934" s="205"/>
      <c r="AT934" s="206" t="s">
        <v>178</v>
      </c>
      <c r="AU934" s="206" t="s">
        <v>87</v>
      </c>
      <c r="AV934" s="13" t="s">
        <v>87</v>
      </c>
      <c r="AW934" s="13" t="s">
        <v>38</v>
      </c>
      <c r="AX934" s="13" t="s">
        <v>77</v>
      </c>
      <c r="AY934" s="206" t="s">
        <v>165</v>
      </c>
    </row>
    <row r="935" spans="1:65" s="13" customFormat="1" ht="22.5">
      <c r="B935" s="196"/>
      <c r="C935" s="197"/>
      <c r="D935" s="189" t="s">
        <v>178</v>
      </c>
      <c r="E935" s="198" t="s">
        <v>21</v>
      </c>
      <c r="F935" s="199" t="s">
        <v>1137</v>
      </c>
      <c r="G935" s="197"/>
      <c r="H935" s="200">
        <v>54.237000000000002</v>
      </c>
      <c r="I935" s="201"/>
      <c r="J935" s="197"/>
      <c r="K935" s="197"/>
      <c r="L935" s="202"/>
      <c r="M935" s="203"/>
      <c r="N935" s="204"/>
      <c r="O935" s="204"/>
      <c r="P935" s="204"/>
      <c r="Q935" s="204"/>
      <c r="R935" s="204"/>
      <c r="S935" s="204"/>
      <c r="T935" s="205"/>
      <c r="AT935" s="206" t="s">
        <v>178</v>
      </c>
      <c r="AU935" s="206" t="s">
        <v>87</v>
      </c>
      <c r="AV935" s="13" t="s">
        <v>87</v>
      </c>
      <c r="AW935" s="13" t="s">
        <v>38</v>
      </c>
      <c r="AX935" s="13" t="s">
        <v>77</v>
      </c>
      <c r="AY935" s="206" t="s">
        <v>165</v>
      </c>
    </row>
    <row r="936" spans="1:65" s="13" customFormat="1" ht="22.5">
      <c r="B936" s="196"/>
      <c r="C936" s="197"/>
      <c r="D936" s="189" t="s">
        <v>178</v>
      </c>
      <c r="E936" s="198" t="s">
        <v>21</v>
      </c>
      <c r="F936" s="199" t="s">
        <v>1138</v>
      </c>
      <c r="G936" s="197"/>
      <c r="H936" s="200">
        <v>11.186</v>
      </c>
      <c r="I936" s="201"/>
      <c r="J936" s="197"/>
      <c r="K936" s="197"/>
      <c r="L936" s="202"/>
      <c r="M936" s="203"/>
      <c r="N936" s="204"/>
      <c r="O936" s="204"/>
      <c r="P936" s="204"/>
      <c r="Q936" s="204"/>
      <c r="R936" s="204"/>
      <c r="S936" s="204"/>
      <c r="T936" s="205"/>
      <c r="AT936" s="206" t="s">
        <v>178</v>
      </c>
      <c r="AU936" s="206" t="s">
        <v>87</v>
      </c>
      <c r="AV936" s="13" t="s">
        <v>87</v>
      </c>
      <c r="AW936" s="13" t="s">
        <v>38</v>
      </c>
      <c r="AX936" s="13" t="s">
        <v>77</v>
      </c>
      <c r="AY936" s="206" t="s">
        <v>165</v>
      </c>
    </row>
    <row r="937" spans="1:65" s="13" customFormat="1" ht="22.5">
      <c r="B937" s="196"/>
      <c r="C937" s="197"/>
      <c r="D937" s="189" t="s">
        <v>178</v>
      </c>
      <c r="E937" s="198" t="s">
        <v>21</v>
      </c>
      <c r="F937" s="199" t="s">
        <v>1139</v>
      </c>
      <c r="G937" s="197"/>
      <c r="H937" s="200">
        <v>16.559999999999999</v>
      </c>
      <c r="I937" s="201"/>
      <c r="J937" s="197"/>
      <c r="K937" s="197"/>
      <c r="L937" s="202"/>
      <c r="M937" s="203"/>
      <c r="N937" s="204"/>
      <c r="O937" s="204"/>
      <c r="P937" s="204"/>
      <c r="Q937" s="204"/>
      <c r="R937" s="204"/>
      <c r="S937" s="204"/>
      <c r="T937" s="205"/>
      <c r="AT937" s="206" t="s">
        <v>178</v>
      </c>
      <c r="AU937" s="206" t="s">
        <v>87</v>
      </c>
      <c r="AV937" s="13" t="s">
        <v>87</v>
      </c>
      <c r="AW937" s="13" t="s">
        <v>38</v>
      </c>
      <c r="AX937" s="13" t="s">
        <v>77</v>
      </c>
      <c r="AY937" s="206" t="s">
        <v>165</v>
      </c>
    </row>
    <row r="938" spans="1:65" s="13" customFormat="1" ht="22.5">
      <c r="B938" s="196"/>
      <c r="C938" s="197"/>
      <c r="D938" s="189" t="s">
        <v>178</v>
      </c>
      <c r="E938" s="198" t="s">
        <v>21</v>
      </c>
      <c r="F938" s="199" t="s">
        <v>1140</v>
      </c>
      <c r="G938" s="197"/>
      <c r="H938" s="200">
        <v>22.56</v>
      </c>
      <c r="I938" s="201"/>
      <c r="J938" s="197"/>
      <c r="K938" s="197"/>
      <c r="L938" s="202"/>
      <c r="M938" s="203"/>
      <c r="N938" s="204"/>
      <c r="O938" s="204"/>
      <c r="P938" s="204"/>
      <c r="Q938" s="204"/>
      <c r="R938" s="204"/>
      <c r="S938" s="204"/>
      <c r="T938" s="205"/>
      <c r="AT938" s="206" t="s">
        <v>178</v>
      </c>
      <c r="AU938" s="206" t="s">
        <v>87</v>
      </c>
      <c r="AV938" s="13" t="s">
        <v>87</v>
      </c>
      <c r="AW938" s="13" t="s">
        <v>38</v>
      </c>
      <c r="AX938" s="13" t="s">
        <v>77</v>
      </c>
      <c r="AY938" s="206" t="s">
        <v>165</v>
      </c>
    </row>
    <row r="939" spans="1:65" s="13" customFormat="1" ht="11.25">
      <c r="B939" s="196"/>
      <c r="C939" s="197"/>
      <c r="D939" s="189" t="s">
        <v>178</v>
      </c>
      <c r="E939" s="198" t="s">
        <v>21</v>
      </c>
      <c r="F939" s="199" t="s">
        <v>1141</v>
      </c>
      <c r="G939" s="197"/>
      <c r="H939" s="200">
        <v>25</v>
      </c>
      <c r="I939" s="201"/>
      <c r="J939" s="197"/>
      <c r="K939" s="197"/>
      <c r="L939" s="202"/>
      <c r="M939" s="203"/>
      <c r="N939" s="204"/>
      <c r="O939" s="204"/>
      <c r="P939" s="204"/>
      <c r="Q939" s="204"/>
      <c r="R939" s="204"/>
      <c r="S939" s="204"/>
      <c r="T939" s="205"/>
      <c r="AT939" s="206" t="s">
        <v>178</v>
      </c>
      <c r="AU939" s="206" t="s">
        <v>87</v>
      </c>
      <c r="AV939" s="13" t="s">
        <v>87</v>
      </c>
      <c r="AW939" s="13" t="s">
        <v>38</v>
      </c>
      <c r="AX939" s="13" t="s">
        <v>77</v>
      </c>
      <c r="AY939" s="206" t="s">
        <v>165</v>
      </c>
    </row>
    <row r="940" spans="1:65" s="14" customFormat="1" ht="11.25">
      <c r="B940" s="207"/>
      <c r="C940" s="208"/>
      <c r="D940" s="189" t="s">
        <v>178</v>
      </c>
      <c r="E940" s="209" t="s">
        <v>21</v>
      </c>
      <c r="F940" s="210" t="s">
        <v>180</v>
      </c>
      <c r="G940" s="208"/>
      <c r="H940" s="211">
        <v>286.07099999999997</v>
      </c>
      <c r="I940" s="212"/>
      <c r="J940" s="208"/>
      <c r="K940" s="208"/>
      <c r="L940" s="213"/>
      <c r="M940" s="214"/>
      <c r="N940" s="215"/>
      <c r="O940" s="215"/>
      <c r="P940" s="215"/>
      <c r="Q940" s="215"/>
      <c r="R940" s="215"/>
      <c r="S940" s="215"/>
      <c r="T940" s="216"/>
      <c r="AT940" s="217" t="s">
        <v>178</v>
      </c>
      <c r="AU940" s="217" t="s">
        <v>87</v>
      </c>
      <c r="AV940" s="14" t="s">
        <v>172</v>
      </c>
      <c r="AW940" s="14" t="s">
        <v>38</v>
      </c>
      <c r="AX940" s="14" t="s">
        <v>85</v>
      </c>
      <c r="AY940" s="217" t="s">
        <v>165</v>
      </c>
    </row>
    <row r="941" spans="1:65" s="2" customFormat="1" ht="24.2" customHeight="1">
      <c r="A941" s="37"/>
      <c r="B941" s="38"/>
      <c r="C941" s="176" t="s">
        <v>1142</v>
      </c>
      <c r="D941" s="176" t="s">
        <v>167</v>
      </c>
      <c r="E941" s="177" t="s">
        <v>1143</v>
      </c>
      <c r="F941" s="178" t="s">
        <v>1144</v>
      </c>
      <c r="G941" s="179" t="s">
        <v>196</v>
      </c>
      <c r="H941" s="180">
        <v>0.51200000000000001</v>
      </c>
      <c r="I941" s="181"/>
      <c r="J941" s="182">
        <f>ROUND(I941*H941,2)</f>
        <v>0</v>
      </c>
      <c r="K941" s="178" t="s">
        <v>171</v>
      </c>
      <c r="L941" s="42"/>
      <c r="M941" s="183" t="s">
        <v>21</v>
      </c>
      <c r="N941" s="184" t="s">
        <v>48</v>
      </c>
      <c r="O941" s="67"/>
      <c r="P941" s="185">
        <f>O941*H941</f>
        <v>0</v>
      </c>
      <c r="Q941" s="185">
        <v>2.5018699999999998</v>
      </c>
      <c r="R941" s="185">
        <f>Q941*H941</f>
        <v>1.2809574399999999</v>
      </c>
      <c r="S941" s="185">
        <v>0</v>
      </c>
      <c r="T941" s="186">
        <f>S941*H941</f>
        <v>0</v>
      </c>
      <c r="U941" s="37"/>
      <c r="V941" s="37"/>
      <c r="W941" s="37"/>
      <c r="X941" s="37"/>
      <c r="Y941" s="37"/>
      <c r="Z941" s="37"/>
      <c r="AA941" s="37"/>
      <c r="AB941" s="37"/>
      <c r="AC941" s="37"/>
      <c r="AD941" s="37"/>
      <c r="AE941" s="37"/>
      <c r="AR941" s="187" t="s">
        <v>172</v>
      </c>
      <c r="AT941" s="187" t="s">
        <v>167</v>
      </c>
      <c r="AU941" s="187" t="s">
        <v>87</v>
      </c>
      <c r="AY941" s="20" t="s">
        <v>165</v>
      </c>
      <c r="BE941" s="188">
        <f>IF(N941="základní",J941,0)</f>
        <v>0</v>
      </c>
      <c r="BF941" s="188">
        <f>IF(N941="snížená",J941,0)</f>
        <v>0</v>
      </c>
      <c r="BG941" s="188">
        <f>IF(N941="zákl. přenesená",J941,0)</f>
        <v>0</v>
      </c>
      <c r="BH941" s="188">
        <f>IF(N941="sníž. přenesená",J941,0)</f>
        <v>0</v>
      </c>
      <c r="BI941" s="188">
        <f>IF(N941="nulová",J941,0)</f>
        <v>0</v>
      </c>
      <c r="BJ941" s="20" t="s">
        <v>85</v>
      </c>
      <c r="BK941" s="188">
        <f>ROUND(I941*H941,2)</f>
        <v>0</v>
      </c>
      <c r="BL941" s="20" t="s">
        <v>172</v>
      </c>
      <c r="BM941" s="187" t="s">
        <v>1145</v>
      </c>
    </row>
    <row r="942" spans="1:65" s="2" customFormat="1" ht="19.5">
      <c r="A942" s="37"/>
      <c r="B942" s="38"/>
      <c r="C942" s="39"/>
      <c r="D942" s="189" t="s">
        <v>174</v>
      </c>
      <c r="E942" s="39"/>
      <c r="F942" s="190" t="s">
        <v>1146</v>
      </c>
      <c r="G942" s="39"/>
      <c r="H942" s="39"/>
      <c r="I942" s="191"/>
      <c r="J942" s="39"/>
      <c r="K942" s="39"/>
      <c r="L942" s="42"/>
      <c r="M942" s="192"/>
      <c r="N942" s="193"/>
      <c r="O942" s="67"/>
      <c r="P942" s="67"/>
      <c r="Q942" s="67"/>
      <c r="R942" s="67"/>
      <c r="S942" s="67"/>
      <c r="T942" s="68"/>
      <c r="U942" s="37"/>
      <c r="V942" s="37"/>
      <c r="W942" s="37"/>
      <c r="X942" s="37"/>
      <c r="Y942" s="37"/>
      <c r="Z942" s="37"/>
      <c r="AA942" s="37"/>
      <c r="AB942" s="37"/>
      <c r="AC942" s="37"/>
      <c r="AD942" s="37"/>
      <c r="AE942" s="37"/>
      <c r="AT942" s="20" t="s">
        <v>174</v>
      </c>
      <c r="AU942" s="20" t="s">
        <v>87</v>
      </c>
    </row>
    <row r="943" spans="1:65" s="2" customFormat="1" ht="11.25">
      <c r="A943" s="37"/>
      <c r="B943" s="38"/>
      <c r="C943" s="39"/>
      <c r="D943" s="194" t="s">
        <v>176</v>
      </c>
      <c r="E943" s="39"/>
      <c r="F943" s="195" t="s">
        <v>1147</v>
      </c>
      <c r="G943" s="39"/>
      <c r="H943" s="39"/>
      <c r="I943" s="191"/>
      <c r="J943" s="39"/>
      <c r="K943" s="39"/>
      <c r="L943" s="42"/>
      <c r="M943" s="192"/>
      <c r="N943" s="193"/>
      <c r="O943" s="67"/>
      <c r="P943" s="67"/>
      <c r="Q943" s="67"/>
      <c r="R943" s="67"/>
      <c r="S943" s="67"/>
      <c r="T943" s="68"/>
      <c r="U943" s="37"/>
      <c r="V943" s="37"/>
      <c r="W943" s="37"/>
      <c r="X943" s="37"/>
      <c r="Y943" s="37"/>
      <c r="Z943" s="37"/>
      <c r="AA943" s="37"/>
      <c r="AB943" s="37"/>
      <c r="AC943" s="37"/>
      <c r="AD943" s="37"/>
      <c r="AE943" s="37"/>
      <c r="AT943" s="20" t="s">
        <v>176</v>
      </c>
      <c r="AU943" s="20" t="s">
        <v>87</v>
      </c>
    </row>
    <row r="944" spans="1:65" s="13" customFormat="1" ht="22.5">
      <c r="B944" s="196"/>
      <c r="C944" s="197"/>
      <c r="D944" s="189" t="s">
        <v>178</v>
      </c>
      <c r="E944" s="198" t="s">
        <v>21</v>
      </c>
      <c r="F944" s="199" t="s">
        <v>1148</v>
      </c>
      <c r="G944" s="197"/>
      <c r="H944" s="200">
        <v>0.25600000000000001</v>
      </c>
      <c r="I944" s="201"/>
      <c r="J944" s="197"/>
      <c r="K944" s="197"/>
      <c r="L944" s="202"/>
      <c r="M944" s="203"/>
      <c r="N944" s="204"/>
      <c r="O944" s="204"/>
      <c r="P944" s="204"/>
      <c r="Q944" s="204"/>
      <c r="R944" s="204"/>
      <c r="S944" s="204"/>
      <c r="T944" s="205"/>
      <c r="AT944" s="206" t="s">
        <v>178</v>
      </c>
      <c r="AU944" s="206" t="s">
        <v>87</v>
      </c>
      <c r="AV944" s="13" t="s">
        <v>87</v>
      </c>
      <c r="AW944" s="13" t="s">
        <v>38</v>
      </c>
      <c r="AX944" s="13" t="s">
        <v>77</v>
      </c>
      <c r="AY944" s="206" t="s">
        <v>165</v>
      </c>
    </row>
    <row r="945" spans="1:65" s="13" customFormat="1" ht="22.5">
      <c r="B945" s="196"/>
      <c r="C945" s="197"/>
      <c r="D945" s="189" t="s">
        <v>178</v>
      </c>
      <c r="E945" s="198" t="s">
        <v>21</v>
      </c>
      <c r="F945" s="199" t="s">
        <v>1149</v>
      </c>
      <c r="G945" s="197"/>
      <c r="H945" s="200">
        <v>0.25600000000000001</v>
      </c>
      <c r="I945" s="201"/>
      <c r="J945" s="197"/>
      <c r="K945" s="197"/>
      <c r="L945" s="202"/>
      <c r="M945" s="203"/>
      <c r="N945" s="204"/>
      <c r="O945" s="204"/>
      <c r="P945" s="204"/>
      <c r="Q945" s="204"/>
      <c r="R945" s="204"/>
      <c r="S945" s="204"/>
      <c r="T945" s="205"/>
      <c r="AT945" s="206" t="s">
        <v>178</v>
      </c>
      <c r="AU945" s="206" t="s">
        <v>87</v>
      </c>
      <c r="AV945" s="13" t="s">
        <v>87</v>
      </c>
      <c r="AW945" s="13" t="s">
        <v>38</v>
      </c>
      <c r="AX945" s="13" t="s">
        <v>77</v>
      </c>
      <c r="AY945" s="206" t="s">
        <v>165</v>
      </c>
    </row>
    <row r="946" spans="1:65" s="14" customFormat="1" ht="11.25">
      <c r="B946" s="207"/>
      <c r="C946" s="208"/>
      <c r="D946" s="189" t="s">
        <v>178</v>
      </c>
      <c r="E946" s="209" t="s">
        <v>21</v>
      </c>
      <c r="F946" s="210" t="s">
        <v>180</v>
      </c>
      <c r="G946" s="208"/>
      <c r="H946" s="211">
        <v>0.51200000000000001</v>
      </c>
      <c r="I946" s="212"/>
      <c r="J946" s="208"/>
      <c r="K946" s="208"/>
      <c r="L946" s="213"/>
      <c r="M946" s="214"/>
      <c r="N946" s="215"/>
      <c r="O946" s="215"/>
      <c r="P946" s="215"/>
      <c r="Q946" s="215"/>
      <c r="R946" s="215"/>
      <c r="S946" s="215"/>
      <c r="T946" s="216"/>
      <c r="AT946" s="217" t="s">
        <v>178</v>
      </c>
      <c r="AU946" s="217" t="s">
        <v>87</v>
      </c>
      <c r="AV946" s="14" t="s">
        <v>172</v>
      </c>
      <c r="AW946" s="14" t="s">
        <v>38</v>
      </c>
      <c r="AX946" s="14" t="s">
        <v>85</v>
      </c>
      <c r="AY946" s="217" t="s">
        <v>165</v>
      </c>
    </row>
    <row r="947" spans="1:65" s="2" customFormat="1" ht="33" customHeight="1">
      <c r="A947" s="37"/>
      <c r="B947" s="38"/>
      <c r="C947" s="176" t="s">
        <v>1150</v>
      </c>
      <c r="D947" s="176" t="s">
        <v>167</v>
      </c>
      <c r="E947" s="177" t="s">
        <v>1151</v>
      </c>
      <c r="F947" s="178" t="s">
        <v>1152</v>
      </c>
      <c r="G947" s="179" t="s">
        <v>196</v>
      </c>
      <c r="H947" s="180">
        <v>0.70599999999999996</v>
      </c>
      <c r="I947" s="181"/>
      <c r="J947" s="182">
        <f>ROUND(I947*H947,2)</f>
        <v>0</v>
      </c>
      <c r="K947" s="178" t="s">
        <v>171</v>
      </c>
      <c r="L947" s="42"/>
      <c r="M947" s="183" t="s">
        <v>21</v>
      </c>
      <c r="N947" s="184" t="s">
        <v>48</v>
      </c>
      <c r="O947" s="67"/>
      <c r="P947" s="185">
        <f>O947*H947</f>
        <v>0</v>
      </c>
      <c r="Q947" s="185">
        <v>2.5018699999999998</v>
      </c>
      <c r="R947" s="185">
        <f>Q947*H947</f>
        <v>1.7663202199999997</v>
      </c>
      <c r="S947" s="185">
        <v>0</v>
      </c>
      <c r="T947" s="186">
        <f>S947*H947</f>
        <v>0</v>
      </c>
      <c r="U947" s="37"/>
      <c r="V947" s="37"/>
      <c r="W947" s="37"/>
      <c r="X947" s="37"/>
      <c r="Y947" s="37"/>
      <c r="Z947" s="37"/>
      <c r="AA947" s="37"/>
      <c r="AB947" s="37"/>
      <c r="AC947" s="37"/>
      <c r="AD947" s="37"/>
      <c r="AE947" s="37"/>
      <c r="AR947" s="187" t="s">
        <v>172</v>
      </c>
      <c r="AT947" s="187" t="s">
        <v>167</v>
      </c>
      <c r="AU947" s="187" t="s">
        <v>87</v>
      </c>
      <c r="AY947" s="20" t="s">
        <v>165</v>
      </c>
      <c r="BE947" s="188">
        <f>IF(N947="základní",J947,0)</f>
        <v>0</v>
      </c>
      <c r="BF947" s="188">
        <f>IF(N947="snížená",J947,0)</f>
        <v>0</v>
      </c>
      <c r="BG947" s="188">
        <f>IF(N947="zákl. přenesená",J947,0)</f>
        <v>0</v>
      </c>
      <c r="BH947" s="188">
        <f>IF(N947="sníž. přenesená",J947,0)</f>
        <v>0</v>
      </c>
      <c r="BI947" s="188">
        <f>IF(N947="nulová",J947,0)</f>
        <v>0</v>
      </c>
      <c r="BJ947" s="20" t="s">
        <v>85</v>
      </c>
      <c r="BK947" s="188">
        <f>ROUND(I947*H947,2)</f>
        <v>0</v>
      </c>
      <c r="BL947" s="20" t="s">
        <v>172</v>
      </c>
      <c r="BM947" s="187" t="s">
        <v>1153</v>
      </c>
    </row>
    <row r="948" spans="1:65" s="2" customFormat="1" ht="19.5">
      <c r="A948" s="37"/>
      <c r="B948" s="38"/>
      <c r="C948" s="39"/>
      <c r="D948" s="189" t="s">
        <v>174</v>
      </c>
      <c r="E948" s="39"/>
      <c r="F948" s="190" t="s">
        <v>1154</v>
      </c>
      <c r="G948" s="39"/>
      <c r="H948" s="39"/>
      <c r="I948" s="191"/>
      <c r="J948" s="39"/>
      <c r="K948" s="39"/>
      <c r="L948" s="42"/>
      <c r="M948" s="192"/>
      <c r="N948" s="193"/>
      <c r="O948" s="67"/>
      <c r="P948" s="67"/>
      <c r="Q948" s="67"/>
      <c r="R948" s="67"/>
      <c r="S948" s="67"/>
      <c r="T948" s="68"/>
      <c r="U948" s="37"/>
      <c r="V948" s="37"/>
      <c r="W948" s="37"/>
      <c r="X948" s="37"/>
      <c r="Y948" s="37"/>
      <c r="Z948" s="37"/>
      <c r="AA948" s="37"/>
      <c r="AB948" s="37"/>
      <c r="AC948" s="37"/>
      <c r="AD948" s="37"/>
      <c r="AE948" s="37"/>
      <c r="AT948" s="20" t="s">
        <v>174</v>
      </c>
      <c r="AU948" s="20" t="s">
        <v>87</v>
      </c>
    </row>
    <row r="949" spans="1:65" s="2" customFormat="1" ht="11.25">
      <c r="A949" s="37"/>
      <c r="B949" s="38"/>
      <c r="C949" s="39"/>
      <c r="D949" s="194" t="s">
        <v>176</v>
      </c>
      <c r="E949" s="39"/>
      <c r="F949" s="195" t="s">
        <v>1155</v>
      </c>
      <c r="G949" s="39"/>
      <c r="H949" s="39"/>
      <c r="I949" s="191"/>
      <c r="J949" s="39"/>
      <c r="K949" s="39"/>
      <c r="L949" s="42"/>
      <c r="M949" s="192"/>
      <c r="N949" s="193"/>
      <c r="O949" s="67"/>
      <c r="P949" s="67"/>
      <c r="Q949" s="67"/>
      <c r="R949" s="67"/>
      <c r="S949" s="67"/>
      <c r="T949" s="68"/>
      <c r="U949" s="37"/>
      <c r="V949" s="37"/>
      <c r="W949" s="37"/>
      <c r="X949" s="37"/>
      <c r="Y949" s="37"/>
      <c r="Z949" s="37"/>
      <c r="AA949" s="37"/>
      <c r="AB949" s="37"/>
      <c r="AC949" s="37"/>
      <c r="AD949" s="37"/>
      <c r="AE949" s="37"/>
      <c r="AT949" s="20" t="s">
        <v>176</v>
      </c>
      <c r="AU949" s="20" t="s">
        <v>87</v>
      </c>
    </row>
    <row r="950" spans="1:65" s="13" customFormat="1" ht="11.25">
      <c r="B950" s="196"/>
      <c r="C950" s="197"/>
      <c r="D950" s="189" t="s">
        <v>178</v>
      </c>
      <c r="E950" s="198" t="s">
        <v>21</v>
      </c>
      <c r="F950" s="199" t="s">
        <v>1156</v>
      </c>
      <c r="G950" s="197"/>
      <c r="H950" s="200">
        <v>0.70599999999999996</v>
      </c>
      <c r="I950" s="201"/>
      <c r="J950" s="197"/>
      <c r="K950" s="197"/>
      <c r="L950" s="202"/>
      <c r="M950" s="203"/>
      <c r="N950" s="204"/>
      <c r="O950" s="204"/>
      <c r="P950" s="204"/>
      <c r="Q950" s="204"/>
      <c r="R950" s="204"/>
      <c r="S950" s="204"/>
      <c r="T950" s="205"/>
      <c r="AT950" s="206" t="s">
        <v>178</v>
      </c>
      <c r="AU950" s="206" t="s">
        <v>87</v>
      </c>
      <c r="AV950" s="13" t="s">
        <v>87</v>
      </c>
      <c r="AW950" s="13" t="s">
        <v>38</v>
      </c>
      <c r="AX950" s="13" t="s">
        <v>77</v>
      </c>
      <c r="AY950" s="206" t="s">
        <v>165</v>
      </c>
    </row>
    <row r="951" spans="1:65" s="14" customFormat="1" ht="11.25">
      <c r="B951" s="207"/>
      <c r="C951" s="208"/>
      <c r="D951" s="189" t="s">
        <v>178</v>
      </c>
      <c r="E951" s="209" t="s">
        <v>21</v>
      </c>
      <c r="F951" s="210" t="s">
        <v>180</v>
      </c>
      <c r="G951" s="208"/>
      <c r="H951" s="211">
        <v>0.70599999999999996</v>
      </c>
      <c r="I951" s="212"/>
      <c r="J951" s="208"/>
      <c r="K951" s="208"/>
      <c r="L951" s="213"/>
      <c r="M951" s="214"/>
      <c r="N951" s="215"/>
      <c r="O951" s="215"/>
      <c r="P951" s="215"/>
      <c r="Q951" s="215"/>
      <c r="R951" s="215"/>
      <c r="S951" s="215"/>
      <c r="T951" s="216"/>
      <c r="AT951" s="217" t="s">
        <v>178</v>
      </c>
      <c r="AU951" s="217" t="s">
        <v>87</v>
      </c>
      <c r="AV951" s="14" t="s">
        <v>172</v>
      </c>
      <c r="AW951" s="14" t="s">
        <v>38</v>
      </c>
      <c r="AX951" s="14" t="s">
        <v>85</v>
      </c>
      <c r="AY951" s="217" t="s">
        <v>165</v>
      </c>
    </row>
    <row r="952" spans="1:65" s="2" customFormat="1" ht="24.2" customHeight="1">
      <c r="A952" s="37"/>
      <c r="B952" s="38"/>
      <c r="C952" s="176" t="s">
        <v>1157</v>
      </c>
      <c r="D952" s="176" t="s">
        <v>167</v>
      </c>
      <c r="E952" s="177" t="s">
        <v>1158</v>
      </c>
      <c r="F952" s="178" t="s">
        <v>1159</v>
      </c>
      <c r="G952" s="179" t="s">
        <v>196</v>
      </c>
      <c r="H952" s="180">
        <v>0.70599999999999996</v>
      </c>
      <c r="I952" s="181"/>
      <c r="J952" s="182">
        <f>ROUND(I952*H952,2)</f>
        <v>0</v>
      </c>
      <c r="K952" s="178" t="s">
        <v>171</v>
      </c>
      <c r="L952" s="42"/>
      <c r="M952" s="183" t="s">
        <v>21</v>
      </c>
      <c r="N952" s="184" t="s">
        <v>48</v>
      </c>
      <c r="O952" s="67"/>
      <c r="P952" s="185">
        <f>O952*H952</f>
        <v>0</v>
      </c>
      <c r="Q952" s="185">
        <v>0.01</v>
      </c>
      <c r="R952" s="185">
        <f>Q952*H952</f>
        <v>7.0599999999999994E-3</v>
      </c>
      <c r="S952" s="185">
        <v>0</v>
      </c>
      <c r="T952" s="186">
        <f>S952*H952</f>
        <v>0</v>
      </c>
      <c r="U952" s="37"/>
      <c r="V952" s="37"/>
      <c r="W952" s="37"/>
      <c r="X952" s="37"/>
      <c r="Y952" s="37"/>
      <c r="Z952" s="37"/>
      <c r="AA952" s="37"/>
      <c r="AB952" s="37"/>
      <c r="AC952" s="37"/>
      <c r="AD952" s="37"/>
      <c r="AE952" s="37"/>
      <c r="AR952" s="187" t="s">
        <v>172</v>
      </c>
      <c r="AT952" s="187" t="s">
        <v>167</v>
      </c>
      <c r="AU952" s="187" t="s">
        <v>87</v>
      </c>
      <c r="AY952" s="20" t="s">
        <v>165</v>
      </c>
      <c r="BE952" s="188">
        <f>IF(N952="základní",J952,0)</f>
        <v>0</v>
      </c>
      <c r="BF952" s="188">
        <f>IF(N952="snížená",J952,0)</f>
        <v>0</v>
      </c>
      <c r="BG952" s="188">
        <f>IF(N952="zákl. přenesená",J952,0)</f>
        <v>0</v>
      </c>
      <c r="BH952" s="188">
        <f>IF(N952="sníž. přenesená",J952,0)</f>
        <v>0</v>
      </c>
      <c r="BI952" s="188">
        <f>IF(N952="nulová",J952,0)</f>
        <v>0</v>
      </c>
      <c r="BJ952" s="20" t="s">
        <v>85</v>
      </c>
      <c r="BK952" s="188">
        <f>ROUND(I952*H952,2)</f>
        <v>0</v>
      </c>
      <c r="BL952" s="20" t="s">
        <v>172</v>
      </c>
      <c r="BM952" s="187" t="s">
        <v>1160</v>
      </c>
    </row>
    <row r="953" spans="1:65" s="2" customFormat="1" ht="29.25">
      <c r="A953" s="37"/>
      <c r="B953" s="38"/>
      <c r="C953" s="39"/>
      <c r="D953" s="189" t="s">
        <v>174</v>
      </c>
      <c r="E953" s="39"/>
      <c r="F953" s="190" t="s">
        <v>1161</v>
      </c>
      <c r="G953" s="39"/>
      <c r="H953" s="39"/>
      <c r="I953" s="191"/>
      <c r="J953" s="39"/>
      <c r="K953" s="39"/>
      <c r="L953" s="42"/>
      <c r="M953" s="192"/>
      <c r="N953" s="193"/>
      <c r="O953" s="67"/>
      <c r="P953" s="67"/>
      <c r="Q953" s="67"/>
      <c r="R953" s="67"/>
      <c r="S953" s="67"/>
      <c r="T953" s="68"/>
      <c r="U953" s="37"/>
      <c r="V953" s="37"/>
      <c r="W953" s="37"/>
      <c r="X953" s="37"/>
      <c r="Y953" s="37"/>
      <c r="Z953" s="37"/>
      <c r="AA953" s="37"/>
      <c r="AB953" s="37"/>
      <c r="AC953" s="37"/>
      <c r="AD953" s="37"/>
      <c r="AE953" s="37"/>
      <c r="AT953" s="20" t="s">
        <v>174</v>
      </c>
      <c r="AU953" s="20" t="s">
        <v>87</v>
      </c>
    </row>
    <row r="954" spans="1:65" s="2" customFormat="1" ht="11.25">
      <c r="A954" s="37"/>
      <c r="B954" s="38"/>
      <c r="C954" s="39"/>
      <c r="D954" s="194" t="s">
        <v>176</v>
      </c>
      <c r="E954" s="39"/>
      <c r="F954" s="195" t="s">
        <v>1162</v>
      </c>
      <c r="G954" s="39"/>
      <c r="H954" s="39"/>
      <c r="I954" s="191"/>
      <c r="J954" s="39"/>
      <c r="K954" s="39"/>
      <c r="L954" s="42"/>
      <c r="M954" s="192"/>
      <c r="N954" s="193"/>
      <c r="O954" s="67"/>
      <c r="P954" s="67"/>
      <c r="Q954" s="67"/>
      <c r="R954" s="67"/>
      <c r="S954" s="67"/>
      <c r="T954" s="68"/>
      <c r="U954" s="37"/>
      <c r="V954" s="37"/>
      <c r="W954" s="37"/>
      <c r="X954" s="37"/>
      <c r="Y954" s="37"/>
      <c r="Z954" s="37"/>
      <c r="AA954" s="37"/>
      <c r="AB954" s="37"/>
      <c r="AC954" s="37"/>
      <c r="AD954" s="37"/>
      <c r="AE954" s="37"/>
      <c r="AT954" s="20" t="s">
        <v>176</v>
      </c>
      <c r="AU954" s="20" t="s">
        <v>87</v>
      </c>
    </row>
    <row r="955" spans="1:65" s="13" customFormat="1" ht="11.25">
      <c r="B955" s="196"/>
      <c r="C955" s="197"/>
      <c r="D955" s="189" t="s">
        <v>178</v>
      </c>
      <c r="E955" s="198" t="s">
        <v>21</v>
      </c>
      <c r="F955" s="199" t="s">
        <v>1156</v>
      </c>
      <c r="G955" s="197"/>
      <c r="H955" s="200">
        <v>0.70599999999999996</v>
      </c>
      <c r="I955" s="201"/>
      <c r="J955" s="197"/>
      <c r="K955" s="197"/>
      <c r="L955" s="202"/>
      <c r="M955" s="203"/>
      <c r="N955" s="204"/>
      <c r="O955" s="204"/>
      <c r="P955" s="204"/>
      <c r="Q955" s="204"/>
      <c r="R955" s="204"/>
      <c r="S955" s="204"/>
      <c r="T955" s="205"/>
      <c r="AT955" s="206" t="s">
        <v>178</v>
      </c>
      <c r="AU955" s="206" t="s">
        <v>87</v>
      </c>
      <c r="AV955" s="13" t="s">
        <v>87</v>
      </c>
      <c r="AW955" s="13" t="s">
        <v>38</v>
      </c>
      <c r="AX955" s="13" t="s">
        <v>77</v>
      </c>
      <c r="AY955" s="206" t="s">
        <v>165</v>
      </c>
    </row>
    <row r="956" spans="1:65" s="14" customFormat="1" ht="11.25">
      <c r="B956" s="207"/>
      <c r="C956" s="208"/>
      <c r="D956" s="189" t="s">
        <v>178</v>
      </c>
      <c r="E956" s="209" t="s">
        <v>21</v>
      </c>
      <c r="F956" s="210" t="s">
        <v>180</v>
      </c>
      <c r="G956" s="208"/>
      <c r="H956" s="211">
        <v>0.70599999999999996</v>
      </c>
      <c r="I956" s="212"/>
      <c r="J956" s="208"/>
      <c r="K956" s="208"/>
      <c r="L956" s="213"/>
      <c r="M956" s="214"/>
      <c r="N956" s="215"/>
      <c r="O956" s="215"/>
      <c r="P956" s="215"/>
      <c r="Q956" s="215"/>
      <c r="R956" s="215"/>
      <c r="S956" s="215"/>
      <c r="T956" s="216"/>
      <c r="AT956" s="217" t="s">
        <v>178</v>
      </c>
      <c r="AU956" s="217" t="s">
        <v>87</v>
      </c>
      <c r="AV956" s="14" t="s">
        <v>172</v>
      </c>
      <c r="AW956" s="14" t="s">
        <v>38</v>
      </c>
      <c r="AX956" s="14" t="s">
        <v>85</v>
      </c>
      <c r="AY956" s="217" t="s">
        <v>165</v>
      </c>
    </row>
    <row r="957" spans="1:65" s="2" customFormat="1" ht="33" customHeight="1">
      <c r="A957" s="37"/>
      <c r="B957" s="38"/>
      <c r="C957" s="176" t="s">
        <v>1163</v>
      </c>
      <c r="D957" s="176" t="s">
        <v>167</v>
      </c>
      <c r="E957" s="177" t="s">
        <v>1164</v>
      </c>
      <c r="F957" s="178" t="s">
        <v>1165</v>
      </c>
      <c r="G957" s="179" t="s">
        <v>196</v>
      </c>
      <c r="H957" s="180">
        <v>0.70599999999999996</v>
      </c>
      <c r="I957" s="181"/>
      <c r="J957" s="182">
        <f>ROUND(I957*H957,2)</f>
        <v>0</v>
      </c>
      <c r="K957" s="178" t="s">
        <v>171</v>
      </c>
      <c r="L957" s="42"/>
      <c r="M957" s="183" t="s">
        <v>21</v>
      </c>
      <c r="N957" s="184" t="s">
        <v>48</v>
      </c>
      <c r="O957" s="67"/>
      <c r="P957" s="185">
        <f>O957*H957</f>
        <v>0</v>
      </c>
      <c r="Q957" s="185">
        <v>0</v>
      </c>
      <c r="R957" s="185">
        <f>Q957*H957</f>
        <v>0</v>
      </c>
      <c r="S957" s="185">
        <v>0</v>
      </c>
      <c r="T957" s="186">
        <f>S957*H957</f>
        <v>0</v>
      </c>
      <c r="U957" s="37"/>
      <c r="V957" s="37"/>
      <c r="W957" s="37"/>
      <c r="X957" s="37"/>
      <c r="Y957" s="37"/>
      <c r="Z957" s="37"/>
      <c r="AA957" s="37"/>
      <c r="AB957" s="37"/>
      <c r="AC957" s="37"/>
      <c r="AD957" s="37"/>
      <c r="AE957" s="37"/>
      <c r="AR957" s="187" t="s">
        <v>172</v>
      </c>
      <c r="AT957" s="187" t="s">
        <v>167</v>
      </c>
      <c r="AU957" s="187" t="s">
        <v>87</v>
      </c>
      <c r="AY957" s="20" t="s">
        <v>165</v>
      </c>
      <c r="BE957" s="188">
        <f>IF(N957="základní",J957,0)</f>
        <v>0</v>
      </c>
      <c r="BF957" s="188">
        <f>IF(N957="snížená",J957,0)</f>
        <v>0</v>
      </c>
      <c r="BG957" s="188">
        <f>IF(N957="zákl. přenesená",J957,0)</f>
        <v>0</v>
      </c>
      <c r="BH957" s="188">
        <f>IF(N957="sníž. přenesená",J957,0)</f>
        <v>0</v>
      </c>
      <c r="BI957" s="188">
        <f>IF(N957="nulová",J957,0)</f>
        <v>0</v>
      </c>
      <c r="BJ957" s="20" t="s">
        <v>85</v>
      </c>
      <c r="BK957" s="188">
        <f>ROUND(I957*H957,2)</f>
        <v>0</v>
      </c>
      <c r="BL957" s="20" t="s">
        <v>172</v>
      </c>
      <c r="BM957" s="187" t="s">
        <v>1166</v>
      </c>
    </row>
    <row r="958" spans="1:65" s="2" customFormat="1" ht="29.25">
      <c r="A958" s="37"/>
      <c r="B958" s="38"/>
      <c r="C958" s="39"/>
      <c r="D958" s="189" t="s">
        <v>174</v>
      </c>
      <c r="E958" s="39"/>
      <c r="F958" s="190" t="s">
        <v>1167</v>
      </c>
      <c r="G958" s="39"/>
      <c r="H958" s="39"/>
      <c r="I958" s="191"/>
      <c r="J958" s="39"/>
      <c r="K958" s="39"/>
      <c r="L958" s="42"/>
      <c r="M958" s="192"/>
      <c r="N958" s="193"/>
      <c r="O958" s="67"/>
      <c r="P958" s="67"/>
      <c r="Q958" s="67"/>
      <c r="R958" s="67"/>
      <c r="S958" s="67"/>
      <c r="T958" s="68"/>
      <c r="U958" s="37"/>
      <c r="V958" s="37"/>
      <c r="W958" s="37"/>
      <c r="X958" s="37"/>
      <c r="Y958" s="37"/>
      <c r="Z958" s="37"/>
      <c r="AA958" s="37"/>
      <c r="AB958" s="37"/>
      <c r="AC958" s="37"/>
      <c r="AD958" s="37"/>
      <c r="AE958" s="37"/>
      <c r="AT958" s="20" t="s">
        <v>174</v>
      </c>
      <c r="AU958" s="20" t="s">
        <v>87</v>
      </c>
    </row>
    <row r="959" spans="1:65" s="2" customFormat="1" ht="11.25">
      <c r="A959" s="37"/>
      <c r="B959" s="38"/>
      <c r="C959" s="39"/>
      <c r="D959" s="194" t="s">
        <v>176</v>
      </c>
      <c r="E959" s="39"/>
      <c r="F959" s="195" t="s">
        <v>1168</v>
      </c>
      <c r="G959" s="39"/>
      <c r="H959" s="39"/>
      <c r="I959" s="191"/>
      <c r="J959" s="39"/>
      <c r="K959" s="39"/>
      <c r="L959" s="42"/>
      <c r="M959" s="192"/>
      <c r="N959" s="193"/>
      <c r="O959" s="67"/>
      <c r="P959" s="67"/>
      <c r="Q959" s="67"/>
      <c r="R959" s="67"/>
      <c r="S959" s="67"/>
      <c r="T959" s="68"/>
      <c r="U959" s="37"/>
      <c r="V959" s="37"/>
      <c r="W959" s="37"/>
      <c r="X959" s="37"/>
      <c r="Y959" s="37"/>
      <c r="Z959" s="37"/>
      <c r="AA959" s="37"/>
      <c r="AB959" s="37"/>
      <c r="AC959" s="37"/>
      <c r="AD959" s="37"/>
      <c r="AE959" s="37"/>
      <c r="AT959" s="20" t="s">
        <v>176</v>
      </c>
      <c r="AU959" s="20" t="s">
        <v>87</v>
      </c>
    </row>
    <row r="960" spans="1:65" s="13" customFormat="1" ht="11.25">
      <c r="B960" s="196"/>
      <c r="C960" s="197"/>
      <c r="D960" s="189" t="s">
        <v>178</v>
      </c>
      <c r="E960" s="198" t="s">
        <v>21</v>
      </c>
      <c r="F960" s="199" t="s">
        <v>1156</v>
      </c>
      <c r="G960" s="197"/>
      <c r="H960" s="200">
        <v>0.70599999999999996</v>
      </c>
      <c r="I960" s="201"/>
      <c r="J960" s="197"/>
      <c r="K960" s="197"/>
      <c r="L960" s="202"/>
      <c r="M960" s="203"/>
      <c r="N960" s="204"/>
      <c r="O960" s="204"/>
      <c r="P960" s="204"/>
      <c r="Q960" s="204"/>
      <c r="R960" s="204"/>
      <c r="S960" s="204"/>
      <c r="T960" s="205"/>
      <c r="AT960" s="206" t="s">
        <v>178</v>
      </c>
      <c r="AU960" s="206" t="s">
        <v>87</v>
      </c>
      <c r="AV960" s="13" t="s">
        <v>87</v>
      </c>
      <c r="AW960" s="13" t="s">
        <v>38</v>
      </c>
      <c r="AX960" s="13" t="s">
        <v>77</v>
      </c>
      <c r="AY960" s="206" t="s">
        <v>165</v>
      </c>
    </row>
    <row r="961" spans="1:65" s="14" customFormat="1" ht="11.25">
      <c r="B961" s="207"/>
      <c r="C961" s="208"/>
      <c r="D961" s="189" t="s">
        <v>178</v>
      </c>
      <c r="E961" s="209" t="s">
        <v>21</v>
      </c>
      <c r="F961" s="210" t="s">
        <v>180</v>
      </c>
      <c r="G961" s="208"/>
      <c r="H961" s="211">
        <v>0.70599999999999996</v>
      </c>
      <c r="I961" s="212"/>
      <c r="J961" s="208"/>
      <c r="K961" s="208"/>
      <c r="L961" s="213"/>
      <c r="M961" s="214"/>
      <c r="N961" s="215"/>
      <c r="O961" s="215"/>
      <c r="P961" s="215"/>
      <c r="Q961" s="215"/>
      <c r="R961" s="215"/>
      <c r="S961" s="215"/>
      <c r="T961" s="216"/>
      <c r="AT961" s="217" t="s">
        <v>178</v>
      </c>
      <c r="AU961" s="217" t="s">
        <v>87</v>
      </c>
      <c r="AV961" s="14" t="s">
        <v>172</v>
      </c>
      <c r="AW961" s="14" t="s">
        <v>38</v>
      </c>
      <c r="AX961" s="14" t="s">
        <v>85</v>
      </c>
      <c r="AY961" s="217" t="s">
        <v>165</v>
      </c>
    </row>
    <row r="962" spans="1:65" s="2" customFormat="1" ht="16.5" customHeight="1">
      <c r="A962" s="37"/>
      <c r="B962" s="38"/>
      <c r="C962" s="176" t="s">
        <v>1169</v>
      </c>
      <c r="D962" s="176" t="s">
        <v>167</v>
      </c>
      <c r="E962" s="177" t="s">
        <v>1170</v>
      </c>
      <c r="F962" s="178" t="s">
        <v>1171</v>
      </c>
      <c r="G962" s="179" t="s">
        <v>261</v>
      </c>
      <c r="H962" s="180">
        <v>7.1999999999999995E-2</v>
      </c>
      <c r="I962" s="181"/>
      <c r="J962" s="182">
        <f>ROUND(I962*H962,2)</f>
        <v>0</v>
      </c>
      <c r="K962" s="178" t="s">
        <v>171</v>
      </c>
      <c r="L962" s="42"/>
      <c r="M962" s="183" t="s">
        <v>21</v>
      </c>
      <c r="N962" s="184" t="s">
        <v>48</v>
      </c>
      <c r="O962" s="67"/>
      <c r="P962" s="185">
        <f>O962*H962</f>
        <v>0</v>
      </c>
      <c r="Q962" s="185">
        <v>1.06277</v>
      </c>
      <c r="R962" s="185">
        <f>Q962*H962</f>
        <v>7.6519439999999994E-2</v>
      </c>
      <c r="S962" s="185">
        <v>0</v>
      </c>
      <c r="T962" s="186">
        <f>S962*H962</f>
        <v>0</v>
      </c>
      <c r="U962" s="37"/>
      <c r="V962" s="37"/>
      <c r="W962" s="37"/>
      <c r="X962" s="37"/>
      <c r="Y962" s="37"/>
      <c r="Z962" s="37"/>
      <c r="AA962" s="37"/>
      <c r="AB962" s="37"/>
      <c r="AC962" s="37"/>
      <c r="AD962" s="37"/>
      <c r="AE962" s="37"/>
      <c r="AR962" s="187" t="s">
        <v>172</v>
      </c>
      <c r="AT962" s="187" t="s">
        <v>167</v>
      </c>
      <c r="AU962" s="187" t="s">
        <v>87</v>
      </c>
      <c r="AY962" s="20" t="s">
        <v>165</v>
      </c>
      <c r="BE962" s="188">
        <f>IF(N962="základní",J962,0)</f>
        <v>0</v>
      </c>
      <c r="BF962" s="188">
        <f>IF(N962="snížená",J962,0)</f>
        <v>0</v>
      </c>
      <c r="BG962" s="188">
        <f>IF(N962="zákl. přenesená",J962,0)</f>
        <v>0</v>
      </c>
      <c r="BH962" s="188">
        <f>IF(N962="sníž. přenesená",J962,0)</f>
        <v>0</v>
      </c>
      <c r="BI962" s="188">
        <f>IF(N962="nulová",J962,0)</f>
        <v>0</v>
      </c>
      <c r="BJ962" s="20" t="s">
        <v>85</v>
      </c>
      <c r="BK962" s="188">
        <f>ROUND(I962*H962,2)</f>
        <v>0</v>
      </c>
      <c r="BL962" s="20" t="s">
        <v>172</v>
      </c>
      <c r="BM962" s="187" t="s">
        <v>1172</v>
      </c>
    </row>
    <row r="963" spans="1:65" s="2" customFormat="1" ht="11.25">
      <c r="A963" s="37"/>
      <c r="B963" s="38"/>
      <c r="C963" s="39"/>
      <c r="D963" s="189" t="s">
        <v>174</v>
      </c>
      <c r="E963" s="39"/>
      <c r="F963" s="190" t="s">
        <v>1173</v>
      </c>
      <c r="G963" s="39"/>
      <c r="H963" s="39"/>
      <c r="I963" s="191"/>
      <c r="J963" s="39"/>
      <c r="K963" s="39"/>
      <c r="L963" s="42"/>
      <c r="M963" s="192"/>
      <c r="N963" s="193"/>
      <c r="O963" s="67"/>
      <c r="P963" s="67"/>
      <c r="Q963" s="67"/>
      <c r="R963" s="67"/>
      <c r="S963" s="67"/>
      <c r="T963" s="68"/>
      <c r="U963" s="37"/>
      <c r="V963" s="37"/>
      <c r="W963" s="37"/>
      <c r="X963" s="37"/>
      <c r="Y963" s="37"/>
      <c r="Z963" s="37"/>
      <c r="AA963" s="37"/>
      <c r="AB963" s="37"/>
      <c r="AC963" s="37"/>
      <c r="AD963" s="37"/>
      <c r="AE963" s="37"/>
      <c r="AT963" s="20" t="s">
        <v>174</v>
      </c>
      <c r="AU963" s="20" t="s">
        <v>87</v>
      </c>
    </row>
    <row r="964" spans="1:65" s="2" customFormat="1" ht="11.25">
      <c r="A964" s="37"/>
      <c r="B964" s="38"/>
      <c r="C964" s="39"/>
      <c r="D964" s="194" t="s">
        <v>176</v>
      </c>
      <c r="E964" s="39"/>
      <c r="F964" s="195" t="s">
        <v>1174</v>
      </c>
      <c r="G964" s="39"/>
      <c r="H964" s="39"/>
      <c r="I964" s="191"/>
      <c r="J964" s="39"/>
      <c r="K964" s="39"/>
      <c r="L964" s="42"/>
      <c r="M964" s="192"/>
      <c r="N964" s="193"/>
      <c r="O964" s="67"/>
      <c r="P964" s="67"/>
      <c r="Q964" s="67"/>
      <c r="R964" s="67"/>
      <c r="S964" s="67"/>
      <c r="T964" s="68"/>
      <c r="U964" s="37"/>
      <c r="V964" s="37"/>
      <c r="W964" s="37"/>
      <c r="X964" s="37"/>
      <c r="Y964" s="37"/>
      <c r="Z964" s="37"/>
      <c r="AA964" s="37"/>
      <c r="AB964" s="37"/>
      <c r="AC964" s="37"/>
      <c r="AD964" s="37"/>
      <c r="AE964" s="37"/>
      <c r="AT964" s="20" t="s">
        <v>176</v>
      </c>
      <c r="AU964" s="20" t="s">
        <v>87</v>
      </c>
    </row>
    <row r="965" spans="1:65" s="13" customFormat="1" ht="11.25">
      <c r="B965" s="196"/>
      <c r="C965" s="197"/>
      <c r="D965" s="189" t="s">
        <v>178</v>
      </c>
      <c r="E965" s="198" t="s">
        <v>21</v>
      </c>
      <c r="F965" s="199" t="s">
        <v>1175</v>
      </c>
      <c r="G965" s="197"/>
      <c r="H965" s="200">
        <v>7.1999999999999995E-2</v>
      </c>
      <c r="I965" s="201"/>
      <c r="J965" s="197"/>
      <c r="K965" s="197"/>
      <c r="L965" s="202"/>
      <c r="M965" s="203"/>
      <c r="N965" s="204"/>
      <c r="O965" s="204"/>
      <c r="P965" s="204"/>
      <c r="Q965" s="204"/>
      <c r="R965" s="204"/>
      <c r="S965" s="204"/>
      <c r="T965" s="205"/>
      <c r="AT965" s="206" t="s">
        <v>178</v>
      </c>
      <c r="AU965" s="206" t="s">
        <v>87</v>
      </c>
      <c r="AV965" s="13" t="s">
        <v>87</v>
      </c>
      <c r="AW965" s="13" t="s">
        <v>38</v>
      </c>
      <c r="AX965" s="13" t="s">
        <v>77</v>
      </c>
      <c r="AY965" s="206" t="s">
        <v>165</v>
      </c>
    </row>
    <row r="966" spans="1:65" s="14" customFormat="1" ht="11.25">
      <c r="B966" s="207"/>
      <c r="C966" s="208"/>
      <c r="D966" s="189" t="s">
        <v>178</v>
      </c>
      <c r="E966" s="209" t="s">
        <v>21</v>
      </c>
      <c r="F966" s="210" t="s">
        <v>180</v>
      </c>
      <c r="G966" s="208"/>
      <c r="H966" s="211">
        <v>7.1999999999999995E-2</v>
      </c>
      <c r="I966" s="212"/>
      <c r="J966" s="208"/>
      <c r="K966" s="208"/>
      <c r="L966" s="213"/>
      <c r="M966" s="214"/>
      <c r="N966" s="215"/>
      <c r="O966" s="215"/>
      <c r="P966" s="215"/>
      <c r="Q966" s="215"/>
      <c r="R966" s="215"/>
      <c r="S966" s="215"/>
      <c r="T966" s="216"/>
      <c r="AT966" s="217" t="s">
        <v>178</v>
      </c>
      <c r="AU966" s="217" t="s">
        <v>87</v>
      </c>
      <c r="AV966" s="14" t="s">
        <v>172</v>
      </c>
      <c r="AW966" s="14" t="s">
        <v>38</v>
      </c>
      <c r="AX966" s="14" t="s">
        <v>85</v>
      </c>
      <c r="AY966" s="217" t="s">
        <v>165</v>
      </c>
    </row>
    <row r="967" spans="1:65" s="2" customFormat="1" ht="24.2" customHeight="1">
      <c r="A967" s="37"/>
      <c r="B967" s="38"/>
      <c r="C967" s="176" t="s">
        <v>1176</v>
      </c>
      <c r="D967" s="176" t="s">
        <v>167</v>
      </c>
      <c r="E967" s="177" t="s">
        <v>1177</v>
      </c>
      <c r="F967" s="178" t="s">
        <v>1178</v>
      </c>
      <c r="G967" s="179" t="s">
        <v>170</v>
      </c>
      <c r="H967" s="180">
        <v>6.1760000000000002</v>
      </c>
      <c r="I967" s="181"/>
      <c r="J967" s="182">
        <f>ROUND(I967*H967,2)</f>
        <v>0</v>
      </c>
      <c r="K967" s="178" t="s">
        <v>171</v>
      </c>
      <c r="L967" s="42"/>
      <c r="M967" s="183" t="s">
        <v>21</v>
      </c>
      <c r="N967" s="184" t="s">
        <v>48</v>
      </c>
      <c r="O967" s="67"/>
      <c r="P967" s="185">
        <f>O967*H967</f>
        <v>0</v>
      </c>
      <c r="Q967" s="185">
        <v>4.2000000000000003E-2</v>
      </c>
      <c r="R967" s="185">
        <f>Q967*H967</f>
        <v>0.25939200000000001</v>
      </c>
      <c r="S967" s="185">
        <v>0</v>
      </c>
      <c r="T967" s="186">
        <f>S967*H967</f>
        <v>0</v>
      </c>
      <c r="U967" s="37"/>
      <c r="V967" s="37"/>
      <c r="W967" s="37"/>
      <c r="X967" s="37"/>
      <c r="Y967" s="37"/>
      <c r="Z967" s="37"/>
      <c r="AA967" s="37"/>
      <c r="AB967" s="37"/>
      <c r="AC967" s="37"/>
      <c r="AD967" s="37"/>
      <c r="AE967" s="37"/>
      <c r="AR967" s="187" t="s">
        <v>172</v>
      </c>
      <c r="AT967" s="187" t="s">
        <v>167</v>
      </c>
      <c r="AU967" s="187" t="s">
        <v>87</v>
      </c>
      <c r="AY967" s="20" t="s">
        <v>165</v>
      </c>
      <c r="BE967" s="188">
        <f>IF(N967="základní",J967,0)</f>
        <v>0</v>
      </c>
      <c r="BF967" s="188">
        <f>IF(N967="snížená",J967,0)</f>
        <v>0</v>
      </c>
      <c r="BG967" s="188">
        <f>IF(N967="zákl. přenesená",J967,0)</f>
        <v>0</v>
      </c>
      <c r="BH967" s="188">
        <f>IF(N967="sníž. přenesená",J967,0)</f>
        <v>0</v>
      </c>
      <c r="BI967" s="188">
        <f>IF(N967="nulová",J967,0)</f>
        <v>0</v>
      </c>
      <c r="BJ967" s="20" t="s">
        <v>85</v>
      </c>
      <c r="BK967" s="188">
        <f>ROUND(I967*H967,2)</f>
        <v>0</v>
      </c>
      <c r="BL967" s="20" t="s">
        <v>172</v>
      </c>
      <c r="BM967" s="187" t="s">
        <v>1179</v>
      </c>
    </row>
    <row r="968" spans="1:65" s="2" customFormat="1" ht="19.5">
      <c r="A968" s="37"/>
      <c r="B968" s="38"/>
      <c r="C968" s="39"/>
      <c r="D968" s="189" t="s">
        <v>174</v>
      </c>
      <c r="E968" s="39"/>
      <c r="F968" s="190" t="s">
        <v>1180</v>
      </c>
      <c r="G968" s="39"/>
      <c r="H968" s="39"/>
      <c r="I968" s="191"/>
      <c r="J968" s="39"/>
      <c r="K968" s="39"/>
      <c r="L968" s="42"/>
      <c r="M968" s="192"/>
      <c r="N968" s="193"/>
      <c r="O968" s="67"/>
      <c r="P968" s="67"/>
      <c r="Q968" s="67"/>
      <c r="R968" s="67"/>
      <c r="S968" s="67"/>
      <c r="T968" s="68"/>
      <c r="U968" s="37"/>
      <c r="V968" s="37"/>
      <c r="W968" s="37"/>
      <c r="X968" s="37"/>
      <c r="Y968" s="37"/>
      <c r="Z968" s="37"/>
      <c r="AA968" s="37"/>
      <c r="AB968" s="37"/>
      <c r="AC968" s="37"/>
      <c r="AD968" s="37"/>
      <c r="AE968" s="37"/>
      <c r="AT968" s="20" t="s">
        <v>174</v>
      </c>
      <c r="AU968" s="20" t="s">
        <v>87</v>
      </c>
    </row>
    <row r="969" spans="1:65" s="2" customFormat="1" ht="11.25">
      <c r="A969" s="37"/>
      <c r="B969" s="38"/>
      <c r="C969" s="39"/>
      <c r="D969" s="194" t="s">
        <v>176</v>
      </c>
      <c r="E969" s="39"/>
      <c r="F969" s="195" t="s">
        <v>1181</v>
      </c>
      <c r="G969" s="39"/>
      <c r="H969" s="39"/>
      <c r="I969" s="191"/>
      <c r="J969" s="39"/>
      <c r="K969" s="39"/>
      <c r="L969" s="42"/>
      <c r="M969" s="192"/>
      <c r="N969" s="193"/>
      <c r="O969" s="67"/>
      <c r="P969" s="67"/>
      <c r="Q969" s="67"/>
      <c r="R969" s="67"/>
      <c r="S969" s="67"/>
      <c r="T969" s="68"/>
      <c r="U969" s="37"/>
      <c r="V969" s="37"/>
      <c r="W969" s="37"/>
      <c r="X969" s="37"/>
      <c r="Y969" s="37"/>
      <c r="Z969" s="37"/>
      <c r="AA969" s="37"/>
      <c r="AB969" s="37"/>
      <c r="AC969" s="37"/>
      <c r="AD969" s="37"/>
      <c r="AE969" s="37"/>
      <c r="AT969" s="20" t="s">
        <v>176</v>
      </c>
      <c r="AU969" s="20" t="s">
        <v>87</v>
      </c>
    </row>
    <row r="970" spans="1:65" s="13" customFormat="1" ht="11.25">
      <c r="B970" s="196"/>
      <c r="C970" s="197"/>
      <c r="D970" s="189" t="s">
        <v>178</v>
      </c>
      <c r="E970" s="198" t="s">
        <v>21</v>
      </c>
      <c r="F970" s="199" t="s">
        <v>1182</v>
      </c>
      <c r="G970" s="197"/>
      <c r="H970" s="200">
        <v>1.4279999999999999</v>
      </c>
      <c r="I970" s="201"/>
      <c r="J970" s="197"/>
      <c r="K970" s="197"/>
      <c r="L970" s="202"/>
      <c r="M970" s="203"/>
      <c r="N970" s="204"/>
      <c r="O970" s="204"/>
      <c r="P970" s="204"/>
      <c r="Q970" s="204"/>
      <c r="R970" s="204"/>
      <c r="S970" s="204"/>
      <c r="T970" s="205"/>
      <c r="AT970" s="206" t="s">
        <v>178</v>
      </c>
      <c r="AU970" s="206" t="s">
        <v>87</v>
      </c>
      <c r="AV970" s="13" t="s">
        <v>87</v>
      </c>
      <c r="AW970" s="13" t="s">
        <v>38</v>
      </c>
      <c r="AX970" s="13" t="s">
        <v>77</v>
      </c>
      <c r="AY970" s="206" t="s">
        <v>165</v>
      </c>
    </row>
    <row r="971" spans="1:65" s="13" customFormat="1" ht="11.25">
      <c r="B971" s="196"/>
      <c r="C971" s="197"/>
      <c r="D971" s="189" t="s">
        <v>178</v>
      </c>
      <c r="E971" s="198" t="s">
        <v>21</v>
      </c>
      <c r="F971" s="199" t="s">
        <v>1183</v>
      </c>
      <c r="G971" s="197"/>
      <c r="H971" s="200">
        <v>2.34</v>
      </c>
      <c r="I971" s="201"/>
      <c r="J971" s="197"/>
      <c r="K971" s="197"/>
      <c r="L971" s="202"/>
      <c r="M971" s="203"/>
      <c r="N971" s="204"/>
      <c r="O971" s="204"/>
      <c r="P971" s="204"/>
      <c r="Q971" s="204"/>
      <c r="R971" s="204"/>
      <c r="S971" s="204"/>
      <c r="T971" s="205"/>
      <c r="AT971" s="206" t="s">
        <v>178</v>
      </c>
      <c r="AU971" s="206" t="s">
        <v>87</v>
      </c>
      <c r="AV971" s="13" t="s">
        <v>87</v>
      </c>
      <c r="AW971" s="13" t="s">
        <v>38</v>
      </c>
      <c r="AX971" s="13" t="s">
        <v>77</v>
      </c>
      <c r="AY971" s="206" t="s">
        <v>165</v>
      </c>
    </row>
    <row r="972" spans="1:65" s="13" customFormat="1" ht="11.25">
      <c r="B972" s="196"/>
      <c r="C972" s="197"/>
      <c r="D972" s="189" t="s">
        <v>178</v>
      </c>
      <c r="E972" s="198" t="s">
        <v>21</v>
      </c>
      <c r="F972" s="199" t="s">
        <v>1184</v>
      </c>
      <c r="G972" s="197"/>
      <c r="H972" s="200">
        <v>2.4079999999999999</v>
      </c>
      <c r="I972" s="201"/>
      <c r="J972" s="197"/>
      <c r="K972" s="197"/>
      <c r="L972" s="202"/>
      <c r="M972" s="203"/>
      <c r="N972" s="204"/>
      <c r="O972" s="204"/>
      <c r="P972" s="204"/>
      <c r="Q972" s="204"/>
      <c r="R972" s="204"/>
      <c r="S972" s="204"/>
      <c r="T972" s="205"/>
      <c r="AT972" s="206" t="s">
        <v>178</v>
      </c>
      <c r="AU972" s="206" t="s">
        <v>87</v>
      </c>
      <c r="AV972" s="13" t="s">
        <v>87</v>
      </c>
      <c r="AW972" s="13" t="s">
        <v>38</v>
      </c>
      <c r="AX972" s="13" t="s">
        <v>77</v>
      </c>
      <c r="AY972" s="206" t="s">
        <v>165</v>
      </c>
    </row>
    <row r="973" spans="1:65" s="14" customFormat="1" ht="11.25">
      <c r="B973" s="207"/>
      <c r="C973" s="208"/>
      <c r="D973" s="189" t="s">
        <v>178</v>
      </c>
      <c r="E973" s="209" t="s">
        <v>21</v>
      </c>
      <c r="F973" s="210" t="s">
        <v>180</v>
      </c>
      <c r="G973" s="208"/>
      <c r="H973" s="211">
        <v>6.1760000000000002</v>
      </c>
      <c r="I973" s="212"/>
      <c r="J973" s="208"/>
      <c r="K973" s="208"/>
      <c r="L973" s="213"/>
      <c r="M973" s="214"/>
      <c r="N973" s="215"/>
      <c r="O973" s="215"/>
      <c r="P973" s="215"/>
      <c r="Q973" s="215"/>
      <c r="R973" s="215"/>
      <c r="S973" s="215"/>
      <c r="T973" s="216"/>
      <c r="AT973" s="217" t="s">
        <v>178</v>
      </c>
      <c r="AU973" s="217" t="s">
        <v>87</v>
      </c>
      <c r="AV973" s="14" t="s">
        <v>172</v>
      </c>
      <c r="AW973" s="14" t="s">
        <v>38</v>
      </c>
      <c r="AX973" s="14" t="s">
        <v>85</v>
      </c>
      <c r="AY973" s="217" t="s">
        <v>165</v>
      </c>
    </row>
    <row r="974" spans="1:65" s="2" customFormat="1" ht="24.2" customHeight="1">
      <c r="A974" s="37"/>
      <c r="B974" s="38"/>
      <c r="C974" s="176" t="s">
        <v>1185</v>
      </c>
      <c r="D974" s="176" t="s">
        <v>167</v>
      </c>
      <c r="E974" s="177" t="s">
        <v>1186</v>
      </c>
      <c r="F974" s="178" t="s">
        <v>1187</v>
      </c>
      <c r="G974" s="179" t="s">
        <v>170</v>
      </c>
      <c r="H974" s="180">
        <v>8.5</v>
      </c>
      <c r="I974" s="181"/>
      <c r="J974" s="182">
        <f>ROUND(I974*H974,2)</f>
        <v>0</v>
      </c>
      <c r="K974" s="178" t="s">
        <v>171</v>
      </c>
      <c r="L974" s="42"/>
      <c r="M974" s="183" t="s">
        <v>21</v>
      </c>
      <c r="N974" s="184" t="s">
        <v>48</v>
      </c>
      <c r="O974" s="67"/>
      <c r="P974" s="185">
        <f>O974*H974</f>
        <v>0</v>
      </c>
      <c r="Q974" s="185">
        <v>0.11</v>
      </c>
      <c r="R974" s="185">
        <f>Q974*H974</f>
        <v>0.93500000000000005</v>
      </c>
      <c r="S974" s="185">
        <v>0</v>
      </c>
      <c r="T974" s="186">
        <f>S974*H974</f>
        <v>0</v>
      </c>
      <c r="U974" s="37"/>
      <c r="V974" s="37"/>
      <c r="W974" s="37"/>
      <c r="X974" s="37"/>
      <c r="Y974" s="37"/>
      <c r="Z974" s="37"/>
      <c r="AA974" s="37"/>
      <c r="AB974" s="37"/>
      <c r="AC974" s="37"/>
      <c r="AD974" s="37"/>
      <c r="AE974" s="37"/>
      <c r="AR974" s="187" t="s">
        <v>172</v>
      </c>
      <c r="AT974" s="187" t="s">
        <v>167</v>
      </c>
      <c r="AU974" s="187" t="s">
        <v>87</v>
      </c>
      <c r="AY974" s="20" t="s">
        <v>165</v>
      </c>
      <c r="BE974" s="188">
        <f>IF(N974="základní",J974,0)</f>
        <v>0</v>
      </c>
      <c r="BF974" s="188">
        <f>IF(N974="snížená",J974,0)</f>
        <v>0</v>
      </c>
      <c r="BG974" s="188">
        <f>IF(N974="zákl. přenesená",J974,0)</f>
        <v>0</v>
      </c>
      <c r="BH974" s="188">
        <f>IF(N974="sníž. přenesená",J974,0)</f>
        <v>0</v>
      </c>
      <c r="BI974" s="188">
        <f>IF(N974="nulová",J974,0)</f>
        <v>0</v>
      </c>
      <c r="BJ974" s="20" t="s">
        <v>85</v>
      </c>
      <c r="BK974" s="188">
        <f>ROUND(I974*H974,2)</f>
        <v>0</v>
      </c>
      <c r="BL974" s="20" t="s">
        <v>172</v>
      </c>
      <c r="BM974" s="187" t="s">
        <v>1188</v>
      </c>
    </row>
    <row r="975" spans="1:65" s="2" customFormat="1" ht="11.25">
      <c r="A975" s="37"/>
      <c r="B975" s="38"/>
      <c r="C975" s="39"/>
      <c r="D975" s="189" t="s">
        <v>174</v>
      </c>
      <c r="E975" s="39"/>
      <c r="F975" s="190" t="s">
        <v>1189</v>
      </c>
      <c r="G975" s="39"/>
      <c r="H975" s="39"/>
      <c r="I975" s="191"/>
      <c r="J975" s="39"/>
      <c r="K975" s="39"/>
      <c r="L975" s="42"/>
      <c r="M975" s="192"/>
      <c r="N975" s="193"/>
      <c r="O975" s="67"/>
      <c r="P975" s="67"/>
      <c r="Q975" s="67"/>
      <c r="R975" s="67"/>
      <c r="S975" s="67"/>
      <c r="T975" s="68"/>
      <c r="U975" s="37"/>
      <c r="V975" s="37"/>
      <c r="W975" s="37"/>
      <c r="X975" s="37"/>
      <c r="Y975" s="37"/>
      <c r="Z975" s="37"/>
      <c r="AA975" s="37"/>
      <c r="AB975" s="37"/>
      <c r="AC975" s="37"/>
      <c r="AD975" s="37"/>
      <c r="AE975" s="37"/>
      <c r="AT975" s="20" t="s">
        <v>174</v>
      </c>
      <c r="AU975" s="20" t="s">
        <v>87</v>
      </c>
    </row>
    <row r="976" spans="1:65" s="2" customFormat="1" ht="11.25">
      <c r="A976" s="37"/>
      <c r="B976" s="38"/>
      <c r="C976" s="39"/>
      <c r="D976" s="194" t="s">
        <v>176</v>
      </c>
      <c r="E976" s="39"/>
      <c r="F976" s="195" t="s">
        <v>1190</v>
      </c>
      <c r="G976" s="39"/>
      <c r="H976" s="39"/>
      <c r="I976" s="191"/>
      <c r="J976" s="39"/>
      <c r="K976" s="39"/>
      <c r="L976" s="42"/>
      <c r="M976" s="192"/>
      <c r="N976" s="193"/>
      <c r="O976" s="67"/>
      <c r="P976" s="67"/>
      <c r="Q976" s="67"/>
      <c r="R976" s="67"/>
      <c r="S976" s="67"/>
      <c r="T976" s="68"/>
      <c r="U976" s="37"/>
      <c r="V976" s="37"/>
      <c r="W976" s="37"/>
      <c r="X976" s="37"/>
      <c r="Y976" s="37"/>
      <c r="Z976" s="37"/>
      <c r="AA976" s="37"/>
      <c r="AB976" s="37"/>
      <c r="AC976" s="37"/>
      <c r="AD976" s="37"/>
      <c r="AE976" s="37"/>
      <c r="AT976" s="20" t="s">
        <v>176</v>
      </c>
      <c r="AU976" s="20" t="s">
        <v>87</v>
      </c>
    </row>
    <row r="977" spans="1:65" s="2" customFormat="1" ht="58.5">
      <c r="A977" s="37"/>
      <c r="B977" s="38"/>
      <c r="C977" s="39"/>
      <c r="D977" s="189" t="s">
        <v>372</v>
      </c>
      <c r="E977" s="39"/>
      <c r="F977" s="249" t="s">
        <v>1191</v>
      </c>
      <c r="G977" s="39"/>
      <c r="H977" s="39"/>
      <c r="I977" s="191"/>
      <c r="J977" s="39"/>
      <c r="K977" s="39"/>
      <c r="L977" s="42"/>
      <c r="M977" s="192"/>
      <c r="N977" s="193"/>
      <c r="O977" s="67"/>
      <c r="P977" s="67"/>
      <c r="Q977" s="67"/>
      <c r="R977" s="67"/>
      <c r="S977" s="67"/>
      <c r="T977" s="68"/>
      <c r="U977" s="37"/>
      <c r="V977" s="37"/>
      <c r="W977" s="37"/>
      <c r="X977" s="37"/>
      <c r="Y977" s="37"/>
      <c r="Z977" s="37"/>
      <c r="AA977" s="37"/>
      <c r="AB977" s="37"/>
      <c r="AC977" s="37"/>
      <c r="AD977" s="37"/>
      <c r="AE977" s="37"/>
      <c r="AT977" s="20" t="s">
        <v>372</v>
      </c>
      <c r="AU977" s="20" t="s">
        <v>87</v>
      </c>
    </row>
    <row r="978" spans="1:65" s="13" customFormat="1" ht="11.25">
      <c r="B978" s="196"/>
      <c r="C978" s="197"/>
      <c r="D978" s="189" t="s">
        <v>178</v>
      </c>
      <c r="E978" s="198" t="s">
        <v>21</v>
      </c>
      <c r="F978" s="199" t="s">
        <v>1192</v>
      </c>
      <c r="G978" s="197"/>
      <c r="H978" s="200">
        <v>8.5</v>
      </c>
      <c r="I978" s="201"/>
      <c r="J978" s="197"/>
      <c r="K978" s="197"/>
      <c r="L978" s="202"/>
      <c r="M978" s="203"/>
      <c r="N978" s="204"/>
      <c r="O978" s="204"/>
      <c r="P978" s="204"/>
      <c r="Q978" s="204"/>
      <c r="R978" s="204"/>
      <c r="S978" s="204"/>
      <c r="T978" s="205"/>
      <c r="AT978" s="206" t="s">
        <v>178</v>
      </c>
      <c r="AU978" s="206" t="s">
        <v>87</v>
      </c>
      <c r="AV978" s="13" t="s">
        <v>87</v>
      </c>
      <c r="AW978" s="13" t="s">
        <v>38</v>
      </c>
      <c r="AX978" s="13" t="s">
        <v>77</v>
      </c>
      <c r="AY978" s="206" t="s">
        <v>165</v>
      </c>
    </row>
    <row r="979" spans="1:65" s="14" customFormat="1" ht="11.25">
      <c r="B979" s="207"/>
      <c r="C979" s="208"/>
      <c r="D979" s="189" t="s">
        <v>178</v>
      </c>
      <c r="E979" s="209" t="s">
        <v>21</v>
      </c>
      <c r="F979" s="210" t="s">
        <v>180</v>
      </c>
      <c r="G979" s="208"/>
      <c r="H979" s="211">
        <v>8.5</v>
      </c>
      <c r="I979" s="212"/>
      <c r="J979" s="208"/>
      <c r="K979" s="208"/>
      <c r="L979" s="213"/>
      <c r="M979" s="214"/>
      <c r="N979" s="215"/>
      <c r="O979" s="215"/>
      <c r="P979" s="215"/>
      <c r="Q979" s="215"/>
      <c r="R979" s="215"/>
      <c r="S979" s="215"/>
      <c r="T979" s="216"/>
      <c r="AT979" s="217" t="s">
        <v>178</v>
      </c>
      <c r="AU979" s="217" t="s">
        <v>87</v>
      </c>
      <c r="AV979" s="14" t="s">
        <v>172</v>
      </c>
      <c r="AW979" s="14" t="s">
        <v>38</v>
      </c>
      <c r="AX979" s="14" t="s">
        <v>85</v>
      </c>
      <c r="AY979" s="217" t="s">
        <v>165</v>
      </c>
    </row>
    <row r="980" spans="1:65" s="2" customFormat="1" ht="24.2" customHeight="1">
      <c r="A980" s="37"/>
      <c r="B980" s="38"/>
      <c r="C980" s="176" t="s">
        <v>1193</v>
      </c>
      <c r="D980" s="176" t="s">
        <v>167</v>
      </c>
      <c r="E980" s="177" t="s">
        <v>1194</v>
      </c>
      <c r="F980" s="178" t="s">
        <v>1195</v>
      </c>
      <c r="G980" s="179" t="s">
        <v>170</v>
      </c>
      <c r="H980" s="180">
        <v>8.5</v>
      </c>
      <c r="I980" s="181"/>
      <c r="J980" s="182">
        <f>ROUND(I980*H980,2)</f>
        <v>0</v>
      </c>
      <c r="K980" s="178" t="s">
        <v>171</v>
      </c>
      <c r="L980" s="42"/>
      <c r="M980" s="183" t="s">
        <v>21</v>
      </c>
      <c r="N980" s="184" t="s">
        <v>48</v>
      </c>
      <c r="O980" s="67"/>
      <c r="P980" s="185">
        <f>O980*H980</f>
        <v>0</v>
      </c>
      <c r="Q980" s="185">
        <v>1.0999999999999999E-2</v>
      </c>
      <c r="R980" s="185">
        <f>Q980*H980</f>
        <v>9.35E-2</v>
      </c>
      <c r="S980" s="185">
        <v>0</v>
      </c>
      <c r="T980" s="186">
        <f>S980*H980</f>
        <v>0</v>
      </c>
      <c r="U980" s="37"/>
      <c r="V980" s="37"/>
      <c r="W980" s="37"/>
      <c r="X980" s="37"/>
      <c r="Y980" s="37"/>
      <c r="Z980" s="37"/>
      <c r="AA980" s="37"/>
      <c r="AB980" s="37"/>
      <c r="AC980" s="37"/>
      <c r="AD980" s="37"/>
      <c r="AE980" s="37"/>
      <c r="AR980" s="187" t="s">
        <v>172</v>
      </c>
      <c r="AT980" s="187" t="s">
        <v>167</v>
      </c>
      <c r="AU980" s="187" t="s">
        <v>87</v>
      </c>
      <c r="AY980" s="20" t="s">
        <v>165</v>
      </c>
      <c r="BE980" s="188">
        <f>IF(N980="základní",J980,0)</f>
        <v>0</v>
      </c>
      <c r="BF980" s="188">
        <f>IF(N980="snížená",J980,0)</f>
        <v>0</v>
      </c>
      <c r="BG980" s="188">
        <f>IF(N980="zákl. přenesená",J980,0)</f>
        <v>0</v>
      </c>
      <c r="BH980" s="188">
        <f>IF(N980="sníž. přenesená",J980,0)</f>
        <v>0</v>
      </c>
      <c r="BI980" s="188">
        <f>IF(N980="nulová",J980,0)</f>
        <v>0</v>
      </c>
      <c r="BJ980" s="20" t="s">
        <v>85</v>
      </c>
      <c r="BK980" s="188">
        <f>ROUND(I980*H980,2)</f>
        <v>0</v>
      </c>
      <c r="BL980" s="20" t="s">
        <v>172</v>
      </c>
      <c r="BM980" s="187" t="s">
        <v>1196</v>
      </c>
    </row>
    <row r="981" spans="1:65" s="2" customFormat="1" ht="19.5">
      <c r="A981" s="37"/>
      <c r="B981" s="38"/>
      <c r="C981" s="39"/>
      <c r="D981" s="189" t="s">
        <v>174</v>
      </c>
      <c r="E981" s="39"/>
      <c r="F981" s="190" t="s">
        <v>1197</v>
      </c>
      <c r="G981" s="39"/>
      <c r="H981" s="39"/>
      <c r="I981" s="191"/>
      <c r="J981" s="39"/>
      <c r="K981" s="39"/>
      <c r="L981" s="42"/>
      <c r="M981" s="192"/>
      <c r="N981" s="193"/>
      <c r="O981" s="67"/>
      <c r="P981" s="67"/>
      <c r="Q981" s="67"/>
      <c r="R981" s="67"/>
      <c r="S981" s="67"/>
      <c r="T981" s="68"/>
      <c r="U981" s="37"/>
      <c r="V981" s="37"/>
      <c r="W981" s="37"/>
      <c r="X981" s="37"/>
      <c r="Y981" s="37"/>
      <c r="Z981" s="37"/>
      <c r="AA981" s="37"/>
      <c r="AB981" s="37"/>
      <c r="AC981" s="37"/>
      <c r="AD981" s="37"/>
      <c r="AE981" s="37"/>
      <c r="AT981" s="20" t="s">
        <v>174</v>
      </c>
      <c r="AU981" s="20" t="s">
        <v>87</v>
      </c>
    </row>
    <row r="982" spans="1:65" s="2" customFormat="1" ht="11.25">
      <c r="A982" s="37"/>
      <c r="B982" s="38"/>
      <c r="C982" s="39"/>
      <c r="D982" s="194" t="s">
        <v>176</v>
      </c>
      <c r="E982" s="39"/>
      <c r="F982" s="195" t="s">
        <v>1198</v>
      </c>
      <c r="G982" s="39"/>
      <c r="H982" s="39"/>
      <c r="I982" s="191"/>
      <c r="J982" s="39"/>
      <c r="K982" s="39"/>
      <c r="L982" s="42"/>
      <c r="M982" s="192"/>
      <c r="N982" s="193"/>
      <c r="O982" s="67"/>
      <c r="P982" s="67"/>
      <c r="Q982" s="67"/>
      <c r="R982" s="67"/>
      <c r="S982" s="67"/>
      <c r="T982" s="68"/>
      <c r="U982" s="37"/>
      <c r="V982" s="37"/>
      <c r="W982" s="37"/>
      <c r="X982" s="37"/>
      <c r="Y982" s="37"/>
      <c r="Z982" s="37"/>
      <c r="AA982" s="37"/>
      <c r="AB982" s="37"/>
      <c r="AC982" s="37"/>
      <c r="AD982" s="37"/>
      <c r="AE982" s="37"/>
      <c r="AT982" s="20" t="s">
        <v>176</v>
      </c>
      <c r="AU982" s="20" t="s">
        <v>87</v>
      </c>
    </row>
    <row r="983" spans="1:65" s="2" customFormat="1" ht="58.5">
      <c r="A983" s="37"/>
      <c r="B983" s="38"/>
      <c r="C983" s="39"/>
      <c r="D983" s="189" t="s">
        <v>372</v>
      </c>
      <c r="E983" s="39"/>
      <c r="F983" s="249" t="s">
        <v>1199</v>
      </c>
      <c r="G983" s="39"/>
      <c r="H983" s="39"/>
      <c r="I983" s="191"/>
      <c r="J983" s="39"/>
      <c r="K983" s="39"/>
      <c r="L983" s="42"/>
      <c r="M983" s="192"/>
      <c r="N983" s="193"/>
      <c r="O983" s="67"/>
      <c r="P983" s="67"/>
      <c r="Q983" s="67"/>
      <c r="R983" s="67"/>
      <c r="S983" s="67"/>
      <c r="T983" s="68"/>
      <c r="U983" s="37"/>
      <c r="V983" s="37"/>
      <c r="W983" s="37"/>
      <c r="X983" s="37"/>
      <c r="Y983" s="37"/>
      <c r="Z983" s="37"/>
      <c r="AA983" s="37"/>
      <c r="AB983" s="37"/>
      <c r="AC983" s="37"/>
      <c r="AD983" s="37"/>
      <c r="AE983" s="37"/>
      <c r="AT983" s="20" t="s">
        <v>372</v>
      </c>
      <c r="AU983" s="20" t="s">
        <v>87</v>
      </c>
    </row>
    <row r="984" spans="1:65" s="13" customFormat="1" ht="11.25">
      <c r="B984" s="196"/>
      <c r="C984" s="197"/>
      <c r="D984" s="189" t="s">
        <v>178</v>
      </c>
      <c r="E984" s="198" t="s">
        <v>21</v>
      </c>
      <c r="F984" s="199" t="s">
        <v>1192</v>
      </c>
      <c r="G984" s="197"/>
      <c r="H984" s="200">
        <v>8.5</v>
      </c>
      <c r="I984" s="201"/>
      <c r="J984" s="197"/>
      <c r="K984" s="197"/>
      <c r="L984" s="202"/>
      <c r="M984" s="203"/>
      <c r="N984" s="204"/>
      <c r="O984" s="204"/>
      <c r="P984" s="204"/>
      <c r="Q984" s="204"/>
      <c r="R984" s="204"/>
      <c r="S984" s="204"/>
      <c r="T984" s="205"/>
      <c r="AT984" s="206" t="s">
        <v>178</v>
      </c>
      <c r="AU984" s="206" t="s">
        <v>87</v>
      </c>
      <c r="AV984" s="13" t="s">
        <v>87</v>
      </c>
      <c r="AW984" s="13" t="s">
        <v>38</v>
      </c>
      <c r="AX984" s="13" t="s">
        <v>77</v>
      </c>
      <c r="AY984" s="206" t="s">
        <v>165</v>
      </c>
    </row>
    <row r="985" spans="1:65" s="14" customFormat="1" ht="11.25">
      <c r="B985" s="207"/>
      <c r="C985" s="208"/>
      <c r="D985" s="189" t="s">
        <v>178</v>
      </c>
      <c r="E985" s="209" t="s">
        <v>21</v>
      </c>
      <c r="F985" s="210" t="s">
        <v>180</v>
      </c>
      <c r="G985" s="208"/>
      <c r="H985" s="211">
        <v>8.5</v>
      </c>
      <c r="I985" s="212"/>
      <c r="J985" s="208"/>
      <c r="K985" s="208"/>
      <c r="L985" s="213"/>
      <c r="M985" s="214"/>
      <c r="N985" s="215"/>
      <c r="O985" s="215"/>
      <c r="P985" s="215"/>
      <c r="Q985" s="215"/>
      <c r="R985" s="215"/>
      <c r="S985" s="215"/>
      <c r="T985" s="216"/>
      <c r="AT985" s="217" t="s">
        <v>178</v>
      </c>
      <c r="AU985" s="217" t="s">
        <v>87</v>
      </c>
      <c r="AV985" s="14" t="s">
        <v>172</v>
      </c>
      <c r="AW985" s="14" t="s">
        <v>38</v>
      </c>
      <c r="AX985" s="14" t="s">
        <v>85</v>
      </c>
      <c r="AY985" s="217" t="s">
        <v>165</v>
      </c>
    </row>
    <row r="986" spans="1:65" s="2" customFormat="1" ht="16.5" customHeight="1">
      <c r="A986" s="37"/>
      <c r="B986" s="38"/>
      <c r="C986" s="176" t="s">
        <v>1200</v>
      </c>
      <c r="D986" s="176" t="s">
        <v>167</v>
      </c>
      <c r="E986" s="177" t="s">
        <v>1201</v>
      </c>
      <c r="F986" s="178" t="s">
        <v>1202</v>
      </c>
      <c r="G986" s="179" t="s">
        <v>170</v>
      </c>
      <c r="H986" s="180">
        <v>8.5</v>
      </c>
      <c r="I986" s="181"/>
      <c r="J986" s="182">
        <f>ROUND(I986*H986,2)</f>
        <v>0</v>
      </c>
      <c r="K986" s="178" t="s">
        <v>171</v>
      </c>
      <c r="L986" s="42"/>
      <c r="M986" s="183" t="s">
        <v>21</v>
      </c>
      <c r="N986" s="184" t="s">
        <v>48</v>
      </c>
      <c r="O986" s="67"/>
      <c r="P986" s="185">
        <f>O986*H986</f>
        <v>0</v>
      </c>
      <c r="Q986" s="185">
        <v>1.2999999999999999E-4</v>
      </c>
      <c r="R986" s="185">
        <f>Q986*H986</f>
        <v>1.1049999999999999E-3</v>
      </c>
      <c r="S986" s="185">
        <v>0</v>
      </c>
      <c r="T986" s="186">
        <f>S986*H986</f>
        <v>0</v>
      </c>
      <c r="U986" s="37"/>
      <c r="V986" s="37"/>
      <c r="W986" s="37"/>
      <c r="X986" s="37"/>
      <c r="Y986" s="37"/>
      <c r="Z986" s="37"/>
      <c r="AA986" s="37"/>
      <c r="AB986" s="37"/>
      <c r="AC986" s="37"/>
      <c r="AD986" s="37"/>
      <c r="AE986" s="37"/>
      <c r="AR986" s="187" t="s">
        <v>172</v>
      </c>
      <c r="AT986" s="187" t="s">
        <v>167</v>
      </c>
      <c r="AU986" s="187" t="s">
        <v>87</v>
      </c>
      <c r="AY986" s="20" t="s">
        <v>165</v>
      </c>
      <c r="BE986" s="188">
        <f>IF(N986="základní",J986,0)</f>
        <v>0</v>
      </c>
      <c r="BF986" s="188">
        <f>IF(N986="snížená",J986,0)</f>
        <v>0</v>
      </c>
      <c r="BG986" s="188">
        <f>IF(N986="zákl. přenesená",J986,0)</f>
        <v>0</v>
      </c>
      <c r="BH986" s="188">
        <f>IF(N986="sníž. přenesená",J986,0)</f>
        <v>0</v>
      </c>
      <c r="BI986" s="188">
        <f>IF(N986="nulová",J986,0)</f>
        <v>0</v>
      </c>
      <c r="BJ986" s="20" t="s">
        <v>85</v>
      </c>
      <c r="BK986" s="188">
        <f>ROUND(I986*H986,2)</f>
        <v>0</v>
      </c>
      <c r="BL986" s="20" t="s">
        <v>172</v>
      </c>
      <c r="BM986" s="187" t="s">
        <v>1203</v>
      </c>
    </row>
    <row r="987" spans="1:65" s="2" customFormat="1" ht="19.5">
      <c r="A987" s="37"/>
      <c r="B987" s="38"/>
      <c r="C987" s="39"/>
      <c r="D987" s="189" t="s">
        <v>174</v>
      </c>
      <c r="E987" s="39"/>
      <c r="F987" s="190" t="s">
        <v>1204</v>
      </c>
      <c r="G987" s="39"/>
      <c r="H987" s="39"/>
      <c r="I987" s="191"/>
      <c r="J987" s="39"/>
      <c r="K987" s="39"/>
      <c r="L987" s="42"/>
      <c r="M987" s="192"/>
      <c r="N987" s="193"/>
      <c r="O987" s="67"/>
      <c r="P987" s="67"/>
      <c r="Q987" s="67"/>
      <c r="R987" s="67"/>
      <c r="S987" s="67"/>
      <c r="T987" s="68"/>
      <c r="U987" s="37"/>
      <c r="V987" s="37"/>
      <c r="W987" s="37"/>
      <c r="X987" s="37"/>
      <c r="Y987" s="37"/>
      <c r="Z987" s="37"/>
      <c r="AA987" s="37"/>
      <c r="AB987" s="37"/>
      <c r="AC987" s="37"/>
      <c r="AD987" s="37"/>
      <c r="AE987" s="37"/>
      <c r="AT987" s="20" t="s">
        <v>174</v>
      </c>
      <c r="AU987" s="20" t="s">
        <v>87</v>
      </c>
    </row>
    <row r="988" spans="1:65" s="2" customFormat="1" ht="11.25">
      <c r="A988" s="37"/>
      <c r="B988" s="38"/>
      <c r="C988" s="39"/>
      <c r="D988" s="194" t="s">
        <v>176</v>
      </c>
      <c r="E988" s="39"/>
      <c r="F988" s="195" t="s">
        <v>1205</v>
      </c>
      <c r="G988" s="39"/>
      <c r="H988" s="39"/>
      <c r="I988" s="191"/>
      <c r="J988" s="39"/>
      <c r="K988" s="39"/>
      <c r="L988" s="42"/>
      <c r="M988" s="192"/>
      <c r="N988" s="193"/>
      <c r="O988" s="67"/>
      <c r="P988" s="67"/>
      <c r="Q988" s="67"/>
      <c r="R988" s="67"/>
      <c r="S988" s="67"/>
      <c r="T988" s="68"/>
      <c r="U988" s="37"/>
      <c r="V988" s="37"/>
      <c r="W988" s="37"/>
      <c r="X988" s="37"/>
      <c r="Y988" s="37"/>
      <c r="Z988" s="37"/>
      <c r="AA988" s="37"/>
      <c r="AB988" s="37"/>
      <c r="AC988" s="37"/>
      <c r="AD988" s="37"/>
      <c r="AE988" s="37"/>
      <c r="AT988" s="20" t="s">
        <v>176</v>
      </c>
      <c r="AU988" s="20" t="s">
        <v>87</v>
      </c>
    </row>
    <row r="989" spans="1:65" s="13" customFormat="1" ht="11.25">
      <c r="B989" s="196"/>
      <c r="C989" s="197"/>
      <c r="D989" s="189" t="s">
        <v>178</v>
      </c>
      <c r="E989" s="198" t="s">
        <v>21</v>
      </c>
      <c r="F989" s="199" t="s">
        <v>1192</v>
      </c>
      <c r="G989" s="197"/>
      <c r="H989" s="200">
        <v>8.5</v>
      </c>
      <c r="I989" s="201"/>
      <c r="J989" s="197"/>
      <c r="K989" s="197"/>
      <c r="L989" s="202"/>
      <c r="M989" s="203"/>
      <c r="N989" s="204"/>
      <c r="O989" s="204"/>
      <c r="P989" s="204"/>
      <c r="Q989" s="204"/>
      <c r="R989" s="204"/>
      <c r="S989" s="204"/>
      <c r="T989" s="205"/>
      <c r="AT989" s="206" t="s">
        <v>178</v>
      </c>
      <c r="AU989" s="206" t="s">
        <v>87</v>
      </c>
      <c r="AV989" s="13" t="s">
        <v>87</v>
      </c>
      <c r="AW989" s="13" t="s">
        <v>38</v>
      </c>
      <c r="AX989" s="13" t="s">
        <v>77</v>
      </c>
      <c r="AY989" s="206" t="s">
        <v>165</v>
      </c>
    </row>
    <row r="990" spans="1:65" s="14" customFormat="1" ht="11.25">
      <c r="B990" s="207"/>
      <c r="C990" s="208"/>
      <c r="D990" s="189" t="s">
        <v>178</v>
      </c>
      <c r="E990" s="209" t="s">
        <v>21</v>
      </c>
      <c r="F990" s="210" t="s">
        <v>180</v>
      </c>
      <c r="G990" s="208"/>
      <c r="H990" s="211">
        <v>8.5</v>
      </c>
      <c r="I990" s="212"/>
      <c r="J990" s="208"/>
      <c r="K990" s="208"/>
      <c r="L990" s="213"/>
      <c r="M990" s="214"/>
      <c r="N990" s="215"/>
      <c r="O990" s="215"/>
      <c r="P990" s="215"/>
      <c r="Q990" s="215"/>
      <c r="R990" s="215"/>
      <c r="S990" s="215"/>
      <c r="T990" s="216"/>
      <c r="AT990" s="217" t="s">
        <v>178</v>
      </c>
      <c r="AU990" s="217" t="s">
        <v>87</v>
      </c>
      <c r="AV990" s="14" t="s">
        <v>172</v>
      </c>
      <c r="AW990" s="14" t="s">
        <v>38</v>
      </c>
      <c r="AX990" s="14" t="s">
        <v>85</v>
      </c>
      <c r="AY990" s="217" t="s">
        <v>165</v>
      </c>
    </row>
    <row r="991" spans="1:65" s="2" customFormat="1" ht="24.2" customHeight="1">
      <c r="A991" s="37"/>
      <c r="B991" s="38"/>
      <c r="C991" s="176" t="s">
        <v>1206</v>
      </c>
      <c r="D991" s="176" t="s">
        <v>167</v>
      </c>
      <c r="E991" s="177" t="s">
        <v>1207</v>
      </c>
      <c r="F991" s="178" t="s">
        <v>1208</v>
      </c>
      <c r="G991" s="179" t="s">
        <v>170</v>
      </c>
      <c r="H991" s="180">
        <v>8.5</v>
      </c>
      <c r="I991" s="181"/>
      <c r="J991" s="182">
        <f>ROUND(I991*H991,2)</f>
        <v>0</v>
      </c>
      <c r="K991" s="178" t="s">
        <v>171</v>
      </c>
      <c r="L991" s="42"/>
      <c r="M991" s="183" t="s">
        <v>21</v>
      </c>
      <c r="N991" s="184" t="s">
        <v>48</v>
      </c>
      <c r="O991" s="67"/>
      <c r="P991" s="185">
        <f>O991*H991</f>
        <v>0</v>
      </c>
      <c r="Q991" s="185">
        <v>0</v>
      </c>
      <c r="R991" s="185">
        <f>Q991*H991</f>
        <v>0</v>
      </c>
      <c r="S991" s="185">
        <v>0</v>
      </c>
      <c r="T991" s="186">
        <f>S991*H991</f>
        <v>0</v>
      </c>
      <c r="U991" s="37"/>
      <c r="V991" s="37"/>
      <c r="W991" s="37"/>
      <c r="X991" s="37"/>
      <c r="Y991" s="37"/>
      <c r="Z991" s="37"/>
      <c r="AA991" s="37"/>
      <c r="AB991" s="37"/>
      <c r="AC991" s="37"/>
      <c r="AD991" s="37"/>
      <c r="AE991" s="37"/>
      <c r="AR991" s="187" t="s">
        <v>172</v>
      </c>
      <c r="AT991" s="187" t="s">
        <v>167</v>
      </c>
      <c r="AU991" s="187" t="s">
        <v>87</v>
      </c>
      <c r="AY991" s="20" t="s">
        <v>165</v>
      </c>
      <c r="BE991" s="188">
        <f>IF(N991="základní",J991,0)</f>
        <v>0</v>
      </c>
      <c r="BF991" s="188">
        <f>IF(N991="snížená",J991,0)</f>
        <v>0</v>
      </c>
      <c r="BG991" s="188">
        <f>IF(N991="zákl. přenesená",J991,0)</f>
        <v>0</v>
      </c>
      <c r="BH991" s="188">
        <f>IF(N991="sníž. přenesená",J991,0)</f>
        <v>0</v>
      </c>
      <c r="BI991" s="188">
        <f>IF(N991="nulová",J991,0)</f>
        <v>0</v>
      </c>
      <c r="BJ991" s="20" t="s">
        <v>85</v>
      </c>
      <c r="BK991" s="188">
        <f>ROUND(I991*H991,2)</f>
        <v>0</v>
      </c>
      <c r="BL991" s="20" t="s">
        <v>172</v>
      </c>
      <c r="BM991" s="187" t="s">
        <v>1209</v>
      </c>
    </row>
    <row r="992" spans="1:65" s="2" customFormat="1" ht="19.5">
      <c r="A992" s="37"/>
      <c r="B992" s="38"/>
      <c r="C992" s="39"/>
      <c r="D992" s="189" t="s">
        <v>174</v>
      </c>
      <c r="E992" s="39"/>
      <c r="F992" s="190" t="s">
        <v>1210</v>
      </c>
      <c r="G992" s="39"/>
      <c r="H992" s="39"/>
      <c r="I992" s="191"/>
      <c r="J992" s="39"/>
      <c r="K992" s="39"/>
      <c r="L992" s="42"/>
      <c r="M992" s="192"/>
      <c r="N992" s="193"/>
      <c r="O992" s="67"/>
      <c r="P992" s="67"/>
      <c r="Q992" s="67"/>
      <c r="R992" s="67"/>
      <c r="S992" s="67"/>
      <c r="T992" s="68"/>
      <c r="U992" s="37"/>
      <c r="V992" s="37"/>
      <c r="W992" s="37"/>
      <c r="X992" s="37"/>
      <c r="Y992" s="37"/>
      <c r="Z992" s="37"/>
      <c r="AA992" s="37"/>
      <c r="AB992" s="37"/>
      <c r="AC992" s="37"/>
      <c r="AD992" s="37"/>
      <c r="AE992" s="37"/>
      <c r="AT992" s="20" t="s">
        <v>174</v>
      </c>
      <c r="AU992" s="20" t="s">
        <v>87</v>
      </c>
    </row>
    <row r="993" spans="1:65" s="2" customFormat="1" ht="11.25">
      <c r="A993" s="37"/>
      <c r="B993" s="38"/>
      <c r="C993" s="39"/>
      <c r="D993" s="194" t="s">
        <v>176</v>
      </c>
      <c r="E993" s="39"/>
      <c r="F993" s="195" t="s">
        <v>1211</v>
      </c>
      <c r="G993" s="39"/>
      <c r="H993" s="39"/>
      <c r="I993" s="191"/>
      <c r="J993" s="39"/>
      <c r="K993" s="39"/>
      <c r="L993" s="42"/>
      <c r="M993" s="192"/>
      <c r="N993" s="193"/>
      <c r="O993" s="67"/>
      <c r="P993" s="67"/>
      <c r="Q993" s="67"/>
      <c r="R993" s="67"/>
      <c r="S993" s="67"/>
      <c r="T993" s="68"/>
      <c r="U993" s="37"/>
      <c r="V993" s="37"/>
      <c r="W993" s="37"/>
      <c r="X993" s="37"/>
      <c r="Y993" s="37"/>
      <c r="Z993" s="37"/>
      <c r="AA993" s="37"/>
      <c r="AB993" s="37"/>
      <c r="AC993" s="37"/>
      <c r="AD993" s="37"/>
      <c r="AE993" s="37"/>
      <c r="AT993" s="20" t="s">
        <v>176</v>
      </c>
      <c r="AU993" s="20" t="s">
        <v>87</v>
      </c>
    </row>
    <row r="994" spans="1:65" s="13" customFormat="1" ht="11.25">
      <c r="B994" s="196"/>
      <c r="C994" s="197"/>
      <c r="D994" s="189" t="s">
        <v>178</v>
      </c>
      <c r="E994" s="198" t="s">
        <v>21</v>
      </c>
      <c r="F994" s="199" t="s">
        <v>1192</v>
      </c>
      <c r="G994" s="197"/>
      <c r="H994" s="200">
        <v>8.5</v>
      </c>
      <c r="I994" s="201"/>
      <c r="J994" s="197"/>
      <c r="K994" s="197"/>
      <c r="L994" s="202"/>
      <c r="M994" s="203"/>
      <c r="N994" s="204"/>
      <c r="O994" s="204"/>
      <c r="P994" s="204"/>
      <c r="Q994" s="204"/>
      <c r="R994" s="204"/>
      <c r="S994" s="204"/>
      <c r="T994" s="205"/>
      <c r="AT994" s="206" t="s">
        <v>178</v>
      </c>
      <c r="AU994" s="206" t="s">
        <v>87</v>
      </c>
      <c r="AV994" s="13" t="s">
        <v>87</v>
      </c>
      <c r="AW994" s="13" t="s">
        <v>38</v>
      </c>
      <c r="AX994" s="13" t="s">
        <v>77</v>
      </c>
      <c r="AY994" s="206" t="s">
        <v>165</v>
      </c>
    </row>
    <row r="995" spans="1:65" s="14" customFormat="1" ht="11.25">
      <c r="B995" s="207"/>
      <c r="C995" s="208"/>
      <c r="D995" s="189" t="s">
        <v>178</v>
      </c>
      <c r="E995" s="209" t="s">
        <v>21</v>
      </c>
      <c r="F995" s="210" t="s">
        <v>180</v>
      </c>
      <c r="G995" s="208"/>
      <c r="H995" s="211">
        <v>8.5</v>
      </c>
      <c r="I995" s="212"/>
      <c r="J995" s="208"/>
      <c r="K995" s="208"/>
      <c r="L995" s="213"/>
      <c r="M995" s="214"/>
      <c r="N995" s="215"/>
      <c r="O995" s="215"/>
      <c r="P995" s="215"/>
      <c r="Q995" s="215"/>
      <c r="R995" s="215"/>
      <c r="S995" s="215"/>
      <c r="T995" s="216"/>
      <c r="AT995" s="217" t="s">
        <v>178</v>
      </c>
      <c r="AU995" s="217" t="s">
        <v>87</v>
      </c>
      <c r="AV995" s="14" t="s">
        <v>172</v>
      </c>
      <c r="AW995" s="14" t="s">
        <v>38</v>
      </c>
      <c r="AX995" s="14" t="s">
        <v>85</v>
      </c>
      <c r="AY995" s="217" t="s">
        <v>165</v>
      </c>
    </row>
    <row r="996" spans="1:65" s="2" customFormat="1" ht="24.2" customHeight="1">
      <c r="A996" s="37"/>
      <c r="B996" s="38"/>
      <c r="C996" s="176" t="s">
        <v>1212</v>
      </c>
      <c r="D996" s="176" t="s">
        <v>167</v>
      </c>
      <c r="E996" s="177" t="s">
        <v>1213</v>
      </c>
      <c r="F996" s="178" t="s">
        <v>1214</v>
      </c>
      <c r="G996" s="179" t="s">
        <v>170</v>
      </c>
      <c r="H996" s="180">
        <v>8.5</v>
      </c>
      <c r="I996" s="181"/>
      <c r="J996" s="182">
        <f>ROUND(I996*H996,2)</f>
        <v>0</v>
      </c>
      <c r="K996" s="178" t="s">
        <v>171</v>
      </c>
      <c r="L996" s="42"/>
      <c r="M996" s="183" t="s">
        <v>21</v>
      </c>
      <c r="N996" s="184" t="s">
        <v>48</v>
      </c>
      <c r="O996" s="67"/>
      <c r="P996" s="185">
        <f>O996*H996</f>
        <v>0</v>
      </c>
      <c r="Q996" s="185">
        <v>0</v>
      </c>
      <c r="R996" s="185">
        <f>Q996*H996</f>
        <v>0</v>
      </c>
      <c r="S996" s="185">
        <v>0</v>
      </c>
      <c r="T996" s="186">
        <f>S996*H996</f>
        <v>0</v>
      </c>
      <c r="U996" s="37"/>
      <c r="V996" s="37"/>
      <c r="W996" s="37"/>
      <c r="X996" s="37"/>
      <c r="Y996" s="37"/>
      <c r="Z996" s="37"/>
      <c r="AA996" s="37"/>
      <c r="AB996" s="37"/>
      <c r="AC996" s="37"/>
      <c r="AD996" s="37"/>
      <c r="AE996" s="37"/>
      <c r="AR996" s="187" t="s">
        <v>172</v>
      </c>
      <c r="AT996" s="187" t="s">
        <v>167</v>
      </c>
      <c r="AU996" s="187" t="s">
        <v>87</v>
      </c>
      <c r="AY996" s="20" t="s">
        <v>165</v>
      </c>
      <c r="BE996" s="188">
        <f>IF(N996="základní",J996,0)</f>
        <v>0</v>
      </c>
      <c r="BF996" s="188">
        <f>IF(N996="snížená",J996,0)</f>
        <v>0</v>
      </c>
      <c r="BG996" s="188">
        <f>IF(N996="zákl. přenesená",J996,0)</f>
        <v>0</v>
      </c>
      <c r="BH996" s="188">
        <f>IF(N996="sníž. přenesená",J996,0)</f>
        <v>0</v>
      </c>
      <c r="BI996" s="188">
        <f>IF(N996="nulová",J996,0)</f>
        <v>0</v>
      </c>
      <c r="BJ996" s="20" t="s">
        <v>85</v>
      </c>
      <c r="BK996" s="188">
        <f>ROUND(I996*H996,2)</f>
        <v>0</v>
      </c>
      <c r="BL996" s="20" t="s">
        <v>172</v>
      </c>
      <c r="BM996" s="187" t="s">
        <v>1215</v>
      </c>
    </row>
    <row r="997" spans="1:65" s="2" customFormat="1" ht="19.5">
      <c r="A997" s="37"/>
      <c r="B997" s="38"/>
      <c r="C997" s="39"/>
      <c r="D997" s="189" t="s">
        <v>174</v>
      </c>
      <c r="E997" s="39"/>
      <c r="F997" s="190" t="s">
        <v>1216</v>
      </c>
      <c r="G997" s="39"/>
      <c r="H997" s="39"/>
      <c r="I997" s="191"/>
      <c r="J997" s="39"/>
      <c r="K997" s="39"/>
      <c r="L997" s="42"/>
      <c r="M997" s="192"/>
      <c r="N997" s="193"/>
      <c r="O997" s="67"/>
      <c r="P997" s="67"/>
      <c r="Q997" s="67"/>
      <c r="R997" s="67"/>
      <c r="S997" s="67"/>
      <c r="T997" s="68"/>
      <c r="U997" s="37"/>
      <c r="V997" s="37"/>
      <c r="W997" s="37"/>
      <c r="X997" s="37"/>
      <c r="Y997" s="37"/>
      <c r="Z997" s="37"/>
      <c r="AA997" s="37"/>
      <c r="AB997" s="37"/>
      <c r="AC997" s="37"/>
      <c r="AD997" s="37"/>
      <c r="AE997" s="37"/>
      <c r="AT997" s="20" t="s">
        <v>174</v>
      </c>
      <c r="AU997" s="20" t="s">
        <v>87</v>
      </c>
    </row>
    <row r="998" spans="1:65" s="2" customFormat="1" ht="11.25">
      <c r="A998" s="37"/>
      <c r="B998" s="38"/>
      <c r="C998" s="39"/>
      <c r="D998" s="194" t="s">
        <v>176</v>
      </c>
      <c r="E998" s="39"/>
      <c r="F998" s="195" t="s">
        <v>1217</v>
      </c>
      <c r="G998" s="39"/>
      <c r="H998" s="39"/>
      <c r="I998" s="191"/>
      <c r="J998" s="39"/>
      <c r="K998" s="39"/>
      <c r="L998" s="42"/>
      <c r="M998" s="192"/>
      <c r="N998" s="193"/>
      <c r="O998" s="67"/>
      <c r="P998" s="67"/>
      <c r="Q998" s="67"/>
      <c r="R998" s="67"/>
      <c r="S998" s="67"/>
      <c r="T998" s="68"/>
      <c r="U998" s="37"/>
      <c r="V998" s="37"/>
      <c r="W998" s="37"/>
      <c r="X998" s="37"/>
      <c r="Y998" s="37"/>
      <c r="Z998" s="37"/>
      <c r="AA998" s="37"/>
      <c r="AB998" s="37"/>
      <c r="AC998" s="37"/>
      <c r="AD998" s="37"/>
      <c r="AE998" s="37"/>
      <c r="AT998" s="20" t="s">
        <v>176</v>
      </c>
      <c r="AU998" s="20" t="s">
        <v>87</v>
      </c>
    </row>
    <row r="999" spans="1:65" s="13" customFormat="1" ht="11.25">
      <c r="B999" s="196"/>
      <c r="C999" s="197"/>
      <c r="D999" s="189" t="s">
        <v>178</v>
      </c>
      <c r="E999" s="198" t="s">
        <v>21</v>
      </c>
      <c r="F999" s="199" t="s">
        <v>1192</v>
      </c>
      <c r="G999" s="197"/>
      <c r="H999" s="200">
        <v>8.5</v>
      </c>
      <c r="I999" s="201"/>
      <c r="J999" s="197"/>
      <c r="K999" s="197"/>
      <c r="L999" s="202"/>
      <c r="M999" s="203"/>
      <c r="N999" s="204"/>
      <c r="O999" s="204"/>
      <c r="P999" s="204"/>
      <c r="Q999" s="204"/>
      <c r="R999" s="204"/>
      <c r="S999" s="204"/>
      <c r="T999" s="205"/>
      <c r="AT999" s="206" t="s">
        <v>178</v>
      </c>
      <c r="AU999" s="206" t="s">
        <v>87</v>
      </c>
      <c r="AV999" s="13" t="s">
        <v>87</v>
      </c>
      <c r="AW999" s="13" t="s">
        <v>38</v>
      </c>
      <c r="AX999" s="13" t="s">
        <v>77</v>
      </c>
      <c r="AY999" s="206" t="s">
        <v>165</v>
      </c>
    </row>
    <row r="1000" spans="1:65" s="14" customFormat="1" ht="11.25">
      <c r="B1000" s="207"/>
      <c r="C1000" s="208"/>
      <c r="D1000" s="189" t="s">
        <v>178</v>
      </c>
      <c r="E1000" s="209" t="s">
        <v>21</v>
      </c>
      <c r="F1000" s="210" t="s">
        <v>180</v>
      </c>
      <c r="G1000" s="208"/>
      <c r="H1000" s="211">
        <v>8.5</v>
      </c>
      <c r="I1000" s="212"/>
      <c r="J1000" s="208"/>
      <c r="K1000" s="208"/>
      <c r="L1000" s="213"/>
      <c r="M1000" s="214"/>
      <c r="N1000" s="215"/>
      <c r="O1000" s="215"/>
      <c r="P1000" s="215"/>
      <c r="Q1000" s="215"/>
      <c r="R1000" s="215"/>
      <c r="S1000" s="215"/>
      <c r="T1000" s="216"/>
      <c r="AT1000" s="217" t="s">
        <v>178</v>
      </c>
      <c r="AU1000" s="217" t="s">
        <v>87</v>
      </c>
      <c r="AV1000" s="14" t="s">
        <v>172</v>
      </c>
      <c r="AW1000" s="14" t="s">
        <v>38</v>
      </c>
      <c r="AX1000" s="14" t="s">
        <v>85</v>
      </c>
      <c r="AY1000" s="217" t="s">
        <v>165</v>
      </c>
    </row>
    <row r="1001" spans="1:65" s="2" customFormat="1" ht="16.5" customHeight="1">
      <c r="A1001" s="37"/>
      <c r="B1001" s="38"/>
      <c r="C1001" s="176" t="s">
        <v>1218</v>
      </c>
      <c r="D1001" s="176" t="s">
        <v>167</v>
      </c>
      <c r="E1001" s="177" t="s">
        <v>1219</v>
      </c>
      <c r="F1001" s="178" t="s">
        <v>1220</v>
      </c>
      <c r="G1001" s="179" t="s">
        <v>170</v>
      </c>
      <c r="H1001" s="180">
        <v>8.5</v>
      </c>
      <c r="I1001" s="181"/>
      <c r="J1001" s="182">
        <f>ROUND(I1001*H1001,2)</f>
        <v>0</v>
      </c>
      <c r="K1001" s="178" t="s">
        <v>171</v>
      </c>
      <c r="L1001" s="42"/>
      <c r="M1001" s="183" t="s">
        <v>21</v>
      </c>
      <c r="N1001" s="184" t="s">
        <v>48</v>
      </c>
      <c r="O1001" s="67"/>
      <c r="P1001" s="185">
        <f>O1001*H1001</f>
        <v>0</v>
      </c>
      <c r="Q1001" s="185">
        <v>2.2000000000000001E-4</v>
      </c>
      <c r="R1001" s="185">
        <f>Q1001*H1001</f>
        <v>1.8700000000000001E-3</v>
      </c>
      <c r="S1001" s="185">
        <v>0</v>
      </c>
      <c r="T1001" s="186">
        <f>S1001*H1001</f>
        <v>0</v>
      </c>
      <c r="U1001" s="37"/>
      <c r="V1001" s="37"/>
      <c r="W1001" s="37"/>
      <c r="X1001" s="37"/>
      <c r="Y1001" s="37"/>
      <c r="Z1001" s="37"/>
      <c r="AA1001" s="37"/>
      <c r="AB1001" s="37"/>
      <c r="AC1001" s="37"/>
      <c r="AD1001" s="37"/>
      <c r="AE1001" s="37"/>
      <c r="AR1001" s="187" t="s">
        <v>172</v>
      </c>
      <c r="AT1001" s="187" t="s">
        <v>167</v>
      </c>
      <c r="AU1001" s="187" t="s">
        <v>87</v>
      </c>
      <c r="AY1001" s="20" t="s">
        <v>165</v>
      </c>
      <c r="BE1001" s="188">
        <f>IF(N1001="základní",J1001,0)</f>
        <v>0</v>
      </c>
      <c r="BF1001" s="188">
        <f>IF(N1001="snížená",J1001,0)</f>
        <v>0</v>
      </c>
      <c r="BG1001" s="188">
        <f>IF(N1001="zákl. přenesená",J1001,0)</f>
        <v>0</v>
      </c>
      <c r="BH1001" s="188">
        <f>IF(N1001="sníž. přenesená",J1001,0)</f>
        <v>0</v>
      </c>
      <c r="BI1001" s="188">
        <f>IF(N1001="nulová",J1001,0)</f>
        <v>0</v>
      </c>
      <c r="BJ1001" s="20" t="s">
        <v>85</v>
      </c>
      <c r="BK1001" s="188">
        <f>ROUND(I1001*H1001,2)</f>
        <v>0</v>
      </c>
      <c r="BL1001" s="20" t="s">
        <v>172</v>
      </c>
      <c r="BM1001" s="187" t="s">
        <v>1221</v>
      </c>
    </row>
    <row r="1002" spans="1:65" s="2" customFormat="1" ht="11.25">
      <c r="A1002" s="37"/>
      <c r="B1002" s="38"/>
      <c r="C1002" s="39"/>
      <c r="D1002" s="189" t="s">
        <v>174</v>
      </c>
      <c r="E1002" s="39"/>
      <c r="F1002" s="190" t="s">
        <v>1222</v>
      </c>
      <c r="G1002" s="39"/>
      <c r="H1002" s="39"/>
      <c r="I1002" s="191"/>
      <c r="J1002" s="39"/>
      <c r="K1002" s="39"/>
      <c r="L1002" s="42"/>
      <c r="M1002" s="192"/>
      <c r="N1002" s="193"/>
      <c r="O1002" s="67"/>
      <c r="P1002" s="67"/>
      <c r="Q1002" s="67"/>
      <c r="R1002" s="67"/>
      <c r="S1002" s="67"/>
      <c r="T1002" s="68"/>
      <c r="U1002" s="37"/>
      <c r="V1002" s="37"/>
      <c r="W1002" s="37"/>
      <c r="X1002" s="37"/>
      <c r="Y1002" s="37"/>
      <c r="Z1002" s="37"/>
      <c r="AA1002" s="37"/>
      <c r="AB1002" s="37"/>
      <c r="AC1002" s="37"/>
      <c r="AD1002" s="37"/>
      <c r="AE1002" s="37"/>
      <c r="AT1002" s="20" t="s">
        <v>174</v>
      </c>
      <c r="AU1002" s="20" t="s">
        <v>87</v>
      </c>
    </row>
    <row r="1003" spans="1:65" s="2" customFormat="1" ht="11.25">
      <c r="A1003" s="37"/>
      <c r="B1003" s="38"/>
      <c r="C1003" s="39"/>
      <c r="D1003" s="194" t="s">
        <v>176</v>
      </c>
      <c r="E1003" s="39"/>
      <c r="F1003" s="195" t="s">
        <v>1223</v>
      </c>
      <c r="G1003" s="39"/>
      <c r="H1003" s="39"/>
      <c r="I1003" s="191"/>
      <c r="J1003" s="39"/>
      <c r="K1003" s="39"/>
      <c r="L1003" s="42"/>
      <c r="M1003" s="192"/>
      <c r="N1003" s="193"/>
      <c r="O1003" s="67"/>
      <c r="P1003" s="67"/>
      <c r="Q1003" s="67"/>
      <c r="R1003" s="67"/>
      <c r="S1003" s="67"/>
      <c r="T1003" s="68"/>
      <c r="U1003" s="37"/>
      <c r="V1003" s="37"/>
      <c r="W1003" s="37"/>
      <c r="X1003" s="37"/>
      <c r="Y1003" s="37"/>
      <c r="Z1003" s="37"/>
      <c r="AA1003" s="37"/>
      <c r="AB1003" s="37"/>
      <c r="AC1003" s="37"/>
      <c r="AD1003" s="37"/>
      <c r="AE1003" s="37"/>
      <c r="AT1003" s="20" t="s">
        <v>176</v>
      </c>
      <c r="AU1003" s="20" t="s">
        <v>87</v>
      </c>
    </row>
    <row r="1004" spans="1:65" s="13" customFormat="1" ht="11.25">
      <c r="B1004" s="196"/>
      <c r="C1004" s="197"/>
      <c r="D1004" s="189" t="s">
        <v>178</v>
      </c>
      <c r="E1004" s="198" t="s">
        <v>21</v>
      </c>
      <c r="F1004" s="199" t="s">
        <v>1192</v>
      </c>
      <c r="G1004" s="197"/>
      <c r="H1004" s="200">
        <v>8.5</v>
      </c>
      <c r="I1004" s="201"/>
      <c r="J1004" s="197"/>
      <c r="K1004" s="197"/>
      <c r="L1004" s="202"/>
      <c r="M1004" s="203"/>
      <c r="N1004" s="204"/>
      <c r="O1004" s="204"/>
      <c r="P1004" s="204"/>
      <c r="Q1004" s="204"/>
      <c r="R1004" s="204"/>
      <c r="S1004" s="204"/>
      <c r="T1004" s="205"/>
      <c r="AT1004" s="206" t="s">
        <v>178</v>
      </c>
      <c r="AU1004" s="206" t="s">
        <v>87</v>
      </c>
      <c r="AV1004" s="13" t="s">
        <v>87</v>
      </c>
      <c r="AW1004" s="13" t="s">
        <v>38</v>
      </c>
      <c r="AX1004" s="13" t="s">
        <v>77</v>
      </c>
      <c r="AY1004" s="206" t="s">
        <v>165</v>
      </c>
    </row>
    <row r="1005" spans="1:65" s="14" customFormat="1" ht="11.25">
      <c r="B1005" s="207"/>
      <c r="C1005" s="208"/>
      <c r="D1005" s="189" t="s">
        <v>178</v>
      </c>
      <c r="E1005" s="209" t="s">
        <v>21</v>
      </c>
      <c r="F1005" s="210" t="s">
        <v>180</v>
      </c>
      <c r="G1005" s="208"/>
      <c r="H1005" s="211">
        <v>8.5</v>
      </c>
      <c r="I1005" s="212"/>
      <c r="J1005" s="208"/>
      <c r="K1005" s="208"/>
      <c r="L1005" s="213"/>
      <c r="M1005" s="214"/>
      <c r="N1005" s="215"/>
      <c r="O1005" s="215"/>
      <c r="P1005" s="215"/>
      <c r="Q1005" s="215"/>
      <c r="R1005" s="215"/>
      <c r="S1005" s="215"/>
      <c r="T1005" s="216"/>
      <c r="AT1005" s="217" t="s">
        <v>178</v>
      </c>
      <c r="AU1005" s="217" t="s">
        <v>87</v>
      </c>
      <c r="AV1005" s="14" t="s">
        <v>172</v>
      </c>
      <c r="AW1005" s="14" t="s">
        <v>38</v>
      </c>
      <c r="AX1005" s="14" t="s">
        <v>85</v>
      </c>
      <c r="AY1005" s="217" t="s">
        <v>165</v>
      </c>
    </row>
    <row r="1006" spans="1:65" s="2" customFormat="1" ht="24.2" customHeight="1">
      <c r="A1006" s="37"/>
      <c r="B1006" s="38"/>
      <c r="C1006" s="176" t="s">
        <v>1224</v>
      </c>
      <c r="D1006" s="176" t="s">
        <v>167</v>
      </c>
      <c r="E1006" s="177" t="s">
        <v>1225</v>
      </c>
      <c r="F1006" s="178" t="s">
        <v>1226</v>
      </c>
      <c r="G1006" s="179" t="s">
        <v>170</v>
      </c>
      <c r="H1006" s="180">
        <v>2.7</v>
      </c>
      <c r="I1006" s="181"/>
      <c r="J1006" s="182">
        <f>ROUND(I1006*H1006,2)</f>
        <v>0</v>
      </c>
      <c r="K1006" s="178" t="s">
        <v>171</v>
      </c>
      <c r="L1006" s="42"/>
      <c r="M1006" s="183" t="s">
        <v>21</v>
      </c>
      <c r="N1006" s="184" t="s">
        <v>48</v>
      </c>
      <c r="O1006" s="67"/>
      <c r="P1006" s="185">
        <f>O1006*H1006</f>
        <v>0</v>
      </c>
      <c r="Q1006" s="185">
        <v>2.16E-3</v>
      </c>
      <c r="R1006" s="185">
        <f>Q1006*H1006</f>
        <v>5.8320000000000004E-3</v>
      </c>
      <c r="S1006" s="185">
        <v>0</v>
      </c>
      <c r="T1006" s="186">
        <f>S1006*H1006</f>
        <v>0</v>
      </c>
      <c r="U1006" s="37"/>
      <c r="V1006" s="37"/>
      <c r="W1006" s="37"/>
      <c r="X1006" s="37"/>
      <c r="Y1006" s="37"/>
      <c r="Z1006" s="37"/>
      <c r="AA1006" s="37"/>
      <c r="AB1006" s="37"/>
      <c r="AC1006" s="37"/>
      <c r="AD1006" s="37"/>
      <c r="AE1006" s="37"/>
      <c r="AR1006" s="187" t="s">
        <v>172</v>
      </c>
      <c r="AT1006" s="187" t="s">
        <v>167</v>
      </c>
      <c r="AU1006" s="187" t="s">
        <v>87</v>
      </c>
      <c r="AY1006" s="20" t="s">
        <v>165</v>
      </c>
      <c r="BE1006" s="188">
        <f>IF(N1006="základní",J1006,0)</f>
        <v>0</v>
      </c>
      <c r="BF1006" s="188">
        <f>IF(N1006="snížená",J1006,0)</f>
        <v>0</v>
      </c>
      <c r="BG1006" s="188">
        <f>IF(N1006="zákl. přenesená",J1006,0)</f>
        <v>0</v>
      </c>
      <c r="BH1006" s="188">
        <f>IF(N1006="sníž. přenesená",J1006,0)</f>
        <v>0</v>
      </c>
      <c r="BI1006" s="188">
        <f>IF(N1006="nulová",J1006,0)</f>
        <v>0</v>
      </c>
      <c r="BJ1006" s="20" t="s">
        <v>85</v>
      </c>
      <c r="BK1006" s="188">
        <f>ROUND(I1006*H1006,2)</f>
        <v>0</v>
      </c>
      <c r="BL1006" s="20" t="s">
        <v>172</v>
      </c>
      <c r="BM1006" s="187" t="s">
        <v>1227</v>
      </c>
    </row>
    <row r="1007" spans="1:65" s="2" customFormat="1" ht="29.25">
      <c r="A1007" s="37"/>
      <c r="B1007" s="38"/>
      <c r="C1007" s="39"/>
      <c r="D1007" s="189" t="s">
        <v>174</v>
      </c>
      <c r="E1007" s="39"/>
      <c r="F1007" s="190" t="s">
        <v>1228</v>
      </c>
      <c r="G1007" s="39"/>
      <c r="H1007" s="39"/>
      <c r="I1007" s="191"/>
      <c r="J1007" s="39"/>
      <c r="K1007" s="39"/>
      <c r="L1007" s="42"/>
      <c r="M1007" s="192"/>
      <c r="N1007" s="193"/>
      <c r="O1007" s="67"/>
      <c r="P1007" s="67"/>
      <c r="Q1007" s="67"/>
      <c r="R1007" s="67"/>
      <c r="S1007" s="67"/>
      <c r="T1007" s="68"/>
      <c r="U1007" s="37"/>
      <c r="V1007" s="37"/>
      <c r="W1007" s="37"/>
      <c r="X1007" s="37"/>
      <c r="Y1007" s="37"/>
      <c r="Z1007" s="37"/>
      <c r="AA1007" s="37"/>
      <c r="AB1007" s="37"/>
      <c r="AC1007" s="37"/>
      <c r="AD1007" s="37"/>
      <c r="AE1007" s="37"/>
      <c r="AT1007" s="20" t="s">
        <v>174</v>
      </c>
      <c r="AU1007" s="20" t="s">
        <v>87</v>
      </c>
    </row>
    <row r="1008" spans="1:65" s="2" customFormat="1" ht="11.25">
      <c r="A1008" s="37"/>
      <c r="B1008" s="38"/>
      <c r="C1008" s="39"/>
      <c r="D1008" s="194" t="s">
        <v>176</v>
      </c>
      <c r="E1008" s="39"/>
      <c r="F1008" s="195" t="s">
        <v>1229</v>
      </c>
      <c r="G1008" s="39"/>
      <c r="H1008" s="39"/>
      <c r="I1008" s="191"/>
      <c r="J1008" s="39"/>
      <c r="K1008" s="39"/>
      <c r="L1008" s="42"/>
      <c r="M1008" s="192"/>
      <c r="N1008" s="193"/>
      <c r="O1008" s="67"/>
      <c r="P1008" s="67"/>
      <c r="Q1008" s="67"/>
      <c r="R1008" s="67"/>
      <c r="S1008" s="67"/>
      <c r="T1008" s="68"/>
      <c r="U1008" s="37"/>
      <c r="V1008" s="37"/>
      <c r="W1008" s="37"/>
      <c r="X1008" s="37"/>
      <c r="Y1008" s="37"/>
      <c r="Z1008" s="37"/>
      <c r="AA1008" s="37"/>
      <c r="AB1008" s="37"/>
      <c r="AC1008" s="37"/>
      <c r="AD1008" s="37"/>
      <c r="AE1008" s="37"/>
      <c r="AT1008" s="20" t="s">
        <v>176</v>
      </c>
      <c r="AU1008" s="20" t="s">
        <v>87</v>
      </c>
    </row>
    <row r="1009" spans="1:65" s="13" customFormat="1" ht="11.25">
      <c r="B1009" s="196"/>
      <c r="C1009" s="197"/>
      <c r="D1009" s="189" t="s">
        <v>178</v>
      </c>
      <c r="E1009" s="198" t="s">
        <v>21</v>
      </c>
      <c r="F1009" s="199" t="s">
        <v>1230</v>
      </c>
      <c r="G1009" s="197"/>
      <c r="H1009" s="200">
        <v>2.7</v>
      </c>
      <c r="I1009" s="201"/>
      <c r="J1009" s="197"/>
      <c r="K1009" s="197"/>
      <c r="L1009" s="202"/>
      <c r="M1009" s="203"/>
      <c r="N1009" s="204"/>
      <c r="O1009" s="204"/>
      <c r="P1009" s="204"/>
      <c r="Q1009" s="204"/>
      <c r="R1009" s="204"/>
      <c r="S1009" s="204"/>
      <c r="T1009" s="205"/>
      <c r="AT1009" s="206" t="s">
        <v>178</v>
      </c>
      <c r="AU1009" s="206" t="s">
        <v>87</v>
      </c>
      <c r="AV1009" s="13" t="s">
        <v>87</v>
      </c>
      <c r="AW1009" s="13" t="s">
        <v>38</v>
      </c>
      <c r="AX1009" s="13" t="s">
        <v>77</v>
      </c>
      <c r="AY1009" s="206" t="s">
        <v>165</v>
      </c>
    </row>
    <row r="1010" spans="1:65" s="14" customFormat="1" ht="11.25">
      <c r="B1010" s="207"/>
      <c r="C1010" s="208"/>
      <c r="D1010" s="189" t="s">
        <v>178</v>
      </c>
      <c r="E1010" s="209" t="s">
        <v>21</v>
      </c>
      <c r="F1010" s="210" t="s">
        <v>180</v>
      </c>
      <c r="G1010" s="208"/>
      <c r="H1010" s="211">
        <v>2.7</v>
      </c>
      <c r="I1010" s="212"/>
      <c r="J1010" s="208"/>
      <c r="K1010" s="208"/>
      <c r="L1010" s="213"/>
      <c r="M1010" s="214"/>
      <c r="N1010" s="215"/>
      <c r="O1010" s="215"/>
      <c r="P1010" s="215"/>
      <c r="Q1010" s="215"/>
      <c r="R1010" s="215"/>
      <c r="S1010" s="215"/>
      <c r="T1010" s="216"/>
      <c r="AT1010" s="217" t="s">
        <v>178</v>
      </c>
      <c r="AU1010" s="217" t="s">
        <v>87</v>
      </c>
      <c r="AV1010" s="14" t="s">
        <v>172</v>
      </c>
      <c r="AW1010" s="14" t="s">
        <v>38</v>
      </c>
      <c r="AX1010" s="14" t="s">
        <v>85</v>
      </c>
      <c r="AY1010" s="217" t="s">
        <v>165</v>
      </c>
    </row>
    <row r="1011" spans="1:65" s="2" customFormat="1" ht="33" customHeight="1">
      <c r="A1011" s="37"/>
      <c r="B1011" s="38"/>
      <c r="C1011" s="239" t="s">
        <v>1231</v>
      </c>
      <c r="D1011" s="239" t="s">
        <v>281</v>
      </c>
      <c r="E1011" s="240" t="s">
        <v>1232</v>
      </c>
      <c r="F1011" s="241" t="s">
        <v>1233</v>
      </c>
      <c r="G1011" s="242" t="s">
        <v>170</v>
      </c>
      <c r="H1011" s="243">
        <v>3.375</v>
      </c>
      <c r="I1011" s="244"/>
      <c r="J1011" s="245">
        <f>ROUND(I1011*H1011,2)</f>
        <v>0</v>
      </c>
      <c r="K1011" s="241" t="s">
        <v>171</v>
      </c>
      <c r="L1011" s="246"/>
      <c r="M1011" s="247" t="s">
        <v>21</v>
      </c>
      <c r="N1011" s="248" t="s">
        <v>48</v>
      </c>
      <c r="O1011" s="67"/>
      <c r="P1011" s="185">
        <f>O1011*H1011</f>
        <v>0</v>
      </c>
      <c r="Q1011" s="185">
        <v>4.3999999999999997E-2</v>
      </c>
      <c r="R1011" s="185">
        <f>Q1011*H1011</f>
        <v>0.14849999999999999</v>
      </c>
      <c r="S1011" s="185">
        <v>0</v>
      </c>
      <c r="T1011" s="186">
        <f>S1011*H1011</f>
        <v>0</v>
      </c>
      <c r="U1011" s="37"/>
      <c r="V1011" s="37"/>
      <c r="W1011" s="37"/>
      <c r="X1011" s="37"/>
      <c r="Y1011" s="37"/>
      <c r="Z1011" s="37"/>
      <c r="AA1011" s="37"/>
      <c r="AB1011" s="37"/>
      <c r="AC1011" s="37"/>
      <c r="AD1011" s="37"/>
      <c r="AE1011" s="37"/>
      <c r="AR1011" s="187" t="s">
        <v>222</v>
      </c>
      <c r="AT1011" s="187" t="s">
        <v>281</v>
      </c>
      <c r="AU1011" s="187" t="s">
        <v>87</v>
      </c>
      <c r="AY1011" s="20" t="s">
        <v>165</v>
      </c>
      <c r="BE1011" s="188">
        <f>IF(N1011="základní",J1011,0)</f>
        <v>0</v>
      </c>
      <c r="BF1011" s="188">
        <f>IF(N1011="snížená",J1011,0)</f>
        <v>0</v>
      </c>
      <c r="BG1011" s="188">
        <f>IF(N1011="zákl. přenesená",J1011,0)</f>
        <v>0</v>
      </c>
      <c r="BH1011" s="188">
        <f>IF(N1011="sníž. přenesená",J1011,0)</f>
        <v>0</v>
      </c>
      <c r="BI1011" s="188">
        <f>IF(N1011="nulová",J1011,0)</f>
        <v>0</v>
      </c>
      <c r="BJ1011" s="20" t="s">
        <v>85</v>
      </c>
      <c r="BK1011" s="188">
        <f>ROUND(I1011*H1011,2)</f>
        <v>0</v>
      </c>
      <c r="BL1011" s="20" t="s">
        <v>172</v>
      </c>
      <c r="BM1011" s="187" t="s">
        <v>1234</v>
      </c>
    </row>
    <row r="1012" spans="1:65" s="2" customFormat="1" ht="19.5">
      <c r="A1012" s="37"/>
      <c r="B1012" s="38"/>
      <c r="C1012" s="39"/>
      <c r="D1012" s="189" t="s">
        <v>174</v>
      </c>
      <c r="E1012" s="39"/>
      <c r="F1012" s="190" t="s">
        <v>1233</v>
      </c>
      <c r="G1012" s="39"/>
      <c r="H1012" s="39"/>
      <c r="I1012" s="191"/>
      <c r="J1012" s="39"/>
      <c r="K1012" s="39"/>
      <c r="L1012" s="42"/>
      <c r="M1012" s="192"/>
      <c r="N1012" s="193"/>
      <c r="O1012" s="67"/>
      <c r="P1012" s="67"/>
      <c r="Q1012" s="67"/>
      <c r="R1012" s="67"/>
      <c r="S1012" s="67"/>
      <c r="T1012" s="68"/>
      <c r="U1012" s="37"/>
      <c r="V1012" s="37"/>
      <c r="W1012" s="37"/>
      <c r="X1012" s="37"/>
      <c r="Y1012" s="37"/>
      <c r="Z1012" s="37"/>
      <c r="AA1012" s="37"/>
      <c r="AB1012" s="37"/>
      <c r="AC1012" s="37"/>
      <c r="AD1012" s="37"/>
      <c r="AE1012" s="37"/>
      <c r="AT1012" s="20" t="s">
        <v>174</v>
      </c>
      <c r="AU1012" s="20" t="s">
        <v>87</v>
      </c>
    </row>
    <row r="1013" spans="1:65" s="13" customFormat="1" ht="11.25">
      <c r="B1013" s="196"/>
      <c r="C1013" s="197"/>
      <c r="D1013" s="189" t="s">
        <v>178</v>
      </c>
      <c r="E1013" s="198" t="s">
        <v>21</v>
      </c>
      <c r="F1013" s="199" t="s">
        <v>1235</v>
      </c>
      <c r="G1013" s="197"/>
      <c r="H1013" s="200">
        <v>3.375</v>
      </c>
      <c r="I1013" s="201"/>
      <c r="J1013" s="197"/>
      <c r="K1013" s="197"/>
      <c r="L1013" s="202"/>
      <c r="M1013" s="203"/>
      <c r="N1013" s="204"/>
      <c r="O1013" s="204"/>
      <c r="P1013" s="204"/>
      <c r="Q1013" s="204"/>
      <c r="R1013" s="204"/>
      <c r="S1013" s="204"/>
      <c r="T1013" s="205"/>
      <c r="AT1013" s="206" t="s">
        <v>178</v>
      </c>
      <c r="AU1013" s="206" t="s">
        <v>87</v>
      </c>
      <c r="AV1013" s="13" t="s">
        <v>87</v>
      </c>
      <c r="AW1013" s="13" t="s">
        <v>38</v>
      </c>
      <c r="AX1013" s="13" t="s">
        <v>77</v>
      </c>
      <c r="AY1013" s="206" t="s">
        <v>165</v>
      </c>
    </row>
    <row r="1014" spans="1:65" s="14" customFormat="1" ht="11.25">
      <c r="B1014" s="207"/>
      <c r="C1014" s="208"/>
      <c r="D1014" s="189" t="s">
        <v>178</v>
      </c>
      <c r="E1014" s="209" t="s">
        <v>21</v>
      </c>
      <c r="F1014" s="210" t="s">
        <v>180</v>
      </c>
      <c r="G1014" s="208"/>
      <c r="H1014" s="211">
        <v>3.375</v>
      </c>
      <c r="I1014" s="212"/>
      <c r="J1014" s="208"/>
      <c r="K1014" s="208"/>
      <c r="L1014" s="213"/>
      <c r="M1014" s="214"/>
      <c r="N1014" s="215"/>
      <c r="O1014" s="215"/>
      <c r="P1014" s="215"/>
      <c r="Q1014" s="215"/>
      <c r="R1014" s="215"/>
      <c r="S1014" s="215"/>
      <c r="T1014" s="216"/>
      <c r="AT1014" s="217" t="s">
        <v>178</v>
      </c>
      <c r="AU1014" s="217" t="s">
        <v>87</v>
      </c>
      <c r="AV1014" s="14" t="s">
        <v>172</v>
      </c>
      <c r="AW1014" s="14" t="s">
        <v>38</v>
      </c>
      <c r="AX1014" s="14" t="s">
        <v>85</v>
      </c>
      <c r="AY1014" s="217" t="s">
        <v>165</v>
      </c>
    </row>
    <row r="1015" spans="1:65" s="12" customFormat="1" ht="22.9" customHeight="1">
      <c r="B1015" s="160"/>
      <c r="C1015" s="161"/>
      <c r="D1015" s="162" t="s">
        <v>76</v>
      </c>
      <c r="E1015" s="174" t="s">
        <v>230</v>
      </c>
      <c r="F1015" s="174" t="s">
        <v>1236</v>
      </c>
      <c r="G1015" s="161"/>
      <c r="H1015" s="161"/>
      <c r="I1015" s="164"/>
      <c r="J1015" s="175">
        <f>BK1015</f>
        <v>0</v>
      </c>
      <c r="K1015" s="161"/>
      <c r="L1015" s="166"/>
      <c r="M1015" s="167"/>
      <c r="N1015" s="168"/>
      <c r="O1015" s="168"/>
      <c r="P1015" s="169">
        <f>SUM(P1016:P1355)</f>
        <v>0</v>
      </c>
      <c r="Q1015" s="168"/>
      <c r="R1015" s="169">
        <f>SUM(R1016:R1355)</f>
        <v>1.9159971</v>
      </c>
      <c r="S1015" s="168"/>
      <c r="T1015" s="170">
        <f>SUM(T1016:T1355)</f>
        <v>336.55809000000005</v>
      </c>
      <c r="AR1015" s="171" t="s">
        <v>85</v>
      </c>
      <c r="AT1015" s="172" t="s">
        <v>76</v>
      </c>
      <c r="AU1015" s="172" t="s">
        <v>85</v>
      </c>
      <c r="AY1015" s="171" t="s">
        <v>165</v>
      </c>
      <c r="BK1015" s="173">
        <f>SUM(BK1016:BK1355)</f>
        <v>0</v>
      </c>
    </row>
    <row r="1016" spans="1:65" s="2" customFormat="1" ht="33" customHeight="1">
      <c r="A1016" s="37"/>
      <c r="B1016" s="38"/>
      <c r="C1016" s="176" t="s">
        <v>1237</v>
      </c>
      <c r="D1016" s="176" t="s">
        <v>167</v>
      </c>
      <c r="E1016" s="177" t="s">
        <v>1238</v>
      </c>
      <c r="F1016" s="178" t="s">
        <v>1239</v>
      </c>
      <c r="G1016" s="179" t="s">
        <v>189</v>
      </c>
      <c r="H1016" s="180">
        <v>13</v>
      </c>
      <c r="I1016" s="181"/>
      <c r="J1016" s="182">
        <f>ROUND(I1016*H1016,2)</f>
        <v>0</v>
      </c>
      <c r="K1016" s="178" t="s">
        <v>171</v>
      </c>
      <c r="L1016" s="42"/>
      <c r="M1016" s="183" t="s">
        <v>21</v>
      </c>
      <c r="N1016" s="184" t="s">
        <v>48</v>
      </c>
      <c r="O1016" s="67"/>
      <c r="P1016" s="185">
        <f>O1016*H1016</f>
        <v>0</v>
      </c>
      <c r="Q1016" s="185">
        <v>0.1295</v>
      </c>
      <c r="R1016" s="185">
        <f>Q1016*H1016</f>
        <v>1.6835</v>
      </c>
      <c r="S1016" s="185">
        <v>0</v>
      </c>
      <c r="T1016" s="186">
        <f>S1016*H1016</f>
        <v>0</v>
      </c>
      <c r="U1016" s="37"/>
      <c r="V1016" s="37"/>
      <c r="W1016" s="37"/>
      <c r="X1016" s="37"/>
      <c r="Y1016" s="37"/>
      <c r="Z1016" s="37"/>
      <c r="AA1016" s="37"/>
      <c r="AB1016" s="37"/>
      <c r="AC1016" s="37"/>
      <c r="AD1016" s="37"/>
      <c r="AE1016" s="37"/>
      <c r="AR1016" s="187" t="s">
        <v>172</v>
      </c>
      <c r="AT1016" s="187" t="s">
        <v>167</v>
      </c>
      <c r="AU1016" s="187" t="s">
        <v>87</v>
      </c>
      <c r="AY1016" s="20" t="s">
        <v>165</v>
      </c>
      <c r="BE1016" s="188">
        <f>IF(N1016="základní",J1016,0)</f>
        <v>0</v>
      </c>
      <c r="BF1016" s="188">
        <f>IF(N1016="snížená",J1016,0)</f>
        <v>0</v>
      </c>
      <c r="BG1016" s="188">
        <f>IF(N1016="zákl. přenesená",J1016,0)</f>
        <v>0</v>
      </c>
      <c r="BH1016" s="188">
        <f>IF(N1016="sníž. přenesená",J1016,0)</f>
        <v>0</v>
      </c>
      <c r="BI1016" s="188">
        <f>IF(N1016="nulová",J1016,0)</f>
        <v>0</v>
      </c>
      <c r="BJ1016" s="20" t="s">
        <v>85</v>
      </c>
      <c r="BK1016" s="188">
        <f>ROUND(I1016*H1016,2)</f>
        <v>0</v>
      </c>
      <c r="BL1016" s="20" t="s">
        <v>172</v>
      </c>
      <c r="BM1016" s="187" t="s">
        <v>1240</v>
      </c>
    </row>
    <row r="1017" spans="1:65" s="2" customFormat="1" ht="29.25">
      <c r="A1017" s="37"/>
      <c r="B1017" s="38"/>
      <c r="C1017" s="39"/>
      <c r="D1017" s="189" t="s">
        <v>174</v>
      </c>
      <c r="E1017" s="39"/>
      <c r="F1017" s="190" t="s">
        <v>1241</v>
      </c>
      <c r="G1017" s="39"/>
      <c r="H1017" s="39"/>
      <c r="I1017" s="191"/>
      <c r="J1017" s="39"/>
      <c r="K1017" s="39"/>
      <c r="L1017" s="42"/>
      <c r="M1017" s="192"/>
      <c r="N1017" s="193"/>
      <c r="O1017" s="67"/>
      <c r="P1017" s="67"/>
      <c r="Q1017" s="67"/>
      <c r="R1017" s="67"/>
      <c r="S1017" s="67"/>
      <c r="T1017" s="68"/>
      <c r="U1017" s="37"/>
      <c r="V1017" s="37"/>
      <c r="W1017" s="37"/>
      <c r="X1017" s="37"/>
      <c r="Y1017" s="37"/>
      <c r="Z1017" s="37"/>
      <c r="AA1017" s="37"/>
      <c r="AB1017" s="37"/>
      <c r="AC1017" s="37"/>
      <c r="AD1017" s="37"/>
      <c r="AE1017" s="37"/>
      <c r="AT1017" s="20" t="s">
        <v>174</v>
      </c>
      <c r="AU1017" s="20" t="s">
        <v>87</v>
      </c>
    </row>
    <row r="1018" spans="1:65" s="2" customFormat="1" ht="11.25">
      <c r="A1018" s="37"/>
      <c r="B1018" s="38"/>
      <c r="C1018" s="39"/>
      <c r="D1018" s="194" t="s">
        <v>176</v>
      </c>
      <c r="E1018" s="39"/>
      <c r="F1018" s="195" t="s">
        <v>1242</v>
      </c>
      <c r="G1018" s="39"/>
      <c r="H1018" s="39"/>
      <c r="I1018" s="191"/>
      <c r="J1018" s="39"/>
      <c r="K1018" s="39"/>
      <c r="L1018" s="42"/>
      <c r="M1018" s="192"/>
      <c r="N1018" s="193"/>
      <c r="O1018" s="67"/>
      <c r="P1018" s="67"/>
      <c r="Q1018" s="67"/>
      <c r="R1018" s="67"/>
      <c r="S1018" s="67"/>
      <c r="T1018" s="68"/>
      <c r="U1018" s="37"/>
      <c r="V1018" s="37"/>
      <c r="W1018" s="37"/>
      <c r="X1018" s="37"/>
      <c r="Y1018" s="37"/>
      <c r="Z1018" s="37"/>
      <c r="AA1018" s="37"/>
      <c r="AB1018" s="37"/>
      <c r="AC1018" s="37"/>
      <c r="AD1018" s="37"/>
      <c r="AE1018" s="37"/>
      <c r="AT1018" s="20" t="s">
        <v>176</v>
      </c>
      <c r="AU1018" s="20" t="s">
        <v>87</v>
      </c>
    </row>
    <row r="1019" spans="1:65" s="13" customFormat="1" ht="22.5">
      <c r="B1019" s="196"/>
      <c r="C1019" s="197"/>
      <c r="D1019" s="189" t="s">
        <v>178</v>
      </c>
      <c r="E1019" s="198" t="s">
        <v>21</v>
      </c>
      <c r="F1019" s="199" t="s">
        <v>1243</v>
      </c>
      <c r="G1019" s="197"/>
      <c r="H1019" s="200">
        <v>13</v>
      </c>
      <c r="I1019" s="201"/>
      <c r="J1019" s="197"/>
      <c r="K1019" s="197"/>
      <c r="L1019" s="202"/>
      <c r="M1019" s="203"/>
      <c r="N1019" s="204"/>
      <c r="O1019" s="204"/>
      <c r="P1019" s="204"/>
      <c r="Q1019" s="204"/>
      <c r="R1019" s="204"/>
      <c r="S1019" s="204"/>
      <c r="T1019" s="205"/>
      <c r="AT1019" s="206" t="s">
        <v>178</v>
      </c>
      <c r="AU1019" s="206" t="s">
        <v>87</v>
      </c>
      <c r="AV1019" s="13" t="s">
        <v>87</v>
      </c>
      <c r="AW1019" s="13" t="s">
        <v>38</v>
      </c>
      <c r="AX1019" s="13" t="s">
        <v>77</v>
      </c>
      <c r="AY1019" s="206" t="s">
        <v>165</v>
      </c>
    </row>
    <row r="1020" spans="1:65" s="14" customFormat="1" ht="11.25">
      <c r="B1020" s="207"/>
      <c r="C1020" s="208"/>
      <c r="D1020" s="189" t="s">
        <v>178</v>
      </c>
      <c r="E1020" s="209" t="s">
        <v>21</v>
      </c>
      <c r="F1020" s="210" t="s">
        <v>180</v>
      </c>
      <c r="G1020" s="208"/>
      <c r="H1020" s="211">
        <v>13</v>
      </c>
      <c r="I1020" s="212"/>
      <c r="J1020" s="208"/>
      <c r="K1020" s="208"/>
      <c r="L1020" s="213"/>
      <c r="M1020" s="214"/>
      <c r="N1020" s="215"/>
      <c r="O1020" s="215"/>
      <c r="P1020" s="215"/>
      <c r="Q1020" s="215"/>
      <c r="R1020" s="215"/>
      <c r="S1020" s="215"/>
      <c r="T1020" s="216"/>
      <c r="AT1020" s="217" t="s">
        <v>178</v>
      </c>
      <c r="AU1020" s="217" t="s">
        <v>87</v>
      </c>
      <c r="AV1020" s="14" t="s">
        <v>172</v>
      </c>
      <c r="AW1020" s="14" t="s">
        <v>38</v>
      </c>
      <c r="AX1020" s="14" t="s">
        <v>85</v>
      </c>
      <c r="AY1020" s="217" t="s">
        <v>165</v>
      </c>
    </row>
    <row r="1021" spans="1:65" s="2" customFormat="1" ht="33" customHeight="1">
      <c r="A1021" s="37"/>
      <c r="B1021" s="38"/>
      <c r="C1021" s="176" t="s">
        <v>1244</v>
      </c>
      <c r="D1021" s="176" t="s">
        <v>167</v>
      </c>
      <c r="E1021" s="177" t="s">
        <v>1245</v>
      </c>
      <c r="F1021" s="178" t="s">
        <v>1246</v>
      </c>
      <c r="G1021" s="179" t="s">
        <v>170</v>
      </c>
      <c r="H1021" s="180">
        <v>3343.1480000000001</v>
      </c>
      <c r="I1021" s="181"/>
      <c r="J1021" s="182">
        <f>ROUND(I1021*H1021,2)</f>
        <v>0</v>
      </c>
      <c r="K1021" s="178" t="s">
        <v>171</v>
      </c>
      <c r="L1021" s="42"/>
      <c r="M1021" s="183" t="s">
        <v>21</v>
      </c>
      <c r="N1021" s="184" t="s">
        <v>48</v>
      </c>
      <c r="O1021" s="67"/>
      <c r="P1021" s="185">
        <f>O1021*H1021</f>
        <v>0</v>
      </c>
      <c r="Q1021" s="185">
        <v>0</v>
      </c>
      <c r="R1021" s="185">
        <f>Q1021*H1021</f>
        <v>0</v>
      </c>
      <c r="S1021" s="185">
        <v>0</v>
      </c>
      <c r="T1021" s="186">
        <f>S1021*H1021</f>
        <v>0</v>
      </c>
      <c r="U1021" s="37"/>
      <c r="V1021" s="37"/>
      <c r="W1021" s="37"/>
      <c r="X1021" s="37"/>
      <c r="Y1021" s="37"/>
      <c r="Z1021" s="37"/>
      <c r="AA1021" s="37"/>
      <c r="AB1021" s="37"/>
      <c r="AC1021" s="37"/>
      <c r="AD1021" s="37"/>
      <c r="AE1021" s="37"/>
      <c r="AR1021" s="187" t="s">
        <v>172</v>
      </c>
      <c r="AT1021" s="187" t="s">
        <v>167</v>
      </c>
      <c r="AU1021" s="187" t="s">
        <v>87</v>
      </c>
      <c r="AY1021" s="20" t="s">
        <v>165</v>
      </c>
      <c r="BE1021" s="188">
        <f>IF(N1021="základní",J1021,0)</f>
        <v>0</v>
      </c>
      <c r="BF1021" s="188">
        <f>IF(N1021="snížená",J1021,0)</f>
        <v>0</v>
      </c>
      <c r="BG1021" s="188">
        <f>IF(N1021="zákl. přenesená",J1021,0)</f>
        <v>0</v>
      </c>
      <c r="BH1021" s="188">
        <f>IF(N1021="sníž. přenesená",J1021,0)</f>
        <v>0</v>
      </c>
      <c r="BI1021" s="188">
        <f>IF(N1021="nulová",J1021,0)</f>
        <v>0</v>
      </c>
      <c r="BJ1021" s="20" t="s">
        <v>85</v>
      </c>
      <c r="BK1021" s="188">
        <f>ROUND(I1021*H1021,2)</f>
        <v>0</v>
      </c>
      <c r="BL1021" s="20" t="s">
        <v>172</v>
      </c>
      <c r="BM1021" s="187" t="s">
        <v>1247</v>
      </c>
    </row>
    <row r="1022" spans="1:65" s="2" customFormat="1" ht="29.25">
      <c r="A1022" s="37"/>
      <c r="B1022" s="38"/>
      <c r="C1022" s="39"/>
      <c r="D1022" s="189" t="s">
        <v>174</v>
      </c>
      <c r="E1022" s="39"/>
      <c r="F1022" s="190" t="s">
        <v>1248</v>
      </c>
      <c r="G1022" s="39"/>
      <c r="H1022" s="39"/>
      <c r="I1022" s="191"/>
      <c r="J1022" s="39"/>
      <c r="K1022" s="39"/>
      <c r="L1022" s="42"/>
      <c r="M1022" s="192"/>
      <c r="N1022" s="193"/>
      <c r="O1022" s="67"/>
      <c r="P1022" s="67"/>
      <c r="Q1022" s="67"/>
      <c r="R1022" s="67"/>
      <c r="S1022" s="67"/>
      <c r="T1022" s="68"/>
      <c r="U1022" s="37"/>
      <c r="V1022" s="37"/>
      <c r="W1022" s="37"/>
      <c r="X1022" s="37"/>
      <c r="Y1022" s="37"/>
      <c r="Z1022" s="37"/>
      <c r="AA1022" s="37"/>
      <c r="AB1022" s="37"/>
      <c r="AC1022" s="37"/>
      <c r="AD1022" s="37"/>
      <c r="AE1022" s="37"/>
      <c r="AT1022" s="20" t="s">
        <v>174</v>
      </c>
      <c r="AU1022" s="20" t="s">
        <v>87</v>
      </c>
    </row>
    <row r="1023" spans="1:65" s="2" customFormat="1" ht="11.25">
      <c r="A1023" s="37"/>
      <c r="B1023" s="38"/>
      <c r="C1023" s="39"/>
      <c r="D1023" s="194" t="s">
        <v>176</v>
      </c>
      <c r="E1023" s="39"/>
      <c r="F1023" s="195" t="s">
        <v>1249</v>
      </c>
      <c r="G1023" s="39"/>
      <c r="H1023" s="39"/>
      <c r="I1023" s="191"/>
      <c r="J1023" s="39"/>
      <c r="K1023" s="39"/>
      <c r="L1023" s="42"/>
      <c r="M1023" s="192"/>
      <c r="N1023" s="193"/>
      <c r="O1023" s="67"/>
      <c r="P1023" s="67"/>
      <c r="Q1023" s="67"/>
      <c r="R1023" s="67"/>
      <c r="S1023" s="67"/>
      <c r="T1023" s="68"/>
      <c r="U1023" s="37"/>
      <c r="V1023" s="37"/>
      <c r="W1023" s="37"/>
      <c r="X1023" s="37"/>
      <c r="Y1023" s="37"/>
      <c r="Z1023" s="37"/>
      <c r="AA1023" s="37"/>
      <c r="AB1023" s="37"/>
      <c r="AC1023" s="37"/>
      <c r="AD1023" s="37"/>
      <c r="AE1023" s="37"/>
      <c r="AT1023" s="20" t="s">
        <v>176</v>
      </c>
      <c r="AU1023" s="20" t="s">
        <v>87</v>
      </c>
    </row>
    <row r="1024" spans="1:65" s="13" customFormat="1" ht="11.25">
      <c r="B1024" s="196"/>
      <c r="C1024" s="197"/>
      <c r="D1024" s="189" t="s">
        <v>178</v>
      </c>
      <c r="E1024" s="198" t="s">
        <v>21</v>
      </c>
      <c r="F1024" s="199" t="s">
        <v>1250</v>
      </c>
      <c r="G1024" s="197"/>
      <c r="H1024" s="200">
        <v>1629.7750000000001</v>
      </c>
      <c r="I1024" s="201"/>
      <c r="J1024" s="197"/>
      <c r="K1024" s="197"/>
      <c r="L1024" s="202"/>
      <c r="M1024" s="203"/>
      <c r="N1024" s="204"/>
      <c r="O1024" s="204"/>
      <c r="P1024" s="204"/>
      <c r="Q1024" s="204"/>
      <c r="R1024" s="204"/>
      <c r="S1024" s="204"/>
      <c r="T1024" s="205"/>
      <c r="AT1024" s="206" t="s">
        <v>178</v>
      </c>
      <c r="AU1024" s="206" t="s">
        <v>87</v>
      </c>
      <c r="AV1024" s="13" t="s">
        <v>87</v>
      </c>
      <c r="AW1024" s="13" t="s">
        <v>38</v>
      </c>
      <c r="AX1024" s="13" t="s">
        <v>77</v>
      </c>
      <c r="AY1024" s="206" t="s">
        <v>165</v>
      </c>
    </row>
    <row r="1025" spans="1:65" s="13" customFormat="1" ht="33.75">
      <c r="B1025" s="196"/>
      <c r="C1025" s="197"/>
      <c r="D1025" s="189" t="s">
        <v>178</v>
      </c>
      <c r="E1025" s="198" t="s">
        <v>21</v>
      </c>
      <c r="F1025" s="199" t="s">
        <v>1251</v>
      </c>
      <c r="G1025" s="197"/>
      <c r="H1025" s="200">
        <v>1713.373</v>
      </c>
      <c r="I1025" s="201"/>
      <c r="J1025" s="197"/>
      <c r="K1025" s="197"/>
      <c r="L1025" s="202"/>
      <c r="M1025" s="203"/>
      <c r="N1025" s="204"/>
      <c r="O1025" s="204"/>
      <c r="P1025" s="204"/>
      <c r="Q1025" s="204"/>
      <c r="R1025" s="204"/>
      <c r="S1025" s="204"/>
      <c r="T1025" s="205"/>
      <c r="AT1025" s="206" t="s">
        <v>178</v>
      </c>
      <c r="AU1025" s="206" t="s">
        <v>87</v>
      </c>
      <c r="AV1025" s="13" t="s">
        <v>87</v>
      </c>
      <c r="AW1025" s="13" t="s">
        <v>38</v>
      </c>
      <c r="AX1025" s="13" t="s">
        <v>77</v>
      </c>
      <c r="AY1025" s="206" t="s">
        <v>165</v>
      </c>
    </row>
    <row r="1026" spans="1:65" s="14" customFormat="1" ht="11.25">
      <c r="B1026" s="207"/>
      <c r="C1026" s="208"/>
      <c r="D1026" s="189" t="s">
        <v>178</v>
      </c>
      <c r="E1026" s="209" t="s">
        <v>21</v>
      </c>
      <c r="F1026" s="210" t="s">
        <v>180</v>
      </c>
      <c r="G1026" s="208"/>
      <c r="H1026" s="211">
        <v>3343.1480000000001</v>
      </c>
      <c r="I1026" s="212"/>
      <c r="J1026" s="208"/>
      <c r="K1026" s="208"/>
      <c r="L1026" s="213"/>
      <c r="M1026" s="214"/>
      <c r="N1026" s="215"/>
      <c r="O1026" s="215"/>
      <c r="P1026" s="215"/>
      <c r="Q1026" s="215"/>
      <c r="R1026" s="215"/>
      <c r="S1026" s="215"/>
      <c r="T1026" s="216"/>
      <c r="AT1026" s="217" t="s">
        <v>178</v>
      </c>
      <c r="AU1026" s="217" t="s">
        <v>87</v>
      </c>
      <c r="AV1026" s="14" t="s">
        <v>172</v>
      </c>
      <c r="AW1026" s="14" t="s">
        <v>38</v>
      </c>
      <c r="AX1026" s="14" t="s">
        <v>85</v>
      </c>
      <c r="AY1026" s="217" t="s">
        <v>165</v>
      </c>
    </row>
    <row r="1027" spans="1:65" s="2" customFormat="1" ht="37.9" customHeight="1">
      <c r="A1027" s="37"/>
      <c r="B1027" s="38"/>
      <c r="C1027" s="176" t="s">
        <v>1252</v>
      </c>
      <c r="D1027" s="176" t="s">
        <v>167</v>
      </c>
      <c r="E1027" s="177" t="s">
        <v>1253</v>
      </c>
      <c r="F1027" s="178" t="s">
        <v>1254</v>
      </c>
      <c r="G1027" s="179" t="s">
        <v>170</v>
      </c>
      <c r="H1027" s="180">
        <v>250736.06299999999</v>
      </c>
      <c r="I1027" s="181"/>
      <c r="J1027" s="182">
        <f>ROUND(I1027*H1027,2)</f>
        <v>0</v>
      </c>
      <c r="K1027" s="178" t="s">
        <v>171</v>
      </c>
      <c r="L1027" s="42"/>
      <c r="M1027" s="183" t="s">
        <v>21</v>
      </c>
      <c r="N1027" s="184" t="s">
        <v>48</v>
      </c>
      <c r="O1027" s="67"/>
      <c r="P1027" s="185">
        <f>O1027*H1027</f>
        <v>0</v>
      </c>
      <c r="Q1027" s="185">
        <v>0</v>
      </c>
      <c r="R1027" s="185">
        <f>Q1027*H1027</f>
        <v>0</v>
      </c>
      <c r="S1027" s="185">
        <v>0</v>
      </c>
      <c r="T1027" s="186">
        <f>S1027*H1027</f>
        <v>0</v>
      </c>
      <c r="U1027" s="37"/>
      <c r="V1027" s="37"/>
      <c r="W1027" s="37"/>
      <c r="X1027" s="37"/>
      <c r="Y1027" s="37"/>
      <c r="Z1027" s="37"/>
      <c r="AA1027" s="37"/>
      <c r="AB1027" s="37"/>
      <c r="AC1027" s="37"/>
      <c r="AD1027" s="37"/>
      <c r="AE1027" s="37"/>
      <c r="AR1027" s="187" t="s">
        <v>172</v>
      </c>
      <c r="AT1027" s="187" t="s">
        <v>167</v>
      </c>
      <c r="AU1027" s="187" t="s">
        <v>87</v>
      </c>
      <c r="AY1027" s="20" t="s">
        <v>165</v>
      </c>
      <c r="BE1027" s="188">
        <f>IF(N1027="základní",J1027,0)</f>
        <v>0</v>
      </c>
      <c r="BF1027" s="188">
        <f>IF(N1027="snížená",J1027,0)</f>
        <v>0</v>
      </c>
      <c r="BG1027" s="188">
        <f>IF(N1027="zákl. přenesená",J1027,0)</f>
        <v>0</v>
      </c>
      <c r="BH1027" s="188">
        <f>IF(N1027="sníž. přenesená",J1027,0)</f>
        <v>0</v>
      </c>
      <c r="BI1027" s="188">
        <f>IF(N1027="nulová",J1027,0)</f>
        <v>0</v>
      </c>
      <c r="BJ1027" s="20" t="s">
        <v>85</v>
      </c>
      <c r="BK1027" s="188">
        <f>ROUND(I1027*H1027,2)</f>
        <v>0</v>
      </c>
      <c r="BL1027" s="20" t="s">
        <v>172</v>
      </c>
      <c r="BM1027" s="187" t="s">
        <v>1255</v>
      </c>
    </row>
    <row r="1028" spans="1:65" s="2" customFormat="1" ht="29.25">
      <c r="A1028" s="37"/>
      <c r="B1028" s="38"/>
      <c r="C1028" s="39"/>
      <c r="D1028" s="189" t="s">
        <v>174</v>
      </c>
      <c r="E1028" s="39"/>
      <c r="F1028" s="190" t="s">
        <v>1256</v>
      </c>
      <c r="G1028" s="39"/>
      <c r="H1028" s="39"/>
      <c r="I1028" s="191"/>
      <c r="J1028" s="39"/>
      <c r="K1028" s="39"/>
      <c r="L1028" s="42"/>
      <c r="M1028" s="192"/>
      <c r="N1028" s="193"/>
      <c r="O1028" s="67"/>
      <c r="P1028" s="67"/>
      <c r="Q1028" s="67"/>
      <c r="R1028" s="67"/>
      <c r="S1028" s="67"/>
      <c r="T1028" s="68"/>
      <c r="U1028" s="37"/>
      <c r="V1028" s="37"/>
      <c r="W1028" s="37"/>
      <c r="X1028" s="37"/>
      <c r="Y1028" s="37"/>
      <c r="Z1028" s="37"/>
      <c r="AA1028" s="37"/>
      <c r="AB1028" s="37"/>
      <c r="AC1028" s="37"/>
      <c r="AD1028" s="37"/>
      <c r="AE1028" s="37"/>
      <c r="AT1028" s="20" t="s">
        <v>174</v>
      </c>
      <c r="AU1028" s="20" t="s">
        <v>87</v>
      </c>
    </row>
    <row r="1029" spans="1:65" s="2" customFormat="1" ht="11.25">
      <c r="A1029" s="37"/>
      <c r="B1029" s="38"/>
      <c r="C1029" s="39"/>
      <c r="D1029" s="194" t="s">
        <v>176</v>
      </c>
      <c r="E1029" s="39"/>
      <c r="F1029" s="195" t="s">
        <v>1257</v>
      </c>
      <c r="G1029" s="39"/>
      <c r="H1029" s="39"/>
      <c r="I1029" s="191"/>
      <c r="J1029" s="39"/>
      <c r="K1029" s="39"/>
      <c r="L1029" s="42"/>
      <c r="M1029" s="192"/>
      <c r="N1029" s="193"/>
      <c r="O1029" s="67"/>
      <c r="P1029" s="67"/>
      <c r="Q1029" s="67"/>
      <c r="R1029" s="67"/>
      <c r="S1029" s="67"/>
      <c r="T1029" s="68"/>
      <c r="U1029" s="37"/>
      <c r="V1029" s="37"/>
      <c r="W1029" s="37"/>
      <c r="X1029" s="37"/>
      <c r="Y1029" s="37"/>
      <c r="Z1029" s="37"/>
      <c r="AA1029" s="37"/>
      <c r="AB1029" s="37"/>
      <c r="AC1029" s="37"/>
      <c r="AD1029" s="37"/>
      <c r="AE1029" s="37"/>
      <c r="AT1029" s="20" t="s">
        <v>176</v>
      </c>
      <c r="AU1029" s="20" t="s">
        <v>87</v>
      </c>
    </row>
    <row r="1030" spans="1:65" s="13" customFormat="1" ht="11.25">
      <c r="B1030" s="196"/>
      <c r="C1030" s="197"/>
      <c r="D1030" s="189" t="s">
        <v>178</v>
      </c>
      <c r="E1030" s="198" t="s">
        <v>21</v>
      </c>
      <c r="F1030" s="199" t="s">
        <v>1258</v>
      </c>
      <c r="G1030" s="197"/>
      <c r="H1030" s="200">
        <v>122233.125</v>
      </c>
      <c r="I1030" s="201"/>
      <c r="J1030" s="197"/>
      <c r="K1030" s="197"/>
      <c r="L1030" s="202"/>
      <c r="M1030" s="203"/>
      <c r="N1030" s="204"/>
      <c r="O1030" s="204"/>
      <c r="P1030" s="204"/>
      <c r="Q1030" s="204"/>
      <c r="R1030" s="204"/>
      <c r="S1030" s="204"/>
      <c r="T1030" s="205"/>
      <c r="AT1030" s="206" t="s">
        <v>178</v>
      </c>
      <c r="AU1030" s="206" t="s">
        <v>87</v>
      </c>
      <c r="AV1030" s="13" t="s">
        <v>87</v>
      </c>
      <c r="AW1030" s="13" t="s">
        <v>38</v>
      </c>
      <c r="AX1030" s="13" t="s">
        <v>77</v>
      </c>
      <c r="AY1030" s="206" t="s">
        <v>165</v>
      </c>
    </row>
    <row r="1031" spans="1:65" s="13" customFormat="1" ht="33.75">
      <c r="B1031" s="196"/>
      <c r="C1031" s="197"/>
      <c r="D1031" s="189" t="s">
        <v>178</v>
      </c>
      <c r="E1031" s="198" t="s">
        <v>21</v>
      </c>
      <c r="F1031" s="199" t="s">
        <v>1259</v>
      </c>
      <c r="G1031" s="197"/>
      <c r="H1031" s="200">
        <v>128502.93799999999</v>
      </c>
      <c r="I1031" s="201"/>
      <c r="J1031" s="197"/>
      <c r="K1031" s="197"/>
      <c r="L1031" s="202"/>
      <c r="M1031" s="203"/>
      <c r="N1031" s="204"/>
      <c r="O1031" s="204"/>
      <c r="P1031" s="204"/>
      <c r="Q1031" s="204"/>
      <c r="R1031" s="204"/>
      <c r="S1031" s="204"/>
      <c r="T1031" s="205"/>
      <c r="AT1031" s="206" t="s">
        <v>178</v>
      </c>
      <c r="AU1031" s="206" t="s">
        <v>87</v>
      </c>
      <c r="AV1031" s="13" t="s">
        <v>87</v>
      </c>
      <c r="AW1031" s="13" t="s">
        <v>38</v>
      </c>
      <c r="AX1031" s="13" t="s">
        <v>77</v>
      </c>
      <c r="AY1031" s="206" t="s">
        <v>165</v>
      </c>
    </row>
    <row r="1032" spans="1:65" s="14" customFormat="1" ht="11.25">
      <c r="B1032" s="207"/>
      <c r="C1032" s="208"/>
      <c r="D1032" s="189" t="s">
        <v>178</v>
      </c>
      <c r="E1032" s="209" t="s">
        <v>21</v>
      </c>
      <c r="F1032" s="210" t="s">
        <v>180</v>
      </c>
      <c r="G1032" s="208"/>
      <c r="H1032" s="211">
        <v>250736.06299999999</v>
      </c>
      <c r="I1032" s="212"/>
      <c r="J1032" s="208"/>
      <c r="K1032" s="208"/>
      <c r="L1032" s="213"/>
      <c r="M1032" s="214"/>
      <c r="N1032" s="215"/>
      <c r="O1032" s="215"/>
      <c r="P1032" s="215"/>
      <c r="Q1032" s="215"/>
      <c r="R1032" s="215"/>
      <c r="S1032" s="215"/>
      <c r="T1032" s="216"/>
      <c r="AT1032" s="217" t="s">
        <v>178</v>
      </c>
      <c r="AU1032" s="217" t="s">
        <v>87</v>
      </c>
      <c r="AV1032" s="14" t="s">
        <v>172</v>
      </c>
      <c r="AW1032" s="14" t="s">
        <v>38</v>
      </c>
      <c r="AX1032" s="14" t="s">
        <v>85</v>
      </c>
      <c r="AY1032" s="217" t="s">
        <v>165</v>
      </c>
    </row>
    <row r="1033" spans="1:65" s="2" customFormat="1" ht="33" customHeight="1">
      <c r="A1033" s="37"/>
      <c r="B1033" s="38"/>
      <c r="C1033" s="176" t="s">
        <v>1260</v>
      </c>
      <c r="D1033" s="176" t="s">
        <v>167</v>
      </c>
      <c r="E1033" s="177" t="s">
        <v>1261</v>
      </c>
      <c r="F1033" s="178" t="s">
        <v>1262</v>
      </c>
      <c r="G1033" s="179" t="s">
        <v>170</v>
      </c>
      <c r="H1033" s="180">
        <v>3343.1480000000001</v>
      </c>
      <c r="I1033" s="181"/>
      <c r="J1033" s="182">
        <f>ROUND(I1033*H1033,2)</f>
        <v>0</v>
      </c>
      <c r="K1033" s="178" t="s">
        <v>171</v>
      </c>
      <c r="L1033" s="42"/>
      <c r="M1033" s="183" t="s">
        <v>21</v>
      </c>
      <c r="N1033" s="184" t="s">
        <v>48</v>
      </c>
      <c r="O1033" s="67"/>
      <c r="P1033" s="185">
        <f>O1033*H1033</f>
        <v>0</v>
      </c>
      <c r="Q1033" s="185">
        <v>0</v>
      </c>
      <c r="R1033" s="185">
        <f>Q1033*H1033</f>
        <v>0</v>
      </c>
      <c r="S1033" s="185">
        <v>0</v>
      </c>
      <c r="T1033" s="186">
        <f>S1033*H1033</f>
        <v>0</v>
      </c>
      <c r="U1033" s="37"/>
      <c r="V1033" s="37"/>
      <c r="W1033" s="37"/>
      <c r="X1033" s="37"/>
      <c r="Y1033" s="37"/>
      <c r="Z1033" s="37"/>
      <c r="AA1033" s="37"/>
      <c r="AB1033" s="37"/>
      <c r="AC1033" s="37"/>
      <c r="AD1033" s="37"/>
      <c r="AE1033" s="37"/>
      <c r="AR1033" s="187" t="s">
        <v>172</v>
      </c>
      <c r="AT1033" s="187" t="s">
        <v>167</v>
      </c>
      <c r="AU1033" s="187" t="s">
        <v>87</v>
      </c>
      <c r="AY1033" s="20" t="s">
        <v>165</v>
      </c>
      <c r="BE1033" s="188">
        <f>IF(N1033="základní",J1033,0)</f>
        <v>0</v>
      </c>
      <c r="BF1033" s="188">
        <f>IF(N1033="snížená",J1033,0)</f>
        <v>0</v>
      </c>
      <c r="BG1033" s="188">
        <f>IF(N1033="zákl. přenesená",J1033,0)</f>
        <v>0</v>
      </c>
      <c r="BH1033" s="188">
        <f>IF(N1033="sníž. přenesená",J1033,0)</f>
        <v>0</v>
      </c>
      <c r="BI1033" s="188">
        <f>IF(N1033="nulová",J1033,0)</f>
        <v>0</v>
      </c>
      <c r="BJ1033" s="20" t="s">
        <v>85</v>
      </c>
      <c r="BK1033" s="188">
        <f>ROUND(I1033*H1033,2)</f>
        <v>0</v>
      </c>
      <c r="BL1033" s="20" t="s">
        <v>172</v>
      </c>
      <c r="BM1033" s="187" t="s">
        <v>1263</v>
      </c>
    </row>
    <row r="1034" spans="1:65" s="2" customFormat="1" ht="29.25">
      <c r="A1034" s="37"/>
      <c r="B1034" s="38"/>
      <c r="C1034" s="39"/>
      <c r="D1034" s="189" t="s">
        <v>174</v>
      </c>
      <c r="E1034" s="39"/>
      <c r="F1034" s="190" t="s">
        <v>1264</v>
      </c>
      <c r="G1034" s="39"/>
      <c r="H1034" s="39"/>
      <c r="I1034" s="191"/>
      <c r="J1034" s="39"/>
      <c r="K1034" s="39"/>
      <c r="L1034" s="42"/>
      <c r="M1034" s="192"/>
      <c r="N1034" s="193"/>
      <c r="O1034" s="67"/>
      <c r="P1034" s="67"/>
      <c r="Q1034" s="67"/>
      <c r="R1034" s="67"/>
      <c r="S1034" s="67"/>
      <c r="T1034" s="68"/>
      <c r="U1034" s="37"/>
      <c r="V1034" s="37"/>
      <c r="W1034" s="37"/>
      <c r="X1034" s="37"/>
      <c r="Y1034" s="37"/>
      <c r="Z1034" s="37"/>
      <c r="AA1034" s="37"/>
      <c r="AB1034" s="37"/>
      <c r="AC1034" s="37"/>
      <c r="AD1034" s="37"/>
      <c r="AE1034" s="37"/>
      <c r="AT1034" s="20" t="s">
        <v>174</v>
      </c>
      <c r="AU1034" s="20" t="s">
        <v>87</v>
      </c>
    </row>
    <row r="1035" spans="1:65" s="2" customFormat="1" ht="11.25">
      <c r="A1035" s="37"/>
      <c r="B1035" s="38"/>
      <c r="C1035" s="39"/>
      <c r="D1035" s="194" t="s">
        <v>176</v>
      </c>
      <c r="E1035" s="39"/>
      <c r="F1035" s="195" t="s">
        <v>1265</v>
      </c>
      <c r="G1035" s="39"/>
      <c r="H1035" s="39"/>
      <c r="I1035" s="191"/>
      <c r="J1035" s="39"/>
      <c r="K1035" s="39"/>
      <c r="L1035" s="42"/>
      <c r="M1035" s="192"/>
      <c r="N1035" s="193"/>
      <c r="O1035" s="67"/>
      <c r="P1035" s="67"/>
      <c r="Q1035" s="67"/>
      <c r="R1035" s="67"/>
      <c r="S1035" s="67"/>
      <c r="T1035" s="68"/>
      <c r="U1035" s="37"/>
      <c r="V1035" s="37"/>
      <c r="W1035" s="37"/>
      <c r="X1035" s="37"/>
      <c r="Y1035" s="37"/>
      <c r="Z1035" s="37"/>
      <c r="AA1035" s="37"/>
      <c r="AB1035" s="37"/>
      <c r="AC1035" s="37"/>
      <c r="AD1035" s="37"/>
      <c r="AE1035" s="37"/>
      <c r="AT1035" s="20" t="s">
        <v>176</v>
      </c>
      <c r="AU1035" s="20" t="s">
        <v>87</v>
      </c>
    </row>
    <row r="1036" spans="1:65" s="13" customFormat="1" ht="11.25">
      <c r="B1036" s="196"/>
      <c r="C1036" s="197"/>
      <c r="D1036" s="189" t="s">
        <v>178</v>
      </c>
      <c r="E1036" s="198" t="s">
        <v>21</v>
      </c>
      <c r="F1036" s="199" t="s">
        <v>1250</v>
      </c>
      <c r="G1036" s="197"/>
      <c r="H1036" s="200">
        <v>1629.7750000000001</v>
      </c>
      <c r="I1036" s="201"/>
      <c r="J1036" s="197"/>
      <c r="K1036" s="197"/>
      <c r="L1036" s="202"/>
      <c r="M1036" s="203"/>
      <c r="N1036" s="204"/>
      <c r="O1036" s="204"/>
      <c r="P1036" s="204"/>
      <c r="Q1036" s="204"/>
      <c r="R1036" s="204"/>
      <c r="S1036" s="204"/>
      <c r="T1036" s="205"/>
      <c r="AT1036" s="206" t="s">
        <v>178</v>
      </c>
      <c r="AU1036" s="206" t="s">
        <v>87</v>
      </c>
      <c r="AV1036" s="13" t="s">
        <v>87</v>
      </c>
      <c r="AW1036" s="13" t="s">
        <v>38</v>
      </c>
      <c r="AX1036" s="13" t="s">
        <v>77</v>
      </c>
      <c r="AY1036" s="206" t="s">
        <v>165</v>
      </c>
    </row>
    <row r="1037" spans="1:65" s="13" customFormat="1" ht="33.75">
      <c r="B1037" s="196"/>
      <c r="C1037" s="197"/>
      <c r="D1037" s="189" t="s">
        <v>178</v>
      </c>
      <c r="E1037" s="198" t="s">
        <v>21</v>
      </c>
      <c r="F1037" s="199" t="s">
        <v>1251</v>
      </c>
      <c r="G1037" s="197"/>
      <c r="H1037" s="200">
        <v>1713.373</v>
      </c>
      <c r="I1037" s="201"/>
      <c r="J1037" s="197"/>
      <c r="K1037" s="197"/>
      <c r="L1037" s="202"/>
      <c r="M1037" s="203"/>
      <c r="N1037" s="204"/>
      <c r="O1037" s="204"/>
      <c r="P1037" s="204"/>
      <c r="Q1037" s="204"/>
      <c r="R1037" s="204"/>
      <c r="S1037" s="204"/>
      <c r="T1037" s="205"/>
      <c r="AT1037" s="206" t="s">
        <v>178</v>
      </c>
      <c r="AU1037" s="206" t="s">
        <v>87</v>
      </c>
      <c r="AV1037" s="13" t="s">
        <v>87</v>
      </c>
      <c r="AW1037" s="13" t="s">
        <v>38</v>
      </c>
      <c r="AX1037" s="13" t="s">
        <v>77</v>
      </c>
      <c r="AY1037" s="206" t="s">
        <v>165</v>
      </c>
    </row>
    <row r="1038" spans="1:65" s="14" customFormat="1" ht="11.25">
      <c r="B1038" s="207"/>
      <c r="C1038" s="208"/>
      <c r="D1038" s="189" t="s">
        <v>178</v>
      </c>
      <c r="E1038" s="209" t="s">
        <v>21</v>
      </c>
      <c r="F1038" s="210" t="s">
        <v>180</v>
      </c>
      <c r="G1038" s="208"/>
      <c r="H1038" s="211">
        <v>3343.1480000000001</v>
      </c>
      <c r="I1038" s="212"/>
      <c r="J1038" s="208"/>
      <c r="K1038" s="208"/>
      <c r="L1038" s="213"/>
      <c r="M1038" s="214"/>
      <c r="N1038" s="215"/>
      <c r="O1038" s="215"/>
      <c r="P1038" s="215"/>
      <c r="Q1038" s="215"/>
      <c r="R1038" s="215"/>
      <c r="S1038" s="215"/>
      <c r="T1038" s="216"/>
      <c r="AT1038" s="217" t="s">
        <v>178</v>
      </c>
      <c r="AU1038" s="217" t="s">
        <v>87</v>
      </c>
      <c r="AV1038" s="14" t="s">
        <v>172</v>
      </c>
      <c r="AW1038" s="14" t="s">
        <v>38</v>
      </c>
      <c r="AX1038" s="14" t="s">
        <v>85</v>
      </c>
      <c r="AY1038" s="217" t="s">
        <v>165</v>
      </c>
    </row>
    <row r="1039" spans="1:65" s="2" customFormat="1" ht="16.5" customHeight="1">
      <c r="A1039" s="37"/>
      <c r="B1039" s="38"/>
      <c r="C1039" s="176" t="s">
        <v>1266</v>
      </c>
      <c r="D1039" s="176" t="s">
        <v>167</v>
      </c>
      <c r="E1039" s="177" t="s">
        <v>1267</v>
      </c>
      <c r="F1039" s="178" t="s">
        <v>1268</v>
      </c>
      <c r="G1039" s="179" t="s">
        <v>170</v>
      </c>
      <c r="H1039" s="180">
        <v>3343.1480000000001</v>
      </c>
      <c r="I1039" s="181"/>
      <c r="J1039" s="182">
        <f>ROUND(I1039*H1039,2)</f>
        <v>0</v>
      </c>
      <c r="K1039" s="178" t="s">
        <v>171</v>
      </c>
      <c r="L1039" s="42"/>
      <c r="M1039" s="183" t="s">
        <v>21</v>
      </c>
      <c r="N1039" s="184" t="s">
        <v>48</v>
      </c>
      <c r="O1039" s="67"/>
      <c r="P1039" s="185">
        <f>O1039*H1039</f>
        <v>0</v>
      </c>
      <c r="Q1039" s="185">
        <v>0</v>
      </c>
      <c r="R1039" s="185">
        <f>Q1039*H1039</f>
        <v>0</v>
      </c>
      <c r="S1039" s="185">
        <v>0</v>
      </c>
      <c r="T1039" s="186">
        <f>S1039*H1039</f>
        <v>0</v>
      </c>
      <c r="U1039" s="37"/>
      <c r="V1039" s="37"/>
      <c r="W1039" s="37"/>
      <c r="X1039" s="37"/>
      <c r="Y1039" s="37"/>
      <c r="Z1039" s="37"/>
      <c r="AA1039" s="37"/>
      <c r="AB1039" s="37"/>
      <c r="AC1039" s="37"/>
      <c r="AD1039" s="37"/>
      <c r="AE1039" s="37"/>
      <c r="AR1039" s="187" t="s">
        <v>172</v>
      </c>
      <c r="AT1039" s="187" t="s">
        <v>167</v>
      </c>
      <c r="AU1039" s="187" t="s">
        <v>87</v>
      </c>
      <c r="AY1039" s="20" t="s">
        <v>165</v>
      </c>
      <c r="BE1039" s="188">
        <f>IF(N1039="základní",J1039,0)</f>
        <v>0</v>
      </c>
      <c r="BF1039" s="188">
        <f>IF(N1039="snížená",J1039,0)</f>
        <v>0</v>
      </c>
      <c r="BG1039" s="188">
        <f>IF(N1039="zákl. přenesená",J1039,0)</f>
        <v>0</v>
      </c>
      <c r="BH1039" s="188">
        <f>IF(N1039="sníž. přenesená",J1039,0)</f>
        <v>0</v>
      </c>
      <c r="BI1039" s="188">
        <f>IF(N1039="nulová",J1039,0)</f>
        <v>0</v>
      </c>
      <c r="BJ1039" s="20" t="s">
        <v>85</v>
      </c>
      <c r="BK1039" s="188">
        <f>ROUND(I1039*H1039,2)</f>
        <v>0</v>
      </c>
      <c r="BL1039" s="20" t="s">
        <v>172</v>
      </c>
      <c r="BM1039" s="187" t="s">
        <v>1269</v>
      </c>
    </row>
    <row r="1040" spans="1:65" s="2" customFormat="1" ht="19.5">
      <c r="A1040" s="37"/>
      <c r="B1040" s="38"/>
      <c r="C1040" s="39"/>
      <c r="D1040" s="189" t="s">
        <v>174</v>
      </c>
      <c r="E1040" s="39"/>
      <c r="F1040" s="190" t="s">
        <v>1270</v>
      </c>
      <c r="G1040" s="39"/>
      <c r="H1040" s="39"/>
      <c r="I1040" s="191"/>
      <c r="J1040" s="39"/>
      <c r="K1040" s="39"/>
      <c r="L1040" s="42"/>
      <c r="M1040" s="192"/>
      <c r="N1040" s="193"/>
      <c r="O1040" s="67"/>
      <c r="P1040" s="67"/>
      <c r="Q1040" s="67"/>
      <c r="R1040" s="67"/>
      <c r="S1040" s="67"/>
      <c r="T1040" s="68"/>
      <c r="U1040" s="37"/>
      <c r="V1040" s="37"/>
      <c r="W1040" s="37"/>
      <c r="X1040" s="37"/>
      <c r="Y1040" s="37"/>
      <c r="Z1040" s="37"/>
      <c r="AA1040" s="37"/>
      <c r="AB1040" s="37"/>
      <c r="AC1040" s="37"/>
      <c r="AD1040" s="37"/>
      <c r="AE1040" s="37"/>
      <c r="AT1040" s="20" t="s">
        <v>174</v>
      </c>
      <c r="AU1040" s="20" t="s">
        <v>87</v>
      </c>
    </row>
    <row r="1041" spans="1:65" s="2" customFormat="1" ht="11.25">
      <c r="A1041" s="37"/>
      <c r="B1041" s="38"/>
      <c r="C1041" s="39"/>
      <c r="D1041" s="194" t="s">
        <v>176</v>
      </c>
      <c r="E1041" s="39"/>
      <c r="F1041" s="195" t="s">
        <v>1271</v>
      </c>
      <c r="G1041" s="39"/>
      <c r="H1041" s="39"/>
      <c r="I1041" s="191"/>
      <c r="J1041" s="39"/>
      <c r="K1041" s="39"/>
      <c r="L1041" s="42"/>
      <c r="M1041" s="192"/>
      <c r="N1041" s="193"/>
      <c r="O1041" s="67"/>
      <c r="P1041" s="67"/>
      <c r="Q1041" s="67"/>
      <c r="R1041" s="67"/>
      <c r="S1041" s="67"/>
      <c r="T1041" s="68"/>
      <c r="U1041" s="37"/>
      <c r="V1041" s="37"/>
      <c r="W1041" s="37"/>
      <c r="X1041" s="37"/>
      <c r="Y1041" s="37"/>
      <c r="Z1041" s="37"/>
      <c r="AA1041" s="37"/>
      <c r="AB1041" s="37"/>
      <c r="AC1041" s="37"/>
      <c r="AD1041" s="37"/>
      <c r="AE1041" s="37"/>
      <c r="AT1041" s="20" t="s">
        <v>176</v>
      </c>
      <c r="AU1041" s="20" t="s">
        <v>87</v>
      </c>
    </row>
    <row r="1042" spans="1:65" s="13" customFormat="1" ht="11.25">
      <c r="B1042" s="196"/>
      <c r="C1042" s="197"/>
      <c r="D1042" s="189" t="s">
        <v>178</v>
      </c>
      <c r="E1042" s="198" t="s">
        <v>21</v>
      </c>
      <c r="F1042" s="199" t="s">
        <v>1250</v>
      </c>
      <c r="G1042" s="197"/>
      <c r="H1042" s="200">
        <v>1629.7750000000001</v>
      </c>
      <c r="I1042" s="201"/>
      <c r="J1042" s="197"/>
      <c r="K1042" s="197"/>
      <c r="L1042" s="202"/>
      <c r="M1042" s="203"/>
      <c r="N1042" s="204"/>
      <c r="O1042" s="204"/>
      <c r="P1042" s="204"/>
      <c r="Q1042" s="204"/>
      <c r="R1042" s="204"/>
      <c r="S1042" s="204"/>
      <c r="T1042" s="205"/>
      <c r="AT1042" s="206" t="s">
        <v>178</v>
      </c>
      <c r="AU1042" s="206" t="s">
        <v>87</v>
      </c>
      <c r="AV1042" s="13" t="s">
        <v>87</v>
      </c>
      <c r="AW1042" s="13" t="s">
        <v>38</v>
      </c>
      <c r="AX1042" s="13" t="s">
        <v>77</v>
      </c>
      <c r="AY1042" s="206" t="s">
        <v>165</v>
      </c>
    </row>
    <row r="1043" spans="1:65" s="13" customFormat="1" ht="33.75">
      <c r="B1043" s="196"/>
      <c r="C1043" s="197"/>
      <c r="D1043" s="189" t="s">
        <v>178</v>
      </c>
      <c r="E1043" s="198" t="s">
        <v>21</v>
      </c>
      <c r="F1043" s="199" t="s">
        <v>1251</v>
      </c>
      <c r="G1043" s="197"/>
      <c r="H1043" s="200">
        <v>1713.373</v>
      </c>
      <c r="I1043" s="201"/>
      <c r="J1043" s="197"/>
      <c r="K1043" s="197"/>
      <c r="L1043" s="202"/>
      <c r="M1043" s="203"/>
      <c r="N1043" s="204"/>
      <c r="O1043" s="204"/>
      <c r="P1043" s="204"/>
      <c r="Q1043" s="204"/>
      <c r="R1043" s="204"/>
      <c r="S1043" s="204"/>
      <c r="T1043" s="205"/>
      <c r="AT1043" s="206" t="s">
        <v>178</v>
      </c>
      <c r="AU1043" s="206" t="s">
        <v>87</v>
      </c>
      <c r="AV1043" s="13" t="s">
        <v>87</v>
      </c>
      <c r="AW1043" s="13" t="s">
        <v>38</v>
      </c>
      <c r="AX1043" s="13" t="s">
        <v>77</v>
      </c>
      <c r="AY1043" s="206" t="s">
        <v>165</v>
      </c>
    </row>
    <row r="1044" spans="1:65" s="14" customFormat="1" ht="11.25">
      <c r="B1044" s="207"/>
      <c r="C1044" s="208"/>
      <c r="D1044" s="189" t="s">
        <v>178</v>
      </c>
      <c r="E1044" s="209" t="s">
        <v>21</v>
      </c>
      <c r="F1044" s="210" t="s">
        <v>180</v>
      </c>
      <c r="G1044" s="208"/>
      <c r="H1044" s="211">
        <v>3343.1480000000001</v>
      </c>
      <c r="I1044" s="212"/>
      <c r="J1044" s="208"/>
      <c r="K1044" s="208"/>
      <c r="L1044" s="213"/>
      <c r="M1044" s="214"/>
      <c r="N1044" s="215"/>
      <c r="O1044" s="215"/>
      <c r="P1044" s="215"/>
      <c r="Q1044" s="215"/>
      <c r="R1044" s="215"/>
      <c r="S1044" s="215"/>
      <c r="T1044" s="216"/>
      <c r="AT1044" s="217" t="s">
        <v>178</v>
      </c>
      <c r="AU1044" s="217" t="s">
        <v>87</v>
      </c>
      <c r="AV1044" s="14" t="s">
        <v>172</v>
      </c>
      <c r="AW1044" s="14" t="s">
        <v>38</v>
      </c>
      <c r="AX1044" s="14" t="s">
        <v>85</v>
      </c>
      <c r="AY1044" s="217" t="s">
        <v>165</v>
      </c>
    </row>
    <row r="1045" spans="1:65" s="2" customFormat="1" ht="16.5" customHeight="1">
      <c r="A1045" s="37"/>
      <c r="B1045" s="38"/>
      <c r="C1045" s="176" t="s">
        <v>1272</v>
      </c>
      <c r="D1045" s="176" t="s">
        <v>167</v>
      </c>
      <c r="E1045" s="177" t="s">
        <v>1273</v>
      </c>
      <c r="F1045" s="178" t="s">
        <v>1274</v>
      </c>
      <c r="G1045" s="179" t="s">
        <v>170</v>
      </c>
      <c r="H1045" s="180">
        <v>250736.06299999999</v>
      </c>
      <c r="I1045" s="181"/>
      <c r="J1045" s="182">
        <f>ROUND(I1045*H1045,2)</f>
        <v>0</v>
      </c>
      <c r="K1045" s="178" t="s">
        <v>171</v>
      </c>
      <c r="L1045" s="42"/>
      <c r="M1045" s="183" t="s">
        <v>21</v>
      </c>
      <c r="N1045" s="184" t="s">
        <v>48</v>
      </c>
      <c r="O1045" s="67"/>
      <c r="P1045" s="185">
        <f>O1045*H1045</f>
        <v>0</v>
      </c>
      <c r="Q1045" s="185">
        <v>0</v>
      </c>
      <c r="R1045" s="185">
        <f>Q1045*H1045</f>
        <v>0</v>
      </c>
      <c r="S1045" s="185">
        <v>0</v>
      </c>
      <c r="T1045" s="186">
        <f>S1045*H1045</f>
        <v>0</v>
      </c>
      <c r="U1045" s="37"/>
      <c r="V1045" s="37"/>
      <c r="W1045" s="37"/>
      <c r="X1045" s="37"/>
      <c r="Y1045" s="37"/>
      <c r="Z1045" s="37"/>
      <c r="AA1045" s="37"/>
      <c r="AB1045" s="37"/>
      <c r="AC1045" s="37"/>
      <c r="AD1045" s="37"/>
      <c r="AE1045" s="37"/>
      <c r="AR1045" s="187" t="s">
        <v>172</v>
      </c>
      <c r="AT1045" s="187" t="s">
        <v>167</v>
      </c>
      <c r="AU1045" s="187" t="s">
        <v>87</v>
      </c>
      <c r="AY1045" s="20" t="s">
        <v>165</v>
      </c>
      <c r="BE1045" s="188">
        <f>IF(N1045="základní",J1045,0)</f>
        <v>0</v>
      </c>
      <c r="BF1045" s="188">
        <f>IF(N1045="snížená",J1045,0)</f>
        <v>0</v>
      </c>
      <c r="BG1045" s="188">
        <f>IF(N1045="zákl. přenesená",J1045,0)</f>
        <v>0</v>
      </c>
      <c r="BH1045" s="188">
        <f>IF(N1045="sníž. přenesená",J1045,0)</f>
        <v>0</v>
      </c>
      <c r="BI1045" s="188">
        <f>IF(N1045="nulová",J1045,0)</f>
        <v>0</v>
      </c>
      <c r="BJ1045" s="20" t="s">
        <v>85</v>
      </c>
      <c r="BK1045" s="188">
        <f>ROUND(I1045*H1045,2)</f>
        <v>0</v>
      </c>
      <c r="BL1045" s="20" t="s">
        <v>172</v>
      </c>
      <c r="BM1045" s="187" t="s">
        <v>1275</v>
      </c>
    </row>
    <row r="1046" spans="1:65" s="2" customFormat="1" ht="19.5">
      <c r="A1046" s="37"/>
      <c r="B1046" s="38"/>
      <c r="C1046" s="39"/>
      <c r="D1046" s="189" t="s">
        <v>174</v>
      </c>
      <c r="E1046" s="39"/>
      <c r="F1046" s="190" t="s">
        <v>1276</v>
      </c>
      <c r="G1046" s="39"/>
      <c r="H1046" s="39"/>
      <c r="I1046" s="191"/>
      <c r="J1046" s="39"/>
      <c r="K1046" s="39"/>
      <c r="L1046" s="42"/>
      <c r="M1046" s="192"/>
      <c r="N1046" s="193"/>
      <c r="O1046" s="67"/>
      <c r="P1046" s="67"/>
      <c r="Q1046" s="67"/>
      <c r="R1046" s="67"/>
      <c r="S1046" s="67"/>
      <c r="T1046" s="68"/>
      <c r="U1046" s="37"/>
      <c r="V1046" s="37"/>
      <c r="W1046" s="37"/>
      <c r="X1046" s="37"/>
      <c r="Y1046" s="37"/>
      <c r="Z1046" s="37"/>
      <c r="AA1046" s="37"/>
      <c r="AB1046" s="37"/>
      <c r="AC1046" s="37"/>
      <c r="AD1046" s="37"/>
      <c r="AE1046" s="37"/>
      <c r="AT1046" s="20" t="s">
        <v>174</v>
      </c>
      <c r="AU1046" s="20" t="s">
        <v>87</v>
      </c>
    </row>
    <row r="1047" spans="1:65" s="2" customFormat="1" ht="11.25">
      <c r="A1047" s="37"/>
      <c r="B1047" s="38"/>
      <c r="C1047" s="39"/>
      <c r="D1047" s="194" t="s">
        <v>176</v>
      </c>
      <c r="E1047" s="39"/>
      <c r="F1047" s="195" t="s">
        <v>1277</v>
      </c>
      <c r="G1047" s="39"/>
      <c r="H1047" s="39"/>
      <c r="I1047" s="191"/>
      <c r="J1047" s="39"/>
      <c r="K1047" s="39"/>
      <c r="L1047" s="42"/>
      <c r="M1047" s="192"/>
      <c r="N1047" s="193"/>
      <c r="O1047" s="67"/>
      <c r="P1047" s="67"/>
      <c r="Q1047" s="67"/>
      <c r="R1047" s="67"/>
      <c r="S1047" s="67"/>
      <c r="T1047" s="68"/>
      <c r="U1047" s="37"/>
      <c r="V1047" s="37"/>
      <c r="W1047" s="37"/>
      <c r="X1047" s="37"/>
      <c r="Y1047" s="37"/>
      <c r="Z1047" s="37"/>
      <c r="AA1047" s="37"/>
      <c r="AB1047" s="37"/>
      <c r="AC1047" s="37"/>
      <c r="AD1047" s="37"/>
      <c r="AE1047" s="37"/>
      <c r="AT1047" s="20" t="s">
        <v>176</v>
      </c>
      <c r="AU1047" s="20" t="s">
        <v>87</v>
      </c>
    </row>
    <row r="1048" spans="1:65" s="13" customFormat="1" ht="11.25">
      <c r="B1048" s="196"/>
      <c r="C1048" s="197"/>
      <c r="D1048" s="189" t="s">
        <v>178</v>
      </c>
      <c r="E1048" s="198" t="s">
        <v>21</v>
      </c>
      <c r="F1048" s="199" t="s">
        <v>1258</v>
      </c>
      <c r="G1048" s="197"/>
      <c r="H1048" s="200">
        <v>122233.125</v>
      </c>
      <c r="I1048" s="201"/>
      <c r="J1048" s="197"/>
      <c r="K1048" s="197"/>
      <c r="L1048" s="202"/>
      <c r="M1048" s="203"/>
      <c r="N1048" s="204"/>
      <c r="O1048" s="204"/>
      <c r="P1048" s="204"/>
      <c r="Q1048" s="204"/>
      <c r="R1048" s="204"/>
      <c r="S1048" s="204"/>
      <c r="T1048" s="205"/>
      <c r="AT1048" s="206" t="s">
        <v>178</v>
      </c>
      <c r="AU1048" s="206" t="s">
        <v>87</v>
      </c>
      <c r="AV1048" s="13" t="s">
        <v>87</v>
      </c>
      <c r="AW1048" s="13" t="s">
        <v>38</v>
      </c>
      <c r="AX1048" s="13" t="s">
        <v>77</v>
      </c>
      <c r="AY1048" s="206" t="s">
        <v>165</v>
      </c>
    </row>
    <row r="1049" spans="1:65" s="13" customFormat="1" ht="33.75">
      <c r="B1049" s="196"/>
      <c r="C1049" s="197"/>
      <c r="D1049" s="189" t="s">
        <v>178</v>
      </c>
      <c r="E1049" s="198" t="s">
        <v>21</v>
      </c>
      <c r="F1049" s="199" t="s">
        <v>1259</v>
      </c>
      <c r="G1049" s="197"/>
      <c r="H1049" s="200">
        <v>128502.93799999999</v>
      </c>
      <c r="I1049" s="201"/>
      <c r="J1049" s="197"/>
      <c r="K1049" s="197"/>
      <c r="L1049" s="202"/>
      <c r="M1049" s="203"/>
      <c r="N1049" s="204"/>
      <c r="O1049" s="204"/>
      <c r="P1049" s="204"/>
      <c r="Q1049" s="204"/>
      <c r="R1049" s="204"/>
      <c r="S1049" s="204"/>
      <c r="T1049" s="205"/>
      <c r="AT1049" s="206" t="s">
        <v>178</v>
      </c>
      <c r="AU1049" s="206" t="s">
        <v>87</v>
      </c>
      <c r="AV1049" s="13" t="s">
        <v>87</v>
      </c>
      <c r="AW1049" s="13" t="s">
        <v>38</v>
      </c>
      <c r="AX1049" s="13" t="s">
        <v>77</v>
      </c>
      <c r="AY1049" s="206" t="s">
        <v>165</v>
      </c>
    </row>
    <row r="1050" spans="1:65" s="14" customFormat="1" ht="11.25">
      <c r="B1050" s="207"/>
      <c r="C1050" s="208"/>
      <c r="D1050" s="189" t="s">
        <v>178</v>
      </c>
      <c r="E1050" s="209" t="s">
        <v>21</v>
      </c>
      <c r="F1050" s="210" t="s">
        <v>180</v>
      </c>
      <c r="G1050" s="208"/>
      <c r="H1050" s="211">
        <v>250736.06299999999</v>
      </c>
      <c r="I1050" s="212"/>
      <c r="J1050" s="208"/>
      <c r="K1050" s="208"/>
      <c r="L1050" s="213"/>
      <c r="M1050" s="214"/>
      <c r="N1050" s="215"/>
      <c r="O1050" s="215"/>
      <c r="P1050" s="215"/>
      <c r="Q1050" s="215"/>
      <c r="R1050" s="215"/>
      <c r="S1050" s="215"/>
      <c r="T1050" s="216"/>
      <c r="AT1050" s="217" t="s">
        <v>178</v>
      </c>
      <c r="AU1050" s="217" t="s">
        <v>87</v>
      </c>
      <c r="AV1050" s="14" t="s">
        <v>172</v>
      </c>
      <c r="AW1050" s="14" t="s">
        <v>38</v>
      </c>
      <c r="AX1050" s="14" t="s">
        <v>85</v>
      </c>
      <c r="AY1050" s="217" t="s">
        <v>165</v>
      </c>
    </row>
    <row r="1051" spans="1:65" s="2" customFormat="1" ht="21.75" customHeight="1">
      <c r="A1051" s="37"/>
      <c r="B1051" s="38"/>
      <c r="C1051" s="176" t="s">
        <v>1278</v>
      </c>
      <c r="D1051" s="176" t="s">
        <v>167</v>
      </c>
      <c r="E1051" s="177" t="s">
        <v>1279</v>
      </c>
      <c r="F1051" s="178" t="s">
        <v>1280</v>
      </c>
      <c r="G1051" s="179" t="s">
        <v>170</v>
      </c>
      <c r="H1051" s="180">
        <v>3343.1480000000001</v>
      </c>
      <c r="I1051" s="181"/>
      <c r="J1051" s="182">
        <f>ROUND(I1051*H1051,2)</f>
        <v>0</v>
      </c>
      <c r="K1051" s="178" t="s">
        <v>171</v>
      </c>
      <c r="L1051" s="42"/>
      <c r="M1051" s="183" t="s">
        <v>21</v>
      </c>
      <c r="N1051" s="184" t="s">
        <v>48</v>
      </c>
      <c r="O1051" s="67"/>
      <c r="P1051" s="185">
        <f>O1051*H1051</f>
        <v>0</v>
      </c>
      <c r="Q1051" s="185">
        <v>0</v>
      </c>
      <c r="R1051" s="185">
        <f>Q1051*H1051</f>
        <v>0</v>
      </c>
      <c r="S1051" s="185">
        <v>0</v>
      </c>
      <c r="T1051" s="186">
        <f>S1051*H1051</f>
        <v>0</v>
      </c>
      <c r="U1051" s="37"/>
      <c r="V1051" s="37"/>
      <c r="W1051" s="37"/>
      <c r="X1051" s="37"/>
      <c r="Y1051" s="37"/>
      <c r="Z1051" s="37"/>
      <c r="AA1051" s="37"/>
      <c r="AB1051" s="37"/>
      <c r="AC1051" s="37"/>
      <c r="AD1051" s="37"/>
      <c r="AE1051" s="37"/>
      <c r="AR1051" s="187" t="s">
        <v>172</v>
      </c>
      <c r="AT1051" s="187" t="s">
        <v>167</v>
      </c>
      <c r="AU1051" s="187" t="s">
        <v>87</v>
      </c>
      <c r="AY1051" s="20" t="s">
        <v>165</v>
      </c>
      <c r="BE1051" s="188">
        <f>IF(N1051="základní",J1051,0)</f>
        <v>0</v>
      </c>
      <c r="BF1051" s="188">
        <f>IF(N1051="snížená",J1051,0)</f>
        <v>0</v>
      </c>
      <c r="BG1051" s="188">
        <f>IF(N1051="zákl. přenesená",J1051,0)</f>
        <v>0</v>
      </c>
      <c r="BH1051" s="188">
        <f>IF(N1051="sníž. přenesená",J1051,0)</f>
        <v>0</v>
      </c>
      <c r="BI1051" s="188">
        <f>IF(N1051="nulová",J1051,0)</f>
        <v>0</v>
      </c>
      <c r="BJ1051" s="20" t="s">
        <v>85</v>
      </c>
      <c r="BK1051" s="188">
        <f>ROUND(I1051*H1051,2)</f>
        <v>0</v>
      </c>
      <c r="BL1051" s="20" t="s">
        <v>172</v>
      </c>
      <c r="BM1051" s="187" t="s">
        <v>1281</v>
      </c>
    </row>
    <row r="1052" spans="1:65" s="2" customFormat="1" ht="19.5">
      <c r="A1052" s="37"/>
      <c r="B1052" s="38"/>
      <c r="C1052" s="39"/>
      <c r="D1052" s="189" t="s">
        <v>174</v>
      </c>
      <c r="E1052" s="39"/>
      <c r="F1052" s="190" t="s">
        <v>1282</v>
      </c>
      <c r="G1052" s="39"/>
      <c r="H1052" s="39"/>
      <c r="I1052" s="191"/>
      <c r="J1052" s="39"/>
      <c r="K1052" s="39"/>
      <c r="L1052" s="42"/>
      <c r="M1052" s="192"/>
      <c r="N1052" s="193"/>
      <c r="O1052" s="67"/>
      <c r="P1052" s="67"/>
      <c r="Q1052" s="67"/>
      <c r="R1052" s="67"/>
      <c r="S1052" s="67"/>
      <c r="T1052" s="68"/>
      <c r="U1052" s="37"/>
      <c r="V1052" s="37"/>
      <c r="W1052" s="37"/>
      <c r="X1052" s="37"/>
      <c r="Y1052" s="37"/>
      <c r="Z1052" s="37"/>
      <c r="AA1052" s="37"/>
      <c r="AB1052" s="37"/>
      <c r="AC1052" s="37"/>
      <c r="AD1052" s="37"/>
      <c r="AE1052" s="37"/>
      <c r="AT1052" s="20" t="s">
        <v>174</v>
      </c>
      <c r="AU1052" s="20" t="s">
        <v>87</v>
      </c>
    </row>
    <row r="1053" spans="1:65" s="2" customFormat="1" ht="11.25">
      <c r="A1053" s="37"/>
      <c r="B1053" s="38"/>
      <c r="C1053" s="39"/>
      <c r="D1053" s="194" t="s">
        <v>176</v>
      </c>
      <c r="E1053" s="39"/>
      <c r="F1053" s="195" t="s">
        <v>1283</v>
      </c>
      <c r="G1053" s="39"/>
      <c r="H1053" s="39"/>
      <c r="I1053" s="191"/>
      <c r="J1053" s="39"/>
      <c r="K1053" s="39"/>
      <c r="L1053" s="42"/>
      <c r="M1053" s="192"/>
      <c r="N1053" s="193"/>
      <c r="O1053" s="67"/>
      <c r="P1053" s="67"/>
      <c r="Q1053" s="67"/>
      <c r="R1053" s="67"/>
      <c r="S1053" s="67"/>
      <c r="T1053" s="68"/>
      <c r="U1053" s="37"/>
      <c r="V1053" s="37"/>
      <c r="W1053" s="37"/>
      <c r="X1053" s="37"/>
      <c r="Y1053" s="37"/>
      <c r="Z1053" s="37"/>
      <c r="AA1053" s="37"/>
      <c r="AB1053" s="37"/>
      <c r="AC1053" s="37"/>
      <c r="AD1053" s="37"/>
      <c r="AE1053" s="37"/>
      <c r="AT1053" s="20" t="s">
        <v>176</v>
      </c>
      <c r="AU1053" s="20" t="s">
        <v>87</v>
      </c>
    </row>
    <row r="1054" spans="1:65" s="13" customFormat="1" ht="11.25">
      <c r="B1054" s="196"/>
      <c r="C1054" s="197"/>
      <c r="D1054" s="189" t="s">
        <v>178</v>
      </c>
      <c r="E1054" s="198" t="s">
        <v>21</v>
      </c>
      <c r="F1054" s="199" t="s">
        <v>1250</v>
      </c>
      <c r="G1054" s="197"/>
      <c r="H1054" s="200">
        <v>1629.7750000000001</v>
      </c>
      <c r="I1054" s="201"/>
      <c r="J1054" s="197"/>
      <c r="K1054" s="197"/>
      <c r="L1054" s="202"/>
      <c r="M1054" s="203"/>
      <c r="N1054" s="204"/>
      <c r="O1054" s="204"/>
      <c r="P1054" s="204"/>
      <c r="Q1054" s="204"/>
      <c r="R1054" s="204"/>
      <c r="S1054" s="204"/>
      <c r="T1054" s="205"/>
      <c r="AT1054" s="206" t="s">
        <v>178</v>
      </c>
      <c r="AU1054" s="206" t="s">
        <v>87</v>
      </c>
      <c r="AV1054" s="13" t="s">
        <v>87</v>
      </c>
      <c r="AW1054" s="13" t="s">
        <v>38</v>
      </c>
      <c r="AX1054" s="13" t="s">
        <v>77</v>
      </c>
      <c r="AY1054" s="206" t="s">
        <v>165</v>
      </c>
    </row>
    <row r="1055" spans="1:65" s="13" customFormat="1" ht="33.75">
      <c r="B1055" s="196"/>
      <c r="C1055" s="197"/>
      <c r="D1055" s="189" t="s">
        <v>178</v>
      </c>
      <c r="E1055" s="198" t="s">
        <v>21</v>
      </c>
      <c r="F1055" s="199" t="s">
        <v>1251</v>
      </c>
      <c r="G1055" s="197"/>
      <c r="H1055" s="200">
        <v>1713.373</v>
      </c>
      <c r="I1055" s="201"/>
      <c r="J1055" s="197"/>
      <c r="K1055" s="197"/>
      <c r="L1055" s="202"/>
      <c r="M1055" s="203"/>
      <c r="N1055" s="204"/>
      <c r="O1055" s="204"/>
      <c r="P1055" s="204"/>
      <c r="Q1055" s="204"/>
      <c r="R1055" s="204"/>
      <c r="S1055" s="204"/>
      <c r="T1055" s="205"/>
      <c r="AT1055" s="206" t="s">
        <v>178</v>
      </c>
      <c r="AU1055" s="206" t="s">
        <v>87</v>
      </c>
      <c r="AV1055" s="13" t="s">
        <v>87</v>
      </c>
      <c r="AW1055" s="13" t="s">
        <v>38</v>
      </c>
      <c r="AX1055" s="13" t="s">
        <v>77</v>
      </c>
      <c r="AY1055" s="206" t="s">
        <v>165</v>
      </c>
    </row>
    <row r="1056" spans="1:65" s="14" customFormat="1" ht="11.25">
      <c r="B1056" s="207"/>
      <c r="C1056" s="208"/>
      <c r="D1056" s="189" t="s">
        <v>178</v>
      </c>
      <c r="E1056" s="209" t="s">
        <v>21</v>
      </c>
      <c r="F1056" s="210" t="s">
        <v>180</v>
      </c>
      <c r="G1056" s="208"/>
      <c r="H1056" s="211">
        <v>3343.1480000000001</v>
      </c>
      <c r="I1056" s="212"/>
      <c r="J1056" s="208"/>
      <c r="K1056" s="208"/>
      <c r="L1056" s="213"/>
      <c r="M1056" s="214"/>
      <c r="N1056" s="215"/>
      <c r="O1056" s="215"/>
      <c r="P1056" s="215"/>
      <c r="Q1056" s="215"/>
      <c r="R1056" s="215"/>
      <c r="S1056" s="215"/>
      <c r="T1056" s="216"/>
      <c r="AT1056" s="217" t="s">
        <v>178</v>
      </c>
      <c r="AU1056" s="217" t="s">
        <v>87</v>
      </c>
      <c r="AV1056" s="14" t="s">
        <v>172</v>
      </c>
      <c r="AW1056" s="14" t="s">
        <v>38</v>
      </c>
      <c r="AX1056" s="14" t="s">
        <v>85</v>
      </c>
      <c r="AY1056" s="217" t="s">
        <v>165</v>
      </c>
    </row>
    <row r="1057" spans="1:65" s="2" customFormat="1" ht="37.9" customHeight="1">
      <c r="A1057" s="37"/>
      <c r="B1057" s="38"/>
      <c r="C1057" s="176" t="s">
        <v>1284</v>
      </c>
      <c r="D1057" s="176" t="s">
        <v>167</v>
      </c>
      <c r="E1057" s="177" t="s">
        <v>1285</v>
      </c>
      <c r="F1057" s="178" t="s">
        <v>1286</v>
      </c>
      <c r="G1057" s="179" t="s">
        <v>170</v>
      </c>
      <c r="H1057" s="180">
        <v>2386</v>
      </c>
      <c r="I1057" s="181"/>
      <c r="J1057" s="182">
        <f>ROUND(I1057*H1057,2)</f>
        <v>0</v>
      </c>
      <c r="K1057" s="178" t="s">
        <v>171</v>
      </c>
      <c r="L1057" s="42"/>
      <c r="M1057" s="183" t="s">
        <v>21</v>
      </c>
      <c r="N1057" s="184" t="s">
        <v>48</v>
      </c>
      <c r="O1057" s="67"/>
      <c r="P1057" s="185">
        <f>O1057*H1057</f>
        <v>0</v>
      </c>
      <c r="Q1057" s="185">
        <v>0</v>
      </c>
      <c r="R1057" s="185">
        <f>Q1057*H1057</f>
        <v>0</v>
      </c>
      <c r="S1057" s="185">
        <v>0</v>
      </c>
      <c r="T1057" s="186">
        <f>S1057*H1057</f>
        <v>0</v>
      </c>
      <c r="U1057" s="37"/>
      <c r="V1057" s="37"/>
      <c r="W1057" s="37"/>
      <c r="X1057" s="37"/>
      <c r="Y1057" s="37"/>
      <c r="Z1057" s="37"/>
      <c r="AA1057" s="37"/>
      <c r="AB1057" s="37"/>
      <c r="AC1057" s="37"/>
      <c r="AD1057" s="37"/>
      <c r="AE1057" s="37"/>
      <c r="AR1057" s="187" t="s">
        <v>172</v>
      </c>
      <c r="AT1057" s="187" t="s">
        <v>167</v>
      </c>
      <c r="AU1057" s="187" t="s">
        <v>87</v>
      </c>
      <c r="AY1057" s="20" t="s">
        <v>165</v>
      </c>
      <c r="BE1057" s="188">
        <f>IF(N1057="základní",J1057,0)</f>
        <v>0</v>
      </c>
      <c r="BF1057" s="188">
        <f>IF(N1057="snížená",J1057,0)</f>
        <v>0</v>
      </c>
      <c r="BG1057" s="188">
        <f>IF(N1057="zákl. přenesená",J1057,0)</f>
        <v>0</v>
      </c>
      <c r="BH1057" s="188">
        <f>IF(N1057="sníž. přenesená",J1057,0)</f>
        <v>0</v>
      </c>
      <c r="BI1057" s="188">
        <f>IF(N1057="nulová",J1057,0)</f>
        <v>0</v>
      </c>
      <c r="BJ1057" s="20" t="s">
        <v>85</v>
      </c>
      <c r="BK1057" s="188">
        <f>ROUND(I1057*H1057,2)</f>
        <v>0</v>
      </c>
      <c r="BL1057" s="20" t="s">
        <v>172</v>
      </c>
      <c r="BM1057" s="187" t="s">
        <v>1287</v>
      </c>
    </row>
    <row r="1058" spans="1:65" s="2" customFormat="1" ht="19.5">
      <c r="A1058" s="37"/>
      <c r="B1058" s="38"/>
      <c r="C1058" s="39"/>
      <c r="D1058" s="189" t="s">
        <v>174</v>
      </c>
      <c r="E1058" s="39"/>
      <c r="F1058" s="190" t="s">
        <v>1288</v>
      </c>
      <c r="G1058" s="39"/>
      <c r="H1058" s="39"/>
      <c r="I1058" s="191"/>
      <c r="J1058" s="39"/>
      <c r="K1058" s="39"/>
      <c r="L1058" s="42"/>
      <c r="M1058" s="192"/>
      <c r="N1058" s="193"/>
      <c r="O1058" s="67"/>
      <c r="P1058" s="67"/>
      <c r="Q1058" s="67"/>
      <c r="R1058" s="67"/>
      <c r="S1058" s="67"/>
      <c r="T1058" s="68"/>
      <c r="U1058" s="37"/>
      <c r="V1058" s="37"/>
      <c r="W1058" s="37"/>
      <c r="X1058" s="37"/>
      <c r="Y1058" s="37"/>
      <c r="Z1058" s="37"/>
      <c r="AA1058" s="37"/>
      <c r="AB1058" s="37"/>
      <c r="AC1058" s="37"/>
      <c r="AD1058" s="37"/>
      <c r="AE1058" s="37"/>
      <c r="AT1058" s="20" t="s">
        <v>174</v>
      </c>
      <c r="AU1058" s="20" t="s">
        <v>87</v>
      </c>
    </row>
    <row r="1059" spans="1:65" s="2" customFormat="1" ht="11.25">
      <c r="A1059" s="37"/>
      <c r="B1059" s="38"/>
      <c r="C1059" s="39"/>
      <c r="D1059" s="194" t="s">
        <v>176</v>
      </c>
      <c r="E1059" s="39"/>
      <c r="F1059" s="195" t="s">
        <v>1289</v>
      </c>
      <c r="G1059" s="39"/>
      <c r="H1059" s="39"/>
      <c r="I1059" s="191"/>
      <c r="J1059" s="39"/>
      <c r="K1059" s="39"/>
      <c r="L1059" s="42"/>
      <c r="M1059" s="192"/>
      <c r="N1059" s="193"/>
      <c r="O1059" s="67"/>
      <c r="P1059" s="67"/>
      <c r="Q1059" s="67"/>
      <c r="R1059" s="67"/>
      <c r="S1059" s="67"/>
      <c r="T1059" s="68"/>
      <c r="U1059" s="37"/>
      <c r="V1059" s="37"/>
      <c r="W1059" s="37"/>
      <c r="X1059" s="37"/>
      <c r="Y1059" s="37"/>
      <c r="Z1059" s="37"/>
      <c r="AA1059" s="37"/>
      <c r="AB1059" s="37"/>
      <c r="AC1059" s="37"/>
      <c r="AD1059" s="37"/>
      <c r="AE1059" s="37"/>
      <c r="AT1059" s="20" t="s">
        <v>176</v>
      </c>
      <c r="AU1059" s="20" t="s">
        <v>87</v>
      </c>
    </row>
    <row r="1060" spans="1:65" s="13" customFormat="1" ht="11.25">
      <c r="B1060" s="196"/>
      <c r="C1060" s="197"/>
      <c r="D1060" s="189" t="s">
        <v>178</v>
      </c>
      <c r="E1060" s="198" t="s">
        <v>21</v>
      </c>
      <c r="F1060" s="199" t="s">
        <v>1290</v>
      </c>
      <c r="G1060" s="197"/>
      <c r="H1060" s="200">
        <v>150</v>
      </c>
      <c r="I1060" s="201"/>
      <c r="J1060" s="197"/>
      <c r="K1060" s="197"/>
      <c r="L1060" s="202"/>
      <c r="M1060" s="203"/>
      <c r="N1060" s="204"/>
      <c r="O1060" s="204"/>
      <c r="P1060" s="204"/>
      <c r="Q1060" s="204"/>
      <c r="R1060" s="204"/>
      <c r="S1060" s="204"/>
      <c r="T1060" s="205"/>
      <c r="AT1060" s="206" t="s">
        <v>178</v>
      </c>
      <c r="AU1060" s="206" t="s">
        <v>87</v>
      </c>
      <c r="AV1060" s="13" t="s">
        <v>87</v>
      </c>
      <c r="AW1060" s="13" t="s">
        <v>38</v>
      </c>
      <c r="AX1060" s="13" t="s">
        <v>77</v>
      </c>
      <c r="AY1060" s="206" t="s">
        <v>165</v>
      </c>
    </row>
    <row r="1061" spans="1:65" s="13" customFormat="1" ht="11.25">
      <c r="B1061" s="196"/>
      <c r="C1061" s="197"/>
      <c r="D1061" s="189" t="s">
        <v>178</v>
      </c>
      <c r="E1061" s="198" t="s">
        <v>21</v>
      </c>
      <c r="F1061" s="199" t="s">
        <v>1291</v>
      </c>
      <c r="G1061" s="197"/>
      <c r="H1061" s="200">
        <v>300</v>
      </c>
      <c r="I1061" s="201"/>
      <c r="J1061" s="197"/>
      <c r="K1061" s="197"/>
      <c r="L1061" s="202"/>
      <c r="M1061" s="203"/>
      <c r="N1061" s="204"/>
      <c r="O1061" s="204"/>
      <c r="P1061" s="204"/>
      <c r="Q1061" s="204"/>
      <c r="R1061" s="204"/>
      <c r="S1061" s="204"/>
      <c r="T1061" s="205"/>
      <c r="AT1061" s="206" t="s">
        <v>178</v>
      </c>
      <c r="AU1061" s="206" t="s">
        <v>87</v>
      </c>
      <c r="AV1061" s="13" t="s">
        <v>87</v>
      </c>
      <c r="AW1061" s="13" t="s">
        <v>38</v>
      </c>
      <c r="AX1061" s="13" t="s">
        <v>77</v>
      </c>
      <c r="AY1061" s="206" t="s">
        <v>165</v>
      </c>
    </row>
    <row r="1062" spans="1:65" s="13" customFormat="1" ht="11.25">
      <c r="B1062" s="196"/>
      <c r="C1062" s="197"/>
      <c r="D1062" s="189" t="s">
        <v>178</v>
      </c>
      <c r="E1062" s="198" t="s">
        <v>21</v>
      </c>
      <c r="F1062" s="199" t="s">
        <v>1292</v>
      </c>
      <c r="G1062" s="197"/>
      <c r="H1062" s="200">
        <v>200</v>
      </c>
      <c r="I1062" s="201"/>
      <c r="J1062" s="197"/>
      <c r="K1062" s="197"/>
      <c r="L1062" s="202"/>
      <c r="M1062" s="203"/>
      <c r="N1062" s="204"/>
      <c r="O1062" s="204"/>
      <c r="P1062" s="204"/>
      <c r="Q1062" s="204"/>
      <c r="R1062" s="204"/>
      <c r="S1062" s="204"/>
      <c r="T1062" s="205"/>
      <c r="AT1062" s="206" t="s">
        <v>178</v>
      </c>
      <c r="AU1062" s="206" t="s">
        <v>87</v>
      </c>
      <c r="AV1062" s="13" t="s">
        <v>87</v>
      </c>
      <c r="AW1062" s="13" t="s">
        <v>38</v>
      </c>
      <c r="AX1062" s="13" t="s">
        <v>77</v>
      </c>
      <c r="AY1062" s="206" t="s">
        <v>165</v>
      </c>
    </row>
    <row r="1063" spans="1:65" s="13" customFormat="1" ht="11.25">
      <c r="B1063" s="196"/>
      <c r="C1063" s="197"/>
      <c r="D1063" s="189" t="s">
        <v>178</v>
      </c>
      <c r="E1063" s="198" t="s">
        <v>21</v>
      </c>
      <c r="F1063" s="199" t="s">
        <v>1293</v>
      </c>
      <c r="G1063" s="197"/>
      <c r="H1063" s="200">
        <v>200</v>
      </c>
      <c r="I1063" s="201"/>
      <c r="J1063" s="197"/>
      <c r="K1063" s="197"/>
      <c r="L1063" s="202"/>
      <c r="M1063" s="203"/>
      <c r="N1063" s="204"/>
      <c r="O1063" s="204"/>
      <c r="P1063" s="204"/>
      <c r="Q1063" s="204"/>
      <c r="R1063" s="204"/>
      <c r="S1063" s="204"/>
      <c r="T1063" s="205"/>
      <c r="AT1063" s="206" t="s">
        <v>178</v>
      </c>
      <c r="AU1063" s="206" t="s">
        <v>87</v>
      </c>
      <c r="AV1063" s="13" t="s">
        <v>87</v>
      </c>
      <c r="AW1063" s="13" t="s">
        <v>38</v>
      </c>
      <c r="AX1063" s="13" t="s">
        <v>77</v>
      </c>
      <c r="AY1063" s="206" t="s">
        <v>165</v>
      </c>
    </row>
    <row r="1064" spans="1:65" s="13" customFormat="1" ht="33.75">
      <c r="B1064" s="196"/>
      <c r="C1064" s="197"/>
      <c r="D1064" s="189" t="s">
        <v>178</v>
      </c>
      <c r="E1064" s="198" t="s">
        <v>21</v>
      </c>
      <c r="F1064" s="199" t="s">
        <v>1294</v>
      </c>
      <c r="G1064" s="197"/>
      <c r="H1064" s="200">
        <v>1536</v>
      </c>
      <c r="I1064" s="201"/>
      <c r="J1064" s="197"/>
      <c r="K1064" s="197"/>
      <c r="L1064" s="202"/>
      <c r="M1064" s="203"/>
      <c r="N1064" s="204"/>
      <c r="O1064" s="204"/>
      <c r="P1064" s="204"/>
      <c r="Q1064" s="204"/>
      <c r="R1064" s="204"/>
      <c r="S1064" s="204"/>
      <c r="T1064" s="205"/>
      <c r="AT1064" s="206" t="s">
        <v>178</v>
      </c>
      <c r="AU1064" s="206" t="s">
        <v>87</v>
      </c>
      <c r="AV1064" s="13" t="s">
        <v>87</v>
      </c>
      <c r="AW1064" s="13" t="s">
        <v>38</v>
      </c>
      <c r="AX1064" s="13" t="s">
        <v>77</v>
      </c>
      <c r="AY1064" s="206" t="s">
        <v>165</v>
      </c>
    </row>
    <row r="1065" spans="1:65" s="14" customFormat="1" ht="11.25">
      <c r="B1065" s="207"/>
      <c r="C1065" s="208"/>
      <c r="D1065" s="189" t="s">
        <v>178</v>
      </c>
      <c r="E1065" s="209" t="s">
        <v>21</v>
      </c>
      <c r="F1065" s="210" t="s">
        <v>180</v>
      </c>
      <c r="G1065" s="208"/>
      <c r="H1065" s="211">
        <v>2386</v>
      </c>
      <c r="I1065" s="212"/>
      <c r="J1065" s="208"/>
      <c r="K1065" s="208"/>
      <c r="L1065" s="213"/>
      <c r="M1065" s="214"/>
      <c r="N1065" s="215"/>
      <c r="O1065" s="215"/>
      <c r="P1065" s="215"/>
      <c r="Q1065" s="215"/>
      <c r="R1065" s="215"/>
      <c r="S1065" s="215"/>
      <c r="T1065" s="216"/>
      <c r="AT1065" s="217" t="s">
        <v>178</v>
      </c>
      <c r="AU1065" s="217" t="s">
        <v>87</v>
      </c>
      <c r="AV1065" s="14" t="s">
        <v>172</v>
      </c>
      <c r="AW1065" s="14" t="s">
        <v>38</v>
      </c>
      <c r="AX1065" s="14" t="s">
        <v>85</v>
      </c>
      <c r="AY1065" s="217" t="s">
        <v>165</v>
      </c>
    </row>
    <row r="1066" spans="1:65" s="2" customFormat="1" ht="24.2" customHeight="1">
      <c r="A1066" s="37"/>
      <c r="B1066" s="38"/>
      <c r="C1066" s="176" t="s">
        <v>1295</v>
      </c>
      <c r="D1066" s="176" t="s">
        <v>167</v>
      </c>
      <c r="E1066" s="177" t="s">
        <v>1296</v>
      </c>
      <c r="F1066" s="178" t="s">
        <v>1297</v>
      </c>
      <c r="G1066" s="179" t="s">
        <v>170</v>
      </c>
      <c r="H1066" s="180">
        <v>2328</v>
      </c>
      <c r="I1066" s="181"/>
      <c r="J1066" s="182">
        <f>ROUND(I1066*H1066,2)</f>
        <v>0</v>
      </c>
      <c r="K1066" s="178" t="s">
        <v>171</v>
      </c>
      <c r="L1066" s="42"/>
      <c r="M1066" s="183" t="s">
        <v>21</v>
      </c>
      <c r="N1066" s="184" t="s">
        <v>48</v>
      </c>
      <c r="O1066" s="67"/>
      <c r="P1066" s="185">
        <f>O1066*H1066</f>
        <v>0</v>
      </c>
      <c r="Q1066" s="185">
        <v>4.0000000000000003E-5</v>
      </c>
      <c r="R1066" s="185">
        <f>Q1066*H1066</f>
        <v>9.3120000000000008E-2</v>
      </c>
      <c r="S1066" s="185">
        <v>0</v>
      </c>
      <c r="T1066" s="186">
        <f>S1066*H1066</f>
        <v>0</v>
      </c>
      <c r="U1066" s="37"/>
      <c r="V1066" s="37"/>
      <c r="W1066" s="37"/>
      <c r="X1066" s="37"/>
      <c r="Y1066" s="37"/>
      <c r="Z1066" s="37"/>
      <c r="AA1066" s="37"/>
      <c r="AB1066" s="37"/>
      <c r="AC1066" s="37"/>
      <c r="AD1066" s="37"/>
      <c r="AE1066" s="37"/>
      <c r="AR1066" s="187" t="s">
        <v>172</v>
      </c>
      <c r="AT1066" s="187" t="s">
        <v>167</v>
      </c>
      <c r="AU1066" s="187" t="s">
        <v>87</v>
      </c>
      <c r="AY1066" s="20" t="s">
        <v>165</v>
      </c>
      <c r="BE1066" s="188">
        <f>IF(N1066="základní",J1066,0)</f>
        <v>0</v>
      </c>
      <c r="BF1066" s="188">
        <f>IF(N1066="snížená",J1066,0)</f>
        <v>0</v>
      </c>
      <c r="BG1066" s="188">
        <f>IF(N1066="zákl. přenesená",J1066,0)</f>
        <v>0</v>
      </c>
      <c r="BH1066" s="188">
        <f>IF(N1066="sníž. přenesená",J1066,0)</f>
        <v>0</v>
      </c>
      <c r="BI1066" s="188">
        <f>IF(N1066="nulová",J1066,0)</f>
        <v>0</v>
      </c>
      <c r="BJ1066" s="20" t="s">
        <v>85</v>
      </c>
      <c r="BK1066" s="188">
        <f>ROUND(I1066*H1066,2)</f>
        <v>0</v>
      </c>
      <c r="BL1066" s="20" t="s">
        <v>172</v>
      </c>
      <c r="BM1066" s="187" t="s">
        <v>1298</v>
      </c>
    </row>
    <row r="1067" spans="1:65" s="2" customFormat="1" ht="19.5">
      <c r="A1067" s="37"/>
      <c r="B1067" s="38"/>
      <c r="C1067" s="39"/>
      <c r="D1067" s="189" t="s">
        <v>174</v>
      </c>
      <c r="E1067" s="39"/>
      <c r="F1067" s="190" t="s">
        <v>1299</v>
      </c>
      <c r="G1067" s="39"/>
      <c r="H1067" s="39"/>
      <c r="I1067" s="191"/>
      <c r="J1067" s="39"/>
      <c r="K1067" s="39"/>
      <c r="L1067" s="42"/>
      <c r="M1067" s="192"/>
      <c r="N1067" s="193"/>
      <c r="O1067" s="67"/>
      <c r="P1067" s="67"/>
      <c r="Q1067" s="67"/>
      <c r="R1067" s="67"/>
      <c r="S1067" s="67"/>
      <c r="T1067" s="68"/>
      <c r="U1067" s="37"/>
      <c r="V1067" s="37"/>
      <c r="W1067" s="37"/>
      <c r="X1067" s="37"/>
      <c r="Y1067" s="37"/>
      <c r="Z1067" s="37"/>
      <c r="AA1067" s="37"/>
      <c r="AB1067" s="37"/>
      <c r="AC1067" s="37"/>
      <c r="AD1067" s="37"/>
      <c r="AE1067" s="37"/>
      <c r="AT1067" s="20" t="s">
        <v>174</v>
      </c>
      <c r="AU1067" s="20" t="s">
        <v>87</v>
      </c>
    </row>
    <row r="1068" spans="1:65" s="2" customFormat="1" ht="11.25">
      <c r="A1068" s="37"/>
      <c r="B1068" s="38"/>
      <c r="C1068" s="39"/>
      <c r="D1068" s="194" t="s">
        <v>176</v>
      </c>
      <c r="E1068" s="39"/>
      <c r="F1068" s="195" t="s">
        <v>1300</v>
      </c>
      <c r="G1068" s="39"/>
      <c r="H1068" s="39"/>
      <c r="I1068" s="191"/>
      <c r="J1068" s="39"/>
      <c r="K1068" s="39"/>
      <c r="L1068" s="42"/>
      <c r="M1068" s="192"/>
      <c r="N1068" s="193"/>
      <c r="O1068" s="67"/>
      <c r="P1068" s="67"/>
      <c r="Q1068" s="67"/>
      <c r="R1068" s="67"/>
      <c r="S1068" s="67"/>
      <c r="T1068" s="68"/>
      <c r="U1068" s="37"/>
      <c r="V1068" s="37"/>
      <c r="W1068" s="37"/>
      <c r="X1068" s="37"/>
      <c r="Y1068" s="37"/>
      <c r="Z1068" s="37"/>
      <c r="AA1068" s="37"/>
      <c r="AB1068" s="37"/>
      <c r="AC1068" s="37"/>
      <c r="AD1068" s="37"/>
      <c r="AE1068" s="37"/>
      <c r="AT1068" s="20" t="s">
        <v>176</v>
      </c>
      <c r="AU1068" s="20" t="s">
        <v>87</v>
      </c>
    </row>
    <row r="1069" spans="1:65" s="13" customFormat="1" ht="11.25">
      <c r="B1069" s="196"/>
      <c r="C1069" s="197"/>
      <c r="D1069" s="189" t="s">
        <v>178</v>
      </c>
      <c r="E1069" s="198" t="s">
        <v>21</v>
      </c>
      <c r="F1069" s="199" t="s">
        <v>1301</v>
      </c>
      <c r="G1069" s="197"/>
      <c r="H1069" s="200">
        <v>203</v>
      </c>
      <c r="I1069" s="201"/>
      <c r="J1069" s="197"/>
      <c r="K1069" s="197"/>
      <c r="L1069" s="202"/>
      <c r="M1069" s="203"/>
      <c r="N1069" s="204"/>
      <c r="O1069" s="204"/>
      <c r="P1069" s="204"/>
      <c r="Q1069" s="204"/>
      <c r="R1069" s="204"/>
      <c r="S1069" s="204"/>
      <c r="T1069" s="205"/>
      <c r="AT1069" s="206" t="s">
        <v>178</v>
      </c>
      <c r="AU1069" s="206" t="s">
        <v>87</v>
      </c>
      <c r="AV1069" s="13" t="s">
        <v>87</v>
      </c>
      <c r="AW1069" s="13" t="s">
        <v>38</v>
      </c>
      <c r="AX1069" s="13" t="s">
        <v>77</v>
      </c>
      <c r="AY1069" s="206" t="s">
        <v>165</v>
      </c>
    </row>
    <row r="1070" spans="1:65" s="13" customFormat="1" ht="11.25">
      <c r="B1070" s="196"/>
      <c r="C1070" s="197"/>
      <c r="D1070" s="189" t="s">
        <v>178</v>
      </c>
      <c r="E1070" s="198" t="s">
        <v>21</v>
      </c>
      <c r="F1070" s="199" t="s">
        <v>1302</v>
      </c>
      <c r="G1070" s="197"/>
      <c r="H1070" s="200">
        <v>345</v>
      </c>
      <c r="I1070" s="201"/>
      <c r="J1070" s="197"/>
      <c r="K1070" s="197"/>
      <c r="L1070" s="202"/>
      <c r="M1070" s="203"/>
      <c r="N1070" s="204"/>
      <c r="O1070" s="204"/>
      <c r="P1070" s="204"/>
      <c r="Q1070" s="204"/>
      <c r="R1070" s="204"/>
      <c r="S1070" s="204"/>
      <c r="T1070" s="205"/>
      <c r="AT1070" s="206" t="s">
        <v>178</v>
      </c>
      <c r="AU1070" s="206" t="s">
        <v>87</v>
      </c>
      <c r="AV1070" s="13" t="s">
        <v>87</v>
      </c>
      <c r="AW1070" s="13" t="s">
        <v>38</v>
      </c>
      <c r="AX1070" s="13" t="s">
        <v>77</v>
      </c>
      <c r="AY1070" s="206" t="s">
        <v>165</v>
      </c>
    </row>
    <row r="1071" spans="1:65" s="13" customFormat="1" ht="11.25">
      <c r="B1071" s="196"/>
      <c r="C1071" s="197"/>
      <c r="D1071" s="189" t="s">
        <v>178</v>
      </c>
      <c r="E1071" s="198" t="s">
        <v>21</v>
      </c>
      <c r="F1071" s="199" t="s">
        <v>1303</v>
      </c>
      <c r="G1071" s="197"/>
      <c r="H1071" s="200">
        <v>334</v>
      </c>
      <c r="I1071" s="201"/>
      <c r="J1071" s="197"/>
      <c r="K1071" s="197"/>
      <c r="L1071" s="202"/>
      <c r="M1071" s="203"/>
      <c r="N1071" s="204"/>
      <c r="O1071" s="204"/>
      <c r="P1071" s="204"/>
      <c r="Q1071" s="204"/>
      <c r="R1071" s="204"/>
      <c r="S1071" s="204"/>
      <c r="T1071" s="205"/>
      <c r="AT1071" s="206" t="s">
        <v>178</v>
      </c>
      <c r="AU1071" s="206" t="s">
        <v>87</v>
      </c>
      <c r="AV1071" s="13" t="s">
        <v>87</v>
      </c>
      <c r="AW1071" s="13" t="s">
        <v>38</v>
      </c>
      <c r="AX1071" s="13" t="s">
        <v>77</v>
      </c>
      <c r="AY1071" s="206" t="s">
        <v>165</v>
      </c>
    </row>
    <row r="1072" spans="1:65" s="13" customFormat="1" ht="11.25">
      <c r="B1072" s="196"/>
      <c r="C1072" s="197"/>
      <c r="D1072" s="189" t="s">
        <v>178</v>
      </c>
      <c r="E1072" s="198" t="s">
        <v>21</v>
      </c>
      <c r="F1072" s="199" t="s">
        <v>1304</v>
      </c>
      <c r="G1072" s="197"/>
      <c r="H1072" s="200">
        <v>330</v>
      </c>
      <c r="I1072" s="201"/>
      <c r="J1072" s="197"/>
      <c r="K1072" s="197"/>
      <c r="L1072" s="202"/>
      <c r="M1072" s="203"/>
      <c r="N1072" s="204"/>
      <c r="O1072" s="204"/>
      <c r="P1072" s="204"/>
      <c r="Q1072" s="204"/>
      <c r="R1072" s="204"/>
      <c r="S1072" s="204"/>
      <c r="T1072" s="205"/>
      <c r="AT1072" s="206" t="s">
        <v>178</v>
      </c>
      <c r="AU1072" s="206" t="s">
        <v>87</v>
      </c>
      <c r="AV1072" s="13" t="s">
        <v>87</v>
      </c>
      <c r="AW1072" s="13" t="s">
        <v>38</v>
      </c>
      <c r="AX1072" s="13" t="s">
        <v>77</v>
      </c>
      <c r="AY1072" s="206" t="s">
        <v>165</v>
      </c>
    </row>
    <row r="1073" spans="1:65" s="13" customFormat="1" ht="11.25">
      <c r="B1073" s="196"/>
      <c r="C1073" s="197"/>
      <c r="D1073" s="189" t="s">
        <v>178</v>
      </c>
      <c r="E1073" s="198" t="s">
        <v>21</v>
      </c>
      <c r="F1073" s="199" t="s">
        <v>1305</v>
      </c>
      <c r="G1073" s="197"/>
      <c r="H1073" s="200">
        <v>1116</v>
      </c>
      <c r="I1073" s="201"/>
      <c r="J1073" s="197"/>
      <c r="K1073" s="197"/>
      <c r="L1073" s="202"/>
      <c r="M1073" s="203"/>
      <c r="N1073" s="204"/>
      <c r="O1073" s="204"/>
      <c r="P1073" s="204"/>
      <c r="Q1073" s="204"/>
      <c r="R1073" s="204"/>
      <c r="S1073" s="204"/>
      <c r="T1073" s="205"/>
      <c r="AT1073" s="206" t="s">
        <v>178</v>
      </c>
      <c r="AU1073" s="206" t="s">
        <v>87</v>
      </c>
      <c r="AV1073" s="13" t="s">
        <v>87</v>
      </c>
      <c r="AW1073" s="13" t="s">
        <v>38</v>
      </c>
      <c r="AX1073" s="13" t="s">
        <v>77</v>
      </c>
      <c r="AY1073" s="206" t="s">
        <v>165</v>
      </c>
    </row>
    <row r="1074" spans="1:65" s="14" customFormat="1" ht="11.25">
      <c r="B1074" s="207"/>
      <c r="C1074" s="208"/>
      <c r="D1074" s="189" t="s">
        <v>178</v>
      </c>
      <c r="E1074" s="209" t="s">
        <v>21</v>
      </c>
      <c r="F1074" s="210" t="s">
        <v>180</v>
      </c>
      <c r="G1074" s="208"/>
      <c r="H1074" s="211">
        <v>2328</v>
      </c>
      <c r="I1074" s="212"/>
      <c r="J1074" s="208"/>
      <c r="K1074" s="208"/>
      <c r="L1074" s="213"/>
      <c r="M1074" s="214"/>
      <c r="N1074" s="215"/>
      <c r="O1074" s="215"/>
      <c r="P1074" s="215"/>
      <c r="Q1074" s="215"/>
      <c r="R1074" s="215"/>
      <c r="S1074" s="215"/>
      <c r="T1074" s="216"/>
      <c r="AT1074" s="217" t="s">
        <v>178</v>
      </c>
      <c r="AU1074" s="217" t="s">
        <v>87</v>
      </c>
      <c r="AV1074" s="14" t="s">
        <v>172</v>
      </c>
      <c r="AW1074" s="14" t="s">
        <v>38</v>
      </c>
      <c r="AX1074" s="14" t="s">
        <v>85</v>
      </c>
      <c r="AY1074" s="217" t="s">
        <v>165</v>
      </c>
    </row>
    <row r="1075" spans="1:65" s="2" customFormat="1" ht="24.2" customHeight="1">
      <c r="A1075" s="37"/>
      <c r="B1075" s="38"/>
      <c r="C1075" s="176" t="s">
        <v>1306</v>
      </c>
      <c r="D1075" s="176" t="s">
        <v>167</v>
      </c>
      <c r="E1075" s="177" t="s">
        <v>1307</v>
      </c>
      <c r="F1075" s="178" t="s">
        <v>1308</v>
      </c>
      <c r="G1075" s="179" t="s">
        <v>170</v>
      </c>
      <c r="H1075" s="180">
        <v>10</v>
      </c>
      <c r="I1075" s="181"/>
      <c r="J1075" s="182">
        <f>ROUND(I1075*H1075,2)</f>
        <v>0</v>
      </c>
      <c r="K1075" s="178" t="s">
        <v>171</v>
      </c>
      <c r="L1075" s="42"/>
      <c r="M1075" s="183" t="s">
        <v>21</v>
      </c>
      <c r="N1075" s="184" t="s">
        <v>48</v>
      </c>
      <c r="O1075" s="67"/>
      <c r="P1075" s="185">
        <f>O1075*H1075</f>
        <v>0</v>
      </c>
      <c r="Q1075" s="185">
        <v>5.4400000000000004E-3</v>
      </c>
      <c r="R1075" s="185">
        <f>Q1075*H1075</f>
        <v>5.4400000000000004E-2</v>
      </c>
      <c r="S1075" s="185">
        <v>0</v>
      </c>
      <c r="T1075" s="186">
        <f>S1075*H1075</f>
        <v>0</v>
      </c>
      <c r="U1075" s="37"/>
      <c r="V1075" s="37"/>
      <c r="W1075" s="37"/>
      <c r="X1075" s="37"/>
      <c r="Y1075" s="37"/>
      <c r="Z1075" s="37"/>
      <c r="AA1075" s="37"/>
      <c r="AB1075" s="37"/>
      <c r="AC1075" s="37"/>
      <c r="AD1075" s="37"/>
      <c r="AE1075" s="37"/>
      <c r="AR1075" s="187" t="s">
        <v>172</v>
      </c>
      <c r="AT1075" s="187" t="s">
        <v>167</v>
      </c>
      <c r="AU1075" s="187" t="s">
        <v>87</v>
      </c>
      <c r="AY1075" s="20" t="s">
        <v>165</v>
      </c>
      <c r="BE1075" s="188">
        <f>IF(N1075="základní",J1075,0)</f>
        <v>0</v>
      </c>
      <c r="BF1075" s="188">
        <f>IF(N1075="snížená",J1075,0)</f>
        <v>0</v>
      </c>
      <c r="BG1075" s="188">
        <f>IF(N1075="zákl. přenesená",J1075,0)</f>
        <v>0</v>
      </c>
      <c r="BH1075" s="188">
        <f>IF(N1075="sníž. přenesená",J1075,0)</f>
        <v>0</v>
      </c>
      <c r="BI1075" s="188">
        <f>IF(N1075="nulová",J1075,0)</f>
        <v>0</v>
      </c>
      <c r="BJ1075" s="20" t="s">
        <v>85</v>
      </c>
      <c r="BK1075" s="188">
        <f>ROUND(I1075*H1075,2)</f>
        <v>0</v>
      </c>
      <c r="BL1075" s="20" t="s">
        <v>172</v>
      </c>
      <c r="BM1075" s="187" t="s">
        <v>1309</v>
      </c>
    </row>
    <row r="1076" spans="1:65" s="2" customFormat="1" ht="19.5">
      <c r="A1076" s="37"/>
      <c r="B1076" s="38"/>
      <c r="C1076" s="39"/>
      <c r="D1076" s="189" t="s">
        <v>174</v>
      </c>
      <c r="E1076" s="39"/>
      <c r="F1076" s="190" t="s">
        <v>1310</v>
      </c>
      <c r="G1076" s="39"/>
      <c r="H1076" s="39"/>
      <c r="I1076" s="191"/>
      <c r="J1076" s="39"/>
      <c r="K1076" s="39"/>
      <c r="L1076" s="42"/>
      <c r="M1076" s="192"/>
      <c r="N1076" s="193"/>
      <c r="O1076" s="67"/>
      <c r="P1076" s="67"/>
      <c r="Q1076" s="67"/>
      <c r="R1076" s="67"/>
      <c r="S1076" s="67"/>
      <c r="T1076" s="68"/>
      <c r="U1076" s="37"/>
      <c r="V1076" s="37"/>
      <c r="W1076" s="37"/>
      <c r="X1076" s="37"/>
      <c r="Y1076" s="37"/>
      <c r="Z1076" s="37"/>
      <c r="AA1076" s="37"/>
      <c r="AB1076" s="37"/>
      <c r="AC1076" s="37"/>
      <c r="AD1076" s="37"/>
      <c r="AE1076" s="37"/>
      <c r="AT1076" s="20" t="s">
        <v>174</v>
      </c>
      <c r="AU1076" s="20" t="s">
        <v>87</v>
      </c>
    </row>
    <row r="1077" spans="1:65" s="2" customFormat="1" ht="11.25">
      <c r="A1077" s="37"/>
      <c r="B1077" s="38"/>
      <c r="C1077" s="39"/>
      <c r="D1077" s="194" t="s">
        <v>176</v>
      </c>
      <c r="E1077" s="39"/>
      <c r="F1077" s="195" t="s">
        <v>1311</v>
      </c>
      <c r="G1077" s="39"/>
      <c r="H1077" s="39"/>
      <c r="I1077" s="191"/>
      <c r="J1077" s="39"/>
      <c r="K1077" s="39"/>
      <c r="L1077" s="42"/>
      <c r="M1077" s="192"/>
      <c r="N1077" s="193"/>
      <c r="O1077" s="67"/>
      <c r="P1077" s="67"/>
      <c r="Q1077" s="67"/>
      <c r="R1077" s="67"/>
      <c r="S1077" s="67"/>
      <c r="T1077" s="68"/>
      <c r="U1077" s="37"/>
      <c r="V1077" s="37"/>
      <c r="W1077" s="37"/>
      <c r="X1077" s="37"/>
      <c r="Y1077" s="37"/>
      <c r="Z1077" s="37"/>
      <c r="AA1077" s="37"/>
      <c r="AB1077" s="37"/>
      <c r="AC1077" s="37"/>
      <c r="AD1077" s="37"/>
      <c r="AE1077" s="37"/>
      <c r="AT1077" s="20" t="s">
        <v>176</v>
      </c>
      <c r="AU1077" s="20" t="s">
        <v>87</v>
      </c>
    </row>
    <row r="1078" spans="1:65" s="13" customFormat="1" ht="22.5">
      <c r="B1078" s="196"/>
      <c r="C1078" s="197"/>
      <c r="D1078" s="189" t="s">
        <v>178</v>
      </c>
      <c r="E1078" s="198" t="s">
        <v>21</v>
      </c>
      <c r="F1078" s="199" t="s">
        <v>1312</v>
      </c>
      <c r="G1078" s="197"/>
      <c r="H1078" s="200">
        <v>10</v>
      </c>
      <c r="I1078" s="201"/>
      <c r="J1078" s="197"/>
      <c r="K1078" s="197"/>
      <c r="L1078" s="202"/>
      <c r="M1078" s="203"/>
      <c r="N1078" s="204"/>
      <c r="O1078" s="204"/>
      <c r="P1078" s="204"/>
      <c r="Q1078" s="204"/>
      <c r="R1078" s="204"/>
      <c r="S1078" s="204"/>
      <c r="T1078" s="205"/>
      <c r="AT1078" s="206" t="s">
        <v>178</v>
      </c>
      <c r="AU1078" s="206" t="s">
        <v>87</v>
      </c>
      <c r="AV1078" s="13" t="s">
        <v>87</v>
      </c>
      <c r="AW1078" s="13" t="s">
        <v>38</v>
      </c>
      <c r="AX1078" s="13" t="s">
        <v>77</v>
      </c>
      <c r="AY1078" s="206" t="s">
        <v>165</v>
      </c>
    </row>
    <row r="1079" spans="1:65" s="14" customFormat="1" ht="11.25">
      <c r="B1079" s="207"/>
      <c r="C1079" s="208"/>
      <c r="D1079" s="189" t="s">
        <v>178</v>
      </c>
      <c r="E1079" s="209" t="s">
        <v>21</v>
      </c>
      <c r="F1079" s="210" t="s">
        <v>180</v>
      </c>
      <c r="G1079" s="208"/>
      <c r="H1079" s="211">
        <v>10</v>
      </c>
      <c r="I1079" s="212"/>
      <c r="J1079" s="208"/>
      <c r="K1079" s="208"/>
      <c r="L1079" s="213"/>
      <c r="M1079" s="214"/>
      <c r="N1079" s="215"/>
      <c r="O1079" s="215"/>
      <c r="P1079" s="215"/>
      <c r="Q1079" s="215"/>
      <c r="R1079" s="215"/>
      <c r="S1079" s="215"/>
      <c r="T1079" s="216"/>
      <c r="AT1079" s="217" t="s">
        <v>178</v>
      </c>
      <c r="AU1079" s="217" t="s">
        <v>87</v>
      </c>
      <c r="AV1079" s="14" t="s">
        <v>172</v>
      </c>
      <c r="AW1079" s="14" t="s">
        <v>38</v>
      </c>
      <c r="AX1079" s="14" t="s">
        <v>85</v>
      </c>
      <c r="AY1079" s="217" t="s">
        <v>165</v>
      </c>
    </row>
    <row r="1080" spans="1:65" s="2" customFormat="1" ht="16.5" customHeight="1">
      <c r="A1080" s="37"/>
      <c r="B1080" s="38"/>
      <c r="C1080" s="176" t="s">
        <v>1313</v>
      </c>
      <c r="D1080" s="176" t="s">
        <v>167</v>
      </c>
      <c r="E1080" s="177" t="s">
        <v>1314</v>
      </c>
      <c r="F1080" s="178" t="s">
        <v>1315</v>
      </c>
      <c r="G1080" s="179" t="s">
        <v>196</v>
      </c>
      <c r="H1080" s="180">
        <v>1.375</v>
      </c>
      <c r="I1080" s="181"/>
      <c r="J1080" s="182">
        <f>ROUND(I1080*H1080,2)</f>
        <v>0</v>
      </c>
      <c r="K1080" s="178" t="s">
        <v>171</v>
      </c>
      <c r="L1080" s="42"/>
      <c r="M1080" s="183" t="s">
        <v>21</v>
      </c>
      <c r="N1080" s="184" t="s">
        <v>48</v>
      </c>
      <c r="O1080" s="67"/>
      <c r="P1080" s="185">
        <f>O1080*H1080</f>
        <v>0</v>
      </c>
      <c r="Q1080" s="185">
        <v>0</v>
      </c>
      <c r="R1080" s="185">
        <f>Q1080*H1080</f>
        <v>0</v>
      </c>
      <c r="S1080" s="185">
        <v>2</v>
      </c>
      <c r="T1080" s="186">
        <f>S1080*H1080</f>
        <v>2.75</v>
      </c>
      <c r="U1080" s="37"/>
      <c r="V1080" s="37"/>
      <c r="W1080" s="37"/>
      <c r="X1080" s="37"/>
      <c r="Y1080" s="37"/>
      <c r="Z1080" s="37"/>
      <c r="AA1080" s="37"/>
      <c r="AB1080" s="37"/>
      <c r="AC1080" s="37"/>
      <c r="AD1080" s="37"/>
      <c r="AE1080" s="37"/>
      <c r="AR1080" s="187" t="s">
        <v>172</v>
      </c>
      <c r="AT1080" s="187" t="s">
        <v>167</v>
      </c>
      <c r="AU1080" s="187" t="s">
        <v>87</v>
      </c>
      <c r="AY1080" s="20" t="s">
        <v>165</v>
      </c>
      <c r="BE1080" s="188">
        <f>IF(N1080="základní",J1080,0)</f>
        <v>0</v>
      </c>
      <c r="BF1080" s="188">
        <f>IF(N1080="snížená",J1080,0)</f>
        <v>0</v>
      </c>
      <c r="BG1080" s="188">
        <f>IF(N1080="zákl. přenesená",J1080,0)</f>
        <v>0</v>
      </c>
      <c r="BH1080" s="188">
        <f>IF(N1080="sníž. přenesená",J1080,0)</f>
        <v>0</v>
      </c>
      <c r="BI1080" s="188">
        <f>IF(N1080="nulová",J1080,0)</f>
        <v>0</v>
      </c>
      <c r="BJ1080" s="20" t="s">
        <v>85</v>
      </c>
      <c r="BK1080" s="188">
        <f>ROUND(I1080*H1080,2)</f>
        <v>0</v>
      </c>
      <c r="BL1080" s="20" t="s">
        <v>172</v>
      </c>
      <c r="BM1080" s="187" t="s">
        <v>1316</v>
      </c>
    </row>
    <row r="1081" spans="1:65" s="2" customFormat="1" ht="11.25">
      <c r="A1081" s="37"/>
      <c r="B1081" s="38"/>
      <c r="C1081" s="39"/>
      <c r="D1081" s="189" t="s">
        <v>174</v>
      </c>
      <c r="E1081" s="39"/>
      <c r="F1081" s="190" t="s">
        <v>1315</v>
      </c>
      <c r="G1081" s="39"/>
      <c r="H1081" s="39"/>
      <c r="I1081" s="191"/>
      <c r="J1081" s="39"/>
      <c r="K1081" s="39"/>
      <c r="L1081" s="42"/>
      <c r="M1081" s="192"/>
      <c r="N1081" s="193"/>
      <c r="O1081" s="67"/>
      <c r="P1081" s="67"/>
      <c r="Q1081" s="67"/>
      <c r="R1081" s="67"/>
      <c r="S1081" s="67"/>
      <c r="T1081" s="68"/>
      <c r="U1081" s="37"/>
      <c r="V1081" s="37"/>
      <c r="W1081" s="37"/>
      <c r="X1081" s="37"/>
      <c r="Y1081" s="37"/>
      <c r="Z1081" s="37"/>
      <c r="AA1081" s="37"/>
      <c r="AB1081" s="37"/>
      <c r="AC1081" s="37"/>
      <c r="AD1081" s="37"/>
      <c r="AE1081" s="37"/>
      <c r="AT1081" s="20" t="s">
        <v>174</v>
      </c>
      <c r="AU1081" s="20" t="s">
        <v>87</v>
      </c>
    </row>
    <row r="1082" spans="1:65" s="2" customFormat="1" ht="11.25">
      <c r="A1082" s="37"/>
      <c r="B1082" s="38"/>
      <c r="C1082" s="39"/>
      <c r="D1082" s="194" t="s">
        <v>176</v>
      </c>
      <c r="E1082" s="39"/>
      <c r="F1082" s="195" t="s">
        <v>1317</v>
      </c>
      <c r="G1082" s="39"/>
      <c r="H1082" s="39"/>
      <c r="I1082" s="191"/>
      <c r="J1082" s="39"/>
      <c r="K1082" s="39"/>
      <c r="L1082" s="42"/>
      <c r="M1082" s="192"/>
      <c r="N1082" s="193"/>
      <c r="O1082" s="67"/>
      <c r="P1082" s="67"/>
      <c r="Q1082" s="67"/>
      <c r="R1082" s="67"/>
      <c r="S1082" s="67"/>
      <c r="T1082" s="68"/>
      <c r="U1082" s="37"/>
      <c r="V1082" s="37"/>
      <c r="W1082" s="37"/>
      <c r="X1082" s="37"/>
      <c r="Y1082" s="37"/>
      <c r="Z1082" s="37"/>
      <c r="AA1082" s="37"/>
      <c r="AB1082" s="37"/>
      <c r="AC1082" s="37"/>
      <c r="AD1082" s="37"/>
      <c r="AE1082" s="37"/>
      <c r="AT1082" s="20" t="s">
        <v>176</v>
      </c>
      <c r="AU1082" s="20" t="s">
        <v>87</v>
      </c>
    </row>
    <row r="1083" spans="1:65" s="13" customFormat="1" ht="11.25">
      <c r="B1083" s="196"/>
      <c r="C1083" s="197"/>
      <c r="D1083" s="189" t="s">
        <v>178</v>
      </c>
      <c r="E1083" s="198" t="s">
        <v>21</v>
      </c>
      <c r="F1083" s="199" t="s">
        <v>1318</v>
      </c>
      <c r="G1083" s="197"/>
      <c r="H1083" s="200">
        <v>1.375</v>
      </c>
      <c r="I1083" s="201"/>
      <c r="J1083" s="197"/>
      <c r="K1083" s="197"/>
      <c r="L1083" s="202"/>
      <c r="M1083" s="203"/>
      <c r="N1083" s="204"/>
      <c r="O1083" s="204"/>
      <c r="P1083" s="204"/>
      <c r="Q1083" s="204"/>
      <c r="R1083" s="204"/>
      <c r="S1083" s="204"/>
      <c r="T1083" s="205"/>
      <c r="AT1083" s="206" t="s">
        <v>178</v>
      </c>
      <c r="AU1083" s="206" t="s">
        <v>87</v>
      </c>
      <c r="AV1083" s="13" t="s">
        <v>87</v>
      </c>
      <c r="AW1083" s="13" t="s">
        <v>38</v>
      </c>
      <c r="AX1083" s="13" t="s">
        <v>77</v>
      </c>
      <c r="AY1083" s="206" t="s">
        <v>165</v>
      </c>
    </row>
    <row r="1084" spans="1:65" s="14" customFormat="1" ht="11.25">
      <c r="B1084" s="207"/>
      <c r="C1084" s="208"/>
      <c r="D1084" s="189" t="s">
        <v>178</v>
      </c>
      <c r="E1084" s="209" t="s">
        <v>21</v>
      </c>
      <c r="F1084" s="210" t="s">
        <v>180</v>
      </c>
      <c r="G1084" s="208"/>
      <c r="H1084" s="211">
        <v>1.375</v>
      </c>
      <c r="I1084" s="212"/>
      <c r="J1084" s="208"/>
      <c r="K1084" s="208"/>
      <c r="L1084" s="213"/>
      <c r="M1084" s="214"/>
      <c r="N1084" s="215"/>
      <c r="O1084" s="215"/>
      <c r="P1084" s="215"/>
      <c r="Q1084" s="215"/>
      <c r="R1084" s="215"/>
      <c r="S1084" s="215"/>
      <c r="T1084" s="216"/>
      <c r="AT1084" s="217" t="s">
        <v>178</v>
      </c>
      <c r="AU1084" s="217" t="s">
        <v>87</v>
      </c>
      <c r="AV1084" s="14" t="s">
        <v>172</v>
      </c>
      <c r="AW1084" s="14" t="s">
        <v>38</v>
      </c>
      <c r="AX1084" s="14" t="s">
        <v>85</v>
      </c>
      <c r="AY1084" s="217" t="s">
        <v>165</v>
      </c>
    </row>
    <row r="1085" spans="1:65" s="2" customFormat="1" ht="21.75" customHeight="1">
      <c r="A1085" s="37"/>
      <c r="B1085" s="38"/>
      <c r="C1085" s="176" t="s">
        <v>1319</v>
      </c>
      <c r="D1085" s="176" t="s">
        <v>167</v>
      </c>
      <c r="E1085" s="177" t="s">
        <v>1320</v>
      </c>
      <c r="F1085" s="178" t="s">
        <v>1321</v>
      </c>
      <c r="G1085" s="179" t="s">
        <v>170</v>
      </c>
      <c r="H1085" s="180">
        <v>4.9400000000000004</v>
      </c>
      <c r="I1085" s="181"/>
      <c r="J1085" s="182">
        <f>ROUND(I1085*H1085,2)</f>
        <v>0</v>
      </c>
      <c r="K1085" s="178" t="s">
        <v>171</v>
      </c>
      <c r="L1085" s="42"/>
      <c r="M1085" s="183" t="s">
        <v>21</v>
      </c>
      <c r="N1085" s="184" t="s">
        <v>48</v>
      </c>
      <c r="O1085" s="67"/>
      <c r="P1085" s="185">
        <f>O1085*H1085</f>
        <v>0</v>
      </c>
      <c r="Q1085" s="185">
        <v>0</v>
      </c>
      <c r="R1085" s="185">
        <f>Q1085*H1085</f>
        <v>0</v>
      </c>
      <c r="S1085" s="185">
        <v>0.26100000000000001</v>
      </c>
      <c r="T1085" s="186">
        <f>S1085*H1085</f>
        <v>1.2893400000000002</v>
      </c>
      <c r="U1085" s="37"/>
      <c r="V1085" s="37"/>
      <c r="W1085" s="37"/>
      <c r="X1085" s="37"/>
      <c r="Y1085" s="37"/>
      <c r="Z1085" s="37"/>
      <c r="AA1085" s="37"/>
      <c r="AB1085" s="37"/>
      <c r="AC1085" s="37"/>
      <c r="AD1085" s="37"/>
      <c r="AE1085" s="37"/>
      <c r="AR1085" s="187" t="s">
        <v>172</v>
      </c>
      <c r="AT1085" s="187" t="s">
        <v>167</v>
      </c>
      <c r="AU1085" s="187" t="s">
        <v>87</v>
      </c>
      <c r="AY1085" s="20" t="s">
        <v>165</v>
      </c>
      <c r="BE1085" s="188">
        <f>IF(N1085="základní",J1085,0)</f>
        <v>0</v>
      </c>
      <c r="BF1085" s="188">
        <f>IF(N1085="snížená",J1085,0)</f>
        <v>0</v>
      </c>
      <c r="BG1085" s="188">
        <f>IF(N1085="zákl. přenesená",J1085,0)</f>
        <v>0</v>
      </c>
      <c r="BH1085" s="188">
        <f>IF(N1085="sníž. přenesená",J1085,0)</f>
        <v>0</v>
      </c>
      <c r="BI1085" s="188">
        <f>IF(N1085="nulová",J1085,0)</f>
        <v>0</v>
      </c>
      <c r="BJ1085" s="20" t="s">
        <v>85</v>
      </c>
      <c r="BK1085" s="188">
        <f>ROUND(I1085*H1085,2)</f>
        <v>0</v>
      </c>
      <c r="BL1085" s="20" t="s">
        <v>172</v>
      </c>
      <c r="BM1085" s="187" t="s">
        <v>1322</v>
      </c>
    </row>
    <row r="1086" spans="1:65" s="2" customFormat="1" ht="29.25">
      <c r="A1086" s="37"/>
      <c r="B1086" s="38"/>
      <c r="C1086" s="39"/>
      <c r="D1086" s="189" t="s">
        <v>174</v>
      </c>
      <c r="E1086" s="39"/>
      <c r="F1086" s="190" t="s">
        <v>1323</v>
      </c>
      <c r="G1086" s="39"/>
      <c r="H1086" s="39"/>
      <c r="I1086" s="191"/>
      <c r="J1086" s="39"/>
      <c r="K1086" s="39"/>
      <c r="L1086" s="42"/>
      <c r="M1086" s="192"/>
      <c r="N1086" s="193"/>
      <c r="O1086" s="67"/>
      <c r="P1086" s="67"/>
      <c r="Q1086" s="67"/>
      <c r="R1086" s="67"/>
      <c r="S1086" s="67"/>
      <c r="T1086" s="68"/>
      <c r="U1086" s="37"/>
      <c r="V1086" s="37"/>
      <c r="W1086" s="37"/>
      <c r="X1086" s="37"/>
      <c r="Y1086" s="37"/>
      <c r="Z1086" s="37"/>
      <c r="AA1086" s="37"/>
      <c r="AB1086" s="37"/>
      <c r="AC1086" s="37"/>
      <c r="AD1086" s="37"/>
      <c r="AE1086" s="37"/>
      <c r="AT1086" s="20" t="s">
        <v>174</v>
      </c>
      <c r="AU1086" s="20" t="s">
        <v>87</v>
      </c>
    </row>
    <row r="1087" spans="1:65" s="2" customFormat="1" ht="11.25">
      <c r="A1087" s="37"/>
      <c r="B1087" s="38"/>
      <c r="C1087" s="39"/>
      <c r="D1087" s="194" t="s">
        <v>176</v>
      </c>
      <c r="E1087" s="39"/>
      <c r="F1087" s="195" t="s">
        <v>1324</v>
      </c>
      <c r="G1087" s="39"/>
      <c r="H1087" s="39"/>
      <c r="I1087" s="191"/>
      <c r="J1087" s="39"/>
      <c r="K1087" s="39"/>
      <c r="L1087" s="42"/>
      <c r="M1087" s="192"/>
      <c r="N1087" s="193"/>
      <c r="O1087" s="67"/>
      <c r="P1087" s="67"/>
      <c r="Q1087" s="67"/>
      <c r="R1087" s="67"/>
      <c r="S1087" s="67"/>
      <c r="T1087" s="68"/>
      <c r="U1087" s="37"/>
      <c r="V1087" s="37"/>
      <c r="W1087" s="37"/>
      <c r="X1087" s="37"/>
      <c r="Y1087" s="37"/>
      <c r="Z1087" s="37"/>
      <c r="AA1087" s="37"/>
      <c r="AB1087" s="37"/>
      <c r="AC1087" s="37"/>
      <c r="AD1087" s="37"/>
      <c r="AE1087" s="37"/>
      <c r="AT1087" s="20" t="s">
        <v>176</v>
      </c>
      <c r="AU1087" s="20" t="s">
        <v>87</v>
      </c>
    </row>
    <row r="1088" spans="1:65" s="13" customFormat="1" ht="11.25">
      <c r="B1088" s="196"/>
      <c r="C1088" s="197"/>
      <c r="D1088" s="189" t="s">
        <v>178</v>
      </c>
      <c r="E1088" s="198" t="s">
        <v>21</v>
      </c>
      <c r="F1088" s="199" t="s">
        <v>1325</v>
      </c>
      <c r="G1088" s="197"/>
      <c r="H1088" s="200">
        <v>2.6</v>
      </c>
      <c r="I1088" s="201"/>
      <c r="J1088" s="197"/>
      <c r="K1088" s="197"/>
      <c r="L1088" s="202"/>
      <c r="M1088" s="203"/>
      <c r="N1088" s="204"/>
      <c r="O1088" s="204"/>
      <c r="P1088" s="204"/>
      <c r="Q1088" s="204"/>
      <c r="R1088" s="204"/>
      <c r="S1088" s="204"/>
      <c r="T1088" s="205"/>
      <c r="AT1088" s="206" t="s">
        <v>178</v>
      </c>
      <c r="AU1088" s="206" t="s">
        <v>87</v>
      </c>
      <c r="AV1088" s="13" t="s">
        <v>87</v>
      </c>
      <c r="AW1088" s="13" t="s">
        <v>38</v>
      </c>
      <c r="AX1088" s="13" t="s">
        <v>77</v>
      </c>
      <c r="AY1088" s="206" t="s">
        <v>165</v>
      </c>
    </row>
    <row r="1089" spans="1:65" s="13" customFormat="1" ht="11.25">
      <c r="B1089" s="196"/>
      <c r="C1089" s="197"/>
      <c r="D1089" s="189" t="s">
        <v>178</v>
      </c>
      <c r="E1089" s="198" t="s">
        <v>21</v>
      </c>
      <c r="F1089" s="199" t="s">
        <v>1326</v>
      </c>
      <c r="G1089" s="197"/>
      <c r="H1089" s="200">
        <v>2.34</v>
      </c>
      <c r="I1089" s="201"/>
      <c r="J1089" s="197"/>
      <c r="K1089" s="197"/>
      <c r="L1089" s="202"/>
      <c r="M1089" s="203"/>
      <c r="N1089" s="204"/>
      <c r="O1089" s="204"/>
      <c r="P1089" s="204"/>
      <c r="Q1089" s="204"/>
      <c r="R1089" s="204"/>
      <c r="S1089" s="204"/>
      <c r="T1089" s="205"/>
      <c r="AT1089" s="206" t="s">
        <v>178</v>
      </c>
      <c r="AU1089" s="206" t="s">
        <v>87</v>
      </c>
      <c r="AV1089" s="13" t="s">
        <v>87</v>
      </c>
      <c r="AW1089" s="13" t="s">
        <v>38</v>
      </c>
      <c r="AX1089" s="13" t="s">
        <v>77</v>
      </c>
      <c r="AY1089" s="206" t="s">
        <v>165</v>
      </c>
    </row>
    <row r="1090" spans="1:65" s="14" customFormat="1" ht="11.25">
      <c r="B1090" s="207"/>
      <c r="C1090" s="208"/>
      <c r="D1090" s="189" t="s">
        <v>178</v>
      </c>
      <c r="E1090" s="209" t="s">
        <v>21</v>
      </c>
      <c r="F1090" s="210" t="s">
        <v>180</v>
      </c>
      <c r="G1090" s="208"/>
      <c r="H1090" s="211">
        <v>4.9400000000000004</v>
      </c>
      <c r="I1090" s="212"/>
      <c r="J1090" s="208"/>
      <c r="K1090" s="208"/>
      <c r="L1090" s="213"/>
      <c r="M1090" s="214"/>
      <c r="N1090" s="215"/>
      <c r="O1090" s="215"/>
      <c r="P1090" s="215"/>
      <c r="Q1090" s="215"/>
      <c r="R1090" s="215"/>
      <c r="S1090" s="215"/>
      <c r="T1090" s="216"/>
      <c r="AT1090" s="217" t="s">
        <v>178</v>
      </c>
      <c r="AU1090" s="217" t="s">
        <v>87</v>
      </c>
      <c r="AV1090" s="14" t="s">
        <v>172</v>
      </c>
      <c r="AW1090" s="14" t="s">
        <v>38</v>
      </c>
      <c r="AX1090" s="14" t="s">
        <v>85</v>
      </c>
      <c r="AY1090" s="217" t="s">
        <v>165</v>
      </c>
    </row>
    <row r="1091" spans="1:65" s="2" customFormat="1" ht="33" customHeight="1">
      <c r="A1091" s="37"/>
      <c r="B1091" s="38"/>
      <c r="C1091" s="176" t="s">
        <v>1327</v>
      </c>
      <c r="D1091" s="176" t="s">
        <v>167</v>
      </c>
      <c r="E1091" s="177" t="s">
        <v>1328</v>
      </c>
      <c r="F1091" s="178" t="s">
        <v>1329</v>
      </c>
      <c r="G1091" s="179" t="s">
        <v>196</v>
      </c>
      <c r="H1091" s="180">
        <v>92.308999999999997</v>
      </c>
      <c r="I1091" s="181"/>
      <c r="J1091" s="182">
        <f>ROUND(I1091*H1091,2)</f>
        <v>0</v>
      </c>
      <c r="K1091" s="178" t="s">
        <v>171</v>
      </c>
      <c r="L1091" s="42"/>
      <c r="M1091" s="183" t="s">
        <v>21</v>
      </c>
      <c r="N1091" s="184" t="s">
        <v>48</v>
      </c>
      <c r="O1091" s="67"/>
      <c r="P1091" s="185">
        <f>O1091*H1091</f>
        <v>0</v>
      </c>
      <c r="Q1091" s="185">
        <v>0</v>
      </c>
      <c r="R1091" s="185">
        <f>Q1091*H1091</f>
        <v>0</v>
      </c>
      <c r="S1091" s="185">
        <v>1.175</v>
      </c>
      <c r="T1091" s="186">
        <f>S1091*H1091</f>
        <v>108.463075</v>
      </c>
      <c r="U1091" s="37"/>
      <c r="V1091" s="37"/>
      <c r="W1091" s="37"/>
      <c r="X1091" s="37"/>
      <c r="Y1091" s="37"/>
      <c r="Z1091" s="37"/>
      <c r="AA1091" s="37"/>
      <c r="AB1091" s="37"/>
      <c r="AC1091" s="37"/>
      <c r="AD1091" s="37"/>
      <c r="AE1091" s="37"/>
      <c r="AR1091" s="187" t="s">
        <v>172</v>
      </c>
      <c r="AT1091" s="187" t="s">
        <v>167</v>
      </c>
      <c r="AU1091" s="187" t="s">
        <v>87</v>
      </c>
      <c r="AY1091" s="20" t="s">
        <v>165</v>
      </c>
      <c r="BE1091" s="188">
        <f>IF(N1091="základní",J1091,0)</f>
        <v>0</v>
      </c>
      <c r="BF1091" s="188">
        <f>IF(N1091="snížená",J1091,0)</f>
        <v>0</v>
      </c>
      <c r="BG1091" s="188">
        <f>IF(N1091="zákl. přenesená",J1091,0)</f>
        <v>0</v>
      </c>
      <c r="BH1091" s="188">
        <f>IF(N1091="sníž. přenesená",J1091,0)</f>
        <v>0</v>
      </c>
      <c r="BI1091" s="188">
        <f>IF(N1091="nulová",J1091,0)</f>
        <v>0</v>
      </c>
      <c r="BJ1091" s="20" t="s">
        <v>85</v>
      </c>
      <c r="BK1091" s="188">
        <f>ROUND(I1091*H1091,2)</f>
        <v>0</v>
      </c>
      <c r="BL1091" s="20" t="s">
        <v>172</v>
      </c>
      <c r="BM1091" s="187" t="s">
        <v>1330</v>
      </c>
    </row>
    <row r="1092" spans="1:65" s="2" customFormat="1" ht="29.25">
      <c r="A1092" s="37"/>
      <c r="B1092" s="38"/>
      <c r="C1092" s="39"/>
      <c r="D1092" s="189" t="s">
        <v>174</v>
      </c>
      <c r="E1092" s="39"/>
      <c r="F1092" s="190" t="s">
        <v>1331</v>
      </c>
      <c r="G1092" s="39"/>
      <c r="H1092" s="39"/>
      <c r="I1092" s="191"/>
      <c r="J1092" s="39"/>
      <c r="K1092" s="39"/>
      <c r="L1092" s="42"/>
      <c r="M1092" s="192"/>
      <c r="N1092" s="193"/>
      <c r="O1092" s="67"/>
      <c r="P1092" s="67"/>
      <c r="Q1092" s="67"/>
      <c r="R1092" s="67"/>
      <c r="S1092" s="67"/>
      <c r="T1092" s="68"/>
      <c r="U1092" s="37"/>
      <c r="V1092" s="37"/>
      <c r="W1092" s="37"/>
      <c r="X1092" s="37"/>
      <c r="Y1092" s="37"/>
      <c r="Z1092" s="37"/>
      <c r="AA1092" s="37"/>
      <c r="AB1092" s="37"/>
      <c r="AC1092" s="37"/>
      <c r="AD1092" s="37"/>
      <c r="AE1092" s="37"/>
      <c r="AT1092" s="20" t="s">
        <v>174</v>
      </c>
      <c r="AU1092" s="20" t="s">
        <v>87</v>
      </c>
    </row>
    <row r="1093" spans="1:65" s="2" customFormat="1" ht="11.25">
      <c r="A1093" s="37"/>
      <c r="B1093" s="38"/>
      <c r="C1093" s="39"/>
      <c r="D1093" s="194" t="s">
        <v>176</v>
      </c>
      <c r="E1093" s="39"/>
      <c r="F1093" s="195" t="s">
        <v>1332</v>
      </c>
      <c r="G1093" s="39"/>
      <c r="H1093" s="39"/>
      <c r="I1093" s="191"/>
      <c r="J1093" s="39"/>
      <c r="K1093" s="39"/>
      <c r="L1093" s="42"/>
      <c r="M1093" s="192"/>
      <c r="N1093" s="193"/>
      <c r="O1093" s="67"/>
      <c r="P1093" s="67"/>
      <c r="Q1093" s="67"/>
      <c r="R1093" s="67"/>
      <c r="S1093" s="67"/>
      <c r="T1093" s="68"/>
      <c r="U1093" s="37"/>
      <c r="V1093" s="37"/>
      <c r="W1093" s="37"/>
      <c r="X1093" s="37"/>
      <c r="Y1093" s="37"/>
      <c r="Z1093" s="37"/>
      <c r="AA1093" s="37"/>
      <c r="AB1093" s="37"/>
      <c r="AC1093" s="37"/>
      <c r="AD1093" s="37"/>
      <c r="AE1093" s="37"/>
      <c r="AT1093" s="20" t="s">
        <v>176</v>
      </c>
      <c r="AU1093" s="20" t="s">
        <v>87</v>
      </c>
    </row>
    <row r="1094" spans="1:65" s="13" customFormat="1" ht="22.5">
      <c r="B1094" s="196"/>
      <c r="C1094" s="197"/>
      <c r="D1094" s="189" t="s">
        <v>178</v>
      </c>
      <c r="E1094" s="198" t="s">
        <v>21</v>
      </c>
      <c r="F1094" s="199" t="s">
        <v>1333</v>
      </c>
      <c r="G1094" s="197"/>
      <c r="H1094" s="200">
        <v>1.1879999999999999</v>
      </c>
      <c r="I1094" s="201"/>
      <c r="J1094" s="197"/>
      <c r="K1094" s="197"/>
      <c r="L1094" s="202"/>
      <c r="M1094" s="203"/>
      <c r="N1094" s="204"/>
      <c r="O1094" s="204"/>
      <c r="P1094" s="204"/>
      <c r="Q1094" s="204"/>
      <c r="R1094" s="204"/>
      <c r="S1094" s="204"/>
      <c r="T1094" s="205"/>
      <c r="AT1094" s="206" t="s">
        <v>178</v>
      </c>
      <c r="AU1094" s="206" t="s">
        <v>87</v>
      </c>
      <c r="AV1094" s="13" t="s">
        <v>87</v>
      </c>
      <c r="AW1094" s="13" t="s">
        <v>38</v>
      </c>
      <c r="AX1094" s="13" t="s">
        <v>77</v>
      </c>
      <c r="AY1094" s="206" t="s">
        <v>165</v>
      </c>
    </row>
    <row r="1095" spans="1:65" s="13" customFormat="1" ht="22.5">
      <c r="B1095" s="196"/>
      <c r="C1095" s="197"/>
      <c r="D1095" s="189" t="s">
        <v>178</v>
      </c>
      <c r="E1095" s="198" t="s">
        <v>21</v>
      </c>
      <c r="F1095" s="199" t="s">
        <v>1334</v>
      </c>
      <c r="G1095" s="197"/>
      <c r="H1095" s="200">
        <v>3.3119999999999998</v>
      </c>
      <c r="I1095" s="201"/>
      <c r="J1095" s="197"/>
      <c r="K1095" s="197"/>
      <c r="L1095" s="202"/>
      <c r="M1095" s="203"/>
      <c r="N1095" s="204"/>
      <c r="O1095" s="204"/>
      <c r="P1095" s="204"/>
      <c r="Q1095" s="204"/>
      <c r="R1095" s="204"/>
      <c r="S1095" s="204"/>
      <c r="T1095" s="205"/>
      <c r="AT1095" s="206" t="s">
        <v>178</v>
      </c>
      <c r="AU1095" s="206" t="s">
        <v>87</v>
      </c>
      <c r="AV1095" s="13" t="s">
        <v>87</v>
      </c>
      <c r="AW1095" s="13" t="s">
        <v>38</v>
      </c>
      <c r="AX1095" s="13" t="s">
        <v>77</v>
      </c>
      <c r="AY1095" s="206" t="s">
        <v>165</v>
      </c>
    </row>
    <row r="1096" spans="1:65" s="13" customFormat="1" ht="11.25">
      <c r="B1096" s="196"/>
      <c r="C1096" s="197"/>
      <c r="D1096" s="189" t="s">
        <v>178</v>
      </c>
      <c r="E1096" s="198" t="s">
        <v>21</v>
      </c>
      <c r="F1096" s="199" t="s">
        <v>1335</v>
      </c>
      <c r="G1096" s="197"/>
      <c r="H1096" s="200">
        <v>87.808999999999997</v>
      </c>
      <c r="I1096" s="201"/>
      <c r="J1096" s="197"/>
      <c r="K1096" s="197"/>
      <c r="L1096" s="202"/>
      <c r="M1096" s="203"/>
      <c r="N1096" s="204"/>
      <c r="O1096" s="204"/>
      <c r="P1096" s="204"/>
      <c r="Q1096" s="204"/>
      <c r="R1096" s="204"/>
      <c r="S1096" s="204"/>
      <c r="T1096" s="205"/>
      <c r="AT1096" s="206" t="s">
        <v>178</v>
      </c>
      <c r="AU1096" s="206" t="s">
        <v>87</v>
      </c>
      <c r="AV1096" s="13" t="s">
        <v>87</v>
      </c>
      <c r="AW1096" s="13" t="s">
        <v>38</v>
      </c>
      <c r="AX1096" s="13" t="s">
        <v>77</v>
      </c>
      <c r="AY1096" s="206" t="s">
        <v>165</v>
      </c>
    </row>
    <row r="1097" spans="1:65" s="14" customFormat="1" ht="11.25">
      <c r="B1097" s="207"/>
      <c r="C1097" s="208"/>
      <c r="D1097" s="189" t="s">
        <v>178</v>
      </c>
      <c r="E1097" s="209" t="s">
        <v>21</v>
      </c>
      <c r="F1097" s="210" t="s">
        <v>180</v>
      </c>
      <c r="G1097" s="208"/>
      <c r="H1097" s="211">
        <v>92.308999999999997</v>
      </c>
      <c r="I1097" s="212"/>
      <c r="J1097" s="208"/>
      <c r="K1097" s="208"/>
      <c r="L1097" s="213"/>
      <c r="M1097" s="214"/>
      <c r="N1097" s="215"/>
      <c r="O1097" s="215"/>
      <c r="P1097" s="215"/>
      <c r="Q1097" s="215"/>
      <c r="R1097" s="215"/>
      <c r="S1097" s="215"/>
      <c r="T1097" s="216"/>
      <c r="AT1097" s="217" t="s">
        <v>178</v>
      </c>
      <c r="AU1097" s="217" t="s">
        <v>87</v>
      </c>
      <c r="AV1097" s="14" t="s">
        <v>172</v>
      </c>
      <c r="AW1097" s="14" t="s">
        <v>38</v>
      </c>
      <c r="AX1097" s="14" t="s">
        <v>85</v>
      </c>
      <c r="AY1097" s="217" t="s">
        <v>165</v>
      </c>
    </row>
    <row r="1098" spans="1:65" s="2" customFormat="1" ht="24.2" customHeight="1">
      <c r="A1098" s="37"/>
      <c r="B1098" s="38"/>
      <c r="C1098" s="176" t="s">
        <v>1336</v>
      </c>
      <c r="D1098" s="176" t="s">
        <v>167</v>
      </c>
      <c r="E1098" s="177" t="s">
        <v>1337</v>
      </c>
      <c r="F1098" s="178" t="s">
        <v>1338</v>
      </c>
      <c r="G1098" s="179" t="s">
        <v>196</v>
      </c>
      <c r="H1098" s="180">
        <v>30.085000000000001</v>
      </c>
      <c r="I1098" s="181"/>
      <c r="J1098" s="182">
        <f>ROUND(I1098*H1098,2)</f>
        <v>0</v>
      </c>
      <c r="K1098" s="178" t="s">
        <v>171</v>
      </c>
      <c r="L1098" s="42"/>
      <c r="M1098" s="183" t="s">
        <v>21</v>
      </c>
      <c r="N1098" s="184" t="s">
        <v>48</v>
      </c>
      <c r="O1098" s="67"/>
      <c r="P1098" s="185">
        <f>O1098*H1098</f>
        <v>0</v>
      </c>
      <c r="Q1098" s="185">
        <v>0</v>
      </c>
      <c r="R1098" s="185">
        <f>Q1098*H1098</f>
        <v>0</v>
      </c>
      <c r="S1098" s="185">
        <v>1.5940000000000001</v>
      </c>
      <c r="T1098" s="186">
        <f>S1098*H1098</f>
        <v>47.955490000000005</v>
      </c>
      <c r="U1098" s="37"/>
      <c r="V1098" s="37"/>
      <c r="W1098" s="37"/>
      <c r="X1098" s="37"/>
      <c r="Y1098" s="37"/>
      <c r="Z1098" s="37"/>
      <c r="AA1098" s="37"/>
      <c r="AB1098" s="37"/>
      <c r="AC1098" s="37"/>
      <c r="AD1098" s="37"/>
      <c r="AE1098" s="37"/>
      <c r="AR1098" s="187" t="s">
        <v>172</v>
      </c>
      <c r="AT1098" s="187" t="s">
        <v>167</v>
      </c>
      <c r="AU1098" s="187" t="s">
        <v>87</v>
      </c>
      <c r="AY1098" s="20" t="s">
        <v>165</v>
      </c>
      <c r="BE1098" s="188">
        <f>IF(N1098="základní",J1098,0)</f>
        <v>0</v>
      </c>
      <c r="BF1098" s="188">
        <f>IF(N1098="snížená",J1098,0)</f>
        <v>0</v>
      </c>
      <c r="BG1098" s="188">
        <f>IF(N1098="zákl. přenesená",J1098,0)</f>
        <v>0</v>
      </c>
      <c r="BH1098" s="188">
        <f>IF(N1098="sníž. přenesená",J1098,0)</f>
        <v>0</v>
      </c>
      <c r="BI1098" s="188">
        <f>IF(N1098="nulová",J1098,0)</f>
        <v>0</v>
      </c>
      <c r="BJ1098" s="20" t="s">
        <v>85</v>
      </c>
      <c r="BK1098" s="188">
        <f>ROUND(I1098*H1098,2)</f>
        <v>0</v>
      </c>
      <c r="BL1098" s="20" t="s">
        <v>172</v>
      </c>
      <c r="BM1098" s="187" t="s">
        <v>1339</v>
      </c>
    </row>
    <row r="1099" spans="1:65" s="2" customFormat="1" ht="29.25">
      <c r="A1099" s="37"/>
      <c r="B1099" s="38"/>
      <c r="C1099" s="39"/>
      <c r="D1099" s="189" t="s">
        <v>174</v>
      </c>
      <c r="E1099" s="39"/>
      <c r="F1099" s="190" t="s">
        <v>1340</v>
      </c>
      <c r="G1099" s="39"/>
      <c r="H1099" s="39"/>
      <c r="I1099" s="191"/>
      <c r="J1099" s="39"/>
      <c r="K1099" s="39"/>
      <c r="L1099" s="42"/>
      <c r="M1099" s="192"/>
      <c r="N1099" s="193"/>
      <c r="O1099" s="67"/>
      <c r="P1099" s="67"/>
      <c r="Q1099" s="67"/>
      <c r="R1099" s="67"/>
      <c r="S1099" s="67"/>
      <c r="T1099" s="68"/>
      <c r="U1099" s="37"/>
      <c r="V1099" s="37"/>
      <c r="W1099" s="37"/>
      <c r="X1099" s="37"/>
      <c r="Y1099" s="37"/>
      <c r="Z1099" s="37"/>
      <c r="AA1099" s="37"/>
      <c r="AB1099" s="37"/>
      <c r="AC1099" s="37"/>
      <c r="AD1099" s="37"/>
      <c r="AE1099" s="37"/>
      <c r="AT1099" s="20" t="s">
        <v>174</v>
      </c>
      <c r="AU1099" s="20" t="s">
        <v>87</v>
      </c>
    </row>
    <row r="1100" spans="1:65" s="2" customFormat="1" ht="11.25">
      <c r="A1100" s="37"/>
      <c r="B1100" s="38"/>
      <c r="C1100" s="39"/>
      <c r="D1100" s="194" t="s">
        <v>176</v>
      </c>
      <c r="E1100" s="39"/>
      <c r="F1100" s="195" t="s">
        <v>1341</v>
      </c>
      <c r="G1100" s="39"/>
      <c r="H1100" s="39"/>
      <c r="I1100" s="191"/>
      <c r="J1100" s="39"/>
      <c r="K1100" s="39"/>
      <c r="L1100" s="42"/>
      <c r="M1100" s="192"/>
      <c r="N1100" s="193"/>
      <c r="O1100" s="67"/>
      <c r="P1100" s="67"/>
      <c r="Q1100" s="67"/>
      <c r="R1100" s="67"/>
      <c r="S1100" s="67"/>
      <c r="T1100" s="68"/>
      <c r="U1100" s="37"/>
      <c r="V1100" s="37"/>
      <c r="W1100" s="37"/>
      <c r="X1100" s="37"/>
      <c r="Y1100" s="37"/>
      <c r="Z1100" s="37"/>
      <c r="AA1100" s="37"/>
      <c r="AB1100" s="37"/>
      <c r="AC1100" s="37"/>
      <c r="AD1100" s="37"/>
      <c r="AE1100" s="37"/>
      <c r="AT1100" s="20" t="s">
        <v>176</v>
      </c>
      <c r="AU1100" s="20" t="s">
        <v>87</v>
      </c>
    </row>
    <row r="1101" spans="1:65" s="13" customFormat="1" ht="33.75">
      <c r="B1101" s="196"/>
      <c r="C1101" s="197"/>
      <c r="D1101" s="189" t="s">
        <v>178</v>
      </c>
      <c r="E1101" s="198" t="s">
        <v>21</v>
      </c>
      <c r="F1101" s="199" t="s">
        <v>1342</v>
      </c>
      <c r="G1101" s="197"/>
      <c r="H1101" s="200">
        <v>30.085000000000001</v>
      </c>
      <c r="I1101" s="201"/>
      <c r="J1101" s="197"/>
      <c r="K1101" s="197"/>
      <c r="L1101" s="202"/>
      <c r="M1101" s="203"/>
      <c r="N1101" s="204"/>
      <c r="O1101" s="204"/>
      <c r="P1101" s="204"/>
      <c r="Q1101" s="204"/>
      <c r="R1101" s="204"/>
      <c r="S1101" s="204"/>
      <c r="T1101" s="205"/>
      <c r="AT1101" s="206" t="s">
        <v>178</v>
      </c>
      <c r="AU1101" s="206" t="s">
        <v>87</v>
      </c>
      <c r="AV1101" s="13" t="s">
        <v>87</v>
      </c>
      <c r="AW1101" s="13" t="s">
        <v>38</v>
      </c>
      <c r="AX1101" s="13" t="s">
        <v>77</v>
      </c>
      <c r="AY1101" s="206" t="s">
        <v>165</v>
      </c>
    </row>
    <row r="1102" spans="1:65" s="14" customFormat="1" ht="11.25">
      <c r="B1102" s="207"/>
      <c r="C1102" s="208"/>
      <c r="D1102" s="189" t="s">
        <v>178</v>
      </c>
      <c r="E1102" s="209" t="s">
        <v>21</v>
      </c>
      <c r="F1102" s="210" t="s">
        <v>180</v>
      </c>
      <c r="G1102" s="208"/>
      <c r="H1102" s="211">
        <v>30.085000000000001</v>
      </c>
      <c r="I1102" s="212"/>
      <c r="J1102" s="208"/>
      <c r="K1102" s="208"/>
      <c r="L1102" s="213"/>
      <c r="M1102" s="214"/>
      <c r="N1102" s="215"/>
      <c r="O1102" s="215"/>
      <c r="P1102" s="215"/>
      <c r="Q1102" s="215"/>
      <c r="R1102" s="215"/>
      <c r="S1102" s="215"/>
      <c r="T1102" s="216"/>
      <c r="AT1102" s="217" t="s">
        <v>178</v>
      </c>
      <c r="AU1102" s="217" t="s">
        <v>87</v>
      </c>
      <c r="AV1102" s="14" t="s">
        <v>172</v>
      </c>
      <c r="AW1102" s="14" t="s">
        <v>38</v>
      </c>
      <c r="AX1102" s="14" t="s">
        <v>85</v>
      </c>
      <c r="AY1102" s="217" t="s">
        <v>165</v>
      </c>
    </row>
    <row r="1103" spans="1:65" s="2" customFormat="1" ht="16.5" customHeight="1">
      <c r="A1103" s="37"/>
      <c r="B1103" s="38"/>
      <c r="C1103" s="176" t="s">
        <v>1343</v>
      </c>
      <c r="D1103" s="176" t="s">
        <v>167</v>
      </c>
      <c r="E1103" s="177" t="s">
        <v>1344</v>
      </c>
      <c r="F1103" s="178" t="s">
        <v>1345</v>
      </c>
      <c r="G1103" s="179" t="s">
        <v>196</v>
      </c>
      <c r="H1103" s="180">
        <v>28.864000000000001</v>
      </c>
      <c r="I1103" s="181"/>
      <c r="J1103" s="182">
        <f>ROUND(I1103*H1103,2)</f>
        <v>0</v>
      </c>
      <c r="K1103" s="178" t="s">
        <v>171</v>
      </c>
      <c r="L1103" s="42"/>
      <c r="M1103" s="183" t="s">
        <v>21</v>
      </c>
      <c r="N1103" s="184" t="s">
        <v>48</v>
      </c>
      <c r="O1103" s="67"/>
      <c r="P1103" s="185">
        <f>O1103*H1103</f>
        <v>0</v>
      </c>
      <c r="Q1103" s="185">
        <v>0</v>
      </c>
      <c r="R1103" s="185">
        <f>Q1103*H1103</f>
        <v>0</v>
      </c>
      <c r="S1103" s="185">
        <v>2.4</v>
      </c>
      <c r="T1103" s="186">
        <f>S1103*H1103</f>
        <v>69.273600000000002</v>
      </c>
      <c r="U1103" s="37"/>
      <c r="V1103" s="37"/>
      <c r="W1103" s="37"/>
      <c r="X1103" s="37"/>
      <c r="Y1103" s="37"/>
      <c r="Z1103" s="37"/>
      <c r="AA1103" s="37"/>
      <c r="AB1103" s="37"/>
      <c r="AC1103" s="37"/>
      <c r="AD1103" s="37"/>
      <c r="AE1103" s="37"/>
      <c r="AR1103" s="187" t="s">
        <v>172</v>
      </c>
      <c r="AT1103" s="187" t="s">
        <v>167</v>
      </c>
      <c r="AU1103" s="187" t="s">
        <v>87</v>
      </c>
      <c r="AY1103" s="20" t="s">
        <v>165</v>
      </c>
      <c r="BE1103" s="188">
        <f>IF(N1103="základní",J1103,0)</f>
        <v>0</v>
      </c>
      <c r="BF1103" s="188">
        <f>IF(N1103="snížená",J1103,0)</f>
        <v>0</v>
      </c>
      <c r="BG1103" s="188">
        <f>IF(N1103="zákl. přenesená",J1103,0)</f>
        <v>0</v>
      </c>
      <c r="BH1103" s="188">
        <f>IF(N1103="sníž. přenesená",J1103,0)</f>
        <v>0</v>
      </c>
      <c r="BI1103" s="188">
        <f>IF(N1103="nulová",J1103,0)</f>
        <v>0</v>
      </c>
      <c r="BJ1103" s="20" t="s">
        <v>85</v>
      </c>
      <c r="BK1103" s="188">
        <f>ROUND(I1103*H1103,2)</f>
        <v>0</v>
      </c>
      <c r="BL1103" s="20" t="s">
        <v>172</v>
      </c>
      <c r="BM1103" s="187" t="s">
        <v>1346</v>
      </c>
    </row>
    <row r="1104" spans="1:65" s="2" customFormat="1" ht="11.25">
      <c r="A1104" s="37"/>
      <c r="B1104" s="38"/>
      <c r="C1104" s="39"/>
      <c r="D1104" s="189" t="s">
        <v>174</v>
      </c>
      <c r="E1104" s="39"/>
      <c r="F1104" s="190" t="s">
        <v>1347</v>
      </c>
      <c r="G1104" s="39"/>
      <c r="H1104" s="39"/>
      <c r="I1104" s="191"/>
      <c r="J1104" s="39"/>
      <c r="K1104" s="39"/>
      <c r="L1104" s="42"/>
      <c r="M1104" s="192"/>
      <c r="N1104" s="193"/>
      <c r="O1104" s="67"/>
      <c r="P1104" s="67"/>
      <c r="Q1104" s="67"/>
      <c r="R1104" s="67"/>
      <c r="S1104" s="67"/>
      <c r="T1104" s="68"/>
      <c r="U1104" s="37"/>
      <c r="V1104" s="37"/>
      <c r="W1104" s="37"/>
      <c r="X1104" s="37"/>
      <c r="Y1104" s="37"/>
      <c r="Z1104" s="37"/>
      <c r="AA1104" s="37"/>
      <c r="AB1104" s="37"/>
      <c r="AC1104" s="37"/>
      <c r="AD1104" s="37"/>
      <c r="AE1104" s="37"/>
      <c r="AT1104" s="20" t="s">
        <v>174</v>
      </c>
      <c r="AU1104" s="20" t="s">
        <v>87</v>
      </c>
    </row>
    <row r="1105" spans="1:65" s="2" customFormat="1" ht="11.25">
      <c r="A1105" s="37"/>
      <c r="B1105" s="38"/>
      <c r="C1105" s="39"/>
      <c r="D1105" s="194" t="s">
        <v>176</v>
      </c>
      <c r="E1105" s="39"/>
      <c r="F1105" s="195" t="s">
        <v>1348</v>
      </c>
      <c r="G1105" s="39"/>
      <c r="H1105" s="39"/>
      <c r="I1105" s="191"/>
      <c r="J1105" s="39"/>
      <c r="K1105" s="39"/>
      <c r="L1105" s="42"/>
      <c r="M1105" s="192"/>
      <c r="N1105" s="193"/>
      <c r="O1105" s="67"/>
      <c r="P1105" s="67"/>
      <c r="Q1105" s="67"/>
      <c r="R1105" s="67"/>
      <c r="S1105" s="67"/>
      <c r="T1105" s="68"/>
      <c r="U1105" s="37"/>
      <c r="V1105" s="37"/>
      <c r="W1105" s="37"/>
      <c r="X1105" s="37"/>
      <c r="Y1105" s="37"/>
      <c r="Z1105" s="37"/>
      <c r="AA1105" s="37"/>
      <c r="AB1105" s="37"/>
      <c r="AC1105" s="37"/>
      <c r="AD1105" s="37"/>
      <c r="AE1105" s="37"/>
      <c r="AT1105" s="20" t="s">
        <v>176</v>
      </c>
      <c r="AU1105" s="20" t="s">
        <v>87</v>
      </c>
    </row>
    <row r="1106" spans="1:65" s="13" customFormat="1" ht="11.25">
      <c r="B1106" s="196"/>
      <c r="C1106" s="197"/>
      <c r="D1106" s="189" t="s">
        <v>178</v>
      </c>
      <c r="E1106" s="198" t="s">
        <v>21</v>
      </c>
      <c r="F1106" s="199" t="s">
        <v>1349</v>
      </c>
      <c r="G1106" s="197"/>
      <c r="H1106" s="200">
        <v>3.0630000000000002</v>
      </c>
      <c r="I1106" s="201"/>
      <c r="J1106" s="197"/>
      <c r="K1106" s="197"/>
      <c r="L1106" s="202"/>
      <c r="M1106" s="203"/>
      <c r="N1106" s="204"/>
      <c r="O1106" s="204"/>
      <c r="P1106" s="204"/>
      <c r="Q1106" s="204"/>
      <c r="R1106" s="204"/>
      <c r="S1106" s="204"/>
      <c r="T1106" s="205"/>
      <c r="AT1106" s="206" t="s">
        <v>178</v>
      </c>
      <c r="AU1106" s="206" t="s">
        <v>87</v>
      </c>
      <c r="AV1106" s="13" t="s">
        <v>87</v>
      </c>
      <c r="AW1106" s="13" t="s">
        <v>38</v>
      </c>
      <c r="AX1106" s="13" t="s">
        <v>77</v>
      </c>
      <c r="AY1106" s="206" t="s">
        <v>165</v>
      </c>
    </row>
    <row r="1107" spans="1:65" s="13" customFormat="1" ht="22.5">
      <c r="B1107" s="196"/>
      <c r="C1107" s="197"/>
      <c r="D1107" s="189" t="s">
        <v>178</v>
      </c>
      <c r="E1107" s="198" t="s">
        <v>21</v>
      </c>
      <c r="F1107" s="199" t="s">
        <v>1350</v>
      </c>
      <c r="G1107" s="197"/>
      <c r="H1107" s="200">
        <v>12.348000000000001</v>
      </c>
      <c r="I1107" s="201"/>
      <c r="J1107" s="197"/>
      <c r="K1107" s="197"/>
      <c r="L1107" s="202"/>
      <c r="M1107" s="203"/>
      <c r="N1107" s="204"/>
      <c r="O1107" s="204"/>
      <c r="P1107" s="204"/>
      <c r="Q1107" s="204"/>
      <c r="R1107" s="204"/>
      <c r="S1107" s="204"/>
      <c r="T1107" s="205"/>
      <c r="AT1107" s="206" t="s">
        <v>178</v>
      </c>
      <c r="AU1107" s="206" t="s">
        <v>87</v>
      </c>
      <c r="AV1107" s="13" t="s">
        <v>87</v>
      </c>
      <c r="AW1107" s="13" t="s">
        <v>38</v>
      </c>
      <c r="AX1107" s="13" t="s">
        <v>77</v>
      </c>
      <c r="AY1107" s="206" t="s">
        <v>165</v>
      </c>
    </row>
    <row r="1108" spans="1:65" s="13" customFormat="1" ht="22.5">
      <c r="B1108" s="196"/>
      <c r="C1108" s="197"/>
      <c r="D1108" s="189" t="s">
        <v>178</v>
      </c>
      <c r="E1108" s="198" t="s">
        <v>21</v>
      </c>
      <c r="F1108" s="199" t="s">
        <v>1351</v>
      </c>
      <c r="G1108" s="197"/>
      <c r="H1108" s="200">
        <v>1.806</v>
      </c>
      <c r="I1108" s="201"/>
      <c r="J1108" s="197"/>
      <c r="K1108" s="197"/>
      <c r="L1108" s="202"/>
      <c r="M1108" s="203"/>
      <c r="N1108" s="204"/>
      <c r="O1108" s="204"/>
      <c r="P1108" s="204"/>
      <c r="Q1108" s="204"/>
      <c r="R1108" s="204"/>
      <c r="S1108" s="204"/>
      <c r="T1108" s="205"/>
      <c r="AT1108" s="206" t="s">
        <v>178</v>
      </c>
      <c r="AU1108" s="206" t="s">
        <v>87</v>
      </c>
      <c r="AV1108" s="13" t="s">
        <v>87</v>
      </c>
      <c r="AW1108" s="13" t="s">
        <v>38</v>
      </c>
      <c r="AX1108" s="13" t="s">
        <v>77</v>
      </c>
      <c r="AY1108" s="206" t="s">
        <v>165</v>
      </c>
    </row>
    <row r="1109" spans="1:65" s="13" customFormat="1" ht="22.5">
      <c r="B1109" s="196"/>
      <c r="C1109" s="197"/>
      <c r="D1109" s="189" t="s">
        <v>178</v>
      </c>
      <c r="E1109" s="198" t="s">
        <v>21</v>
      </c>
      <c r="F1109" s="199" t="s">
        <v>1352</v>
      </c>
      <c r="G1109" s="197"/>
      <c r="H1109" s="200">
        <v>11.647</v>
      </c>
      <c r="I1109" s="201"/>
      <c r="J1109" s="197"/>
      <c r="K1109" s="197"/>
      <c r="L1109" s="202"/>
      <c r="M1109" s="203"/>
      <c r="N1109" s="204"/>
      <c r="O1109" s="204"/>
      <c r="P1109" s="204"/>
      <c r="Q1109" s="204"/>
      <c r="R1109" s="204"/>
      <c r="S1109" s="204"/>
      <c r="T1109" s="205"/>
      <c r="AT1109" s="206" t="s">
        <v>178</v>
      </c>
      <c r="AU1109" s="206" t="s">
        <v>87</v>
      </c>
      <c r="AV1109" s="13" t="s">
        <v>87</v>
      </c>
      <c r="AW1109" s="13" t="s">
        <v>38</v>
      </c>
      <c r="AX1109" s="13" t="s">
        <v>77</v>
      </c>
      <c r="AY1109" s="206" t="s">
        <v>165</v>
      </c>
    </row>
    <row r="1110" spans="1:65" s="14" customFormat="1" ht="11.25">
      <c r="B1110" s="207"/>
      <c r="C1110" s="208"/>
      <c r="D1110" s="189" t="s">
        <v>178</v>
      </c>
      <c r="E1110" s="209" t="s">
        <v>21</v>
      </c>
      <c r="F1110" s="210" t="s">
        <v>180</v>
      </c>
      <c r="G1110" s="208"/>
      <c r="H1110" s="211">
        <v>28.864000000000001</v>
      </c>
      <c r="I1110" s="212"/>
      <c r="J1110" s="208"/>
      <c r="K1110" s="208"/>
      <c r="L1110" s="213"/>
      <c r="M1110" s="214"/>
      <c r="N1110" s="215"/>
      <c r="O1110" s="215"/>
      <c r="P1110" s="215"/>
      <c r="Q1110" s="215"/>
      <c r="R1110" s="215"/>
      <c r="S1110" s="215"/>
      <c r="T1110" s="216"/>
      <c r="AT1110" s="217" t="s">
        <v>178</v>
      </c>
      <c r="AU1110" s="217" t="s">
        <v>87</v>
      </c>
      <c r="AV1110" s="14" t="s">
        <v>172</v>
      </c>
      <c r="AW1110" s="14" t="s">
        <v>38</v>
      </c>
      <c r="AX1110" s="14" t="s">
        <v>85</v>
      </c>
      <c r="AY1110" s="217" t="s">
        <v>165</v>
      </c>
    </row>
    <row r="1111" spans="1:65" s="2" customFormat="1" ht="24.2" customHeight="1">
      <c r="A1111" s="37"/>
      <c r="B1111" s="38"/>
      <c r="C1111" s="176" t="s">
        <v>1353</v>
      </c>
      <c r="D1111" s="176" t="s">
        <v>167</v>
      </c>
      <c r="E1111" s="177" t="s">
        <v>1354</v>
      </c>
      <c r="F1111" s="178" t="s">
        <v>1355</v>
      </c>
      <c r="G1111" s="179" t="s">
        <v>170</v>
      </c>
      <c r="H1111" s="180">
        <v>1.8720000000000001</v>
      </c>
      <c r="I1111" s="181"/>
      <c r="J1111" s="182">
        <f>ROUND(I1111*H1111,2)</f>
        <v>0</v>
      </c>
      <c r="K1111" s="178" t="s">
        <v>171</v>
      </c>
      <c r="L1111" s="42"/>
      <c r="M1111" s="183" t="s">
        <v>21</v>
      </c>
      <c r="N1111" s="184" t="s">
        <v>48</v>
      </c>
      <c r="O1111" s="67"/>
      <c r="P1111" s="185">
        <f>O1111*H1111</f>
        <v>0</v>
      </c>
      <c r="Q1111" s="185">
        <v>0</v>
      </c>
      <c r="R1111" s="185">
        <f>Q1111*H1111</f>
        <v>0</v>
      </c>
      <c r="S1111" s="185">
        <v>0.36</v>
      </c>
      <c r="T1111" s="186">
        <f>S1111*H1111</f>
        <v>0.67391999999999996</v>
      </c>
      <c r="U1111" s="37"/>
      <c r="V1111" s="37"/>
      <c r="W1111" s="37"/>
      <c r="X1111" s="37"/>
      <c r="Y1111" s="37"/>
      <c r="Z1111" s="37"/>
      <c r="AA1111" s="37"/>
      <c r="AB1111" s="37"/>
      <c r="AC1111" s="37"/>
      <c r="AD1111" s="37"/>
      <c r="AE1111" s="37"/>
      <c r="AR1111" s="187" t="s">
        <v>172</v>
      </c>
      <c r="AT1111" s="187" t="s">
        <v>167</v>
      </c>
      <c r="AU1111" s="187" t="s">
        <v>87</v>
      </c>
      <c r="AY1111" s="20" t="s">
        <v>165</v>
      </c>
      <c r="BE1111" s="188">
        <f>IF(N1111="základní",J1111,0)</f>
        <v>0</v>
      </c>
      <c r="BF1111" s="188">
        <f>IF(N1111="snížená",J1111,0)</f>
        <v>0</v>
      </c>
      <c r="BG1111" s="188">
        <f>IF(N1111="zákl. přenesená",J1111,0)</f>
        <v>0</v>
      </c>
      <c r="BH1111" s="188">
        <f>IF(N1111="sníž. přenesená",J1111,0)</f>
        <v>0</v>
      </c>
      <c r="BI1111" s="188">
        <f>IF(N1111="nulová",J1111,0)</f>
        <v>0</v>
      </c>
      <c r="BJ1111" s="20" t="s">
        <v>85</v>
      </c>
      <c r="BK1111" s="188">
        <f>ROUND(I1111*H1111,2)</f>
        <v>0</v>
      </c>
      <c r="BL1111" s="20" t="s">
        <v>172</v>
      </c>
      <c r="BM1111" s="187" t="s">
        <v>1356</v>
      </c>
    </row>
    <row r="1112" spans="1:65" s="2" customFormat="1" ht="19.5">
      <c r="A1112" s="37"/>
      <c r="B1112" s="38"/>
      <c r="C1112" s="39"/>
      <c r="D1112" s="189" t="s">
        <v>174</v>
      </c>
      <c r="E1112" s="39"/>
      <c r="F1112" s="190" t="s">
        <v>1357</v>
      </c>
      <c r="G1112" s="39"/>
      <c r="H1112" s="39"/>
      <c r="I1112" s="191"/>
      <c r="J1112" s="39"/>
      <c r="K1112" s="39"/>
      <c r="L1112" s="42"/>
      <c r="M1112" s="192"/>
      <c r="N1112" s="193"/>
      <c r="O1112" s="67"/>
      <c r="P1112" s="67"/>
      <c r="Q1112" s="67"/>
      <c r="R1112" s="67"/>
      <c r="S1112" s="67"/>
      <c r="T1112" s="68"/>
      <c r="U1112" s="37"/>
      <c r="V1112" s="37"/>
      <c r="W1112" s="37"/>
      <c r="X1112" s="37"/>
      <c r="Y1112" s="37"/>
      <c r="Z1112" s="37"/>
      <c r="AA1112" s="37"/>
      <c r="AB1112" s="37"/>
      <c r="AC1112" s="37"/>
      <c r="AD1112" s="37"/>
      <c r="AE1112" s="37"/>
      <c r="AT1112" s="20" t="s">
        <v>174</v>
      </c>
      <c r="AU1112" s="20" t="s">
        <v>87</v>
      </c>
    </row>
    <row r="1113" spans="1:65" s="2" customFormat="1" ht="11.25">
      <c r="A1113" s="37"/>
      <c r="B1113" s="38"/>
      <c r="C1113" s="39"/>
      <c r="D1113" s="194" t="s">
        <v>176</v>
      </c>
      <c r="E1113" s="39"/>
      <c r="F1113" s="195" t="s">
        <v>1358</v>
      </c>
      <c r="G1113" s="39"/>
      <c r="H1113" s="39"/>
      <c r="I1113" s="191"/>
      <c r="J1113" s="39"/>
      <c r="K1113" s="39"/>
      <c r="L1113" s="42"/>
      <c r="M1113" s="192"/>
      <c r="N1113" s="193"/>
      <c r="O1113" s="67"/>
      <c r="P1113" s="67"/>
      <c r="Q1113" s="67"/>
      <c r="R1113" s="67"/>
      <c r="S1113" s="67"/>
      <c r="T1113" s="68"/>
      <c r="U1113" s="37"/>
      <c r="V1113" s="37"/>
      <c r="W1113" s="37"/>
      <c r="X1113" s="37"/>
      <c r="Y1113" s="37"/>
      <c r="Z1113" s="37"/>
      <c r="AA1113" s="37"/>
      <c r="AB1113" s="37"/>
      <c r="AC1113" s="37"/>
      <c r="AD1113" s="37"/>
      <c r="AE1113" s="37"/>
      <c r="AT1113" s="20" t="s">
        <v>176</v>
      </c>
      <c r="AU1113" s="20" t="s">
        <v>87</v>
      </c>
    </row>
    <row r="1114" spans="1:65" s="13" customFormat="1" ht="11.25">
      <c r="B1114" s="196"/>
      <c r="C1114" s="197"/>
      <c r="D1114" s="189" t="s">
        <v>178</v>
      </c>
      <c r="E1114" s="198" t="s">
        <v>21</v>
      </c>
      <c r="F1114" s="199" t="s">
        <v>1359</v>
      </c>
      <c r="G1114" s="197"/>
      <c r="H1114" s="200">
        <v>1.8720000000000001</v>
      </c>
      <c r="I1114" s="201"/>
      <c r="J1114" s="197"/>
      <c r="K1114" s="197"/>
      <c r="L1114" s="202"/>
      <c r="M1114" s="203"/>
      <c r="N1114" s="204"/>
      <c r="O1114" s="204"/>
      <c r="P1114" s="204"/>
      <c r="Q1114" s="204"/>
      <c r="R1114" s="204"/>
      <c r="S1114" s="204"/>
      <c r="T1114" s="205"/>
      <c r="AT1114" s="206" t="s">
        <v>178</v>
      </c>
      <c r="AU1114" s="206" t="s">
        <v>87</v>
      </c>
      <c r="AV1114" s="13" t="s">
        <v>87</v>
      </c>
      <c r="AW1114" s="13" t="s">
        <v>38</v>
      </c>
      <c r="AX1114" s="13" t="s">
        <v>77</v>
      </c>
      <c r="AY1114" s="206" t="s">
        <v>165</v>
      </c>
    </row>
    <row r="1115" spans="1:65" s="14" customFormat="1" ht="11.25">
      <c r="B1115" s="207"/>
      <c r="C1115" s="208"/>
      <c r="D1115" s="189" t="s">
        <v>178</v>
      </c>
      <c r="E1115" s="209" t="s">
        <v>21</v>
      </c>
      <c r="F1115" s="210" t="s">
        <v>180</v>
      </c>
      <c r="G1115" s="208"/>
      <c r="H1115" s="211">
        <v>1.8720000000000001</v>
      </c>
      <c r="I1115" s="212"/>
      <c r="J1115" s="208"/>
      <c r="K1115" s="208"/>
      <c r="L1115" s="213"/>
      <c r="M1115" s="214"/>
      <c r="N1115" s="215"/>
      <c r="O1115" s="215"/>
      <c r="P1115" s="215"/>
      <c r="Q1115" s="215"/>
      <c r="R1115" s="215"/>
      <c r="S1115" s="215"/>
      <c r="T1115" s="216"/>
      <c r="AT1115" s="217" t="s">
        <v>178</v>
      </c>
      <c r="AU1115" s="217" t="s">
        <v>87</v>
      </c>
      <c r="AV1115" s="14" t="s">
        <v>172</v>
      </c>
      <c r="AW1115" s="14" t="s">
        <v>38</v>
      </c>
      <c r="AX1115" s="14" t="s">
        <v>85</v>
      </c>
      <c r="AY1115" s="217" t="s">
        <v>165</v>
      </c>
    </row>
    <row r="1116" spans="1:65" s="2" customFormat="1" ht="24.2" customHeight="1">
      <c r="A1116" s="37"/>
      <c r="B1116" s="38"/>
      <c r="C1116" s="176" t="s">
        <v>1360</v>
      </c>
      <c r="D1116" s="176" t="s">
        <v>167</v>
      </c>
      <c r="E1116" s="177" t="s">
        <v>1361</v>
      </c>
      <c r="F1116" s="178" t="s">
        <v>1362</v>
      </c>
      <c r="G1116" s="179" t="s">
        <v>196</v>
      </c>
      <c r="H1116" s="180">
        <v>0.59399999999999997</v>
      </c>
      <c r="I1116" s="181"/>
      <c r="J1116" s="182">
        <f>ROUND(I1116*H1116,2)</f>
        <v>0</v>
      </c>
      <c r="K1116" s="178" t="s">
        <v>171</v>
      </c>
      <c r="L1116" s="42"/>
      <c r="M1116" s="183" t="s">
        <v>21</v>
      </c>
      <c r="N1116" s="184" t="s">
        <v>48</v>
      </c>
      <c r="O1116" s="67"/>
      <c r="P1116" s="185">
        <f>O1116*H1116</f>
        <v>0</v>
      </c>
      <c r="Q1116" s="185">
        <v>0</v>
      </c>
      <c r="R1116" s="185">
        <f>Q1116*H1116</f>
        <v>0</v>
      </c>
      <c r="S1116" s="185">
        <v>2.4</v>
      </c>
      <c r="T1116" s="186">
        <f>S1116*H1116</f>
        <v>1.4256</v>
      </c>
      <c r="U1116" s="37"/>
      <c r="V1116" s="37"/>
      <c r="W1116" s="37"/>
      <c r="X1116" s="37"/>
      <c r="Y1116" s="37"/>
      <c r="Z1116" s="37"/>
      <c r="AA1116" s="37"/>
      <c r="AB1116" s="37"/>
      <c r="AC1116" s="37"/>
      <c r="AD1116" s="37"/>
      <c r="AE1116" s="37"/>
      <c r="AR1116" s="187" t="s">
        <v>172</v>
      </c>
      <c r="AT1116" s="187" t="s">
        <v>167</v>
      </c>
      <c r="AU1116" s="187" t="s">
        <v>87</v>
      </c>
      <c r="AY1116" s="20" t="s">
        <v>165</v>
      </c>
      <c r="BE1116" s="188">
        <f>IF(N1116="základní",J1116,0)</f>
        <v>0</v>
      </c>
      <c r="BF1116" s="188">
        <f>IF(N1116="snížená",J1116,0)</f>
        <v>0</v>
      </c>
      <c r="BG1116" s="188">
        <f>IF(N1116="zákl. přenesená",J1116,0)</f>
        <v>0</v>
      </c>
      <c r="BH1116" s="188">
        <f>IF(N1116="sníž. přenesená",J1116,0)</f>
        <v>0</v>
      </c>
      <c r="BI1116" s="188">
        <f>IF(N1116="nulová",J1116,0)</f>
        <v>0</v>
      </c>
      <c r="BJ1116" s="20" t="s">
        <v>85</v>
      </c>
      <c r="BK1116" s="188">
        <f>ROUND(I1116*H1116,2)</f>
        <v>0</v>
      </c>
      <c r="BL1116" s="20" t="s">
        <v>172</v>
      </c>
      <c r="BM1116" s="187" t="s">
        <v>1363</v>
      </c>
    </row>
    <row r="1117" spans="1:65" s="2" customFormat="1" ht="19.5">
      <c r="A1117" s="37"/>
      <c r="B1117" s="38"/>
      <c r="C1117" s="39"/>
      <c r="D1117" s="189" t="s">
        <v>174</v>
      </c>
      <c r="E1117" s="39"/>
      <c r="F1117" s="190" t="s">
        <v>1364</v>
      </c>
      <c r="G1117" s="39"/>
      <c r="H1117" s="39"/>
      <c r="I1117" s="191"/>
      <c r="J1117" s="39"/>
      <c r="K1117" s="39"/>
      <c r="L1117" s="42"/>
      <c r="M1117" s="192"/>
      <c r="N1117" s="193"/>
      <c r="O1117" s="67"/>
      <c r="P1117" s="67"/>
      <c r="Q1117" s="67"/>
      <c r="R1117" s="67"/>
      <c r="S1117" s="67"/>
      <c r="T1117" s="68"/>
      <c r="U1117" s="37"/>
      <c r="V1117" s="37"/>
      <c r="W1117" s="37"/>
      <c r="X1117" s="37"/>
      <c r="Y1117" s="37"/>
      <c r="Z1117" s="37"/>
      <c r="AA1117" s="37"/>
      <c r="AB1117" s="37"/>
      <c r="AC1117" s="37"/>
      <c r="AD1117" s="37"/>
      <c r="AE1117" s="37"/>
      <c r="AT1117" s="20" t="s">
        <v>174</v>
      </c>
      <c r="AU1117" s="20" t="s">
        <v>87</v>
      </c>
    </row>
    <row r="1118" spans="1:65" s="2" customFormat="1" ht="11.25">
      <c r="A1118" s="37"/>
      <c r="B1118" s="38"/>
      <c r="C1118" s="39"/>
      <c r="D1118" s="194" t="s">
        <v>176</v>
      </c>
      <c r="E1118" s="39"/>
      <c r="F1118" s="195" t="s">
        <v>1365</v>
      </c>
      <c r="G1118" s="39"/>
      <c r="H1118" s="39"/>
      <c r="I1118" s="191"/>
      <c r="J1118" s="39"/>
      <c r="K1118" s="39"/>
      <c r="L1118" s="42"/>
      <c r="M1118" s="192"/>
      <c r="N1118" s="193"/>
      <c r="O1118" s="67"/>
      <c r="P1118" s="67"/>
      <c r="Q1118" s="67"/>
      <c r="R1118" s="67"/>
      <c r="S1118" s="67"/>
      <c r="T1118" s="68"/>
      <c r="U1118" s="37"/>
      <c r="V1118" s="37"/>
      <c r="W1118" s="37"/>
      <c r="X1118" s="37"/>
      <c r="Y1118" s="37"/>
      <c r="Z1118" s="37"/>
      <c r="AA1118" s="37"/>
      <c r="AB1118" s="37"/>
      <c r="AC1118" s="37"/>
      <c r="AD1118" s="37"/>
      <c r="AE1118" s="37"/>
      <c r="AT1118" s="20" t="s">
        <v>176</v>
      </c>
      <c r="AU1118" s="20" t="s">
        <v>87</v>
      </c>
    </row>
    <row r="1119" spans="1:65" s="13" customFormat="1" ht="22.5">
      <c r="B1119" s="196"/>
      <c r="C1119" s="197"/>
      <c r="D1119" s="189" t="s">
        <v>178</v>
      </c>
      <c r="E1119" s="198" t="s">
        <v>21</v>
      </c>
      <c r="F1119" s="199" t="s">
        <v>1366</v>
      </c>
      <c r="G1119" s="197"/>
      <c r="H1119" s="200">
        <v>0.432</v>
      </c>
      <c r="I1119" s="201"/>
      <c r="J1119" s="197"/>
      <c r="K1119" s="197"/>
      <c r="L1119" s="202"/>
      <c r="M1119" s="203"/>
      <c r="N1119" s="204"/>
      <c r="O1119" s="204"/>
      <c r="P1119" s="204"/>
      <c r="Q1119" s="204"/>
      <c r="R1119" s="204"/>
      <c r="S1119" s="204"/>
      <c r="T1119" s="205"/>
      <c r="AT1119" s="206" t="s">
        <v>178</v>
      </c>
      <c r="AU1119" s="206" t="s">
        <v>87</v>
      </c>
      <c r="AV1119" s="13" t="s">
        <v>87</v>
      </c>
      <c r="AW1119" s="13" t="s">
        <v>38</v>
      </c>
      <c r="AX1119" s="13" t="s">
        <v>77</v>
      </c>
      <c r="AY1119" s="206" t="s">
        <v>165</v>
      </c>
    </row>
    <row r="1120" spans="1:65" s="13" customFormat="1" ht="11.25">
      <c r="B1120" s="196"/>
      <c r="C1120" s="197"/>
      <c r="D1120" s="189" t="s">
        <v>178</v>
      </c>
      <c r="E1120" s="198" t="s">
        <v>21</v>
      </c>
      <c r="F1120" s="199" t="s">
        <v>1367</v>
      </c>
      <c r="G1120" s="197"/>
      <c r="H1120" s="200">
        <v>0.16200000000000001</v>
      </c>
      <c r="I1120" s="201"/>
      <c r="J1120" s="197"/>
      <c r="K1120" s="197"/>
      <c r="L1120" s="202"/>
      <c r="M1120" s="203"/>
      <c r="N1120" s="204"/>
      <c r="O1120" s="204"/>
      <c r="P1120" s="204"/>
      <c r="Q1120" s="204"/>
      <c r="R1120" s="204"/>
      <c r="S1120" s="204"/>
      <c r="T1120" s="205"/>
      <c r="AT1120" s="206" t="s">
        <v>178</v>
      </c>
      <c r="AU1120" s="206" t="s">
        <v>87</v>
      </c>
      <c r="AV1120" s="13" t="s">
        <v>87</v>
      </c>
      <c r="AW1120" s="13" t="s">
        <v>38</v>
      </c>
      <c r="AX1120" s="13" t="s">
        <v>77</v>
      </c>
      <c r="AY1120" s="206" t="s">
        <v>165</v>
      </c>
    </row>
    <row r="1121" spans="1:65" s="14" customFormat="1" ht="11.25">
      <c r="B1121" s="207"/>
      <c r="C1121" s="208"/>
      <c r="D1121" s="189" t="s">
        <v>178</v>
      </c>
      <c r="E1121" s="209" t="s">
        <v>21</v>
      </c>
      <c r="F1121" s="210" t="s">
        <v>180</v>
      </c>
      <c r="G1121" s="208"/>
      <c r="H1121" s="211">
        <v>0.59399999999999997</v>
      </c>
      <c r="I1121" s="212"/>
      <c r="J1121" s="208"/>
      <c r="K1121" s="208"/>
      <c r="L1121" s="213"/>
      <c r="M1121" s="214"/>
      <c r="N1121" s="215"/>
      <c r="O1121" s="215"/>
      <c r="P1121" s="215"/>
      <c r="Q1121" s="215"/>
      <c r="R1121" s="215"/>
      <c r="S1121" s="215"/>
      <c r="T1121" s="216"/>
      <c r="AT1121" s="217" t="s">
        <v>178</v>
      </c>
      <c r="AU1121" s="217" t="s">
        <v>87</v>
      </c>
      <c r="AV1121" s="14" t="s">
        <v>172</v>
      </c>
      <c r="AW1121" s="14" t="s">
        <v>38</v>
      </c>
      <c r="AX1121" s="14" t="s">
        <v>85</v>
      </c>
      <c r="AY1121" s="217" t="s">
        <v>165</v>
      </c>
    </row>
    <row r="1122" spans="1:65" s="2" customFormat="1" ht="37.9" customHeight="1">
      <c r="A1122" s="37"/>
      <c r="B1122" s="38"/>
      <c r="C1122" s="176" t="s">
        <v>1368</v>
      </c>
      <c r="D1122" s="176" t="s">
        <v>167</v>
      </c>
      <c r="E1122" s="177" t="s">
        <v>1369</v>
      </c>
      <c r="F1122" s="178" t="s">
        <v>1370</v>
      </c>
      <c r="G1122" s="179" t="s">
        <v>196</v>
      </c>
      <c r="H1122" s="180">
        <v>2.0270000000000001</v>
      </c>
      <c r="I1122" s="181"/>
      <c r="J1122" s="182">
        <f>ROUND(I1122*H1122,2)</f>
        <v>0</v>
      </c>
      <c r="K1122" s="178" t="s">
        <v>171</v>
      </c>
      <c r="L1122" s="42"/>
      <c r="M1122" s="183" t="s">
        <v>21</v>
      </c>
      <c r="N1122" s="184" t="s">
        <v>48</v>
      </c>
      <c r="O1122" s="67"/>
      <c r="P1122" s="185">
        <f>O1122*H1122</f>
        <v>0</v>
      </c>
      <c r="Q1122" s="185">
        <v>0</v>
      </c>
      <c r="R1122" s="185">
        <f>Q1122*H1122</f>
        <v>0</v>
      </c>
      <c r="S1122" s="185">
        <v>2.2000000000000002</v>
      </c>
      <c r="T1122" s="186">
        <f>S1122*H1122</f>
        <v>4.4594000000000005</v>
      </c>
      <c r="U1122" s="37"/>
      <c r="V1122" s="37"/>
      <c r="W1122" s="37"/>
      <c r="X1122" s="37"/>
      <c r="Y1122" s="37"/>
      <c r="Z1122" s="37"/>
      <c r="AA1122" s="37"/>
      <c r="AB1122" s="37"/>
      <c r="AC1122" s="37"/>
      <c r="AD1122" s="37"/>
      <c r="AE1122" s="37"/>
      <c r="AR1122" s="187" t="s">
        <v>172</v>
      </c>
      <c r="AT1122" s="187" t="s">
        <v>167</v>
      </c>
      <c r="AU1122" s="187" t="s">
        <v>87</v>
      </c>
      <c r="AY1122" s="20" t="s">
        <v>165</v>
      </c>
      <c r="BE1122" s="188">
        <f>IF(N1122="základní",J1122,0)</f>
        <v>0</v>
      </c>
      <c r="BF1122" s="188">
        <f>IF(N1122="snížená",J1122,0)</f>
        <v>0</v>
      </c>
      <c r="BG1122" s="188">
        <f>IF(N1122="zákl. přenesená",J1122,0)</f>
        <v>0</v>
      </c>
      <c r="BH1122" s="188">
        <f>IF(N1122="sníž. přenesená",J1122,0)</f>
        <v>0</v>
      </c>
      <c r="BI1122" s="188">
        <f>IF(N1122="nulová",J1122,0)</f>
        <v>0</v>
      </c>
      <c r="BJ1122" s="20" t="s">
        <v>85</v>
      </c>
      <c r="BK1122" s="188">
        <f>ROUND(I1122*H1122,2)</f>
        <v>0</v>
      </c>
      <c r="BL1122" s="20" t="s">
        <v>172</v>
      </c>
      <c r="BM1122" s="187" t="s">
        <v>1371</v>
      </c>
    </row>
    <row r="1123" spans="1:65" s="2" customFormat="1" ht="19.5">
      <c r="A1123" s="37"/>
      <c r="B1123" s="38"/>
      <c r="C1123" s="39"/>
      <c r="D1123" s="189" t="s">
        <v>174</v>
      </c>
      <c r="E1123" s="39"/>
      <c r="F1123" s="190" t="s">
        <v>1372</v>
      </c>
      <c r="G1123" s="39"/>
      <c r="H1123" s="39"/>
      <c r="I1123" s="191"/>
      <c r="J1123" s="39"/>
      <c r="K1123" s="39"/>
      <c r="L1123" s="42"/>
      <c r="M1123" s="192"/>
      <c r="N1123" s="193"/>
      <c r="O1123" s="67"/>
      <c r="P1123" s="67"/>
      <c r="Q1123" s="67"/>
      <c r="R1123" s="67"/>
      <c r="S1123" s="67"/>
      <c r="T1123" s="68"/>
      <c r="U1123" s="37"/>
      <c r="V1123" s="37"/>
      <c r="W1123" s="37"/>
      <c r="X1123" s="37"/>
      <c r="Y1123" s="37"/>
      <c r="Z1123" s="37"/>
      <c r="AA1123" s="37"/>
      <c r="AB1123" s="37"/>
      <c r="AC1123" s="37"/>
      <c r="AD1123" s="37"/>
      <c r="AE1123" s="37"/>
      <c r="AT1123" s="20" t="s">
        <v>174</v>
      </c>
      <c r="AU1123" s="20" t="s">
        <v>87</v>
      </c>
    </row>
    <row r="1124" spans="1:65" s="2" customFormat="1" ht="11.25">
      <c r="A1124" s="37"/>
      <c r="B1124" s="38"/>
      <c r="C1124" s="39"/>
      <c r="D1124" s="194" t="s">
        <v>176</v>
      </c>
      <c r="E1124" s="39"/>
      <c r="F1124" s="195" t="s">
        <v>1373</v>
      </c>
      <c r="G1124" s="39"/>
      <c r="H1124" s="39"/>
      <c r="I1124" s="191"/>
      <c r="J1124" s="39"/>
      <c r="K1124" s="39"/>
      <c r="L1124" s="42"/>
      <c r="M1124" s="192"/>
      <c r="N1124" s="193"/>
      <c r="O1124" s="67"/>
      <c r="P1124" s="67"/>
      <c r="Q1124" s="67"/>
      <c r="R1124" s="67"/>
      <c r="S1124" s="67"/>
      <c r="T1124" s="68"/>
      <c r="U1124" s="37"/>
      <c r="V1124" s="37"/>
      <c r="W1124" s="37"/>
      <c r="X1124" s="37"/>
      <c r="Y1124" s="37"/>
      <c r="Z1124" s="37"/>
      <c r="AA1124" s="37"/>
      <c r="AB1124" s="37"/>
      <c r="AC1124" s="37"/>
      <c r="AD1124" s="37"/>
      <c r="AE1124" s="37"/>
      <c r="AT1124" s="20" t="s">
        <v>176</v>
      </c>
      <c r="AU1124" s="20" t="s">
        <v>87</v>
      </c>
    </row>
    <row r="1125" spans="1:65" s="13" customFormat="1" ht="11.25">
      <c r="B1125" s="196"/>
      <c r="C1125" s="197"/>
      <c r="D1125" s="189" t="s">
        <v>178</v>
      </c>
      <c r="E1125" s="198" t="s">
        <v>21</v>
      </c>
      <c r="F1125" s="199" t="s">
        <v>1374</v>
      </c>
      <c r="G1125" s="197"/>
      <c r="H1125" s="200">
        <v>0.875</v>
      </c>
      <c r="I1125" s="201"/>
      <c r="J1125" s="197"/>
      <c r="K1125" s="197"/>
      <c r="L1125" s="202"/>
      <c r="M1125" s="203"/>
      <c r="N1125" s="204"/>
      <c r="O1125" s="204"/>
      <c r="P1125" s="204"/>
      <c r="Q1125" s="204"/>
      <c r="R1125" s="204"/>
      <c r="S1125" s="204"/>
      <c r="T1125" s="205"/>
      <c r="AT1125" s="206" t="s">
        <v>178</v>
      </c>
      <c r="AU1125" s="206" t="s">
        <v>87</v>
      </c>
      <c r="AV1125" s="13" t="s">
        <v>87</v>
      </c>
      <c r="AW1125" s="13" t="s">
        <v>38</v>
      </c>
      <c r="AX1125" s="13" t="s">
        <v>77</v>
      </c>
      <c r="AY1125" s="206" t="s">
        <v>165</v>
      </c>
    </row>
    <row r="1126" spans="1:65" s="13" customFormat="1" ht="11.25">
      <c r="B1126" s="196"/>
      <c r="C1126" s="197"/>
      <c r="D1126" s="189" t="s">
        <v>178</v>
      </c>
      <c r="E1126" s="198" t="s">
        <v>21</v>
      </c>
      <c r="F1126" s="199" t="s">
        <v>1375</v>
      </c>
      <c r="G1126" s="197"/>
      <c r="H1126" s="200">
        <v>1.1519999999999999</v>
      </c>
      <c r="I1126" s="201"/>
      <c r="J1126" s="197"/>
      <c r="K1126" s="197"/>
      <c r="L1126" s="202"/>
      <c r="M1126" s="203"/>
      <c r="N1126" s="204"/>
      <c r="O1126" s="204"/>
      <c r="P1126" s="204"/>
      <c r="Q1126" s="204"/>
      <c r="R1126" s="204"/>
      <c r="S1126" s="204"/>
      <c r="T1126" s="205"/>
      <c r="AT1126" s="206" t="s">
        <v>178</v>
      </c>
      <c r="AU1126" s="206" t="s">
        <v>87</v>
      </c>
      <c r="AV1126" s="13" t="s">
        <v>87</v>
      </c>
      <c r="AW1126" s="13" t="s">
        <v>38</v>
      </c>
      <c r="AX1126" s="13" t="s">
        <v>77</v>
      </c>
      <c r="AY1126" s="206" t="s">
        <v>165</v>
      </c>
    </row>
    <row r="1127" spans="1:65" s="14" customFormat="1" ht="11.25">
      <c r="B1127" s="207"/>
      <c r="C1127" s="208"/>
      <c r="D1127" s="189" t="s">
        <v>178</v>
      </c>
      <c r="E1127" s="209" t="s">
        <v>21</v>
      </c>
      <c r="F1127" s="210" t="s">
        <v>180</v>
      </c>
      <c r="G1127" s="208"/>
      <c r="H1127" s="211">
        <v>2.0270000000000001</v>
      </c>
      <c r="I1127" s="212"/>
      <c r="J1127" s="208"/>
      <c r="K1127" s="208"/>
      <c r="L1127" s="213"/>
      <c r="M1127" s="214"/>
      <c r="N1127" s="215"/>
      <c r="O1127" s="215"/>
      <c r="P1127" s="215"/>
      <c r="Q1127" s="215"/>
      <c r="R1127" s="215"/>
      <c r="S1127" s="215"/>
      <c r="T1127" s="216"/>
      <c r="AT1127" s="217" t="s">
        <v>178</v>
      </c>
      <c r="AU1127" s="217" t="s">
        <v>87</v>
      </c>
      <c r="AV1127" s="14" t="s">
        <v>172</v>
      </c>
      <c r="AW1127" s="14" t="s">
        <v>38</v>
      </c>
      <c r="AX1127" s="14" t="s">
        <v>85</v>
      </c>
      <c r="AY1127" s="217" t="s">
        <v>165</v>
      </c>
    </row>
    <row r="1128" spans="1:65" s="2" customFormat="1" ht="37.9" customHeight="1">
      <c r="A1128" s="37"/>
      <c r="B1128" s="38"/>
      <c r="C1128" s="176" t="s">
        <v>1376</v>
      </c>
      <c r="D1128" s="176" t="s">
        <v>167</v>
      </c>
      <c r="E1128" s="177" t="s">
        <v>1377</v>
      </c>
      <c r="F1128" s="178" t="s">
        <v>1378</v>
      </c>
      <c r="G1128" s="179" t="s">
        <v>196</v>
      </c>
      <c r="H1128" s="180">
        <v>1.573</v>
      </c>
      <c r="I1128" s="181"/>
      <c r="J1128" s="182">
        <f>ROUND(I1128*H1128,2)</f>
        <v>0</v>
      </c>
      <c r="K1128" s="178" t="s">
        <v>171</v>
      </c>
      <c r="L1128" s="42"/>
      <c r="M1128" s="183" t="s">
        <v>21</v>
      </c>
      <c r="N1128" s="184" t="s">
        <v>48</v>
      </c>
      <c r="O1128" s="67"/>
      <c r="P1128" s="185">
        <f>O1128*H1128</f>
        <v>0</v>
      </c>
      <c r="Q1128" s="185">
        <v>0</v>
      </c>
      <c r="R1128" s="185">
        <f>Q1128*H1128</f>
        <v>0</v>
      </c>
      <c r="S1128" s="185">
        <v>2.2000000000000002</v>
      </c>
      <c r="T1128" s="186">
        <f>S1128*H1128</f>
        <v>3.4606000000000003</v>
      </c>
      <c r="U1128" s="37"/>
      <c r="V1128" s="37"/>
      <c r="W1128" s="37"/>
      <c r="X1128" s="37"/>
      <c r="Y1128" s="37"/>
      <c r="Z1128" s="37"/>
      <c r="AA1128" s="37"/>
      <c r="AB1128" s="37"/>
      <c r="AC1128" s="37"/>
      <c r="AD1128" s="37"/>
      <c r="AE1128" s="37"/>
      <c r="AR1128" s="187" t="s">
        <v>172</v>
      </c>
      <c r="AT1128" s="187" t="s">
        <v>167</v>
      </c>
      <c r="AU1128" s="187" t="s">
        <v>87</v>
      </c>
      <c r="AY1128" s="20" t="s">
        <v>165</v>
      </c>
      <c r="BE1128" s="188">
        <f>IF(N1128="základní",J1128,0)</f>
        <v>0</v>
      </c>
      <c r="BF1128" s="188">
        <f>IF(N1128="snížená",J1128,0)</f>
        <v>0</v>
      </c>
      <c r="BG1128" s="188">
        <f>IF(N1128="zákl. přenesená",J1128,0)</f>
        <v>0</v>
      </c>
      <c r="BH1128" s="188">
        <f>IF(N1128="sníž. přenesená",J1128,0)</f>
        <v>0</v>
      </c>
      <c r="BI1128" s="188">
        <f>IF(N1128="nulová",J1128,0)</f>
        <v>0</v>
      </c>
      <c r="BJ1128" s="20" t="s">
        <v>85</v>
      </c>
      <c r="BK1128" s="188">
        <f>ROUND(I1128*H1128,2)</f>
        <v>0</v>
      </c>
      <c r="BL1128" s="20" t="s">
        <v>172</v>
      </c>
      <c r="BM1128" s="187" t="s">
        <v>1379</v>
      </c>
    </row>
    <row r="1129" spans="1:65" s="2" customFormat="1" ht="19.5">
      <c r="A1129" s="37"/>
      <c r="B1129" s="38"/>
      <c r="C1129" s="39"/>
      <c r="D1129" s="189" t="s">
        <v>174</v>
      </c>
      <c r="E1129" s="39"/>
      <c r="F1129" s="190" t="s">
        <v>1380</v>
      </c>
      <c r="G1129" s="39"/>
      <c r="H1129" s="39"/>
      <c r="I1129" s="191"/>
      <c r="J1129" s="39"/>
      <c r="K1129" s="39"/>
      <c r="L1129" s="42"/>
      <c r="M1129" s="192"/>
      <c r="N1129" s="193"/>
      <c r="O1129" s="67"/>
      <c r="P1129" s="67"/>
      <c r="Q1129" s="67"/>
      <c r="R1129" s="67"/>
      <c r="S1129" s="67"/>
      <c r="T1129" s="68"/>
      <c r="U1129" s="37"/>
      <c r="V1129" s="37"/>
      <c r="W1129" s="37"/>
      <c r="X1129" s="37"/>
      <c r="Y1129" s="37"/>
      <c r="Z1129" s="37"/>
      <c r="AA1129" s="37"/>
      <c r="AB1129" s="37"/>
      <c r="AC1129" s="37"/>
      <c r="AD1129" s="37"/>
      <c r="AE1129" s="37"/>
      <c r="AT1129" s="20" t="s">
        <v>174</v>
      </c>
      <c r="AU1129" s="20" t="s">
        <v>87</v>
      </c>
    </row>
    <row r="1130" spans="1:65" s="2" customFormat="1" ht="11.25">
      <c r="A1130" s="37"/>
      <c r="B1130" s="38"/>
      <c r="C1130" s="39"/>
      <c r="D1130" s="194" t="s">
        <v>176</v>
      </c>
      <c r="E1130" s="39"/>
      <c r="F1130" s="195" t="s">
        <v>1381</v>
      </c>
      <c r="G1130" s="39"/>
      <c r="H1130" s="39"/>
      <c r="I1130" s="191"/>
      <c r="J1130" s="39"/>
      <c r="K1130" s="39"/>
      <c r="L1130" s="42"/>
      <c r="M1130" s="192"/>
      <c r="N1130" s="193"/>
      <c r="O1130" s="67"/>
      <c r="P1130" s="67"/>
      <c r="Q1130" s="67"/>
      <c r="R1130" s="67"/>
      <c r="S1130" s="67"/>
      <c r="T1130" s="68"/>
      <c r="U1130" s="37"/>
      <c r="V1130" s="37"/>
      <c r="W1130" s="37"/>
      <c r="X1130" s="37"/>
      <c r="Y1130" s="37"/>
      <c r="Z1130" s="37"/>
      <c r="AA1130" s="37"/>
      <c r="AB1130" s="37"/>
      <c r="AC1130" s="37"/>
      <c r="AD1130" s="37"/>
      <c r="AE1130" s="37"/>
      <c r="AT1130" s="20" t="s">
        <v>176</v>
      </c>
      <c r="AU1130" s="20" t="s">
        <v>87</v>
      </c>
    </row>
    <row r="1131" spans="1:65" s="13" customFormat="1" ht="11.25">
      <c r="B1131" s="196"/>
      <c r="C1131" s="197"/>
      <c r="D1131" s="189" t="s">
        <v>178</v>
      </c>
      <c r="E1131" s="198" t="s">
        <v>21</v>
      </c>
      <c r="F1131" s="199" t="s">
        <v>1382</v>
      </c>
      <c r="G1131" s="197"/>
      <c r="H1131" s="200">
        <v>1.573</v>
      </c>
      <c r="I1131" s="201"/>
      <c r="J1131" s="197"/>
      <c r="K1131" s="197"/>
      <c r="L1131" s="202"/>
      <c r="M1131" s="203"/>
      <c r="N1131" s="204"/>
      <c r="O1131" s="204"/>
      <c r="P1131" s="204"/>
      <c r="Q1131" s="204"/>
      <c r="R1131" s="204"/>
      <c r="S1131" s="204"/>
      <c r="T1131" s="205"/>
      <c r="AT1131" s="206" t="s">
        <v>178</v>
      </c>
      <c r="AU1131" s="206" t="s">
        <v>87</v>
      </c>
      <c r="AV1131" s="13" t="s">
        <v>87</v>
      </c>
      <c r="AW1131" s="13" t="s">
        <v>38</v>
      </c>
      <c r="AX1131" s="13" t="s">
        <v>77</v>
      </c>
      <c r="AY1131" s="206" t="s">
        <v>165</v>
      </c>
    </row>
    <row r="1132" spans="1:65" s="14" customFormat="1" ht="11.25">
      <c r="B1132" s="207"/>
      <c r="C1132" s="208"/>
      <c r="D1132" s="189" t="s">
        <v>178</v>
      </c>
      <c r="E1132" s="209" t="s">
        <v>21</v>
      </c>
      <c r="F1132" s="210" t="s">
        <v>180</v>
      </c>
      <c r="G1132" s="208"/>
      <c r="H1132" s="211">
        <v>1.573</v>
      </c>
      <c r="I1132" s="212"/>
      <c r="J1132" s="208"/>
      <c r="K1132" s="208"/>
      <c r="L1132" s="213"/>
      <c r="M1132" s="214"/>
      <c r="N1132" s="215"/>
      <c r="O1132" s="215"/>
      <c r="P1132" s="215"/>
      <c r="Q1132" s="215"/>
      <c r="R1132" s="215"/>
      <c r="S1132" s="215"/>
      <c r="T1132" s="216"/>
      <c r="AT1132" s="217" t="s">
        <v>178</v>
      </c>
      <c r="AU1132" s="217" t="s">
        <v>87</v>
      </c>
      <c r="AV1132" s="14" t="s">
        <v>172</v>
      </c>
      <c r="AW1132" s="14" t="s">
        <v>38</v>
      </c>
      <c r="AX1132" s="14" t="s">
        <v>85</v>
      </c>
      <c r="AY1132" s="217" t="s">
        <v>165</v>
      </c>
    </row>
    <row r="1133" spans="1:65" s="2" customFormat="1" ht="33" customHeight="1">
      <c r="A1133" s="37"/>
      <c r="B1133" s="38"/>
      <c r="C1133" s="176" t="s">
        <v>1383</v>
      </c>
      <c r="D1133" s="176" t="s">
        <v>167</v>
      </c>
      <c r="E1133" s="177" t="s">
        <v>1384</v>
      </c>
      <c r="F1133" s="178" t="s">
        <v>1385</v>
      </c>
      <c r="G1133" s="179" t="s">
        <v>196</v>
      </c>
      <c r="H1133" s="180">
        <v>2.0270000000000001</v>
      </c>
      <c r="I1133" s="181"/>
      <c r="J1133" s="182">
        <f>ROUND(I1133*H1133,2)</f>
        <v>0</v>
      </c>
      <c r="K1133" s="178" t="s">
        <v>171</v>
      </c>
      <c r="L1133" s="42"/>
      <c r="M1133" s="183" t="s">
        <v>21</v>
      </c>
      <c r="N1133" s="184" t="s">
        <v>48</v>
      </c>
      <c r="O1133" s="67"/>
      <c r="P1133" s="185">
        <f>O1133*H1133</f>
        <v>0</v>
      </c>
      <c r="Q1133" s="185">
        <v>0</v>
      </c>
      <c r="R1133" s="185">
        <f>Q1133*H1133</f>
        <v>0</v>
      </c>
      <c r="S1133" s="185">
        <v>4.3999999999999997E-2</v>
      </c>
      <c r="T1133" s="186">
        <f>S1133*H1133</f>
        <v>8.9188000000000003E-2</v>
      </c>
      <c r="U1133" s="37"/>
      <c r="V1133" s="37"/>
      <c r="W1133" s="37"/>
      <c r="X1133" s="37"/>
      <c r="Y1133" s="37"/>
      <c r="Z1133" s="37"/>
      <c r="AA1133" s="37"/>
      <c r="AB1133" s="37"/>
      <c r="AC1133" s="37"/>
      <c r="AD1133" s="37"/>
      <c r="AE1133" s="37"/>
      <c r="AR1133" s="187" t="s">
        <v>172</v>
      </c>
      <c r="AT1133" s="187" t="s">
        <v>167</v>
      </c>
      <c r="AU1133" s="187" t="s">
        <v>87</v>
      </c>
      <c r="AY1133" s="20" t="s">
        <v>165</v>
      </c>
      <c r="BE1133" s="188">
        <f>IF(N1133="základní",J1133,0)</f>
        <v>0</v>
      </c>
      <c r="BF1133" s="188">
        <f>IF(N1133="snížená",J1133,0)</f>
        <v>0</v>
      </c>
      <c r="BG1133" s="188">
        <f>IF(N1133="zákl. přenesená",J1133,0)</f>
        <v>0</v>
      </c>
      <c r="BH1133" s="188">
        <f>IF(N1133="sníž. přenesená",J1133,0)</f>
        <v>0</v>
      </c>
      <c r="BI1133" s="188">
        <f>IF(N1133="nulová",J1133,0)</f>
        <v>0</v>
      </c>
      <c r="BJ1133" s="20" t="s">
        <v>85</v>
      </c>
      <c r="BK1133" s="188">
        <f>ROUND(I1133*H1133,2)</f>
        <v>0</v>
      </c>
      <c r="BL1133" s="20" t="s">
        <v>172</v>
      </c>
      <c r="BM1133" s="187" t="s">
        <v>1386</v>
      </c>
    </row>
    <row r="1134" spans="1:65" s="2" customFormat="1" ht="19.5">
      <c r="A1134" s="37"/>
      <c r="B1134" s="38"/>
      <c r="C1134" s="39"/>
      <c r="D1134" s="189" t="s">
        <v>174</v>
      </c>
      <c r="E1134" s="39"/>
      <c r="F1134" s="190" t="s">
        <v>1387</v>
      </c>
      <c r="G1134" s="39"/>
      <c r="H1134" s="39"/>
      <c r="I1134" s="191"/>
      <c r="J1134" s="39"/>
      <c r="K1134" s="39"/>
      <c r="L1134" s="42"/>
      <c r="M1134" s="192"/>
      <c r="N1134" s="193"/>
      <c r="O1134" s="67"/>
      <c r="P1134" s="67"/>
      <c r="Q1134" s="67"/>
      <c r="R1134" s="67"/>
      <c r="S1134" s="67"/>
      <c r="T1134" s="68"/>
      <c r="U1134" s="37"/>
      <c r="V1134" s="37"/>
      <c r="W1134" s="37"/>
      <c r="X1134" s="37"/>
      <c r="Y1134" s="37"/>
      <c r="Z1134" s="37"/>
      <c r="AA1134" s="37"/>
      <c r="AB1134" s="37"/>
      <c r="AC1134" s="37"/>
      <c r="AD1134" s="37"/>
      <c r="AE1134" s="37"/>
      <c r="AT1134" s="20" t="s">
        <v>174</v>
      </c>
      <c r="AU1134" s="20" t="s">
        <v>87</v>
      </c>
    </row>
    <row r="1135" spans="1:65" s="2" customFormat="1" ht="11.25">
      <c r="A1135" s="37"/>
      <c r="B1135" s="38"/>
      <c r="C1135" s="39"/>
      <c r="D1135" s="194" t="s">
        <v>176</v>
      </c>
      <c r="E1135" s="39"/>
      <c r="F1135" s="195" t="s">
        <v>1388</v>
      </c>
      <c r="G1135" s="39"/>
      <c r="H1135" s="39"/>
      <c r="I1135" s="191"/>
      <c r="J1135" s="39"/>
      <c r="K1135" s="39"/>
      <c r="L1135" s="42"/>
      <c r="M1135" s="192"/>
      <c r="N1135" s="193"/>
      <c r="O1135" s="67"/>
      <c r="P1135" s="67"/>
      <c r="Q1135" s="67"/>
      <c r="R1135" s="67"/>
      <c r="S1135" s="67"/>
      <c r="T1135" s="68"/>
      <c r="U1135" s="37"/>
      <c r="V1135" s="37"/>
      <c r="W1135" s="37"/>
      <c r="X1135" s="37"/>
      <c r="Y1135" s="37"/>
      <c r="Z1135" s="37"/>
      <c r="AA1135" s="37"/>
      <c r="AB1135" s="37"/>
      <c r="AC1135" s="37"/>
      <c r="AD1135" s="37"/>
      <c r="AE1135" s="37"/>
      <c r="AT1135" s="20" t="s">
        <v>176</v>
      </c>
      <c r="AU1135" s="20" t="s">
        <v>87</v>
      </c>
    </row>
    <row r="1136" spans="1:65" s="13" customFormat="1" ht="11.25">
      <c r="B1136" s="196"/>
      <c r="C1136" s="197"/>
      <c r="D1136" s="189" t="s">
        <v>178</v>
      </c>
      <c r="E1136" s="198" t="s">
        <v>21</v>
      </c>
      <c r="F1136" s="199" t="s">
        <v>1374</v>
      </c>
      <c r="G1136" s="197"/>
      <c r="H1136" s="200">
        <v>0.875</v>
      </c>
      <c r="I1136" s="201"/>
      <c r="J1136" s="197"/>
      <c r="K1136" s="197"/>
      <c r="L1136" s="202"/>
      <c r="M1136" s="203"/>
      <c r="N1136" s="204"/>
      <c r="O1136" s="204"/>
      <c r="P1136" s="204"/>
      <c r="Q1136" s="204"/>
      <c r="R1136" s="204"/>
      <c r="S1136" s="204"/>
      <c r="T1136" s="205"/>
      <c r="AT1136" s="206" t="s">
        <v>178</v>
      </c>
      <c r="AU1136" s="206" t="s">
        <v>87</v>
      </c>
      <c r="AV1136" s="13" t="s">
        <v>87</v>
      </c>
      <c r="AW1136" s="13" t="s">
        <v>38</v>
      </c>
      <c r="AX1136" s="13" t="s">
        <v>77</v>
      </c>
      <c r="AY1136" s="206" t="s">
        <v>165</v>
      </c>
    </row>
    <row r="1137" spans="1:65" s="13" customFormat="1" ht="11.25">
      <c r="B1137" s="196"/>
      <c r="C1137" s="197"/>
      <c r="D1137" s="189" t="s">
        <v>178</v>
      </c>
      <c r="E1137" s="198" t="s">
        <v>21</v>
      </c>
      <c r="F1137" s="199" t="s">
        <v>1375</v>
      </c>
      <c r="G1137" s="197"/>
      <c r="H1137" s="200">
        <v>1.1519999999999999</v>
      </c>
      <c r="I1137" s="201"/>
      <c r="J1137" s="197"/>
      <c r="K1137" s="197"/>
      <c r="L1137" s="202"/>
      <c r="M1137" s="203"/>
      <c r="N1137" s="204"/>
      <c r="O1137" s="204"/>
      <c r="P1137" s="204"/>
      <c r="Q1137" s="204"/>
      <c r="R1137" s="204"/>
      <c r="S1137" s="204"/>
      <c r="T1137" s="205"/>
      <c r="AT1137" s="206" t="s">
        <v>178</v>
      </c>
      <c r="AU1137" s="206" t="s">
        <v>87</v>
      </c>
      <c r="AV1137" s="13" t="s">
        <v>87</v>
      </c>
      <c r="AW1137" s="13" t="s">
        <v>38</v>
      </c>
      <c r="AX1137" s="13" t="s">
        <v>77</v>
      </c>
      <c r="AY1137" s="206" t="s">
        <v>165</v>
      </c>
    </row>
    <row r="1138" spans="1:65" s="14" customFormat="1" ht="11.25">
      <c r="B1138" s="207"/>
      <c r="C1138" s="208"/>
      <c r="D1138" s="189" t="s">
        <v>178</v>
      </c>
      <c r="E1138" s="209" t="s">
        <v>21</v>
      </c>
      <c r="F1138" s="210" t="s">
        <v>180</v>
      </c>
      <c r="G1138" s="208"/>
      <c r="H1138" s="211">
        <v>2.0270000000000001</v>
      </c>
      <c r="I1138" s="212"/>
      <c r="J1138" s="208"/>
      <c r="K1138" s="208"/>
      <c r="L1138" s="213"/>
      <c r="M1138" s="214"/>
      <c r="N1138" s="215"/>
      <c r="O1138" s="215"/>
      <c r="P1138" s="215"/>
      <c r="Q1138" s="215"/>
      <c r="R1138" s="215"/>
      <c r="S1138" s="215"/>
      <c r="T1138" s="216"/>
      <c r="AT1138" s="217" t="s">
        <v>178</v>
      </c>
      <c r="AU1138" s="217" t="s">
        <v>87</v>
      </c>
      <c r="AV1138" s="14" t="s">
        <v>172</v>
      </c>
      <c r="AW1138" s="14" t="s">
        <v>38</v>
      </c>
      <c r="AX1138" s="14" t="s">
        <v>85</v>
      </c>
      <c r="AY1138" s="217" t="s">
        <v>165</v>
      </c>
    </row>
    <row r="1139" spans="1:65" s="2" customFormat="1" ht="33" customHeight="1">
      <c r="A1139" s="37"/>
      <c r="B1139" s="38"/>
      <c r="C1139" s="176" t="s">
        <v>1389</v>
      </c>
      <c r="D1139" s="176" t="s">
        <v>167</v>
      </c>
      <c r="E1139" s="177" t="s">
        <v>1390</v>
      </c>
      <c r="F1139" s="178" t="s">
        <v>1391</v>
      </c>
      <c r="G1139" s="179" t="s">
        <v>196</v>
      </c>
      <c r="H1139" s="180">
        <v>1.573</v>
      </c>
      <c r="I1139" s="181"/>
      <c r="J1139" s="182">
        <f>ROUND(I1139*H1139,2)</f>
        <v>0</v>
      </c>
      <c r="K1139" s="178" t="s">
        <v>171</v>
      </c>
      <c r="L1139" s="42"/>
      <c r="M1139" s="183" t="s">
        <v>21</v>
      </c>
      <c r="N1139" s="184" t="s">
        <v>48</v>
      </c>
      <c r="O1139" s="67"/>
      <c r="P1139" s="185">
        <f>O1139*H1139</f>
        <v>0</v>
      </c>
      <c r="Q1139" s="185">
        <v>0</v>
      </c>
      <c r="R1139" s="185">
        <f>Q1139*H1139</f>
        <v>0</v>
      </c>
      <c r="S1139" s="185">
        <v>2.9000000000000001E-2</v>
      </c>
      <c r="T1139" s="186">
        <f>S1139*H1139</f>
        <v>4.5616999999999998E-2</v>
      </c>
      <c r="U1139" s="37"/>
      <c r="V1139" s="37"/>
      <c r="W1139" s="37"/>
      <c r="X1139" s="37"/>
      <c r="Y1139" s="37"/>
      <c r="Z1139" s="37"/>
      <c r="AA1139" s="37"/>
      <c r="AB1139" s="37"/>
      <c r="AC1139" s="37"/>
      <c r="AD1139" s="37"/>
      <c r="AE1139" s="37"/>
      <c r="AR1139" s="187" t="s">
        <v>172</v>
      </c>
      <c r="AT1139" s="187" t="s">
        <v>167</v>
      </c>
      <c r="AU1139" s="187" t="s">
        <v>87</v>
      </c>
      <c r="AY1139" s="20" t="s">
        <v>165</v>
      </c>
      <c r="BE1139" s="188">
        <f>IF(N1139="základní",J1139,0)</f>
        <v>0</v>
      </c>
      <c r="BF1139" s="188">
        <f>IF(N1139="snížená",J1139,0)</f>
        <v>0</v>
      </c>
      <c r="BG1139" s="188">
        <f>IF(N1139="zákl. přenesená",J1139,0)</f>
        <v>0</v>
      </c>
      <c r="BH1139" s="188">
        <f>IF(N1139="sníž. přenesená",J1139,0)</f>
        <v>0</v>
      </c>
      <c r="BI1139" s="188">
        <f>IF(N1139="nulová",J1139,0)</f>
        <v>0</v>
      </c>
      <c r="BJ1139" s="20" t="s">
        <v>85</v>
      </c>
      <c r="BK1139" s="188">
        <f>ROUND(I1139*H1139,2)</f>
        <v>0</v>
      </c>
      <c r="BL1139" s="20" t="s">
        <v>172</v>
      </c>
      <c r="BM1139" s="187" t="s">
        <v>1392</v>
      </c>
    </row>
    <row r="1140" spans="1:65" s="2" customFormat="1" ht="19.5">
      <c r="A1140" s="37"/>
      <c r="B1140" s="38"/>
      <c r="C1140" s="39"/>
      <c r="D1140" s="189" t="s">
        <v>174</v>
      </c>
      <c r="E1140" s="39"/>
      <c r="F1140" s="190" t="s">
        <v>1393</v>
      </c>
      <c r="G1140" s="39"/>
      <c r="H1140" s="39"/>
      <c r="I1140" s="191"/>
      <c r="J1140" s="39"/>
      <c r="K1140" s="39"/>
      <c r="L1140" s="42"/>
      <c r="M1140" s="192"/>
      <c r="N1140" s="193"/>
      <c r="O1140" s="67"/>
      <c r="P1140" s="67"/>
      <c r="Q1140" s="67"/>
      <c r="R1140" s="67"/>
      <c r="S1140" s="67"/>
      <c r="T1140" s="68"/>
      <c r="U1140" s="37"/>
      <c r="V1140" s="37"/>
      <c r="W1140" s="37"/>
      <c r="X1140" s="37"/>
      <c r="Y1140" s="37"/>
      <c r="Z1140" s="37"/>
      <c r="AA1140" s="37"/>
      <c r="AB1140" s="37"/>
      <c r="AC1140" s="37"/>
      <c r="AD1140" s="37"/>
      <c r="AE1140" s="37"/>
      <c r="AT1140" s="20" t="s">
        <v>174</v>
      </c>
      <c r="AU1140" s="20" t="s">
        <v>87</v>
      </c>
    </row>
    <row r="1141" spans="1:65" s="2" customFormat="1" ht="11.25">
      <c r="A1141" s="37"/>
      <c r="B1141" s="38"/>
      <c r="C1141" s="39"/>
      <c r="D1141" s="194" t="s">
        <v>176</v>
      </c>
      <c r="E1141" s="39"/>
      <c r="F1141" s="195" t="s">
        <v>1394</v>
      </c>
      <c r="G1141" s="39"/>
      <c r="H1141" s="39"/>
      <c r="I1141" s="191"/>
      <c r="J1141" s="39"/>
      <c r="K1141" s="39"/>
      <c r="L1141" s="42"/>
      <c r="M1141" s="192"/>
      <c r="N1141" s="193"/>
      <c r="O1141" s="67"/>
      <c r="P1141" s="67"/>
      <c r="Q1141" s="67"/>
      <c r="R1141" s="67"/>
      <c r="S1141" s="67"/>
      <c r="T1141" s="68"/>
      <c r="U1141" s="37"/>
      <c r="V1141" s="37"/>
      <c r="W1141" s="37"/>
      <c r="X1141" s="37"/>
      <c r="Y1141" s="37"/>
      <c r="Z1141" s="37"/>
      <c r="AA1141" s="37"/>
      <c r="AB1141" s="37"/>
      <c r="AC1141" s="37"/>
      <c r="AD1141" s="37"/>
      <c r="AE1141" s="37"/>
      <c r="AT1141" s="20" t="s">
        <v>176</v>
      </c>
      <c r="AU1141" s="20" t="s">
        <v>87</v>
      </c>
    </row>
    <row r="1142" spans="1:65" s="13" customFormat="1" ht="11.25">
      <c r="B1142" s="196"/>
      <c r="C1142" s="197"/>
      <c r="D1142" s="189" t="s">
        <v>178</v>
      </c>
      <c r="E1142" s="198" t="s">
        <v>21</v>
      </c>
      <c r="F1142" s="199" t="s">
        <v>1382</v>
      </c>
      <c r="G1142" s="197"/>
      <c r="H1142" s="200">
        <v>1.573</v>
      </c>
      <c r="I1142" s="201"/>
      <c r="J1142" s="197"/>
      <c r="K1142" s="197"/>
      <c r="L1142" s="202"/>
      <c r="M1142" s="203"/>
      <c r="N1142" s="204"/>
      <c r="O1142" s="204"/>
      <c r="P1142" s="204"/>
      <c r="Q1142" s="204"/>
      <c r="R1142" s="204"/>
      <c r="S1142" s="204"/>
      <c r="T1142" s="205"/>
      <c r="AT1142" s="206" t="s">
        <v>178</v>
      </c>
      <c r="AU1142" s="206" t="s">
        <v>87</v>
      </c>
      <c r="AV1142" s="13" t="s">
        <v>87</v>
      </c>
      <c r="AW1142" s="13" t="s">
        <v>38</v>
      </c>
      <c r="AX1142" s="13" t="s">
        <v>77</v>
      </c>
      <c r="AY1142" s="206" t="s">
        <v>165</v>
      </c>
    </row>
    <row r="1143" spans="1:65" s="14" customFormat="1" ht="11.25">
      <c r="B1143" s="207"/>
      <c r="C1143" s="208"/>
      <c r="D1143" s="189" t="s">
        <v>178</v>
      </c>
      <c r="E1143" s="209" t="s">
        <v>21</v>
      </c>
      <c r="F1143" s="210" t="s">
        <v>180</v>
      </c>
      <c r="G1143" s="208"/>
      <c r="H1143" s="211">
        <v>1.573</v>
      </c>
      <c r="I1143" s="212"/>
      <c r="J1143" s="208"/>
      <c r="K1143" s="208"/>
      <c r="L1143" s="213"/>
      <c r="M1143" s="214"/>
      <c r="N1143" s="215"/>
      <c r="O1143" s="215"/>
      <c r="P1143" s="215"/>
      <c r="Q1143" s="215"/>
      <c r="R1143" s="215"/>
      <c r="S1143" s="215"/>
      <c r="T1143" s="216"/>
      <c r="AT1143" s="217" t="s">
        <v>178</v>
      </c>
      <c r="AU1143" s="217" t="s">
        <v>87</v>
      </c>
      <c r="AV1143" s="14" t="s">
        <v>172</v>
      </c>
      <c r="AW1143" s="14" t="s">
        <v>38</v>
      </c>
      <c r="AX1143" s="14" t="s">
        <v>85</v>
      </c>
      <c r="AY1143" s="217" t="s">
        <v>165</v>
      </c>
    </row>
    <row r="1144" spans="1:65" s="2" customFormat="1" ht="21.75" customHeight="1">
      <c r="A1144" s="37"/>
      <c r="B1144" s="38"/>
      <c r="C1144" s="176" t="s">
        <v>1395</v>
      </c>
      <c r="D1144" s="176" t="s">
        <v>167</v>
      </c>
      <c r="E1144" s="177" t="s">
        <v>1396</v>
      </c>
      <c r="F1144" s="178" t="s">
        <v>1397</v>
      </c>
      <c r="G1144" s="179" t="s">
        <v>170</v>
      </c>
      <c r="H1144" s="180">
        <v>38.436</v>
      </c>
      <c r="I1144" s="181"/>
      <c r="J1144" s="182">
        <f>ROUND(I1144*H1144,2)</f>
        <v>0</v>
      </c>
      <c r="K1144" s="178" t="s">
        <v>171</v>
      </c>
      <c r="L1144" s="42"/>
      <c r="M1144" s="183" t="s">
        <v>21</v>
      </c>
      <c r="N1144" s="184" t="s">
        <v>48</v>
      </c>
      <c r="O1144" s="67"/>
      <c r="P1144" s="185">
        <f>O1144*H1144</f>
        <v>0</v>
      </c>
      <c r="Q1144" s="185">
        <v>0</v>
      </c>
      <c r="R1144" s="185">
        <f>Q1144*H1144</f>
        <v>0</v>
      </c>
      <c r="S1144" s="185">
        <v>4.4999999999999998E-2</v>
      </c>
      <c r="T1144" s="186">
        <f>S1144*H1144</f>
        <v>1.7296199999999999</v>
      </c>
      <c r="U1144" s="37"/>
      <c r="V1144" s="37"/>
      <c r="W1144" s="37"/>
      <c r="X1144" s="37"/>
      <c r="Y1144" s="37"/>
      <c r="Z1144" s="37"/>
      <c r="AA1144" s="37"/>
      <c r="AB1144" s="37"/>
      <c r="AC1144" s="37"/>
      <c r="AD1144" s="37"/>
      <c r="AE1144" s="37"/>
      <c r="AR1144" s="187" t="s">
        <v>172</v>
      </c>
      <c r="AT1144" s="187" t="s">
        <v>167</v>
      </c>
      <c r="AU1144" s="187" t="s">
        <v>87</v>
      </c>
      <c r="AY1144" s="20" t="s">
        <v>165</v>
      </c>
      <c r="BE1144" s="188">
        <f>IF(N1144="základní",J1144,0)</f>
        <v>0</v>
      </c>
      <c r="BF1144" s="188">
        <f>IF(N1144="snížená",J1144,0)</f>
        <v>0</v>
      </c>
      <c r="BG1144" s="188">
        <f>IF(N1144="zákl. přenesená",J1144,0)</f>
        <v>0</v>
      </c>
      <c r="BH1144" s="188">
        <f>IF(N1144="sníž. přenesená",J1144,0)</f>
        <v>0</v>
      </c>
      <c r="BI1144" s="188">
        <f>IF(N1144="nulová",J1144,0)</f>
        <v>0</v>
      </c>
      <c r="BJ1144" s="20" t="s">
        <v>85</v>
      </c>
      <c r="BK1144" s="188">
        <f>ROUND(I1144*H1144,2)</f>
        <v>0</v>
      </c>
      <c r="BL1144" s="20" t="s">
        <v>172</v>
      </c>
      <c r="BM1144" s="187" t="s">
        <v>1398</v>
      </c>
    </row>
    <row r="1145" spans="1:65" s="2" customFormat="1" ht="19.5">
      <c r="A1145" s="37"/>
      <c r="B1145" s="38"/>
      <c r="C1145" s="39"/>
      <c r="D1145" s="189" t="s">
        <v>174</v>
      </c>
      <c r="E1145" s="39"/>
      <c r="F1145" s="190" t="s">
        <v>1399</v>
      </c>
      <c r="G1145" s="39"/>
      <c r="H1145" s="39"/>
      <c r="I1145" s="191"/>
      <c r="J1145" s="39"/>
      <c r="K1145" s="39"/>
      <c r="L1145" s="42"/>
      <c r="M1145" s="192"/>
      <c r="N1145" s="193"/>
      <c r="O1145" s="67"/>
      <c r="P1145" s="67"/>
      <c r="Q1145" s="67"/>
      <c r="R1145" s="67"/>
      <c r="S1145" s="67"/>
      <c r="T1145" s="68"/>
      <c r="U1145" s="37"/>
      <c r="V1145" s="37"/>
      <c r="W1145" s="37"/>
      <c r="X1145" s="37"/>
      <c r="Y1145" s="37"/>
      <c r="Z1145" s="37"/>
      <c r="AA1145" s="37"/>
      <c r="AB1145" s="37"/>
      <c r="AC1145" s="37"/>
      <c r="AD1145" s="37"/>
      <c r="AE1145" s="37"/>
      <c r="AT1145" s="20" t="s">
        <v>174</v>
      </c>
      <c r="AU1145" s="20" t="s">
        <v>87</v>
      </c>
    </row>
    <row r="1146" spans="1:65" s="2" customFormat="1" ht="11.25">
      <c r="A1146" s="37"/>
      <c r="B1146" s="38"/>
      <c r="C1146" s="39"/>
      <c r="D1146" s="194" t="s">
        <v>176</v>
      </c>
      <c r="E1146" s="39"/>
      <c r="F1146" s="195" t="s">
        <v>1400</v>
      </c>
      <c r="G1146" s="39"/>
      <c r="H1146" s="39"/>
      <c r="I1146" s="191"/>
      <c r="J1146" s="39"/>
      <c r="K1146" s="39"/>
      <c r="L1146" s="42"/>
      <c r="M1146" s="192"/>
      <c r="N1146" s="193"/>
      <c r="O1146" s="67"/>
      <c r="P1146" s="67"/>
      <c r="Q1146" s="67"/>
      <c r="R1146" s="67"/>
      <c r="S1146" s="67"/>
      <c r="T1146" s="68"/>
      <c r="U1146" s="37"/>
      <c r="V1146" s="37"/>
      <c r="W1146" s="37"/>
      <c r="X1146" s="37"/>
      <c r="Y1146" s="37"/>
      <c r="Z1146" s="37"/>
      <c r="AA1146" s="37"/>
      <c r="AB1146" s="37"/>
      <c r="AC1146" s="37"/>
      <c r="AD1146" s="37"/>
      <c r="AE1146" s="37"/>
      <c r="AT1146" s="20" t="s">
        <v>176</v>
      </c>
      <c r="AU1146" s="20" t="s">
        <v>87</v>
      </c>
    </row>
    <row r="1147" spans="1:65" s="13" customFormat="1" ht="11.25">
      <c r="B1147" s="196"/>
      <c r="C1147" s="197"/>
      <c r="D1147" s="189" t="s">
        <v>178</v>
      </c>
      <c r="E1147" s="198" t="s">
        <v>21</v>
      </c>
      <c r="F1147" s="199" t="s">
        <v>1401</v>
      </c>
      <c r="G1147" s="197"/>
      <c r="H1147" s="200">
        <v>5.16</v>
      </c>
      <c r="I1147" s="201"/>
      <c r="J1147" s="197"/>
      <c r="K1147" s="197"/>
      <c r="L1147" s="202"/>
      <c r="M1147" s="203"/>
      <c r="N1147" s="204"/>
      <c r="O1147" s="204"/>
      <c r="P1147" s="204"/>
      <c r="Q1147" s="204"/>
      <c r="R1147" s="204"/>
      <c r="S1147" s="204"/>
      <c r="T1147" s="205"/>
      <c r="AT1147" s="206" t="s">
        <v>178</v>
      </c>
      <c r="AU1147" s="206" t="s">
        <v>87</v>
      </c>
      <c r="AV1147" s="13" t="s">
        <v>87</v>
      </c>
      <c r="AW1147" s="13" t="s">
        <v>38</v>
      </c>
      <c r="AX1147" s="13" t="s">
        <v>77</v>
      </c>
      <c r="AY1147" s="206" t="s">
        <v>165</v>
      </c>
    </row>
    <row r="1148" spans="1:65" s="13" customFormat="1" ht="22.5">
      <c r="B1148" s="196"/>
      <c r="C1148" s="197"/>
      <c r="D1148" s="189" t="s">
        <v>178</v>
      </c>
      <c r="E1148" s="198" t="s">
        <v>21</v>
      </c>
      <c r="F1148" s="199" t="s">
        <v>1402</v>
      </c>
      <c r="G1148" s="197"/>
      <c r="H1148" s="200">
        <v>33.276000000000003</v>
      </c>
      <c r="I1148" s="201"/>
      <c r="J1148" s="197"/>
      <c r="K1148" s="197"/>
      <c r="L1148" s="202"/>
      <c r="M1148" s="203"/>
      <c r="N1148" s="204"/>
      <c r="O1148" s="204"/>
      <c r="P1148" s="204"/>
      <c r="Q1148" s="204"/>
      <c r="R1148" s="204"/>
      <c r="S1148" s="204"/>
      <c r="T1148" s="205"/>
      <c r="AT1148" s="206" t="s">
        <v>178</v>
      </c>
      <c r="AU1148" s="206" t="s">
        <v>87</v>
      </c>
      <c r="AV1148" s="13" t="s">
        <v>87</v>
      </c>
      <c r="AW1148" s="13" t="s">
        <v>38</v>
      </c>
      <c r="AX1148" s="13" t="s">
        <v>77</v>
      </c>
      <c r="AY1148" s="206" t="s">
        <v>165</v>
      </c>
    </row>
    <row r="1149" spans="1:65" s="14" customFormat="1" ht="11.25">
      <c r="B1149" s="207"/>
      <c r="C1149" s="208"/>
      <c r="D1149" s="189" t="s">
        <v>178</v>
      </c>
      <c r="E1149" s="209" t="s">
        <v>21</v>
      </c>
      <c r="F1149" s="210" t="s">
        <v>180</v>
      </c>
      <c r="G1149" s="208"/>
      <c r="H1149" s="211">
        <v>38.436</v>
      </c>
      <c r="I1149" s="212"/>
      <c r="J1149" s="208"/>
      <c r="K1149" s="208"/>
      <c r="L1149" s="213"/>
      <c r="M1149" s="214"/>
      <c r="N1149" s="215"/>
      <c r="O1149" s="215"/>
      <c r="P1149" s="215"/>
      <c r="Q1149" s="215"/>
      <c r="R1149" s="215"/>
      <c r="S1149" s="215"/>
      <c r="T1149" s="216"/>
      <c r="AT1149" s="217" t="s">
        <v>178</v>
      </c>
      <c r="AU1149" s="217" t="s">
        <v>87</v>
      </c>
      <c r="AV1149" s="14" t="s">
        <v>172</v>
      </c>
      <c r="AW1149" s="14" t="s">
        <v>38</v>
      </c>
      <c r="AX1149" s="14" t="s">
        <v>85</v>
      </c>
      <c r="AY1149" s="217" t="s">
        <v>165</v>
      </c>
    </row>
    <row r="1150" spans="1:65" s="2" customFormat="1" ht="24.2" customHeight="1">
      <c r="A1150" s="37"/>
      <c r="B1150" s="38"/>
      <c r="C1150" s="176" t="s">
        <v>1403</v>
      </c>
      <c r="D1150" s="176" t="s">
        <v>167</v>
      </c>
      <c r="E1150" s="177" t="s">
        <v>1404</v>
      </c>
      <c r="F1150" s="178" t="s">
        <v>1405</v>
      </c>
      <c r="G1150" s="179" t="s">
        <v>170</v>
      </c>
      <c r="H1150" s="180">
        <v>8.75</v>
      </c>
      <c r="I1150" s="181"/>
      <c r="J1150" s="182">
        <f>ROUND(I1150*H1150,2)</f>
        <v>0</v>
      </c>
      <c r="K1150" s="178" t="s">
        <v>171</v>
      </c>
      <c r="L1150" s="42"/>
      <c r="M1150" s="183" t="s">
        <v>21</v>
      </c>
      <c r="N1150" s="184" t="s">
        <v>48</v>
      </c>
      <c r="O1150" s="67"/>
      <c r="P1150" s="185">
        <f>O1150*H1150</f>
        <v>0</v>
      </c>
      <c r="Q1150" s="185">
        <v>0</v>
      </c>
      <c r="R1150" s="185">
        <f>Q1150*H1150</f>
        <v>0</v>
      </c>
      <c r="S1150" s="185">
        <v>3.5000000000000003E-2</v>
      </c>
      <c r="T1150" s="186">
        <f>S1150*H1150</f>
        <v>0.30625000000000002</v>
      </c>
      <c r="U1150" s="37"/>
      <c r="V1150" s="37"/>
      <c r="W1150" s="37"/>
      <c r="X1150" s="37"/>
      <c r="Y1150" s="37"/>
      <c r="Z1150" s="37"/>
      <c r="AA1150" s="37"/>
      <c r="AB1150" s="37"/>
      <c r="AC1150" s="37"/>
      <c r="AD1150" s="37"/>
      <c r="AE1150" s="37"/>
      <c r="AR1150" s="187" t="s">
        <v>172</v>
      </c>
      <c r="AT1150" s="187" t="s">
        <v>167</v>
      </c>
      <c r="AU1150" s="187" t="s">
        <v>87</v>
      </c>
      <c r="AY1150" s="20" t="s">
        <v>165</v>
      </c>
      <c r="BE1150" s="188">
        <f>IF(N1150="základní",J1150,0)</f>
        <v>0</v>
      </c>
      <c r="BF1150" s="188">
        <f>IF(N1150="snížená",J1150,0)</f>
        <v>0</v>
      </c>
      <c r="BG1150" s="188">
        <f>IF(N1150="zákl. přenesená",J1150,0)</f>
        <v>0</v>
      </c>
      <c r="BH1150" s="188">
        <f>IF(N1150="sníž. přenesená",J1150,0)</f>
        <v>0</v>
      </c>
      <c r="BI1150" s="188">
        <f>IF(N1150="nulová",J1150,0)</f>
        <v>0</v>
      </c>
      <c r="BJ1150" s="20" t="s">
        <v>85</v>
      </c>
      <c r="BK1150" s="188">
        <f>ROUND(I1150*H1150,2)</f>
        <v>0</v>
      </c>
      <c r="BL1150" s="20" t="s">
        <v>172</v>
      </c>
      <c r="BM1150" s="187" t="s">
        <v>1406</v>
      </c>
    </row>
    <row r="1151" spans="1:65" s="2" customFormat="1" ht="29.25">
      <c r="A1151" s="37"/>
      <c r="B1151" s="38"/>
      <c r="C1151" s="39"/>
      <c r="D1151" s="189" t="s">
        <v>174</v>
      </c>
      <c r="E1151" s="39"/>
      <c r="F1151" s="190" t="s">
        <v>1407</v>
      </c>
      <c r="G1151" s="39"/>
      <c r="H1151" s="39"/>
      <c r="I1151" s="191"/>
      <c r="J1151" s="39"/>
      <c r="K1151" s="39"/>
      <c r="L1151" s="42"/>
      <c r="M1151" s="192"/>
      <c r="N1151" s="193"/>
      <c r="O1151" s="67"/>
      <c r="P1151" s="67"/>
      <c r="Q1151" s="67"/>
      <c r="R1151" s="67"/>
      <c r="S1151" s="67"/>
      <c r="T1151" s="68"/>
      <c r="U1151" s="37"/>
      <c r="V1151" s="37"/>
      <c r="W1151" s="37"/>
      <c r="X1151" s="37"/>
      <c r="Y1151" s="37"/>
      <c r="Z1151" s="37"/>
      <c r="AA1151" s="37"/>
      <c r="AB1151" s="37"/>
      <c r="AC1151" s="37"/>
      <c r="AD1151" s="37"/>
      <c r="AE1151" s="37"/>
      <c r="AT1151" s="20" t="s">
        <v>174</v>
      </c>
      <c r="AU1151" s="20" t="s">
        <v>87</v>
      </c>
    </row>
    <row r="1152" spans="1:65" s="2" customFormat="1" ht="11.25">
      <c r="A1152" s="37"/>
      <c r="B1152" s="38"/>
      <c r="C1152" s="39"/>
      <c r="D1152" s="194" t="s">
        <v>176</v>
      </c>
      <c r="E1152" s="39"/>
      <c r="F1152" s="195" t="s">
        <v>1408</v>
      </c>
      <c r="G1152" s="39"/>
      <c r="H1152" s="39"/>
      <c r="I1152" s="191"/>
      <c r="J1152" s="39"/>
      <c r="K1152" s="39"/>
      <c r="L1152" s="42"/>
      <c r="M1152" s="192"/>
      <c r="N1152" s="193"/>
      <c r="O1152" s="67"/>
      <c r="P1152" s="67"/>
      <c r="Q1152" s="67"/>
      <c r="R1152" s="67"/>
      <c r="S1152" s="67"/>
      <c r="T1152" s="68"/>
      <c r="U1152" s="37"/>
      <c r="V1152" s="37"/>
      <c r="W1152" s="37"/>
      <c r="X1152" s="37"/>
      <c r="Y1152" s="37"/>
      <c r="Z1152" s="37"/>
      <c r="AA1152" s="37"/>
      <c r="AB1152" s="37"/>
      <c r="AC1152" s="37"/>
      <c r="AD1152" s="37"/>
      <c r="AE1152" s="37"/>
      <c r="AT1152" s="20" t="s">
        <v>176</v>
      </c>
      <c r="AU1152" s="20" t="s">
        <v>87</v>
      </c>
    </row>
    <row r="1153" spans="1:65" s="13" customFormat="1" ht="11.25">
      <c r="B1153" s="196"/>
      <c r="C1153" s="197"/>
      <c r="D1153" s="189" t="s">
        <v>178</v>
      </c>
      <c r="E1153" s="198" t="s">
        <v>21</v>
      </c>
      <c r="F1153" s="199" t="s">
        <v>1409</v>
      </c>
      <c r="G1153" s="197"/>
      <c r="H1153" s="200">
        <v>8.75</v>
      </c>
      <c r="I1153" s="201"/>
      <c r="J1153" s="197"/>
      <c r="K1153" s="197"/>
      <c r="L1153" s="202"/>
      <c r="M1153" s="203"/>
      <c r="N1153" s="204"/>
      <c r="O1153" s="204"/>
      <c r="P1153" s="204"/>
      <c r="Q1153" s="204"/>
      <c r="R1153" s="204"/>
      <c r="S1153" s="204"/>
      <c r="T1153" s="205"/>
      <c r="AT1153" s="206" t="s">
        <v>178</v>
      </c>
      <c r="AU1153" s="206" t="s">
        <v>87</v>
      </c>
      <c r="AV1153" s="13" t="s">
        <v>87</v>
      </c>
      <c r="AW1153" s="13" t="s">
        <v>38</v>
      </c>
      <c r="AX1153" s="13" t="s">
        <v>77</v>
      </c>
      <c r="AY1153" s="206" t="s">
        <v>165</v>
      </c>
    </row>
    <row r="1154" spans="1:65" s="14" customFormat="1" ht="11.25">
      <c r="B1154" s="207"/>
      <c r="C1154" s="208"/>
      <c r="D1154" s="189" t="s">
        <v>178</v>
      </c>
      <c r="E1154" s="209" t="s">
        <v>21</v>
      </c>
      <c r="F1154" s="210" t="s">
        <v>180</v>
      </c>
      <c r="G1154" s="208"/>
      <c r="H1154" s="211">
        <v>8.75</v>
      </c>
      <c r="I1154" s="212"/>
      <c r="J1154" s="208"/>
      <c r="K1154" s="208"/>
      <c r="L1154" s="213"/>
      <c r="M1154" s="214"/>
      <c r="N1154" s="215"/>
      <c r="O1154" s="215"/>
      <c r="P1154" s="215"/>
      <c r="Q1154" s="215"/>
      <c r="R1154" s="215"/>
      <c r="S1154" s="215"/>
      <c r="T1154" s="216"/>
      <c r="AT1154" s="217" t="s">
        <v>178</v>
      </c>
      <c r="AU1154" s="217" t="s">
        <v>87</v>
      </c>
      <c r="AV1154" s="14" t="s">
        <v>172</v>
      </c>
      <c r="AW1154" s="14" t="s">
        <v>38</v>
      </c>
      <c r="AX1154" s="14" t="s">
        <v>85</v>
      </c>
      <c r="AY1154" s="217" t="s">
        <v>165</v>
      </c>
    </row>
    <row r="1155" spans="1:65" s="2" customFormat="1" ht="33" customHeight="1">
      <c r="A1155" s="37"/>
      <c r="B1155" s="38"/>
      <c r="C1155" s="176" t="s">
        <v>1410</v>
      </c>
      <c r="D1155" s="176" t="s">
        <v>167</v>
      </c>
      <c r="E1155" s="177" t="s">
        <v>1411</v>
      </c>
      <c r="F1155" s="178" t="s">
        <v>1412</v>
      </c>
      <c r="G1155" s="179" t="s">
        <v>170</v>
      </c>
      <c r="H1155" s="180">
        <v>36.520000000000003</v>
      </c>
      <c r="I1155" s="181"/>
      <c r="J1155" s="182">
        <f>ROUND(I1155*H1155,2)</f>
        <v>0</v>
      </c>
      <c r="K1155" s="178" t="s">
        <v>171</v>
      </c>
      <c r="L1155" s="42"/>
      <c r="M1155" s="183" t="s">
        <v>21</v>
      </c>
      <c r="N1155" s="184" t="s">
        <v>48</v>
      </c>
      <c r="O1155" s="67"/>
      <c r="P1155" s="185">
        <f>O1155*H1155</f>
        <v>0</v>
      </c>
      <c r="Q1155" s="185">
        <v>0</v>
      </c>
      <c r="R1155" s="185">
        <f>Q1155*H1155</f>
        <v>0</v>
      </c>
      <c r="S1155" s="185">
        <v>5.8999999999999997E-2</v>
      </c>
      <c r="T1155" s="186">
        <f>S1155*H1155</f>
        <v>2.1546799999999999</v>
      </c>
      <c r="U1155" s="37"/>
      <c r="V1155" s="37"/>
      <c r="W1155" s="37"/>
      <c r="X1155" s="37"/>
      <c r="Y1155" s="37"/>
      <c r="Z1155" s="37"/>
      <c r="AA1155" s="37"/>
      <c r="AB1155" s="37"/>
      <c r="AC1155" s="37"/>
      <c r="AD1155" s="37"/>
      <c r="AE1155" s="37"/>
      <c r="AR1155" s="187" t="s">
        <v>172</v>
      </c>
      <c r="AT1155" s="187" t="s">
        <v>167</v>
      </c>
      <c r="AU1155" s="187" t="s">
        <v>87</v>
      </c>
      <c r="AY1155" s="20" t="s">
        <v>165</v>
      </c>
      <c r="BE1155" s="188">
        <f>IF(N1155="základní",J1155,0)</f>
        <v>0</v>
      </c>
      <c r="BF1155" s="188">
        <f>IF(N1155="snížená",J1155,0)</f>
        <v>0</v>
      </c>
      <c r="BG1155" s="188">
        <f>IF(N1155="zákl. přenesená",J1155,0)</f>
        <v>0</v>
      </c>
      <c r="BH1155" s="188">
        <f>IF(N1155="sníž. přenesená",J1155,0)</f>
        <v>0</v>
      </c>
      <c r="BI1155" s="188">
        <f>IF(N1155="nulová",J1155,0)</f>
        <v>0</v>
      </c>
      <c r="BJ1155" s="20" t="s">
        <v>85</v>
      </c>
      <c r="BK1155" s="188">
        <f>ROUND(I1155*H1155,2)</f>
        <v>0</v>
      </c>
      <c r="BL1155" s="20" t="s">
        <v>172</v>
      </c>
      <c r="BM1155" s="187" t="s">
        <v>1413</v>
      </c>
    </row>
    <row r="1156" spans="1:65" s="2" customFormat="1" ht="29.25">
      <c r="A1156" s="37"/>
      <c r="B1156" s="38"/>
      <c r="C1156" s="39"/>
      <c r="D1156" s="189" t="s">
        <v>174</v>
      </c>
      <c r="E1156" s="39"/>
      <c r="F1156" s="190" t="s">
        <v>1414</v>
      </c>
      <c r="G1156" s="39"/>
      <c r="H1156" s="39"/>
      <c r="I1156" s="191"/>
      <c r="J1156" s="39"/>
      <c r="K1156" s="39"/>
      <c r="L1156" s="42"/>
      <c r="M1156" s="192"/>
      <c r="N1156" s="193"/>
      <c r="O1156" s="67"/>
      <c r="P1156" s="67"/>
      <c r="Q1156" s="67"/>
      <c r="R1156" s="67"/>
      <c r="S1156" s="67"/>
      <c r="T1156" s="68"/>
      <c r="U1156" s="37"/>
      <c r="V1156" s="37"/>
      <c r="W1156" s="37"/>
      <c r="X1156" s="37"/>
      <c r="Y1156" s="37"/>
      <c r="Z1156" s="37"/>
      <c r="AA1156" s="37"/>
      <c r="AB1156" s="37"/>
      <c r="AC1156" s="37"/>
      <c r="AD1156" s="37"/>
      <c r="AE1156" s="37"/>
      <c r="AT1156" s="20" t="s">
        <v>174</v>
      </c>
      <c r="AU1156" s="20" t="s">
        <v>87</v>
      </c>
    </row>
    <row r="1157" spans="1:65" s="2" customFormat="1" ht="11.25">
      <c r="A1157" s="37"/>
      <c r="B1157" s="38"/>
      <c r="C1157" s="39"/>
      <c r="D1157" s="194" t="s">
        <v>176</v>
      </c>
      <c r="E1157" s="39"/>
      <c r="F1157" s="195" t="s">
        <v>1415</v>
      </c>
      <c r="G1157" s="39"/>
      <c r="H1157" s="39"/>
      <c r="I1157" s="191"/>
      <c r="J1157" s="39"/>
      <c r="K1157" s="39"/>
      <c r="L1157" s="42"/>
      <c r="M1157" s="192"/>
      <c r="N1157" s="193"/>
      <c r="O1157" s="67"/>
      <c r="P1157" s="67"/>
      <c r="Q1157" s="67"/>
      <c r="R1157" s="67"/>
      <c r="S1157" s="67"/>
      <c r="T1157" s="68"/>
      <c r="U1157" s="37"/>
      <c r="V1157" s="37"/>
      <c r="W1157" s="37"/>
      <c r="X1157" s="37"/>
      <c r="Y1157" s="37"/>
      <c r="Z1157" s="37"/>
      <c r="AA1157" s="37"/>
      <c r="AB1157" s="37"/>
      <c r="AC1157" s="37"/>
      <c r="AD1157" s="37"/>
      <c r="AE1157" s="37"/>
      <c r="AT1157" s="20" t="s">
        <v>176</v>
      </c>
      <c r="AU1157" s="20" t="s">
        <v>87</v>
      </c>
    </row>
    <row r="1158" spans="1:65" s="13" customFormat="1" ht="11.25">
      <c r="B1158" s="196"/>
      <c r="C1158" s="197"/>
      <c r="D1158" s="189" t="s">
        <v>178</v>
      </c>
      <c r="E1158" s="198" t="s">
        <v>21</v>
      </c>
      <c r="F1158" s="199" t="s">
        <v>1416</v>
      </c>
      <c r="G1158" s="197"/>
      <c r="H1158" s="200">
        <v>11.52</v>
      </c>
      <c r="I1158" s="201"/>
      <c r="J1158" s="197"/>
      <c r="K1158" s="197"/>
      <c r="L1158" s="202"/>
      <c r="M1158" s="203"/>
      <c r="N1158" s="204"/>
      <c r="O1158" s="204"/>
      <c r="P1158" s="204"/>
      <c r="Q1158" s="204"/>
      <c r="R1158" s="204"/>
      <c r="S1158" s="204"/>
      <c r="T1158" s="205"/>
      <c r="AT1158" s="206" t="s">
        <v>178</v>
      </c>
      <c r="AU1158" s="206" t="s">
        <v>87</v>
      </c>
      <c r="AV1158" s="13" t="s">
        <v>87</v>
      </c>
      <c r="AW1158" s="13" t="s">
        <v>38</v>
      </c>
      <c r="AX1158" s="13" t="s">
        <v>77</v>
      </c>
      <c r="AY1158" s="206" t="s">
        <v>165</v>
      </c>
    </row>
    <row r="1159" spans="1:65" s="13" customFormat="1" ht="11.25">
      <c r="B1159" s="196"/>
      <c r="C1159" s="197"/>
      <c r="D1159" s="189" t="s">
        <v>178</v>
      </c>
      <c r="E1159" s="198" t="s">
        <v>21</v>
      </c>
      <c r="F1159" s="199" t="s">
        <v>1417</v>
      </c>
      <c r="G1159" s="197"/>
      <c r="H1159" s="200">
        <v>25</v>
      </c>
      <c r="I1159" s="201"/>
      <c r="J1159" s="197"/>
      <c r="K1159" s="197"/>
      <c r="L1159" s="202"/>
      <c r="M1159" s="203"/>
      <c r="N1159" s="204"/>
      <c r="O1159" s="204"/>
      <c r="P1159" s="204"/>
      <c r="Q1159" s="204"/>
      <c r="R1159" s="204"/>
      <c r="S1159" s="204"/>
      <c r="T1159" s="205"/>
      <c r="AT1159" s="206" t="s">
        <v>178</v>
      </c>
      <c r="AU1159" s="206" t="s">
        <v>87</v>
      </c>
      <c r="AV1159" s="13" t="s">
        <v>87</v>
      </c>
      <c r="AW1159" s="13" t="s">
        <v>38</v>
      </c>
      <c r="AX1159" s="13" t="s">
        <v>77</v>
      </c>
      <c r="AY1159" s="206" t="s">
        <v>165</v>
      </c>
    </row>
    <row r="1160" spans="1:65" s="14" customFormat="1" ht="11.25">
      <c r="B1160" s="207"/>
      <c r="C1160" s="208"/>
      <c r="D1160" s="189" t="s">
        <v>178</v>
      </c>
      <c r="E1160" s="209" t="s">
        <v>21</v>
      </c>
      <c r="F1160" s="210" t="s">
        <v>180</v>
      </c>
      <c r="G1160" s="208"/>
      <c r="H1160" s="211">
        <v>36.519999999999996</v>
      </c>
      <c r="I1160" s="212"/>
      <c r="J1160" s="208"/>
      <c r="K1160" s="208"/>
      <c r="L1160" s="213"/>
      <c r="M1160" s="214"/>
      <c r="N1160" s="215"/>
      <c r="O1160" s="215"/>
      <c r="P1160" s="215"/>
      <c r="Q1160" s="215"/>
      <c r="R1160" s="215"/>
      <c r="S1160" s="215"/>
      <c r="T1160" s="216"/>
      <c r="AT1160" s="217" t="s">
        <v>178</v>
      </c>
      <c r="AU1160" s="217" t="s">
        <v>87</v>
      </c>
      <c r="AV1160" s="14" t="s">
        <v>172</v>
      </c>
      <c r="AW1160" s="14" t="s">
        <v>38</v>
      </c>
      <c r="AX1160" s="14" t="s">
        <v>85</v>
      </c>
      <c r="AY1160" s="217" t="s">
        <v>165</v>
      </c>
    </row>
    <row r="1161" spans="1:65" s="2" customFormat="1" ht="16.5" customHeight="1">
      <c r="A1161" s="37"/>
      <c r="B1161" s="38"/>
      <c r="C1161" s="176" t="s">
        <v>1418</v>
      </c>
      <c r="D1161" s="176" t="s">
        <v>167</v>
      </c>
      <c r="E1161" s="177" t="s">
        <v>1419</v>
      </c>
      <c r="F1161" s="178" t="s">
        <v>1420</v>
      </c>
      <c r="G1161" s="179" t="s">
        <v>189</v>
      </c>
      <c r="H1161" s="180">
        <v>29</v>
      </c>
      <c r="I1161" s="181"/>
      <c r="J1161" s="182">
        <f>ROUND(I1161*H1161,2)</f>
        <v>0</v>
      </c>
      <c r="K1161" s="178" t="s">
        <v>171</v>
      </c>
      <c r="L1161" s="42"/>
      <c r="M1161" s="183" t="s">
        <v>21</v>
      </c>
      <c r="N1161" s="184" t="s">
        <v>48</v>
      </c>
      <c r="O1161" s="67"/>
      <c r="P1161" s="185">
        <f>O1161*H1161</f>
        <v>0</v>
      </c>
      <c r="Q1161" s="185">
        <v>0</v>
      </c>
      <c r="R1161" s="185">
        <f>Q1161*H1161</f>
        <v>0</v>
      </c>
      <c r="S1161" s="185">
        <v>8.9999999999999993E-3</v>
      </c>
      <c r="T1161" s="186">
        <f>S1161*H1161</f>
        <v>0.26099999999999995</v>
      </c>
      <c r="U1161" s="37"/>
      <c r="V1161" s="37"/>
      <c r="W1161" s="37"/>
      <c r="X1161" s="37"/>
      <c r="Y1161" s="37"/>
      <c r="Z1161" s="37"/>
      <c r="AA1161" s="37"/>
      <c r="AB1161" s="37"/>
      <c r="AC1161" s="37"/>
      <c r="AD1161" s="37"/>
      <c r="AE1161" s="37"/>
      <c r="AR1161" s="187" t="s">
        <v>172</v>
      </c>
      <c r="AT1161" s="187" t="s">
        <v>167</v>
      </c>
      <c r="AU1161" s="187" t="s">
        <v>87</v>
      </c>
      <c r="AY1161" s="20" t="s">
        <v>165</v>
      </c>
      <c r="BE1161" s="188">
        <f>IF(N1161="základní",J1161,0)</f>
        <v>0</v>
      </c>
      <c r="BF1161" s="188">
        <f>IF(N1161="snížená",J1161,0)</f>
        <v>0</v>
      </c>
      <c r="BG1161" s="188">
        <f>IF(N1161="zákl. přenesená",J1161,0)</f>
        <v>0</v>
      </c>
      <c r="BH1161" s="188">
        <f>IF(N1161="sníž. přenesená",J1161,0)</f>
        <v>0</v>
      </c>
      <c r="BI1161" s="188">
        <f>IF(N1161="nulová",J1161,0)</f>
        <v>0</v>
      </c>
      <c r="BJ1161" s="20" t="s">
        <v>85</v>
      </c>
      <c r="BK1161" s="188">
        <f>ROUND(I1161*H1161,2)</f>
        <v>0</v>
      </c>
      <c r="BL1161" s="20" t="s">
        <v>172</v>
      </c>
      <c r="BM1161" s="187" t="s">
        <v>1421</v>
      </c>
    </row>
    <row r="1162" spans="1:65" s="2" customFormat="1" ht="19.5">
      <c r="A1162" s="37"/>
      <c r="B1162" s="38"/>
      <c r="C1162" s="39"/>
      <c r="D1162" s="189" t="s">
        <v>174</v>
      </c>
      <c r="E1162" s="39"/>
      <c r="F1162" s="190" t="s">
        <v>1422</v>
      </c>
      <c r="G1162" s="39"/>
      <c r="H1162" s="39"/>
      <c r="I1162" s="191"/>
      <c r="J1162" s="39"/>
      <c r="K1162" s="39"/>
      <c r="L1162" s="42"/>
      <c r="M1162" s="192"/>
      <c r="N1162" s="193"/>
      <c r="O1162" s="67"/>
      <c r="P1162" s="67"/>
      <c r="Q1162" s="67"/>
      <c r="R1162" s="67"/>
      <c r="S1162" s="67"/>
      <c r="T1162" s="68"/>
      <c r="U1162" s="37"/>
      <c r="V1162" s="37"/>
      <c r="W1162" s="37"/>
      <c r="X1162" s="37"/>
      <c r="Y1162" s="37"/>
      <c r="Z1162" s="37"/>
      <c r="AA1162" s="37"/>
      <c r="AB1162" s="37"/>
      <c r="AC1162" s="37"/>
      <c r="AD1162" s="37"/>
      <c r="AE1162" s="37"/>
      <c r="AT1162" s="20" t="s">
        <v>174</v>
      </c>
      <c r="AU1162" s="20" t="s">
        <v>87</v>
      </c>
    </row>
    <row r="1163" spans="1:65" s="2" customFormat="1" ht="11.25">
      <c r="A1163" s="37"/>
      <c r="B1163" s="38"/>
      <c r="C1163" s="39"/>
      <c r="D1163" s="194" t="s">
        <v>176</v>
      </c>
      <c r="E1163" s="39"/>
      <c r="F1163" s="195" t="s">
        <v>1423</v>
      </c>
      <c r="G1163" s="39"/>
      <c r="H1163" s="39"/>
      <c r="I1163" s="191"/>
      <c r="J1163" s="39"/>
      <c r="K1163" s="39"/>
      <c r="L1163" s="42"/>
      <c r="M1163" s="192"/>
      <c r="N1163" s="193"/>
      <c r="O1163" s="67"/>
      <c r="P1163" s="67"/>
      <c r="Q1163" s="67"/>
      <c r="R1163" s="67"/>
      <c r="S1163" s="67"/>
      <c r="T1163" s="68"/>
      <c r="U1163" s="37"/>
      <c r="V1163" s="37"/>
      <c r="W1163" s="37"/>
      <c r="X1163" s="37"/>
      <c r="Y1163" s="37"/>
      <c r="Z1163" s="37"/>
      <c r="AA1163" s="37"/>
      <c r="AB1163" s="37"/>
      <c r="AC1163" s="37"/>
      <c r="AD1163" s="37"/>
      <c r="AE1163" s="37"/>
      <c r="AT1163" s="20" t="s">
        <v>176</v>
      </c>
      <c r="AU1163" s="20" t="s">
        <v>87</v>
      </c>
    </row>
    <row r="1164" spans="1:65" s="13" customFormat="1" ht="11.25">
      <c r="B1164" s="196"/>
      <c r="C1164" s="197"/>
      <c r="D1164" s="189" t="s">
        <v>178</v>
      </c>
      <c r="E1164" s="198" t="s">
        <v>21</v>
      </c>
      <c r="F1164" s="199" t="s">
        <v>1424</v>
      </c>
      <c r="G1164" s="197"/>
      <c r="H1164" s="200">
        <v>29</v>
      </c>
      <c r="I1164" s="201"/>
      <c r="J1164" s="197"/>
      <c r="K1164" s="197"/>
      <c r="L1164" s="202"/>
      <c r="M1164" s="203"/>
      <c r="N1164" s="204"/>
      <c r="O1164" s="204"/>
      <c r="P1164" s="204"/>
      <c r="Q1164" s="204"/>
      <c r="R1164" s="204"/>
      <c r="S1164" s="204"/>
      <c r="T1164" s="205"/>
      <c r="AT1164" s="206" t="s">
        <v>178</v>
      </c>
      <c r="AU1164" s="206" t="s">
        <v>87</v>
      </c>
      <c r="AV1164" s="13" t="s">
        <v>87</v>
      </c>
      <c r="AW1164" s="13" t="s">
        <v>38</v>
      </c>
      <c r="AX1164" s="13" t="s">
        <v>77</v>
      </c>
      <c r="AY1164" s="206" t="s">
        <v>165</v>
      </c>
    </row>
    <row r="1165" spans="1:65" s="14" customFormat="1" ht="11.25">
      <c r="B1165" s="207"/>
      <c r="C1165" s="208"/>
      <c r="D1165" s="189" t="s">
        <v>178</v>
      </c>
      <c r="E1165" s="209" t="s">
        <v>21</v>
      </c>
      <c r="F1165" s="210" t="s">
        <v>180</v>
      </c>
      <c r="G1165" s="208"/>
      <c r="H1165" s="211">
        <v>29</v>
      </c>
      <c r="I1165" s="212"/>
      <c r="J1165" s="208"/>
      <c r="K1165" s="208"/>
      <c r="L1165" s="213"/>
      <c r="M1165" s="214"/>
      <c r="N1165" s="215"/>
      <c r="O1165" s="215"/>
      <c r="P1165" s="215"/>
      <c r="Q1165" s="215"/>
      <c r="R1165" s="215"/>
      <c r="S1165" s="215"/>
      <c r="T1165" s="216"/>
      <c r="AT1165" s="217" t="s">
        <v>178</v>
      </c>
      <c r="AU1165" s="217" t="s">
        <v>87</v>
      </c>
      <c r="AV1165" s="14" t="s">
        <v>172</v>
      </c>
      <c r="AW1165" s="14" t="s">
        <v>38</v>
      </c>
      <c r="AX1165" s="14" t="s">
        <v>85</v>
      </c>
      <c r="AY1165" s="217" t="s">
        <v>165</v>
      </c>
    </row>
    <row r="1166" spans="1:65" s="2" customFormat="1" ht="24.2" customHeight="1">
      <c r="A1166" s="37"/>
      <c r="B1166" s="38"/>
      <c r="C1166" s="176" t="s">
        <v>1425</v>
      </c>
      <c r="D1166" s="176" t="s">
        <v>167</v>
      </c>
      <c r="E1166" s="177" t="s">
        <v>1426</v>
      </c>
      <c r="F1166" s="178" t="s">
        <v>1427</v>
      </c>
      <c r="G1166" s="179" t="s">
        <v>196</v>
      </c>
      <c r="H1166" s="180">
        <v>7.6870000000000003</v>
      </c>
      <c r="I1166" s="181"/>
      <c r="J1166" s="182">
        <f>ROUND(I1166*H1166,2)</f>
        <v>0</v>
      </c>
      <c r="K1166" s="178" t="s">
        <v>171</v>
      </c>
      <c r="L1166" s="42"/>
      <c r="M1166" s="183" t="s">
        <v>21</v>
      </c>
      <c r="N1166" s="184" t="s">
        <v>48</v>
      </c>
      <c r="O1166" s="67"/>
      <c r="P1166" s="185">
        <f>O1166*H1166</f>
        <v>0</v>
      </c>
      <c r="Q1166" s="185">
        <v>0</v>
      </c>
      <c r="R1166" s="185">
        <f>Q1166*H1166</f>
        <v>0</v>
      </c>
      <c r="S1166" s="185">
        <v>1.4</v>
      </c>
      <c r="T1166" s="186">
        <f>S1166*H1166</f>
        <v>10.761799999999999</v>
      </c>
      <c r="U1166" s="37"/>
      <c r="V1166" s="37"/>
      <c r="W1166" s="37"/>
      <c r="X1166" s="37"/>
      <c r="Y1166" s="37"/>
      <c r="Z1166" s="37"/>
      <c r="AA1166" s="37"/>
      <c r="AB1166" s="37"/>
      <c r="AC1166" s="37"/>
      <c r="AD1166" s="37"/>
      <c r="AE1166" s="37"/>
      <c r="AR1166" s="187" t="s">
        <v>172</v>
      </c>
      <c r="AT1166" s="187" t="s">
        <v>167</v>
      </c>
      <c r="AU1166" s="187" t="s">
        <v>87</v>
      </c>
      <c r="AY1166" s="20" t="s">
        <v>165</v>
      </c>
      <c r="BE1166" s="188">
        <f>IF(N1166="základní",J1166,0)</f>
        <v>0</v>
      </c>
      <c r="BF1166" s="188">
        <f>IF(N1166="snížená",J1166,0)</f>
        <v>0</v>
      </c>
      <c r="BG1166" s="188">
        <f>IF(N1166="zákl. přenesená",J1166,0)</f>
        <v>0</v>
      </c>
      <c r="BH1166" s="188">
        <f>IF(N1166="sníž. přenesená",J1166,0)</f>
        <v>0</v>
      </c>
      <c r="BI1166" s="188">
        <f>IF(N1166="nulová",J1166,0)</f>
        <v>0</v>
      </c>
      <c r="BJ1166" s="20" t="s">
        <v>85</v>
      </c>
      <c r="BK1166" s="188">
        <f>ROUND(I1166*H1166,2)</f>
        <v>0</v>
      </c>
      <c r="BL1166" s="20" t="s">
        <v>172</v>
      </c>
      <c r="BM1166" s="187" t="s">
        <v>1428</v>
      </c>
    </row>
    <row r="1167" spans="1:65" s="2" customFormat="1" ht="19.5">
      <c r="A1167" s="37"/>
      <c r="B1167" s="38"/>
      <c r="C1167" s="39"/>
      <c r="D1167" s="189" t="s">
        <v>174</v>
      </c>
      <c r="E1167" s="39"/>
      <c r="F1167" s="190" t="s">
        <v>1429</v>
      </c>
      <c r="G1167" s="39"/>
      <c r="H1167" s="39"/>
      <c r="I1167" s="191"/>
      <c r="J1167" s="39"/>
      <c r="K1167" s="39"/>
      <c r="L1167" s="42"/>
      <c r="M1167" s="192"/>
      <c r="N1167" s="193"/>
      <c r="O1167" s="67"/>
      <c r="P1167" s="67"/>
      <c r="Q1167" s="67"/>
      <c r="R1167" s="67"/>
      <c r="S1167" s="67"/>
      <c r="T1167" s="68"/>
      <c r="U1167" s="37"/>
      <c r="V1167" s="37"/>
      <c r="W1167" s="37"/>
      <c r="X1167" s="37"/>
      <c r="Y1167" s="37"/>
      <c r="Z1167" s="37"/>
      <c r="AA1167" s="37"/>
      <c r="AB1167" s="37"/>
      <c r="AC1167" s="37"/>
      <c r="AD1167" s="37"/>
      <c r="AE1167" s="37"/>
      <c r="AT1167" s="20" t="s">
        <v>174</v>
      </c>
      <c r="AU1167" s="20" t="s">
        <v>87</v>
      </c>
    </row>
    <row r="1168" spans="1:65" s="2" customFormat="1" ht="11.25">
      <c r="A1168" s="37"/>
      <c r="B1168" s="38"/>
      <c r="C1168" s="39"/>
      <c r="D1168" s="194" t="s">
        <v>176</v>
      </c>
      <c r="E1168" s="39"/>
      <c r="F1168" s="195" t="s">
        <v>1430</v>
      </c>
      <c r="G1168" s="39"/>
      <c r="H1168" s="39"/>
      <c r="I1168" s="191"/>
      <c r="J1168" s="39"/>
      <c r="K1168" s="39"/>
      <c r="L1168" s="42"/>
      <c r="M1168" s="192"/>
      <c r="N1168" s="193"/>
      <c r="O1168" s="67"/>
      <c r="P1168" s="67"/>
      <c r="Q1168" s="67"/>
      <c r="R1168" s="67"/>
      <c r="S1168" s="67"/>
      <c r="T1168" s="68"/>
      <c r="U1168" s="37"/>
      <c r="V1168" s="37"/>
      <c r="W1168" s="37"/>
      <c r="X1168" s="37"/>
      <c r="Y1168" s="37"/>
      <c r="Z1168" s="37"/>
      <c r="AA1168" s="37"/>
      <c r="AB1168" s="37"/>
      <c r="AC1168" s="37"/>
      <c r="AD1168" s="37"/>
      <c r="AE1168" s="37"/>
      <c r="AT1168" s="20" t="s">
        <v>176</v>
      </c>
      <c r="AU1168" s="20" t="s">
        <v>87</v>
      </c>
    </row>
    <row r="1169" spans="1:65" s="13" customFormat="1" ht="11.25">
      <c r="B1169" s="196"/>
      <c r="C1169" s="197"/>
      <c r="D1169" s="189" t="s">
        <v>178</v>
      </c>
      <c r="E1169" s="198" t="s">
        <v>21</v>
      </c>
      <c r="F1169" s="199" t="s">
        <v>1431</v>
      </c>
      <c r="G1169" s="197"/>
      <c r="H1169" s="200">
        <v>1.032</v>
      </c>
      <c r="I1169" s="201"/>
      <c r="J1169" s="197"/>
      <c r="K1169" s="197"/>
      <c r="L1169" s="202"/>
      <c r="M1169" s="203"/>
      <c r="N1169" s="204"/>
      <c r="O1169" s="204"/>
      <c r="P1169" s="204"/>
      <c r="Q1169" s="204"/>
      <c r="R1169" s="204"/>
      <c r="S1169" s="204"/>
      <c r="T1169" s="205"/>
      <c r="AT1169" s="206" t="s">
        <v>178</v>
      </c>
      <c r="AU1169" s="206" t="s">
        <v>87</v>
      </c>
      <c r="AV1169" s="13" t="s">
        <v>87</v>
      </c>
      <c r="AW1169" s="13" t="s">
        <v>38</v>
      </c>
      <c r="AX1169" s="13" t="s">
        <v>77</v>
      </c>
      <c r="AY1169" s="206" t="s">
        <v>165</v>
      </c>
    </row>
    <row r="1170" spans="1:65" s="13" customFormat="1" ht="22.5">
      <c r="B1170" s="196"/>
      <c r="C1170" s="197"/>
      <c r="D1170" s="189" t="s">
        <v>178</v>
      </c>
      <c r="E1170" s="198" t="s">
        <v>21</v>
      </c>
      <c r="F1170" s="199" t="s">
        <v>1432</v>
      </c>
      <c r="G1170" s="197"/>
      <c r="H1170" s="200">
        <v>6.6550000000000002</v>
      </c>
      <c r="I1170" s="201"/>
      <c r="J1170" s="197"/>
      <c r="K1170" s="197"/>
      <c r="L1170" s="202"/>
      <c r="M1170" s="203"/>
      <c r="N1170" s="204"/>
      <c r="O1170" s="204"/>
      <c r="P1170" s="204"/>
      <c r="Q1170" s="204"/>
      <c r="R1170" s="204"/>
      <c r="S1170" s="204"/>
      <c r="T1170" s="205"/>
      <c r="AT1170" s="206" t="s">
        <v>178</v>
      </c>
      <c r="AU1170" s="206" t="s">
        <v>87</v>
      </c>
      <c r="AV1170" s="13" t="s">
        <v>87</v>
      </c>
      <c r="AW1170" s="13" t="s">
        <v>38</v>
      </c>
      <c r="AX1170" s="13" t="s">
        <v>77</v>
      </c>
      <c r="AY1170" s="206" t="s">
        <v>165</v>
      </c>
    </row>
    <row r="1171" spans="1:65" s="14" customFormat="1" ht="11.25">
      <c r="B1171" s="207"/>
      <c r="C1171" s="208"/>
      <c r="D1171" s="189" t="s">
        <v>178</v>
      </c>
      <c r="E1171" s="209" t="s">
        <v>21</v>
      </c>
      <c r="F1171" s="210" t="s">
        <v>180</v>
      </c>
      <c r="G1171" s="208"/>
      <c r="H1171" s="211">
        <v>7.6870000000000003</v>
      </c>
      <c r="I1171" s="212"/>
      <c r="J1171" s="208"/>
      <c r="K1171" s="208"/>
      <c r="L1171" s="213"/>
      <c r="M1171" s="214"/>
      <c r="N1171" s="215"/>
      <c r="O1171" s="215"/>
      <c r="P1171" s="215"/>
      <c r="Q1171" s="215"/>
      <c r="R1171" s="215"/>
      <c r="S1171" s="215"/>
      <c r="T1171" s="216"/>
      <c r="AT1171" s="217" t="s">
        <v>178</v>
      </c>
      <c r="AU1171" s="217" t="s">
        <v>87</v>
      </c>
      <c r="AV1171" s="14" t="s">
        <v>172</v>
      </c>
      <c r="AW1171" s="14" t="s">
        <v>38</v>
      </c>
      <c r="AX1171" s="14" t="s">
        <v>85</v>
      </c>
      <c r="AY1171" s="217" t="s">
        <v>165</v>
      </c>
    </row>
    <row r="1172" spans="1:65" s="2" customFormat="1" ht="24.2" customHeight="1">
      <c r="A1172" s="37"/>
      <c r="B1172" s="38"/>
      <c r="C1172" s="176" t="s">
        <v>1433</v>
      </c>
      <c r="D1172" s="176" t="s">
        <v>167</v>
      </c>
      <c r="E1172" s="177" t="s">
        <v>1434</v>
      </c>
      <c r="F1172" s="178" t="s">
        <v>1435</v>
      </c>
      <c r="G1172" s="179" t="s">
        <v>170</v>
      </c>
      <c r="H1172" s="180">
        <v>25.004999999999999</v>
      </c>
      <c r="I1172" s="181"/>
      <c r="J1172" s="182">
        <f>ROUND(I1172*H1172,2)</f>
        <v>0</v>
      </c>
      <c r="K1172" s="178" t="s">
        <v>171</v>
      </c>
      <c r="L1172" s="42"/>
      <c r="M1172" s="183" t="s">
        <v>21</v>
      </c>
      <c r="N1172" s="184" t="s">
        <v>48</v>
      </c>
      <c r="O1172" s="67"/>
      <c r="P1172" s="185">
        <f>O1172*H1172</f>
        <v>0</v>
      </c>
      <c r="Q1172" s="185">
        <v>0</v>
      </c>
      <c r="R1172" s="185">
        <f>Q1172*H1172</f>
        <v>0</v>
      </c>
      <c r="S1172" s="185">
        <v>5.5E-2</v>
      </c>
      <c r="T1172" s="186">
        <f>S1172*H1172</f>
        <v>1.375275</v>
      </c>
      <c r="U1172" s="37"/>
      <c r="V1172" s="37"/>
      <c r="W1172" s="37"/>
      <c r="X1172" s="37"/>
      <c r="Y1172" s="37"/>
      <c r="Z1172" s="37"/>
      <c r="AA1172" s="37"/>
      <c r="AB1172" s="37"/>
      <c r="AC1172" s="37"/>
      <c r="AD1172" s="37"/>
      <c r="AE1172" s="37"/>
      <c r="AR1172" s="187" t="s">
        <v>172</v>
      </c>
      <c r="AT1172" s="187" t="s">
        <v>167</v>
      </c>
      <c r="AU1172" s="187" t="s">
        <v>87</v>
      </c>
      <c r="AY1172" s="20" t="s">
        <v>165</v>
      </c>
      <c r="BE1172" s="188">
        <f>IF(N1172="základní",J1172,0)</f>
        <v>0</v>
      </c>
      <c r="BF1172" s="188">
        <f>IF(N1172="snížená",J1172,0)</f>
        <v>0</v>
      </c>
      <c r="BG1172" s="188">
        <f>IF(N1172="zákl. přenesená",J1172,0)</f>
        <v>0</v>
      </c>
      <c r="BH1172" s="188">
        <f>IF(N1172="sníž. přenesená",J1172,0)</f>
        <v>0</v>
      </c>
      <c r="BI1172" s="188">
        <f>IF(N1172="nulová",J1172,0)</f>
        <v>0</v>
      </c>
      <c r="BJ1172" s="20" t="s">
        <v>85</v>
      </c>
      <c r="BK1172" s="188">
        <f>ROUND(I1172*H1172,2)</f>
        <v>0</v>
      </c>
      <c r="BL1172" s="20" t="s">
        <v>172</v>
      </c>
      <c r="BM1172" s="187" t="s">
        <v>1436</v>
      </c>
    </row>
    <row r="1173" spans="1:65" s="2" customFormat="1" ht="29.25">
      <c r="A1173" s="37"/>
      <c r="B1173" s="38"/>
      <c r="C1173" s="39"/>
      <c r="D1173" s="189" t="s">
        <v>174</v>
      </c>
      <c r="E1173" s="39"/>
      <c r="F1173" s="190" t="s">
        <v>1437</v>
      </c>
      <c r="G1173" s="39"/>
      <c r="H1173" s="39"/>
      <c r="I1173" s="191"/>
      <c r="J1173" s="39"/>
      <c r="K1173" s="39"/>
      <c r="L1173" s="42"/>
      <c r="M1173" s="192"/>
      <c r="N1173" s="193"/>
      <c r="O1173" s="67"/>
      <c r="P1173" s="67"/>
      <c r="Q1173" s="67"/>
      <c r="R1173" s="67"/>
      <c r="S1173" s="67"/>
      <c r="T1173" s="68"/>
      <c r="U1173" s="37"/>
      <c r="V1173" s="37"/>
      <c r="W1173" s="37"/>
      <c r="X1173" s="37"/>
      <c r="Y1173" s="37"/>
      <c r="Z1173" s="37"/>
      <c r="AA1173" s="37"/>
      <c r="AB1173" s="37"/>
      <c r="AC1173" s="37"/>
      <c r="AD1173" s="37"/>
      <c r="AE1173" s="37"/>
      <c r="AT1173" s="20" t="s">
        <v>174</v>
      </c>
      <c r="AU1173" s="20" t="s">
        <v>87</v>
      </c>
    </row>
    <row r="1174" spans="1:65" s="2" customFormat="1" ht="11.25">
      <c r="A1174" s="37"/>
      <c r="B1174" s="38"/>
      <c r="C1174" s="39"/>
      <c r="D1174" s="194" t="s">
        <v>176</v>
      </c>
      <c r="E1174" s="39"/>
      <c r="F1174" s="195" t="s">
        <v>1438</v>
      </c>
      <c r="G1174" s="39"/>
      <c r="H1174" s="39"/>
      <c r="I1174" s="191"/>
      <c r="J1174" s="39"/>
      <c r="K1174" s="39"/>
      <c r="L1174" s="42"/>
      <c r="M1174" s="192"/>
      <c r="N1174" s="193"/>
      <c r="O1174" s="67"/>
      <c r="P1174" s="67"/>
      <c r="Q1174" s="67"/>
      <c r="R1174" s="67"/>
      <c r="S1174" s="67"/>
      <c r="T1174" s="68"/>
      <c r="U1174" s="37"/>
      <c r="V1174" s="37"/>
      <c r="W1174" s="37"/>
      <c r="X1174" s="37"/>
      <c r="Y1174" s="37"/>
      <c r="Z1174" s="37"/>
      <c r="AA1174" s="37"/>
      <c r="AB1174" s="37"/>
      <c r="AC1174" s="37"/>
      <c r="AD1174" s="37"/>
      <c r="AE1174" s="37"/>
      <c r="AT1174" s="20" t="s">
        <v>176</v>
      </c>
      <c r="AU1174" s="20" t="s">
        <v>87</v>
      </c>
    </row>
    <row r="1175" spans="1:65" s="13" customFormat="1" ht="22.5">
      <c r="B1175" s="196"/>
      <c r="C1175" s="197"/>
      <c r="D1175" s="189" t="s">
        <v>178</v>
      </c>
      <c r="E1175" s="198" t="s">
        <v>21</v>
      </c>
      <c r="F1175" s="199" t="s">
        <v>1439</v>
      </c>
      <c r="G1175" s="197"/>
      <c r="H1175" s="200">
        <v>4.7149999999999999</v>
      </c>
      <c r="I1175" s="201"/>
      <c r="J1175" s="197"/>
      <c r="K1175" s="197"/>
      <c r="L1175" s="202"/>
      <c r="M1175" s="203"/>
      <c r="N1175" s="204"/>
      <c r="O1175" s="204"/>
      <c r="P1175" s="204"/>
      <c r="Q1175" s="204"/>
      <c r="R1175" s="204"/>
      <c r="S1175" s="204"/>
      <c r="T1175" s="205"/>
      <c r="AT1175" s="206" t="s">
        <v>178</v>
      </c>
      <c r="AU1175" s="206" t="s">
        <v>87</v>
      </c>
      <c r="AV1175" s="13" t="s">
        <v>87</v>
      </c>
      <c r="AW1175" s="13" t="s">
        <v>38</v>
      </c>
      <c r="AX1175" s="13" t="s">
        <v>77</v>
      </c>
      <c r="AY1175" s="206" t="s">
        <v>165</v>
      </c>
    </row>
    <row r="1176" spans="1:65" s="13" customFormat="1" ht="22.5">
      <c r="B1176" s="196"/>
      <c r="C1176" s="197"/>
      <c r="D1176" s="189" t="s">
        <v>178</v>
      </c>
      <c r="E1176" s="198" t="s">
        <v>21</v>
      </c>
      <c r="F1176" s="199" t="s">
        <v>1440</v>
      </c>
      <c r="G1176" s="197"/>
      <c r="H1176" s="200">
        <v>5.29</v>
      </c>
      <c r="I1176" s="201"/>
      <c r="J1176" s="197"/>
      <c r="K1176" s="197"/>
      <c r="L1176" s="202"/>
      <c r="M1176" s="203"/>
      <c r="N1176" s="204"/>
      <c r="O1176" s="204"/>
      <c r="P1176" s="204"/>
      <c r="Q1176" s="204"/>
      <c r="R1176" s="204"/>
      <c r="S1176" s="204"/>
      <c r="T1176" s="205"/>
      <c r="AT1176" s="206" t="s">
        <v>178</v>
      </c>
      <c r="AU1176" s="206" t="s">
        <v>87</v>
      </c>
      <c r="AV1176" s="13" t="s">
        <v>87</v>
      </c>
      <c r="AW1176" s="13" t="s">
        <v>38</v>
      </c>
      <c r="AX1176" s="13" t="s">
        <v>77</v>
      </c>
      <c r="AY1176" s="206" t="s">
        <v>165</v>
      </c>
    </row>
    <row r="1177" spans="1:65" s="13" customFormat="1" ht="22.5">
      <c r="B1177" s="196"/>
      <c r="C1177" s="197"/>
      <c r="D1177" s="189" t="s">
        <v>178</v>
      </c>
      <c r="E1177" s="198" t="s">
        <v>21</v>
      </c>
      <c r="F1177" s="199" t="s">
        <v>1441</v>
      </c>
      <c r="G1177" s="197"/>
      <c r="H1177" s="200">
        <v>15</v>
      </c>
      <c r="I1177" s="201"/>
      <c r="J1177" s="197"/>
      <c r="K1177" s="197"/>
      <c r="L1177" s="202"/>
      <c r="M1177" s="203"/>
      <c r="N1177" s="204"/>
      <c r="O1177" s="204"/>
      <c r="P1177" s="204"/>
      <c r="Q1177" s="204"/>
      <c r="R1177" s="204"/>
      <c r="S1177" s="204"/>
      <c r="T1177" s="205"/>
      <c r="AT1177" s="206" t="s">
        <v>178</v>
      </c>
      <c r="AU1177" s="206" t="s">
        <v>87</v>
      </c>
      <c r="AV1177" s="13" t="s">
        <v>87</v>
      </c>
      <c r="AW1177" s="13" t="s">
        <v>38</v>
      </c>
      <c r="AX1177" s="13" t="s">
        <v>77</v>
      </c>
      <c r="AY1177" s="206" t="s">
        <v>165</v>
      </c>
    </row>
    <row r="1178" spans="1:65" s="14" customFormat="1" ht="11.25">
      <c r="B1178" s="207"/>
      <c r="C1178" s="208"/>
      <c r="D1178" s="189" t="s">
        <v>178</v>
      </c>
      <c r="E1178" s="209" t="s">
        <v>21</v>
      </c>
      <c r="F1178" s="210" t="s">
        <v>180</v>
      </c>
      <c r="G1178" s="208"/>
      <c r="H1178" s="211">
        <v>25.004999999999999</v>
      </c>
      <c r="I1178" s="212"/>
      <c r="J1178" s="208"/>
      <c r="K1178" s="208"/>
      <c r="L1178" s="213"/>
      <c r="M1178" s="214"/>
      <c r="N1178" s="215"/>
      <c r="O1178" s="215"/>
      <c r="P1178" s="215"/>
      <c r="Q1178" s="215"/>
      <c r="R1178" s="215"/>
      <c r="S1178" s="215"/>
      <c r="T1178" s="216"/>
      <c r="AT1178" s="217" t="s">
        <v>178</v>
      </c>
      <c r="AU1178" s="217" t="s">
        <v>87</v>
      </c>
      <c r="AV1178" s="14" t="s">
        <v>172</v>
      </c>
      <c r="AW1178" s="14" t="s">
        <v>38</v>
      </c>
      <c r="AX1178" s="14" t="s">
        <v>85</v>
      </c>
      <c r="AY1178" s="217" t="s">
        <v>165</v>
      </c>
    </row>
    <row r="1179" spans="1:65" s="2" customFormat="1" ht="24.2" customHeight="1">
      <c r="A1179" s="37"/>
      <c r="B1179" s="38"/>
      <c r="C1179" s="176" t="s">
        <v>1442</v>
      </c>
      <c r="D1179" s="176" t="s">
        <v>167</v>
      </c>
      <c r="E1179" s="177" t="s">
        <v>1443</v>
      </c>
      <c r="F1179" s="178" t="s">
        <v>1444</v>
      </c>
      <c r="G1179" s="179" t="s">
        <v>170</v>
      </c>
      <c r="H1179" s="180">
        <v>148.75</v>
      </c>
      <c r="I1179" s="181"/>
      <c r="J1179" s="182">
        <f>ROUND(I1179*H1179,2)</f>
        <v>0</v>
      </c>
      <c r="K1179" s="178" t="s">
        <v>171</v>
      </c>
      <c r="L1179" s="42"/>
      <c r="M1179" s="183" t="s">
        <v>21</v>
      </c>
      <c r="N1179" s="184" t="s">
        <v>48</v>
      </c>
      <c r="O1179" s="67"/>
      <c r="P1179" s="185">
        <f>O1179*H1179</f>
        <v>0</v>
      </c>
      <c r="Q1179" s="185">
        <v>0</v>
      </c>
      <c r="R1179" s="185">
        <f>Q1179*H1179</f>
        <v>0</v>
      </c>
      <c r="S1179" s="185">
        <v>0.183</v>
      </c>
      <c r="T1179" s="186">
        <f>S1179*H1179</f>
        <v>27.221249999999998</v>
      </c>
      <c r="U1179" s="37"/>
      <c r="V1179" s="37"/>
      <c r="W1179" s="37"/>
      <c r="X1179" s="37"/>
      <c r="Y1179" s="37"/>
      <c r="Z1179" s="37"/>
      <c r="AA1179" s="37"/>
      <c r="AB1179" s="37"/>
      <c r="AC1179" s="37"/>
      <c r="AD1179" s="37"/>
      <c r="AE1179" s="37"/>
      <c r="AR1179" s="187" t="s">
        <v>172</v>
      </c>
      <c r="AT1179" s="187" t="s">
        <v>167</v>
      </c>
      <c r="AU1179" s="187" t="s">
        <v>87</v>
      </c>
      <c r="AY1179" s="20" t="s">
        <v>165</v>
      </c>
      <c r="BE1179" s="188">
        <f>IF(N1179="základní",J1179,0)</f>
        <v>0</v>
      </c>
      <c r="BF1179" s="188">
        <f>IF(N1179="snížená",J1179,0)</f>
        <v>0</v>
      </c>
      <c r="BG1179" s="188">
        <f>IF(N1179="zákl. přenesená",J1179,0)</f>
        <v>0</v>
      </c>
      <c r="BH1179" s="188">
        <f>IF(N1179="sníž. přenesená",J1179,0)</f>
        <v>0</v>
      </c>
      <c r="BI1179" s="188">
        <f>IF(N1179="nulová",J1179,0)</f>
        <v>0</v>
      </c>
      <c r="BJ1179" s="20" t="s">
        <v>85</v>
      </c>
      <c r="BK1179" s="188">
        <f>ROUND(I1179*H1179,2)</f>
        <v>0</v>
      </c>
      <c r="BL1179" s="20" t="s">
        <v>172</v>
      </c>
      <c r="BM1179" s="187" t="s">
        <v>1445</v>
      </c>
    </row>
    <row r="1180" spans="1:65" s="2" customFormat="1" ht="29.25">
      <c r="A1180" s="37"/>
      <c r="B1180" s="38"/>
      <c r="C1180" s="39"/>
      <c r="D1180" s="189" t="s">
        <v>174</v>
      </c>
      <c r="E1180" s="39"/>
      <c r="F1180" s="190" t="s">
        <v>1446</v>
      </c>
      <c r="G1180" s="39"/>
      <c r="H1180" s="39"/>
      <c r="I1180" s="191"/>
      <c r="J1180" s="39"/>
      <c r="K1180" s="39"/>
      <c r="L1180" s="42"/>
      <c r="M1180" s="192"/>
      <c r="N1180" s="193"/>
      <c r="O1180" s="67"/>
      <c r="P1180" s="67"/>
      <c r="Q1180" s="67"/>
      <c r="R1180" s="67"/>
      <c r="S1180" s="67"/>
      <c r="T1180" s="68"/>
      <c r="U1180" s="37"/>
      <c r="V1180" s="37"/>
      <c r="W1180" s="37"/>
      <c r="X1180" s="37"/>
      <c r="Y1180" s="37"/>
      <c r="Z1180" s="37"/>
      <c r="AA1180" s="37"/>
      <c r="AB1180" s="37"/>
      <c r="AC1180" s="37"/>
      <c r="AD1180" s="37"/>
      <c r="AE1180" s="37"/>
      <c r="AT1180" s="20" t="s">
        <v>174</v>
      </c>
      <c r="AU1180" s="20" t="s">
        <v>87</v>
      </c>
    </row>
    <row r="1181" spans="1:65" s="2" customFormat="1" ht="11.25">
      <c r="A1181" s="37"/>
      <c r="B1181" s="38"/>
      <c r="C1181" s="39"/>
      <c r="D1181" s="194" t="s">
        <v>176</v>
      </c>
      <c r="E1181" s="39"/>
      <c r="F1181" s="195" t="s">
        <v>1447</v>
      </c>
      <c r="G1181" s="39"/>
      <c r="H1181" s="39"/>
      <c r="I1181" s="191"/>
      <c r="J1181" s="39"/>
      <c r="K1181" s="39"/>
      <c r="L1181" s="42"/>
      <c r="M1181" s="192"/>
      <c r="N1181" s="193"/>
      <c r="O1181" s="67"/>
      <c r="P1181" s="67"/>
      <c r="Q1181" s="67"/>
      <c r="R1181" s="67"/>
      <c r="S1181" s="67"/>
      <c r="T1181" s="68"/>
      <c r="U1181" s="37"/>
      <c r="V1181" s="37"/>
      <c r="W1181" s="37"/>
      <c r="X1181" s="37"/>
      <c r="Y1181" s="37"/>
      <c r="Z1181" s="37"/>
      <c r="AA1181" s="37"/>
      <c r="AB1181" s="37"/>
      <c r="AC1181" s="37"/>
      <c r="AD1181" s="37"/>
      <c r="AE1181" s="37"/>
      <c r="AT1181" s="20" t="s">
        <v>176</v>
      </c>
      <c r="AU1181" s="20" t="s">
        <v>87</v>
      </c>
    </row>
    <row r="1182" spans="1:65" s="13" customFormat="1" ht="11.25">
      <c r="B1182" s="196"/>
      <c r="C1182" s="197"/>
      <c r="D1182" s="189" t="s">
        <v>178</v>
      </c>
      <c r="E1182" s="198" t="s">
        <v>21</v>
      </c>
      <c r="F1182" s="199" t="s">
        <v>1448</v>
      </c>
      <c r="G1182" s="197"/>
      <c r="H1182" s="200">
        <v>148.75</v>
      </c>
      <c r="I1182" s="201"/>
      <c r="J1182" s="197"/>
      <c r="K1182" s="197"/>
      <c r="L1182" s="202"/>
      <c r="M1182" s="203"/>
      <c r="N1182" s="204"/>
      <c r="O1182" s="204"/>
      <c r="P1182" s="204"/>
      <c r="Q1182" s="204"/>
      <c r="R1182" s="204"/>
      <c r="S1182" s="204"/>
      <c r="T1182" s="205"/>
      <c r="AT1182" s="206" t="s">
        <v>178</v>
      </c>
      <c r="AU1182" s="206" t="s">
        <v>87</v>
      </c>
      <c r="AV1182" s="13" t="s">
        <v>87</v>
      </c>
      <c r="AW1182" s="13" t="s">
        <v>38</v>
      </c>
      <c r="AX1182" s="13" t="s">
        <v>77</v>
      </c>
      <c r="AY1182" s="206" t="s">
        <v>165</v>
      </c>
    </row>
    <row r="1183" spans="1:65" s="14" customFormat="1" ht="11.25">
      <c r="B1183" s="207"/>
      <c r="C1183" s="208"/>
      <c r="D1183" s="189" t="s">
        <v>178</v>
      </c>
      <c r="E1183" s="209" t="s">
        <v>21</v>
      </c>
      <c r="F1183" s="210" t="s">
        <v>180</v>
      </c>
      <c r="G1183" s="208"/>
      <c r="H1183" s="211">
        <v>148.75</v>
      </c>
      <c r="I1183" s="212"/>
      <c r="J1183" s="208"/>
      <c r="K1183" s="208"/>
      <c r="L1183" s="213"/>
      <c r="M1183" s="214"/>
      <c r="N1183" s="215"/>
      <c r="O1183" s="215"/>
      <c r="P1183" s="215"/>
      <c r="Q1183" s="215"/>
      <c r="R1183" s="215"/>
      <c r="S1183" s="215"/>
      <c r="T1183" s="216"/>
      <c r="AT1183" s="217" t="s">
        <v>178</v>
      </c>
      <c r="AU1183" s="217" t="s">
        <v>87</v>
      </c>
      <c r="AV1183" s="14" t="s">
        <v>172</v>
      </c>
      <c r="AW1183" s="14" t="s">
        <v>38</v>
      </c>
      <c r="AX1183" s="14" t="s">
        <v>85</v>
      </c>
      <c r="AY1183" s="217" t="s">
        <v>165</v>
      </c>
    </row>
    <row r="1184" spans="1:65" s="2" customFormat="1" ht="24.2" customHeight="1">
      <c r="A1184" s="37"/>
      <c r="B1184" s="38"/>
      <c r="C1184" s="176" t="s">
        <v>1449</v>
      </c>
      <c r="D1184" s="176" t="s">
        <v>167</v>
      </c>
      <c r="E1184" s="177" t="s">
        <v>1450</v>
      </c>
      <c r="F1184" s="178" t="s">
        <v>1451</v>
      </c>
      <c r="G1184" s="179" t="s">
        <v>170</v>
      </c>
      <c r="H1184" s="180">
        <v>6.4539999999999997</v>
      </c>
      <c r="I1184" s="181"/>
      <c r="J1184" s="182">
        <f>ROUND(I1184*H1184,2)</f>
        <v>0</v>
      </c>
      <c r="K1184" s="178" t="s">
        <v>171</v>
      </c>
      <c r="L1184" s="42"/>
      <c r="M1184" s="183" t="s">
        <v>21</v>
      </c>
      <c r="N1184" s="184" t="s">
        <v>48</v>
      </c>
      <c r="O1184" s="67"/>
      <c r="P1184" s="185">
        <f>O1184*H1184</f>
        <v>0</v>
      </c>
      <c r="Q1184" s="185">
        <v>0</v>
      </c>
      <c r="R1184" s="185">
        <f>Q1184*H1184</f>
        <v>0</v>
      </c>
      <c r="S1184" s="185">
        <v>0.25</v>
      </c>
      <c r="T1184" s="186">
        <f>S1184*H1184</f>
        <v>1.6134999999999999</v>
      </c>
      <c r="U1184" s="37"/>
      <c r="V1184" s="37"/>
      <c r="W1184" s="37"/>
      <c r="X1184" s="37"/>
      <c r="Y1184" s="37"/>
      <c r="Z1184" s="37"/>
      <c r="AA1184" s="37"/>
      <c r="AB1184" s="37"/>
      <c r="AC1184" s="37"/>
      <c r="AD1184" s="37"/>
      <c r="AE1184" s="37"/>
      <c r="AR1184" s="187" t="s">
        <v>172</v>
      </c>
      <c r="AT1184" s="187" t="s">
        <v>167</v>
      </c>
      <c r="AU1184" s="187" t="s">
        <v>87</v>
      </c>
      <c r="AY1184" s="20" t="s">
        <v>165</v>
      </c>
      <c r="BE1184" s="188">
        <f>IF(N1184="základní",J1184,0)</f>
        <v>0</v>
      </c>
      <c r="BF1184" s="188">
        <f>IF(N1184="snížená",J1184,0)</f>
        <v>0</v>
      </c>
      <c r="BG1184" s="188">
        <f>IF(N1184="zákl. přenesená",J1184,0)</f>
        <v>0</v>
      </c>
      <c r="BH1184" s="188">
        <f>IF(N1184="sníž. přenesená",J1184,0)</f>
        <v>0</v>
      </c>
      <c r="BI1184" s="188">
        <f>IF(N1184="nulová",J1184,0)</f>
        <v>0</v>
      </c>
      <c r="BJ1184" s="20" t="s">
        <v>85</v>
      </c>
      <c r="BK1184" s="188">
        <f>ROUND(I1184*H1184,2)</f>
        <v>0</v>
      </c>
      <c r="BL1184" s="20" t="s">
        <v>172</v>
      </c>
      <c r="BM1184" s="187" t="s">
        <v>1452</v>
      </c>
    </row>
    <row r="1185" spans="1:65" s="2" customFormat="1" ht="11.25">
      <c r="A1185" s="37"/>
      <c r="B1185" s="38"/>
      <c r="C1185" s="39"/>
      <c r="D1185" s="189" t="s">
        <v>174</v>
      </c>
      <c r="E1185" s="39"/>
      <c r="F1185" s="190" t="s">
        <v>1453</v>
      </c>
      <c r="G1185" s="39"/>
      <c r="H1185" s="39"/>
      <c r="I1185" s="191"/>
      <c r="J1185" s="39"/>
      <c r="K1185" s="39"/>
      <c r="L1185" s="42"/>
      <c r="M1185" s="192"/>
      <c r="N1185" s="193"/>
      <c r="O1185" s="67"/>
      <c r="P1185" s="67"/>
      <c r="Q1185" s="67"/>
      <c r="R1185" s="67"/>
      <c r="S1185" s="67"/>
      <c r="T1185" s="68"/>
      <c r="U1185" s="37"/>
      <c r="V1185" s="37"/>
      <c r="W1185" s="37"/>
      <c r="X1185" s="37"/>
      <c r="Y1185" s="37"/>
      <c r="Z1185" s="37"/>
      <c r="AA1185" s="37"/>
      <c r="AB1185" s="37"/>
      <c r="AC1185" s="37"/>
      <c r="AD1185" s="37"/>
      <c r="AE1185" s="37"/>
      <c r="AT1185" s="20" t="s">
        <v>174</v>
      </c>
      <c r="AU1185" s="20" t="s">
        <v>87</v>
      </c>
    </row>
    <row r="1186" spans="1:65" s="2" customFormat="1" ht="11.25">
      <c r="A1186" s="37"/>
      <c r="B1186" s="38"/>
      <c r="C1186" s="39"/>
      <c r="D1186" s="194" t="s">
        <v>176</v>
      </c>
      <c r="E1186" s="39"/>
      <c r="F1186" s="195" t="s">
        <v>1454</v>
      </c>
      <c r="G1186" s="39"/>
      <c r="H1186" s="39"/>
      <c r="I1186" s="191"/>
      <c r="J1186" s="39"/>
      <c r="K1186" s="39"/>
      <c r="L1186" s="42"/>
      <c r="M1186" s="192"/>
      <c r="N1186" s="193"/>
      <c r="O1186" s="67"/>
      <c r="P1186" s="67"/>
      <c r="Q1186" s="67"/>
      <c r="R1186" s="67"/>
      <c r="S1186" s="67"/>
      <c r="T1186" s="68"/>
      <c r="U1186" s="37"/>
      <c r="V1186" s="37"/>
      <c r="W1186" s="37"/>
      <c r="X1186" s="37"/>
      <c r="Y1186" s="37"/>
      <c r="Z1186" s="37"/>
      <c r="AA1186" s="37"/>
      <c r="AB1186" s="37"/>
      <c r="AC1186" s="37"/>
      <c r="AD1186" s="37"/>
      <c r="AE1186" s="37"/>
      <c r="AT1186" s="20" t="s">
        <v>176</v>
      </c>
      <c r="AU1186" s="20" t="s">
        <v>87</v>
      </c>
    </row>
    <row r="1187" spans="1:65" s="13" customFormat="1" ht="22.5">
      <c r="B1187" s="196"/>
      <c r="C1187" s="197"/>
      <c r="D1187" s="189" t="s">
        <v>178</v>
      </c>
      <c r="E1187" s="198" t="s">
        <v>21</v>
      </c>
      <c r="F1187" s="199" t="s">
        <v>798</v>
      </c>
      <c r="G1187" s="197"/>
      <c r="H1187" s="200">
        <v>6.4539999999999997</v>
      </c>
      <c r="I1187" s="201"/>
      <c r="J1187" s="197"/>
      <c r="K1187" s="197"/>
      <c r="L1187" s="202"/>
      <c r="M1187" s="203"/>
      <c r="N1187" s="204"/>
      <c r="O1187" s="204"/>
      <c r="P1187" s="204"/>
      <c r="Q1187" s="204"/>
      <c r="R1187" s="204"/>
      <c r="S1187" s="204"/>
      <c r="T1187" s="205"/>
      <c r="AT1187" s="206" t="s">
        <v>178</v>
      </c>
      <c r="AU1187" s="206" t="s">
        <v>87</v>
      </c>
      <c r="AV1187" s="13" t="s">
        <v>87</v>
      </c>
      <c r="AW1187" s="13" t="s">
        <v>38</v>
      </c>
      <c r="AX1187" s="13" t="s">
        <v>77</v>
      </c>
      <c r="AY1187" s="206" t="s">
        <v>165</v>
      </c>
    </row>
    <row r="1188" spans="1:65" s="14" customFormat="1" ht="11.25">
      <c r="B1188" s="207"/>
      <c r="C1188" s="208"/>
      <c r="D1188" s="189" t="s">
        <v>178</v>
      </c>
      <c r="E1188" s="209" t="s">
        <v>21</v>
      </c>
      <c r="F1188" s="210" t="s">
        <v>180</v>
      </c>
      <c r="G1188" s="208"/>
      <c r="H1188" s="211">
        <v>6.4539999999999997</v>
      </c>
      <c r="I1188" s="212"/>
      <c r="J1188" s="208"/>
      <c r="K1188" s="208"/>
      <c r="L1188" s="213"/>
      <c r="M1188" s="214"/>
      <c r="N1188" s="215"/>
      <c r="O1188" s="215"/>
      <c r="P1188" s="215"/>
      <c r="Q1188" s="215"/>
      <c r="R1188" s="215"/>
      <c r="S1188" s="215"/>
      <c r="T1188" s="216"/>
      <c r="AT1188" s="217" t="s">
        <v>178</v>
      </c>
      <c r="AU1188" s="217" t="s">
        <v>87</v>
      </c>
      <c r="AV1188" s="14" t="s">
        <v>172</v>
      </c>
      <c r="AW1188" s="14" t="s">
        <v>38</v>
      </c>
      <c r="AX1188" s="14" t="s">
        <v>85</v>
      </c>
      <c r="AY1188" s="217" t="s">
        <v>165</v>
      </c>
    </row>
    <row r="1189" spans="1:65" s="2" customFormat="1" ht="24.2" customHeight="1">
      <c r="A1189" s="37"/>
      <c r="B1189" s="38"/>
      <c r="C1189" s="176" t="s">
        <v>1455</v>
      </c>
      <c r="D1189" s="176" t="s">
        <v>167</v>
      </c>
      <c r="E1189" s="177" t="s">
        <v>1456</v>
      </c>
      <c r="F1189" s="178" t="s">
        <v>1457</v>
      </c>
      <c r="G1189" s="179" t="s">
        <v>170</v>
      </c>
      <c r="H1189" s="180">
        <v>5.593</v>
      </c>
      <c r="I1189" s="181"/>
      <c r="J1189" s="182">
        <f>ROUND(I1189*H1189,2)</f>
        <v>0</v>
      </c>
      <c r="K1189" s="178" t="s">
        <v>171</v>
      </c>
      <c r="L1189" s="42"/>
      <c r="M1189" s="183" t="s">
        <v>21</v>
      </c>
      <c r="N1189" s="184" t="s">
        <v>48</v>
      </c>
      <c r="O1189" s="67"/>
      <c r="P1189" s="185">
        <f>O1189*H1189</f>
        <v>0</v>
      </c>
      <c r="Q1189" s="185">
        <v>0</v>
      </c>
      <c r="R1189" s="185">
        <f>Q1189*H1189</f>
        <v>0</v>
      </c>
      <c r="S1189" s="185">
        <v>5.2999999999999999E-2</v>
      </c>
      <c r="T1189" s="186">
        <f>S1189*H1189</f>
        <v>0.296429</v>
      </c>
      <c r="U1189" s="37"/>
      <c r="V1189" s="37"/>
      <c r="W1189" s="37"/>
      <c r="X1189" s="37"/>
      <c r="Y1189" s="37"/>
      <c r="Z1189" s="37"/>
      <c r="AA1189" s="37"/>
      <c r="AB1189" s="37"/>
      <c r="AC1189" s="37"/>
      <c r="AD1189" s="37"/>
      <c r="AE1189" s="37"/>
      <c r="AR1189" s="187" t="s">
        <v>172</v>
      </c>
      <c r="AT1189" s="187" t="s">
        <v>167</v>
      </c>
      <c r="AU1189" s="187" t="s">
        <v>87</v>
      </c>
      <c r="AY1189" s="20" t="s">
        <v>165</v>
      </c>
      <c r="BE1189" s="188">
        <f>IF(N1189="základní",J1189,0)</f>
        <v>0</v>
      </c>
      <c r="BF1189" s="188">
        <f>IF(N1189="snížená",J1189,0)</f>
        <v>0</v>
      </c>
      <c r="BG1189" s="188">
        <f>IF(N1189="zákl. přenesená",J1189,0)</f>
        <v>0</v>
      </c>
      <c r="BH1189" s="188">
        <f>IF(N1189="sníž. přenesená",J1189,0)</f>
        <v>0</v>
      </c>
      <c r="BI1189" s="188">
        <f>IF(N1189="nulová",J1189,0)</f>
        <v>0</v>
      </c>
      <c r="BJ1189" s="20" t="s">
        <v>85</v>
      </c>
      <c r="BK1189" s="188">
        <f>ROUND(I1189*H1189,2)</f>
        <v>0</v>
      </c>
      <c r="BL1189" s="20" t="s">
        <v>172</v>
      </c>
      <c r="BM1189" s="187" t="s">
        <v>1458</v>
      </c>
    </row>
    <row r="1190" spans="1:65" s="2" customFormat="1" ht="29.25">
      <c r="A1190" s="37"/>
      <c r="B1190" s="38"/>
      <c r="C1190" s="39"/>
      <c r="D1190" s="189" t="s">
        <v>174</v>
      </c>
      <c r="E1190" s="39"/>
      <c r="F1190" s="190" t="s">
        <v>1459</v>
      </c>
      <c r="G1190" s="39"/>
      <c r="H1190" s="39"/>
      <c r="I1190" s="191"/>
      <c r="J1190" s="39"/>
      <c r="K1190" s="39"/>
      <c r="L1190" s="42"/>
      <c r="M1190" s="192"/>
      <c r="N1190" s="193"/>
      <c r="O1190" s="67"/>
      <c r="P1190" s="67"/>
      <c r="Q1190" s="67"/>
      <c r="R1190" s="67"/>
      <c r="S1190" s="67"/>
      <c r="T1190" s="68"/>
      <c r="U1190" s="37"/>
      <c r="V1190" s="37"/>
      <c r="W1190" s="37"/>
      <c r="X1190" s="37"/>
      <c r="Y1190" s="37"/>
      <c r="Z1190" s="37"/>
      <c r="AA1190" s="37"/>
      <c r="AB1190" s="37"/>
      <c r="AC1190" s="37"/>
      <c r="AD1190" s="37"/>
      <c r="AE1190" s="37"/>
      <c r="AT1190" s="20" t="s">
        <v>174</v>
      </c>
      <c r="AU1190" s="20" t="s">
        <v>87</v>
      </c>
    </row>
    <row r="1191" spans="1:65" s="2" customFormat="1" ht="11.25">
      <c r="A1191" s="37"/>
      <c r="B1191" s="38"/>
      <c r="C1191" s="39"/>
      <c r="D1191" s="194" t="s">
        <v>176</v>
      </c>
      <c r="E1191" s="39"/>
      <c r="F1191" s="195" t="s">
        <v>1460</v>
      </c>
      <c r="G1191" s="39"/>
      <c r="H1191" s="39"/>
      <c r="I1191" s="191"/>
      <c r="J1191" s="39"/>
      <c r="K1191" s="39"/>
      <c r="L1191" s="42"/>
      <c r="M1191" s="192"/>
      <c r="N1191" s="193"/>
      <c r="O1191" s="67"/>
      <c r="P1191" s="67"/>
      <c r="Q1191" s="67"/>
      <c r="R1191" s="67"/>
      <c r="S1191" s="67"/>
      <c r="T1191" s="68"/>
      <c r="U1191" s="37"/>
      <c r="V1191" s="37"/>
      <c r="W1191" s="37"/>
      <c r="X1191" s="37"/>
      <c r="Y1191" s="37"/>
      <c r="Z1191" s="37"/>
      <c r="AA1191" s="37"/>
      <c r="AB1191" s="37"/>
      <c r="AC1191" s="37"/>
      <c r="AD1191" s="37"/>
      <c r="AE1191" s="37"/>
      <c r="AT1191" s="20" t="s">
        <v>176</v>
      </c>
      <c r="AU1191" s="20" t="s">
        <v>87</v>
      </c>
    </row>
    <row r="1192" spans="1:65" s="13" customFormat="1" ht="22.5">
      <c r="B1192" s="196"/>
      <c r="C1192" s="197"/>
      <c r="D1192" s="189" t="s">
        <v>178</v>
      </c>
      <c r="E1192" s="198" t="s">
        <v>21</v>
      </c>
      <c r="F1192" s="199" t="s">
        <v>1461</v>
      </c>
      <c r="G1192" s="197"/>
      <c r="H1192" s="200">
        <v>5.593</v>
      </c>
      <c r="I1192" s="201"/>
      <c r="J1192" s="197"/>
      <c r="K1192" s="197"/>
      <c r="L1192" s="202"/>
      <c r="M1192" s="203"/>
      <c r="N1192" s="204"/>
      <c r="O1192" s="204"/>
      <c r="P1192" s="204"/>
      <c r="Q1192" s="204"/>
      <c r="R1192" s="204"/>
      <c r="S1192" s="204"/>
      <c r="T1192" s="205"/>
      <c r="AT1192" s="206" t="s">
        <v>178</v>
      </c>
      <c r="AU1192" s="206" t="s">
        <v>87</v>
      </c>
      <c r="AV1192" s="13" t="s">
        <v>87</v>
      </c>
      <c r="AW1192" s="13" t="s">
        <v>38</v>
      </c>
      <c r="AX1192" s="13" t="s">
        <v>77</v>
      </c>
      <c r="AY1192" s="206" t="s">
        <v>165</v>
      </c>
    </row>
    <row r="1193" spans="1:65" s="14" customFormat="1" ht="11.25">
      <c r="B1193" s="207"/>
      <c r="C1193" s="208"/>
      <c r="D1193" s="189" t="s">
        <v>178</v>
      </c>
      <c r="E1193" s="209" t="s">
        <v>21</v>
      </c>
      <c r="F1193" s="210" t="s">
        <v>180</v>
      </c>
      <c r="G1193" s="208"/>
      <c r="H1193" s="211">
        <v>5.593</v>
      </c>
      <c r="I1193" s="212"/>
      <c r="J1193" s="208"/>
      <c r="K1193" s="208"/>
      <c r="L1193" s="213"/>
      <c r="M1193" s="214"/>
      <c r="N1193" s="215"/>
      <c r="O1193" s="215"/>
      <c r="P1193" s="215"/>
      <c r="Q1193" s="215"/>
      <c r="R1193" s="215"/>
      <c r="S1193" s="215"/>
      <c r="T1193" s="216"/>
      <c r="AT1193" s="217" t="s">
        <v>178</v>
      </c>
      <c r="AU1193" s="217" t="s">
        <v>87</v>
      </c>
      <c r="AV1193" s="14" t="s">
        <v>172</v>
      </c>
      <c r="AW1193" s="14" t="s">
        <v>38</v>
      </c>
      <c r="AX1193" s="14" t="s">
        <v>85</v>
      </c>
      <c r="AY1193" s="217" t="s">
        <v>165</v>
      </c>
    </row>
    <row r="1194" spans="1:65" s="2" customFormat="1" ht="24.2" customHeight="1">
      <c r="A1194" s="37"/>
      <c r="B1194" s="38"/>
      <c r="C1194" s="176" t="s">
        <v>1462</v>
      </c>
      <c r="D1194" s="176" t="s">
        <v>167</v>
      </c>
      <c r="E1194" s="177" t="s">
        <v>1463</v>
      </c>
      <c r="F1194" s="178" t="s">
        <v>1464</v>
      </c>
      <c r="G1194" s="179" t="s">
        <v>170</v>
      </c>
      <c r="H1194" s="180">
        <v>22.56</v>
      </c>
      <c r="I1194" s="181"/>
      <c r="J1194" s="182">
        <f>ROUND(I1194*H1194,2)</f>
        <v>0</v>
      </c>
      <c r="K1194" s="178" t="s">
        <v>171</v>
      </c>
      <c r="L1194" s="42"/>
      <c r="M1194" s="183" t="s">
        <v>21</v>
      </c>
      <c r="N1194" s="184" t="s">
        <v>48</v>
      </c>
      <c r="O1194" s="67"/>
      <c r="P1194" s="185">
        <f>O1194*H1194</f>
        <v>0</v>
      </c>
      <c r="Q1194" s="185">
        <v>0</v>
      </c>
      <c r="R1194" s="185">
        <f>Q1194*H1194</f>
        <v>0</v>
      </c>
      <c r="S1194" s="185">
        <v>0.05</v>
      </c>
      <c r="T1194" s="186">
        <f>S1194*H1194</f>
        <v>1.1279999999999999</v>
      </c>
      <c r="U1194" s="37"/>
      <c r="V1194" s="37"/>
      <c r="W1194" s="37"/>
      <c r="X1194" s="37"/>
      <c r="Y1194" s="37"/>
      <c r="Z1194" s="37"/>
      <c r="AA1194" s="37"/>
      <c r="AB1194" s="37"/>
      <c r="AC1194" s="37"/>
      <c r="AD1194" s="37"/>
      <c r="AE1194" s="37"/>
      <c r="AR1194" s="187" t="s">
        <v>172</v>
      </c>
      <c r="AT1194" s="187" t="s">
        <v>167</v>
      </c>
      <c r="AU1194" s="187" t="s">
        <v>87</v>
      </c>
      <c r="AY1194" s="20" t="s">
        <v>165</v>
      </c>
      <c r="BE1194" s="188">
        <f>IF(N1194="základní",J1194,0)</f>
        <v>0</v>
      </c>
      <c r="BF1194" s="188">
        <f>IF(N1194="snížená",J1194,0)</f>
        <v>0</v>
      </c>
      <c r="BG1194" s="188">
        <f>IF(N1194="zákl. přenesená",J1194,0)</f>
        <v>0</v>
      </c>
      <c r="BH1194" s="188">
        <f>IF(N1194="sníž. přenesená",J1194,0)</f>
        <v>0</v>
      </c>
      <c r="BI1194" s="188">
        <f>IF(N1194="nulová",J1194,0)</f>
        <v>0</v>
      </c>
      <c r="BJ1194" s="20" t="s">
        <v>85</v>
      </c>
      <c r="BK1194" s="188">
        <f>ROUND(I1194*H1194,2)</f>
        <v>0</v>
      </c>
      <c r="BL1194" s="20" t="s">
        <v>172</v>
      </c>
      <c r="BM1194" s="187" t="s">
        <v>1465</v>
      </c>
    </row>
    <row r="1195" spans="1:65" s="2" customFormat="1" ht="29.25">
      <c r="A1195" s="37"/>
      <c r="B1195" s="38"/>
      <c r="C1195" s="39"/>
      <c r="D1195" s="189" t="s">
        <v>174</v>
      </c>
      <c r="E1195" s="39"/>
      <c r="F1195" s="190" t="s">
        <v>1466</v>
      </c>
      <c r="G1195" s="39"/>
      <c r="H1195" s="39"/>
      <c r="I1195" s="191"/>
      <c r="J1195" s="39"/>
      <c r="K1195" s="39"/>
      <c r="L1195" s="42"/>
      <c r="M1195" s="192"/>
      <c r="N1195" s="193"/>
      <c r="O1195" s="67"/>
      <c r="P1195" s="67"/>
      <c r="Q1195" s="67"/>
      <c r="R1195" s="67"/>
      <c r="S1195" s="67"/>
      <c r="T1195" s="68"/>
      <c r="U1195" s="37"/>
      <c r="V1195" s="37"/>
      <c r="W1195" s="37"/>
      <c r="X1195" s="37"/>
      <c r="Y1195" s="37"/>
      <c r="Z1195" s="37"/>
      <c r="AA1195" s="37"/>
      <c r="AB1195" s="37"/>
      <c r="AC1195" s="37"/>
      <c r="AD1195" s="37"/>
      <c r="AE1195" s="37"/>
      <c r="AT1195" s="20" t="s">
        <v>174</v>
      </c>
      <c r="AU1195" s="20" t="s">
        <v>87</v>
      </c>
    </row>
    <row r="1196" spans="1:65" s="2" customFormat="1" ht="11.25">
      <c r="A1196" s="37"/>
      <c r="B1196" s="38"/>
      <c r="C1196" s="39"/>
      <c r="D1196" s="194" t="s">
        <v>176</v>
      </c>
      <c r="E1196" s="39"/>
      <c r="F1196" s="195" t="s">
        <v>1467</v>
      </c>
      <c r="G1196" s="39"/>
      <c r="H1196" s="39"/>
      <c r="I1196" s="191"/>
      <c r="J1196" s="39"/>
      <c r="K1196" s="39"/>
      <c r="L1196" s="42"/>
      <c r="M1196" s="192"/>
      <c r="N1196" s="193"/>
      <c r="O1196" s="67"/>
      <c r="P1196" s="67"/>
      <c r="Q1196" s="67"/>
      <c r="R1196" s="67"/>
      <c r="S1196" s="67"/>
      <c r="T1196" s="68"/>
      <c r="U1196" s="37"/>
      <c r="V1196" s="37"/>
      <c r="W1196" s="37"/>
      <c r="X1196" s="37"/>
      <c r="Y1196" s="37"/>
      <c r="Z1196" s="37"/>
      <c r="AA1196" s="37"/>
      <c r="AB1196" s="37"/>
      <c r="AC1196" s="37"/>
      <c r="AD1196" s="37"/>
      <c r="AE1196" s="37"/>
      <c r="AT1196" s="20" t="s">
        <v>176</v>
      </c>
      <c r="AU1196" s="20" t="s">
        <v>87</v>
      </c>
    </row>
    <row r="1197" spans="1:65" s="13" customFormat="1" ht="22.5">
      <c r="B1197" s="196"/>
      <c r="C1197" s="197"/>
      <c r="D1197" s="189" t="s">
        <v>178</v>
      </c>
      <c r="E1197" s="198" t="s">
        <v>21</v>
      </c>
      <c r="F1197" s="199" t="s">
        <v>1468</v>
      </c>
      <c r="G1197" s="197"/>
      <c r="H1197" s="200">
        <v>11.28</v>
      </c>
      <c r="I1197" s="201"/>
      <c r="J1197" s="197"/>
      <c r="K1197" s="197"/>
      <c r="L1197" s="202"/>
      <c r="M1197" s="203"/>
      <c r="N1197" s="204"/>
      <c r="O1197" s="204"/>
      <c r="P1197" s="204"/>
      <c r="Q1197" s="204"/>
      <c r="R1197" s="204"/>
      <c r="S1197" s="204"/>
      <c r="T1197" s="205"/>
      <c r="AT1197" s="206" t="s">
        <v>178</v>
      </c>
      <c r="AU1197" s="206" t="s">
        <v>87</v>
      </c>
      <c r="AV1197" s="13" t="s">
        <v>87</v>
      </c>
      <c r="AW1197" s="13" t="s">
        <v>38</v>
      </c>
      <c r="AX1197" s="13" t="s">
        <v>77</v>
      </c>
      <c r="AY1197" s="206" t="s">
        <v>165</v>
      </c>
    </row>
    <row r="1198" spans="1:65" s="13" customFormat="1" ht="22.5">
      <c r="B1198" s="196"/>
      <c r="C1198" s="197"/>
      <c r="D1198" s="189" t="s">
        <v>178</v>
      </c>
      <c r="E1198" s="198" t="s">
        <v>21</v>
      </c>
      <c r="F1198" s="199" t="s">
        <v>1469</v>
      </c>
      <c r="G1198" s="197"/>
      <c r="H1198" s="200">
        <v>11.28</v>
      </c>
      <c r="I1198" s="201"/>
      <c r="J1198" s="197"/>
      <c r="K1198" s="197"/>
      <c r="L1198" s="202"/>
      <c r="M1198" s="203"/>
      <c r="N1198" s="204"/>
      <c r="O1198" s="204"/>
      <c r="P1198" s="204"/>
      <c r="Q1198" s="204"/>
      <c r="R1198" s="204"/>
      <c r="S1198" s="204"/>
      <c r="T1198" s="205"/>
      <c r="AT1198" s="206" t="s">
        <v>178</v>
      </c>
      <c r="AU1198" s="206" t="s">
        <v>87</v>
      </c>
      <c r="AV1198" s="13" t="s">
        <v>87</v>
      </c>
      <c r="AW1198" s="13" t="s">
        <v>38</v>
      </c>
      <c r="AX1198" s="13" t="s">
        <v>77</v>
      </c>
      <c r="AY1198" s="206" t="s">
        <v>165</v>
      </c>
    </row>
    <row r="1199" spans="1:65" s="14" customFormat="1" ht="11.25">
      <c r="B1199" s="207"/>
      <c r="C1199" s="208"/>
      <c r="D1199" s="189" t="s">
        <v>178</v>
      </c>
      <c r="E1199" s="209" t="s">
        <v>21</v>
      </c>
      <c r="F1199" s="210" t="s">
        <v>180</v>
      </c>
      <c r="G1199" s="208"/>
      <c r="H1199" s="211">
        <v>22.56</v>
      </c>
      <c r="I1199" s="212"/>
      <c r="J1199" s="208"/>
      <c r="K1199" s="208"/>
      <c r="L1199" s="213"/>
      <c r="M1199" s="214"/>
      <c r="N1199" s="215"/>
      <c r="O1199" s="215"/>
      <c r="P1199" s="215"/>
      <c r="Q1199" s="215"/>
      <c r="R1199" s="215"/>
      <c r="S1199" s="215"/>
      <c r="T1199" s="216"/>
      <c r="AT1199" s="217" t="s">
        <v>178</v>
      </c>
      <c r="AU1199" s="217" t="s">
        <v>87</v>
      </c>
      <c r="AV1199" s="14" t="s">
        <v>172</v>
      </c>
      <c r="AW1199" s="14" t="s">
        <v>38</v>
      </c>
      <c r="AX1199" s="14" t="s">
        <v>85</v>
      </c>
      <c r="AY1199" s="217" t="s">
        <v>165</v>
      </c>
    </row>
    <row r="1200" spans="1:65" s="2" customFormat="1" ht="16.5" customHeight="1">
      <c r="A1200" s="37"/>
      <c r="B1200" s="38"/>
      <c r="C1200" s="176" t="s">
        <v>1470</v>
      </c>
      <c r="D1200" s="176" t="s">
        <v>167</v>
      </c>
      <c r="E1200" s="177" t="s">
        <v>1471</v>
      </c>
      <c r="F1200" s="178" t="s">
        <v>1472</v>
      </c>
      <c r="G1200" s="179" t="s">
        <v>449</v>
      </c>
      <c r="H1200" s="180">
        <v>2</v>
      </c>
      <c r="I1200" s="181"/>
      <c r="J1200" s="182">
        <f>ROUND(I1200*H1200,2)</f>
        <v>0</v>
      </c>
      <c r="K1200" s="178" t="s">
        <v>171</v>
      </c>
      <c r="L1200" s="42"/>
      <c r="M1200" s="183" t="s">
        <v>21</v>
      </c>
      <c r="N1200" s="184" t="s">
        <v>48</v>
      </c>
      <c r="O1200" s="67"/>
      <c r="P1200" s="185">
        <f>O1200*H1200</f>
        <v>0</v>
      </c>
      <c r="Q1200" s="185">
        <v>0</v>
      </c>
      <c r="R1200" s="185">
        <f>Q1200*H1200</f>
        <v>0</v>
      </c>
      <c r="S1200" s="185">
        <v>5.5E-2</v>
      </c>
      <c r="T1200" s="186">
        <f>S1200*H1200</f>
        <v>0.11</v>
      </c>
      <c r="U1200" s="37"/>
      <c r="V1200" s="37"/>
      <c r="W1200" s="37"/>
      <c r="X1200" s="37"/>
      <c r="Y1200" s="37"/>
      <c r="Z1200" s="37"/>
      <c r="AA1200" s="37"/>
      <c r="AB1200" s="37"/>
      <c r="AC1200" s="37"/>
      <c r="AD1200" s="37"/>
      <c r="AE1200" s="37"/>
      <c r="AR1200" s="187" t="s">
        <v>172</v>
      </c>
      <c r="AT1200" s="187" t="s">
        <v>167</v>
      </c>
      <c r="AU1200" s="187" t="s">
        <v>87</v>
      </c>
      <c r="AY1200" s="20" t="s">
        <v>165</v>
      </c>
      <c r="BE1200" s="188">
        <f>IF(N1200="základní",J1200,0)</f>
        <v>0</v>
      </c>
      <c r="BF1200" s="188">
        <f>IF(N1200="snížená",J1200,0)</f>
        <v>0</v>
      </c>
      <c r="BG1200" s="188">
        <f>IF(N1200="zákl. přenesená",J1200,0)</f>
        <v>0</v>
      </c>
      <c r="BH1200" s="188">
        <f>IF(N1200="sníž. přenesená",J1200,0)</f>
        <v>0</v>
      </c>
      <c r="BI1200" s="188">
        <f>IF(N1200="nulová",J1200,0)</f>
        <v>0</v>
      </c>
      <c r="BJ1200" s="20" t="s">
        <v>85</v>
      </c>
      <c r="BK1200" s="188">
        <f>ROUND(I1200*H1200,2)</f>
        <v>0</v>
      </c>
      <c r="BL1200" s="20" t="s">
        <v>172</v>
      </c>
      <c r="BM1200" s="187" t="s">
        <v>1473</v>
      </c>
    </row>
    <row r="1201" spans="1:65" s="2" customFormat="1" ht="29.25">
      <c r="A1201" s="37"/>
      <c r="B1201" s="38"/>
      <c r="C1201" s="39"/>
      <c r="D1201" s="189" t="s">
        <v>174</v>
      </c>
      <c r="E1201" s="39"/>
      <c r="F1201" s="190" t="s">
        <v>1474</v>
      </c>
      <c r="G1201" s="39"/>
      <c r="H1201" s="39"/>
      <c r="I1201" s="191"/>
      <c r="J1201" s="39"/>
      <c r="K1201" s="39"/>
      <c r="L1201" s="42"/>
      <c r="M1201" s="192"/>
      <c r="N1201" s="193"/>
      <c r="O1201" s="67"/>
      <c r="P1201" s="67"/>
      <c r="Q1201" s="67"/>
      <c r="R1201" s="67"/>
      <c r="S1201" s="67"/>
      <c r="T1201" s="68"/>
      <c r="U1201" s="37"/>
      <c r="V1201" s="37"/>
      <c r="W1201" s="37"/>
      <c r="X1201" s="37"/>
      <c r="Y1201" s="37"/>
      <c r="Z1201" s="37"/>
      <c r="AA1201" s="37"/>
      <c r="AB1201" s="37"/>
      <c r="AC1201" s="37"/>
      <c r="AD1201" s="37"/>
      <c r="AE1201" s="37"/>
      <c r="AT1201" s="20" t="s">
        <v>174</v>
      </c>
      <c r="AU1201" s="20" t="s">
        <v>87</v>
      </c>
    </row>
    <row r="1202" spans="1:65" s="2" customFormat="1" ht="11.25">
      <c r="A1202" s="37"/>
      <c r="B1202" s="38"/>
      <c r="C1202" s="39"/>
      <c r="D1202" s="194" t="s">
        <v>176</v>
      </c>
      <c r="E1202" s="39"/>
      <c r="F1202" s="195" t="s">
        <v>1475</v>
      </c>
      <c r="G1202" s="39"/>
      <c r="H1202" s="39"/>
      <c r="I1202" s="191"/>
      <c r="J1202" s="39"/>
      <c r="K1202" s="39"/>
      <c r="L1202" s="42"/>
      <c r="M1202" s="192"/>
      <c r="N1202" s="193"/>
      <c r="O1202" s="67"/>
      <c r="P1202" s="67"/>
      <c r="Q1202" s="67"/>
      <c r="R1202" s="67"/>
      <c r="S1202" s="67"/>
      <c r="T1202" s="68"/>
      <c r="U1202" s="37"/>
      <c r="V1202" s="37"/>
      <c r="W1202" s="37"/>
      <c r="X1202" s="37"/>
      <c r="Y1202" s="37"/>
      <c r="Z1202" s="37"/>
      <c r="AA1202" s="37"/>
      <c r="AB1202" s="37"/>
      <c r="AC1202" s="37"/>
      <c r="AD1202" s="37"/>
      <c r="AE1202" s="37"/>
      <c r="AT1202" s="20" t="s">
        <v>176</v>
      </c>
      <c r="AU1202" s="20" t="s">
        <v>87</v>
      </c>
    </row>
    <row r="1203" spans="1:65" s="13" customFormat="1" ht="22.5">
      <c r="B1203" s="196"/>
      <c r="C1203" s="197"/>
      <c r="D1203" s="189" t="s">
        <v>178</v>
      </c>
      <c r="E1203" s="198" t="s">
        <v>21</v>
      </c>
      <c r="F1203" s="199" t="s">
        <v>1476</v>
      </c>
      <c r="G1203" s="197"/>
      <c r="H1203" s="200">
        <v>1</v>
      </c>
      <c r="I1203" s="201"/>
      <c r="J1203" s="197"/>
      <c r="K1203" s="197"/>
      <c r="L1203" s="202"/>
      <c r="M1203" s="203"/>
      <c r="N1203" s="204"/>
      <c r="O1203" s="204"/>
      <c r="P1203" s="204"/>
      <c r="Q1203" s="204"/>
      <c r="R1203" s="204"/>
      <c r="S1203" s="204"/>
      <c r="T1203" s="205"/>
      <c r="AT1203" s="206" t="s">
        <v>178</v>
      </c>
      <c r="AU1203" s="206" t="s">
        <v>87</v>
      </c>
      <c r="AV1203" s="13" t="s">
        <v>87</v>
      </c>
      <c r="AW1203" s="13" t="s">
        <v>38</v>
      </c>
      <c r="AX1203" s="13" t="s">
        <v>77</v>
      </c>
      <c r="AY1203" s="206" t="s">
        <v>165</v>
      </c>
    </row>
    <row r="1204" spans="1:65" s="13" customFormat="1" ht="22.5">
      <c r="B1204" s="196"/>
      <c r="C1204" s="197"/>
      <c r="D1204" s="189" t="s">
        <v>178</v>
      </c>
      <c r="E1204" s="198" t="s">
        <v>21</v>
      </c>
      <c r="F1204" s="199" t="s">
        <v>1477</v>
      </c>
      <c r="G1204" s="197"/>
      <c r="H1204" s="200">
        <v>1</v>
      </c>
      <c r="I1204" s="201"/>
      <c r="J1204" s="197"/>
      <c r="K1204" s="197"/>
      <c r="L1204" s="202"/>
      <c r="M1204" s="203"/>
      <c r="N1204" s="204"/>
      <c r="O1204" s="204"/>
      <c r="P1204" s="204"/>
      <c r="Q1204" s="204"/>
      <c r="R1204" s="204"/>
      <c r="S1204" s="204"/>
      <c r="T1204" s="205"/>
      <c r="AT1204" s="206" t="s">
        <v>178</v>
      </c>
      <c r="AU1204" s="206" t="s">
        <v>87</v>
      </c>
      <c r="AV1204" s="13" t="s">
        <v>87</v>
      </c>
      <c r="AW1204" s="13" t="s">
        <v>38</v>
      </c>
      <c r="AX1204" s="13" t="s">
        <v>77</v>
      </c>
      <c r="AY1204" s="206" t="s">
        <v>165</v>
      </c>
    </row>
    <row r="1205" spans="1:65" s="14" customFormat="1" ht="11.25">
      <c r="B1205" s="207"/>
      <c r="C1205" s="208"/>
      <c r="D1205" s="189" t="s">
        <v>178</v>
      </c>
      <c r="E1205" s="209" t="s">
        <v>21</v>
      </c>
      <c r="F1205" s="210" t="s">
        <v>180</v>
      </c>
      <c r="G1205" s="208"/>
      <c r="H1205" s="211">
        <v>2</v>
      </c>
      <c r="I1205" s="212"/>
      <c r="J1205" s="208"/>
      <c r="K1205" s="208"/>
      <c r="L1205" s="213"/>
      <c r="M1205" s="214"/>
      <c r="N1205" s="215"/>
      <c r="O1205" s="215"/>
      <c r="P1205" s="215"/>
      <c r="Q1205" s="215"/>
      <c r="R1205" s="215"/>
      <c r="S1205" s="215"/>
      <c r="T1205" s="216"/>
      <c r="AT1205" s="217" t="s">
        <v>178</v>
      </c>
      <c r="AU1205" s="217" t="s">
        <v>87</v>
      </c>
      <c r="AV1205" s="14" t="s">
        <v>172</v>
      </c>
      <c r="AW1205" s="14" t="s">
        <v>38</v>
      </c>
      <c r="AX1205" s="14" t="s">
        <v>85</v>
      </c>
      <c r="AY1205" s="217" t="s">
        <v>165</v>
      </c>
    </row>
    <row r="1206" spans="1:65" s="2" customFormat="1" ht="21.75" customHeight="1">
      <c r="A1206" s="37"/>
      <c r="B1206" s="38"/>
      <c r="C1206" s="176" t="s">
        <v>1478</v>
      </c>
      <c r="D1206" s="176" t="s">
        <v>167</v>
      </c>
      <c r="E1206" s="177" t="s">
        <v>1479</v>
      </c>
      <c r="F1206" s="178" t="s">
        <v>1480</v>
      </c>
      <c r="G1206" s="179" t="s">
        <v>170</v>
      </c>
      <c r="H1206" s="180">
        <v>22.78</v>
      </c>
      <c r="I1206" s="181"/>
      <c r="J1206" s="182">
        <f>ROUND(I1206*H1206,2)</f>
        <v>0</v>
      </c>
      <c r="K1206" s="178" t="s">
        <v>171</v>
      </c>
      <c r="L1206" s="42"/>
      <c r="M1206" s="183" t="s">
        <v>21</v>
      </c>
      <c r="N1206" s="184" t="s">
        <v>48</v>
      </c>
      <c r="O1206" s="67"/>
      <c r="P1206" s="185">
        <f>O1206*H1206</f>
        <v>0</v>
      </c>
      <c r="Q1206" s="185">
        <v>0</v>
      </c>
      <c r="R1206" s="185">
        <f>Q1206*H1206</f>
        <v>0</v>
      </c>
      <c r="S1206" s="185">
        <v>7.5999999999999998E-2</v>
      </c>
      <c r="T1206" s="186">
        <f>S1206*H1206</f>
        <v>1.7312800000000002</v>
      </c>
      <c r="U1206" s="37"/>
      <c r="V1206" s="37"/>
      <c r="W1206" s="37"/>
      <c r="X1206" s="37"/>
      <c r="Y1206" s="37"/>
      <c r="Z1206" s="37"/>
      <c r="AA1206" s="37"/>
      <c r="AB1206" s="37"/>
      <c r="AC1206" s="37"/>
      <c r="AD1206" s="37"/>
      <c r="AE1206" s="37"/>
      <c r="AR1206" s="187" t="s">
        <v>172</v>
      </c>
      <c r="AT1206" s="187" t="s">
        <v>167</v>
      </c>
      <c r="AU1206" s="187" t="s">
        <v>87</v>
      </c>
      <c r="AY1206" s="20" t="s">
        <v>165</v>
      </c>
      <c r="BE1206" s="188">
        <f>IF(N1206="základní",J1206,0)</f>
        <v>0</v>
      </c>
      <c r="BF1206" s="188">
        <f>IF(N1206="snížená",J1206,0)</f>
        <v>0</v>
      </c>
      <c r="BG1206" s="188">
        <f>IF(N1206="zákl. přenesená",J1206,0)</f>
        <v>0</v>
      </c>
      <c r="BH1206" s="188">
        <f>IF(N1206="sníž. přenesená",J1206,0)</f>
        <v>0</v>
      </c>
      <c r="BI1206" s="188">
        <f>IF(N1206="nulová",J1206,0)</f>
        <v>0</v>
      </c>
      <c r="BJ1206" s="20" t="s">
        <v>85</v>
      </c>
      <c r="BK1206" s="188">
        <f>ROUND(I1206*H1206,2)</f>
        <v>0</v>
      </c>
      <c r="BL1206" s="20" t="s">
        <v>172</v>
      </c>
      <c r="BM1206" s="187" t="s">
        <v>1481</v>
      </c>
    </row>
    <row r="1207" spans="1:65" s="2" customFormat="1" ht="19.5">
      <c r="A1207" s="37"/>
      <c r="B1207" s="38"/>
      <c r="C1207" s="39"/>
      <c r="D1207" s="189" t="s">
        <v>174</v>
      </c>
      <c r="E1207" s="39"/>
      <c r="F1207" s="190" t="s">
        <v>1482</v>
      </c>
      <c r="G1207" s="39"/>
      <c r="H1207" s="39"/>
      <c r="I1207" s="191"/>
      <c r="J1207" s="39"/>
      <c r="K1207" s="39"/>
      <c r="L1207" s="42"/>
      <c r="M1207" s="192"/>
      <c r="N1207" s="193"/>
      <c r="O1207" s="67"/>
      <c r="P1207" s="67"/>
      <c r="Q1207" s="67"/>
      <c r="R1207" s="67"/>
      <c r="S1207" s="67"/>
      <c r="T1207" s="68"/>
      <c r="U1207" s="37"/>
      <c r="V1207" s="37"/>
      <c r="W1207" s="37"/>
      <c r="X1207" s="37"/>
      <c r="Y1207" s="37"/>
      <c r="Z1207" s="37"/>
      <c r="AA1207" s="37"/>
      <c r="AB1207" s="37"/>
      <c r="AC1207" s="37"/>
      <c r="AD1207" s="37"/>
      <c r="AE1207" s="37"/>
      <c r="AT1207" s="20" t="s">
        <v>174</v>
      </c>
      <c r="AU1207" s="20" t="s">
        <v>87</v>
      </c>
    </row>
    <row r="1208" spans="1:65" s="2" customFormat="1" ht="11.25">
      <c r="A1208" s="37"/>
      <c r="B1208" s="38"/>
      <c r="C1208" s="39"/>
      <c r="D1208" s="194" t="s">
        <v>176</v>
      </c>
      <c r="E1208" s="39"/>
      <c r="F1208" s="195" t="s">
        <v>1483</v>
      </c>
      <c r="G1208" s="39"/>
      <c r="H1208" s="39"/>
      <c r="I1208" s="191"/>
      <c r="J1208" s="39"/>
      <c r="K1208" s="39"/>
      <c r="L1208" s="42"/>
      <c r="M1208" s="192"/>
      <c r="N1208" s="193"/>
      <c r="O1208" s="67"/>
      <c r="P1208" s="67"/>
      <c r="Q1208" s="67"/>
      <c r="R1208" s="67"/>
      <c r="S1208" s="67"/>
      <c r="T1208" s="68"/>
      <c r="U1208" s="37"/>
      <c r="V1208" s="37"/>
      <c r="W1208" s="37"/>
      <c r="X1208" s="37"/>
      <c r="Y1208" s="37"/>
      <c r="Z1208" s="37"/>
      <c r="AA1208" s="37"/>
      <c r="AB1208" s="37"/>
      <c r="AC1208" s="37"/>
      <c r="AD1208" s="37"/>
      <c r="AE1208" s="37"/>
      <c r="AT1208" s="20" t="s">
        <v>176</v>
      </c>
      <c r="AU1208" s="20" t="s">
        <v>87</v>
      </c>
    </row>
    <row r="1209" spans="1:65" s="13" customFormat="1" ht="22.5">
      <c r="B1209" s="196"/>
      <c r="C1209" s="197"/>
      <c r="D1209" s="189" t="s">
        <v>178</v>
      </c>
      <c r="E1209" s="198" t="s">
        <v>21</v>
      </c>
      <c r="F1209" s="199" t="s">
        <v>1484</v>
      </c>
      <c r="G1209" s="197"/>
      <c r="H1209" s="200">
        <v>3.6</v>
      </c>
      <c r="I1209" s="201"/>
      <c r="J1209" s="197"/>
      <c r="K1209" s="197"/>
      <c r="L1209" s="202"/>
      <c r="M1209" s="203"/>
      <c r="N1209" s="204"/>
      <c r="O1209" s="204"/>
      <c r="P1209" s="204"/>
      <c r="Q1209" s="204"/>
      <c r="R1209" s="204"/>
      <c r="S1209" s="204"/>
      <c r="T1209" s="205"/>
      <c r="AT1209" s="206" t="s">
        <v>178</v>
      </c>
      <c r="AU1209" s="206" t="s">
        <v>87</v>
      </c>
      <c r="AV1209" s="13" t="s">
        <v>87</v>
      </c>
      <c r="AW1209" s="13" t="s">
        <v>38</v>
      </c>
      <c r="AX1209" s="13" t="s">
        <v>77</v>
      </c>
      <c r="AY1209" s="206" t="s">
        <v>165</v>
      </c>
    </row>
    <row r="1210" spans="1:65" s="13" customFormat="1" ht="22.5">
      <c r="B1210" s="196"/>
      <c r="C1210" s="197"/>
      <c r="D1210" s="189" t="s">
        <v>178</v>
      </c>
      <c r="E1210" s="198" t="s">
        <v>21</v>
      </c>
      <c r="F1210" s="199" t="s">
        <v>1485</v>
      </c>
      <c r="G1210" s="197"/>
      <c r="H1210" s="200">
        <v>1.6</v>
      </c>
      <c r="I1210" s="201"/>
      <c r="J1210" s="197"/>
      <c r="K1210" s="197"/>
      <c r="L1210" s="202"/>
      <c r="M1210" s="203"/>
      <c r="N1210" s="204"/>
      <c r="O1210" s="204"/>
      <c r="P1210" s="204"/>
      <c r="Q1210" s="204"/>
      <c r="R1210" s="204"/>
      <c r="S1210" s="204"/>
      <c r="T1210" s="205"/>
      <c r="AT1210" s="206" t="s">
        <v>178</v>
      </c>
      <c r="AU1210" s="206" t="s">
        <v>87</v>
      </c>
      <c r="AV1210" s="13" t="s">
        <v>87</v>
      </c>
      <c r="AW1210" s="13" t="s">
        <v>38</v>
      </c>
      <c r="AX1210" s="13" t="s">
        <v>77</v>
      </c>
      <c r="AY1210" s="206" t="s">
        <v>165</v>
      </c>
    </row>
    <row r="1211" spans="1:65" s="13" customFormat="1" ht="22.5">
      <c r="B1211" s="196"/>
      <c r="C1211" s="197"/>
      <c r="D1211" s="189" t="s">
        <v>178</v>
      </c>
      <c r="E1211" s="198" t="s">
        <v>21</v>
      </c>
      <c r="F1211" s="199" t="s">
        <v>1486</v>
      </c>
      <c r="G1211" s="197"/>
      <c r="H1211" s="200">
        <v>3.6</v>
      </c>
      <c r="I1211" s="201"/>
      <c r="J1211" s="197"/>
      <c r="K1211" s="197"/>
      <c r="L1211" s="202"/>
      <c r="M1211" s="203"/>
      <c r="N1211" s="204"/>
      <c r="O1211" s="204"/>
      <c r="P1211" s="204"/>
      <c r="Q1211" s="204"/>
      <c r="R1211" s="204"/>
      <c r="S1211" s="204"/>
      <c r="T1211" s="205"/>
      <c r="AT1211" s="206" t="s">
        <v>178</v>
      </c>
      <c r="AU1211" s="206" t="s">
        <v>87</v>
      </c>
      <c r="AV1211" s="13" t="s">
        <v>87</v>
      </c>
      <c r="AW1211" s="13" t="s">
        <v>38</v>
      </c>
      <c r="AX1211" s="13" t="s">
        <v>77</v>
      </c>
      <c r="AY1211" s="206" t="s">
        <v>165</v>
      </c>
    </row>
    <row r="1212" spans="1:65" s="13" customFormat="1" ht="22.5">
      <c r="B1212" s="196"/>
      <c r="C1212" s="197"/>
      <c r="D1212" s="189" t="s">
        <v>178</v>
      </c>
      <c r="E1212" s="198" t="s">
        <v>21</v>
      </c>
      <c r="F1212" s="199" t="s">
        <v>1487</v>
      </c>
      <c r="G1212" s="197"/>
      <c r="H1212" s="200">
        <v>5.4</v>
      </c>
      <c r="I1212" s="201"/>
      <c r="J1212" s="197"/>
      <c r="K1212" s="197"/>
      <c r="L1212" s="202"/>
      <c r="M1212" s="203"/>
      <c r="N1212" s="204"/>
      <c r="O1212" s="204"/>
      <c r="P1212" s="204"/>
      <c r="Q1212" s="204"/>
      <c r="R1212" s="204"/>
      <c r="S1212" s="204"/>
      <c r="T1212" s="205"/>
      <c r="AT1212" s="206" t="s">
        <v>178</v>
      </c>
      <c r="AU1212" s="206" t="s">
        <v>87</v>
      </c>
      <c r="AV1212" s="13" t="s">
        <v>87</v>
      </c>
      <c r="AW1212" s="13" t="s">
        <v>38</v>
      </c>
      <c r="AX1212" s="13" t="s">
        <v>77</v>
      </c>
      <c r="AY1212" s="206" t="s">
        <v>165</v>
      </c>
    </row>
    <row r="1213" spans="1:65" s="13" customFormat="1" ht="22.5">
      <c r="B1213" s="196"/>
      <c r="C1213" s="197"/>
      <c r="D1213" s="189" t="s">
        <v>178</v>
      </c>
      <c r="E1213" s="198" t="s">
        <v>21</v>
      </c>
      <c r="F1213" s="199" t="s">
        <v>1488</v>
      </c>
      <c r="G1213" s="197"/>
      <c r="H1213" s="200">
        <v>4.8</v>
      </c>
      <c r="I1213" s="201"/>
      <c r="J1213" s="197"/>
      <c r="K1213" s="197"/>
      <c r="L1213" s="202"/>
      <c r="M1213" s="203"/>
      <c r="N1213" s="204"/>
      <c r="O1213" s="204"/>
      <c r="P1213" s="204"/>
      <c r="Q1213" s="204"/>
      <c r="R1213" s="204"/>
      <c r="S1213" s="204"/>
      <c r="T1213" s="205"/>
      <c r="AT1213" s="206" t="s">
        <v>178</v>
      </c>
      <c r="AU1213" s="206" t="s">
        <v>87</v>
      </c>
      <c r="AV1213" s="13" t="s">
        <v>87</v>
      </c>
      <c r="AW1213" s="13" t="s">
        <v>38</v>
      </c>
      <c r="AX1213" s="13" t="s">
        <v>77</v>
      </c>
      <c r="AY1213" s="206" t="s">
        <v>165</v>
      </c>
    </row>
    <row r="1214" spans="1:65" s="13" customFormat="1" ht="22.5">
      <c r="B1214" s="196"/>
      <c r="C1214" s="197"/>
      <c r="D1214" s="189" t="s">
        <v>178</v>
      </c>
      <c r="E1214" s="198" t="s">
        <v>21</v>
      </c>
      <c r="F1214" s="199" t="s">
        <v>1489</v>
      </c>
      <c r="G1214" s="197"/>
      <c r="H1214" s="200">
        <v>1.89</v>
      </c>
      <c r="I1214" s="201"/>
      <c r="J1214" s="197"/>
      <c r="K1214" s="197"/>
      <c r="L1214" s="202"/>
      <c r="M1214" s="203"/>
      <c r="N1214" s="204"/>
      <c r="O1214" s="204"/>
      <c r="P1214" s="204"/>
      <c r="Q1214" s="204"/>
      <c r="R1214" s="204"/>
      <c r="S1214" s="204"/>
      <c r="T1214" s="205"/>
      <c r="AT1214" s="206" t="s">
        <v>178</v>
      </c>
      <c r="AU1214" s="206" t="s">
        <v>87</v>
      </c>
      <c r="AV1214" s="13" t="s">
        <v>87</v>
      </c>
      <c r="AW1214" s="13" t="s">
        <v>38</v>
      </c>
      <c r="AX1214" s="13" t="s">
        <v>77</v>
      </c>
      <c r="AY1214" s="206" t="s">
        <v>165</v>
      </c>
    </row>
    <row r="1215" spans="1:65" s="13" customFormat="1" ht="22.5">
      <c r="B1215" s="196"/>
      <c r="C1215" s="197"/>
      <c r="D1215" s="189" t="s">
        <v>178</v>
      </c>
      <c r="E1215" s="198" t="s">
        <v>21</v>
      </c>
      <c r="F1215" s="199" t="s">
        <v>1490</v>
      </c>
      <c r="G1215" s="197"/>
      <c r="H1215" s="200">
        <v>1.89</v>
      </c>
      <c r="I1215" s="201"/>
      <c r="J1215" s="197"/>
      <c r="K1215" s="197"/>
      <c r="L1215" s="202"/>
      <c r="M1215" s="203"/>
      <c r="N1215" s="204"/>
      <c r="O1215" s="204"/>
      <c r="P1215" s="204"/>
      <c r="Q1215" s="204"/>
      <c r="R1215" s="204"/>
      <c r="S1215" s="204"/>
      <c r="T1215" s="205"/>
      <c r="AT1215" s="206" t="s">
        <v>178</v>
      </c>
      <c r="AU1215" s="206" t="s">
        <v>87</v>
      </c>
      <c r="AV1215" s="13" t="s">
        <v>87</v>
      </c>
      <c r="AW1215" s="13" t="s">
        <v>38</v>
      </c>
      <c r="AX1215" s="13" t="s">
        <v>77</v>
      </c>
      <c r="AY1215" s="206" t="s">
        <v>165</v>
      </c>
    </row>
    <row r="1216" spans="1:65" s="14" customFormat="1" ht="11.25">
      <c r="B1216" s="207"/>
      <c r="C1216" s="208"/>
      <c r="D1216" s="189" t="s">
        <v>178</v>
      </c>
      <c r="E1216" s="209" t="s">
        <v>21</v>
      </c>
      <c r="F1216" s="210" t="s">
        <v>180</v>
      </c>
      <c r="G1216" s="208"/>
      <c r="H1216" s="211">
        <v>22.78</v>
      </c>
      <c r="I1216" s="212"/>
      <c r="J1216" s="208"/>
      <c r="K1216" s="208"/>
      <c r="L1216" s="213"/>
      <c r="M1216" s="214"/>
      <c r="N1216" s="215"/>
      <c r="O1216" s="215"/>
      <c r="P1216" s="215"/>
      <c r="Q1216" s="215"/>
      <c r="R1216" s="215"/>
      <c r="S1216" s="215"/>
      <c r="T1216" s="216"/>
      <c r="AT1216" s="217" t="s">
        <v>178</v>
      </c>
      <c r="AU1216" s="217" t="s">
        <v>87</v>
      </c>
      <c r="AV1216" s="14" t="s">
        <v>172</v>
      </c>
      <c r="AW1216" s="14" t="s">
        <v>38</v>
      </c>
      <c r="AX1216" s="14" t="s">
        <v>85</v>
      </c>
      <c r="AY1216" s="217" t="s">
        <v>165</v>
      </c>
    </row>
    <row r="1217" spans="1:65" s="2" customFormat="1" ht="21.75" customHeight="1">
      <c r="A1217" s="37"/>
      <c r="B1217" s="38"/>
      <c r="C1217" s="176" t="s">
        <v>1491</v>
      </c>
      <c r="D1217" s="176" t="s">
        <v>167</v>
      </c>
      <c r="E1217" s="177" t="s">
        <v>1492</v>
      </c>
      <c r="F1217" s="178" t="s">
        <v>1493</v>
      </c>
      <c r="G1217" s="179" t="s">
        <v>170</v>
      </c>
      <c r="H1217" s="180">
        <v>2.2000000000000002</v>
      </c>
      <c r="I1217" s="181"/>
      <c r="J1217" s="182">
        <f>ROUND(I1217*H1217,2)</f>
        <v>0</v>
      </c>
      <c r="K1217" s="178" t="s">
        <v>171</v>
      </c>
      <c r="L1217" s="42"/>
      <c r="M1217" s="183" t="s">
        <v>21</v>
      </c>
      <c r="N1217" s="184" t="s">
        <v>48</v>
      </c>
      <c r="O1217" s="67"/>
      <c r="P1217" s="185">
        <f>O1217*H1217</f>
        <v>0</v>
      </c>
      <c r="Q1217" s="185">
        <v>0</v>
      </c>
      <c r="R1217" s="185">
        <f>Q1217*H1217</f>
        <v>0</v>
      </c>
      <c r="S1217" s="185">
        <v>6.3E-2</v>
      </c>
      <c r="T1217" s="186">
        <f>S1217*H1217</f>
        <v>0.1386</v>
      </c>
      <c r="U1217" s="37"/>
      <c r="V1217" s="37"/>
      <c r="W1217" s="37"/>
      <c r="X1217" s="37"/>
      <c r="Y1217" s="37"/>
      <c r="Z1217" s="37"/>
      <c r="AA1217" s="37"/>
      <c r="AB1217" s="37"/>
      <c r="AC1217" s="37"/>
      <c r="AD1217" s="37"/>
      <c r="AE1217" s="37"/>
      <c r="AR1217" s="187" t="s">
        <v>172</v>
      </c>
      <c r="AT1217" s="187" t="s">
        <v>167</v>
      </c>
      <c r="AU1217" s="187" t="s">
        <v>87</v>
      </c>
      <c r="AY1217" s="20" t="s">
        <v>165</v>
      </c>
      <c r="BE1217" s="188">
        <f>IF(N1217="základní",J1217,0)</f>
        <v>0</v>
      </c>
      <c r="BF1217" s="188">
        <f>IF(N1217="snížená",J1217,0)</f>
        <v>0</v>
      </c>
      <c r="BG1217" s="188">
        <f>IF(N1217="zákl. přenesená",J1217,0)</f>
        <v>0</v>
      </c>
      <c r="BH1217" s="188">
        <f>IF(N1217="sníž. přenesená",J1217,0)</f>
        <v>0</v>
      </c>
      <c r="BI1217" s="188">
        <f>IF(N1217="nulová",J1217,0)</f>
        <v>0</v>
      </c>
      <c r="BJ1217" s="20" t="s">
        <v>85</v>
      </c>
      <c r="BK1217" s="188">
        <f>ROUND(I1217*H1217,2)</f>
        <v>0</v>
      </c>
      <c r="BL1217" s="20" t="s">
        <v>172</v>
      </c>
      <c r="BM1217" s="187" t="s">
        <v>1494</v>
      </c>
    </row>
    <row r="1218" spans="1:65" s="2" customFormat="1" ht="19.5">
      <c r="A1218" s="37"/>
      <c r="B1218" s="38"/>
      <c r="C1218" s="39"/>
      <c r="D1218" s="189" t="s">
        <v>174</v>
      </c>
      <c r="E1218" s="39"/>
      <c r="F1218" s="190" t="s">
        <v>1495</v>
      </c>
      <c r="G1218" s="39"/>
      <c r="H1218" s="39"/>
      <c r="I1218" s="191"/>
      <c r="J1218" s="39"/>
      <c r="K1218" s="39"/>
      <c r="L1218" s="42"/>
      <c r="M1218" s="192"/>
      <c r="N1218" s="193"/>
      <c r="O1218" s="67"/>
      <c r="P1218" s="67"/>
      <c r="Q1218" s="67"/>
      <c r="R1218" s="67"/>
      <c r="S1218" s="67"/>
      <c r="T1218" s="68"/>
      <c r="U1218" s="37"/>
      <c r="V1218" s="37"/>
      <c r="W1218" s="37"/>
      <c r="X1218" s="37"/>
      <c r="Y1218" s="37"/>
      <c r="Z1218" s="37"/>
      <c r="AA1218" s="37"/>
      <c r="AB1218" s="37"/>
      <c r="AC1218" s="37"/>
      <c r="AD1218" s="37"/>
      <c r="AE1218" s="37"/>
      <c r="AT1218" s="20" t="s">
        <v>174</v>
      </c>
      <c r="AU1218" s="20" t="s">
        <v>87</v>
      </c>
    </row>
    <row r="1219" spans="1:65" s="2" customFormat="1" ht="11.25">
      <c r="A1219" s="37"/>
      <c r="B1219" s="38"/>
      <c r="C1219" s="39"/>
      <c r="D1219" s="194" t="s">
        <v>176</v>
      </c>
      <c r="E1219" s="39"/>
      <c r="F1219" s="195" t="s">
        <v>1496</v>
      </c>
      <c r="G1219" s="39"/>
      <c r="H1219" s="39"/>
      <c r="I1219" s="191"/>
      <c r="J1219" s="39"/>
      <c r="K1219" s="39"/>
      <c r="L1219" s="42"/>
      <c r="M1219" s="192"/>
      <c r="N1219" s="193"/>
      <c r="O1219" s="67"/>
      <c r="P1219" s="67"/>
      <c r="Q1219" s="67"/>
      <c r="R1219" s="67"/>
      <c r="S1219" s="67"/>
      <c r="T1219" s="68"/>
      <c r="U1219" s="37"/>
      <c r="V1219" s="37"/>
      <c r="W1219" s="37"/>
      <c r="X1219" s="37"/>
      <c r="Y1219" s="37"/>
      <c r="Z1219" s="37"/>
      <c r="AA1219" s="37"/>
      <c r="AB1219" s="37"/>
      <c r="AC1219" s="37"/>
      <c r="AD1219" s="37"/>
      <c r="AE1219" s="37"/>
      <c r="AT1219" s="20" t="s">
        <v>176</v>
      </c>
      <c r="AU1219" s="20" t="s">
        <v>87</v>
      </c>
    </row>
    <row r="1220" spans="1:65" s="13" customFormat="1" ht="11.25">
      <c r="B1220" s="196"/>
      <c r="C1220" s="197"/>
      <c r="D1220" s="189" t="s">
        <v>178</v>
      </c>
      <c r="E1220" s="198" t="s">
        <v>21</v>
      </c>
      <c r="F1220" s="199" t="s">
        <v>1497</v>
      </c>
      <c r="G1220" s="197"/>
      <c r="H1220" s="200">
        <v>2.2000000000000002</v>
      </c>
      <c r="I1220" s="201"/>
      <c r="J1220" s="197"/>
      <c r="K1220" s="197"/>
      <c r="L1220" s="202"/>
      <c r="M1220" s="203"/>
      <c r="N1220" s="204"/>
      <c r="O1220" s="204"/>
      <c r="P1220" s="204"/>
      <c r="Q1220" s="204"/>
      <c r="R1220" s="204"/>
      <c r="S1220" s="204"/>
      <c r="T1220" s="205"/>
      <c r="AT1220" s="206" t="s">
        <v>178</v>
      </c>
      <c r="AU1220" s="206" t="s">
        <v>87</v>
      </c>
      <c r="AV1220" s="13" t="s">
        <v>87</v>
      </c>
      <c r="AW1220" s="13" t="s">
        <v>38</v>
      </c>
      <c r="AX1220" s="13" t="s">
        <v>77</v>
      </c>
      <c r="AY1220" s="206" t="s">
        <v>165</v>
      </c>
    </row>
    <row r="1221" spans="1:65" s="14" customFormat="1" ht="11.25">
      <c r="B1221" s="207"/>
      <c r="C1221" s="208"/>
      <c r="D1221" s="189" t="s">
        <v>178</v>
      </c>
      <c r="E1221" s="209" t="s">
        <v>21</v>
      </c>
      <c r="F1221" s="210" t="s">
        <v>180</v>
      </c>
      <c r="G1221" s="208"/>
      <c r="H1221" s="211">
        <v>2.2000000000000002</v>
      </c>
      <c r="I1221" s="212"/>
      <c r="J1221" s="208"/>
      <c r="K1221" s="208"/>
      <c r="L1221" s="213"/>
      <c r="M1221" s="214"/>
      <c r="N1221" s="215"/>
      <c r="O1221" s="215"/>
      <c r="P1221" s="215"/>
      <c r="Q1221" s="215"/>
      <c r="R1221" s="215"/>
      <c r="S1221" s="215"/>
      <c r="T1221" s="216"/>
      <c r="AT1221" s="217" t="s">
        <v>178</v>
      </c>
      <c r="AU1221" s="217" t="s">
        <v>87</v>
      </c>
      <c r="AV1221" s="14" t="s">
        <v>172</v>
      </c>
      <c r="AW1221" s="14" t="s">
        <v>38</v>
      </c>
      <c r="AX1221" s="14" t="s">
        <v>85</v>
      </c>
      <c r="AY1221" s="217" t="s">
        <v>165</v>
      </c>
    </row>
    <row r="1222" spans="1:65" s="2" customFormat="1" ht="24.2" customHeight="1">
      <c r="A1222" s="37"/>
      <c r="B1222" s="38"/>
      <c r="C1222" s="176" t="s">
        <v>1498</v>
      </c>
      <c r="D1222" s="176" t="s">
        <v>167</v>
      </c>
      <c r="E1222" s="177" t="s">
        <v>1499</v>
      </c>
      <c r="F1222" s="178" t="s">
        <v>1500</v>
      </c>
      <c r="G1222" s="179" t="s">
        <v>170</v>
      </c>
      <c r="H1222" s="180">
        <v>0.88</v>
      </c>
      <c r="I1222" s="181"/>
      <c r="J1222" s="182">
        <f>ROUND(I1222*H1222,2)</f>
        <v>0</v>
      </c>
      <c r="K1222" s="178" t="s">
        <v>171</v>
      </c>
      <c r="L1222" s="42"/>
      <c r="M1222" s="183" t="s">
        <v>21</v>
      </c>
      <c r="N1222" s="184" t="s">
        <v>48</v>
      </c>
      <c r="O1222" s="67"/>
      <c r="P1222" s="185">
        <f>O1222*H1222</f>
        <v>0</v>
      </c>
      <c r="Q1222" s="185">
        <v>0</v>
      </c>
      <c r="R1222" s="185">
        <f>Q1222*H1222</f>
        <v>0</v>
      </c>
      <c r="S1222" s="185">
        <v>7.2999999999999995E-2</v>
      </c>
      <c r="T1222" s="186">
        <f>S1222*H1222</f>
        <v>6.4239999999999992E-2</v>
      </c>
      <c r="U1222" s="37"/>
      <c r="V1222" s="37"/>
      <c r="W1222" s="37"/>
      <c r="X1222" s="37"/>
      <c r="Y1222" s="37"/>
      <c r="Z1222" s="37"/>
      <c r="AA1222" s="37"/>
      <c r="AB1222" s="37"/>
      <c r="AC1222" s="37"/>
      <c r="AD1222" s="37"/>
      <c r="AE1222" s="37"/>
      <c r="AR1222" s="187" t="s">
        <v>172</v>
      </c>
      <c r="AT1222" s="187" t="s">
        <v>167</v>
      </c>
      <c r="AU1222" s="187" t="s">
        <v>87</v>
      </c>
      <c r="AY1222" s="20" t="s">
        <v>165</v>
      </c>
      <c r="BE1222" s="188">
        <f>IF(N1222="základní",J1222,0)</f>
        <v>0</v>
      </c>
      <c r="BF1222" s="188">
        <f>IF(N1222="snížená",J1222,0)</f>
        <v>0</v>
      </c>
      <c r="BG1222" s="188">
        <f>IF(N1222="zákl. přenesená",J1222,0)</f>
        <v>0</v>
      </c>
      <c r="BH1222" s="188">
        <f>IF(N1222="sníž. přenesená",J1222,0)</f>
        <v>0</v>
      </c>
      <c r="BI1222" s="188">
        <f>IF(N1222="nulová",J1222,0)</f>
        <v>0</v>
      </c>
      <c r="BJ1222" s="20" t="s">
        <v>85</v>
      </c>
      <c r="BK1222" s="188">
        <f>ROUND(I1222*H1222,2)</f>
        <v>0</v>
      </c>
      <c r="BL1222" s="20" t="s">
        <v>172</v>
      </c>
      <c r="BM1222" s="187" t="s">
        <v>1501</v>
      </c>
    </row>
    <row r="1223" spans="1:65" s="2" customFormat="1" ht="19.5">
      <c r="A1223" s="37"/>
      <c r="B1223" s="38"/>
      <c r="C1223" s="39"/>
      <c r="D1223" s="189" t="s">
        <v>174</v>
      </c>
      <c r="E1223" s="39"/>
      <c r="F1223" s="190" t="s">
        <v>1502</v>
      </c>
      <c r="G1223" s="39"/>
      <c r="H1223" s="39"/>
      <c r="I1223" s="191"/>
      <c r="J1223" s="39"/>
      <c r="K1223" s="39"/>
      <c r="L1223" s="42"/>
      <c r="M1223" s="192"/>
      <c r="N1223" s="193"/>
      <c r="O1223" s="67"/>
      <c r="P1223" s="67"/>
      <c r="Q1223" s="67"/>
      <c r="R1223" s="67"/>
      <c r="S1223" s="67"/>
      <c r="T1223" s="68"/>
      <c r="U1223" s="37"/>
      <c r="V1223" s="37"/>
      <c r="W1223" s="37"/>
      <c r="X1223" s="37"/>
      <c r="Y1223" s="37"/>
      <c r="Z1223" s="37"/>
      <c r="AA1223" s="37"/>
      <c r="AB1223" s="37"/>
      <c r="AC1223" s="37"/>
      <c r="AD1223" s="37"/>
      <c r="AE1223" s="37"/>
      <c r="AT1223" s="20" t="s">
        <v>174</v>
      </c>
      <c r="AU1223" s="20" t="s">
        <v>87</v>
      </c>
    </row>
    <row r="1224" spans="1:65" s="2" customFormat="1" ht="11.25">
      <c r="A1224" s="37"/>
      <c r="B1224" s="38"/>
      <c r="C1224" s="39"/>
      <c r="D1224" s="194" t="s">
        <v>176</v>
      </c>
      <c r="E1224" s="39"/>
      <c r="F1224" s="195" t="s">
        <v>1503</v>
      </c>
      <c r="G1224" s="39"/>
      <c r="H1224" s="39"/>
      <c r="I1224" s="191"/>
      <c r="J1224" s="39"/>
      <c r="K1224" s="39"/>
      <c r="L1224" s="42"/>
      <c r="M1224" s="192"/>
      <c r="N1224" s="193"/>
      <c r="O1224" s="67"/>
      <c r="P1224" s="67"/>
      <c r="Q1224" s="67"/>
      <c r="R1224" s="67"/>
      <c r="S1224" s="67"/>
      <c r="T1224" s="68"/>
      <c r="U1224" s="37"/>
      <c r="V1224" s="37"/>
      <c r="W1224" s="37"/>
      <c r="X1224" s="37"/>
      <c r="Y1224" s="37"/>
      <c r="Z1224" s="37"/>
      <c r="AA1224" s="37"/>
      <c r="AB1224" s="37"/>
      <c r="AC1224" s="37"/>
      <c r="AD1224" s="37"/>
      <c r="AE1224" s="37"/>
      <c r="AT1224" s="20" t="s">
        <v>176</v>
      </c>
      <c r="AU1224" s="20" t="s">
        <v>87</v>
      </c>
    </row>
    <row r="1225" spans="1:65" s="13" customFormat="1" ht="11.25">
      <c r="B1225" s="196"/>
      <c r="C1225" s="197"/>
      <c r="D1225" s="189" t="s">
        <v>178</v>
      </c>
      <c r="E1225" s="198" t="s">
        <v>21</v>
      </c>
      <c r="F1225" s="199" t="s">
        <v>394</v>
      </c>
      <c r="G1225" s="197"/>
      <c r="H1225" s="200">
        <v>0.88</v>
      </c>
      <c r="I1225" s="201"/>
      <c r="J1225" s="197"/>
      <c r="K1225" s="197"/>
      <c r="L1225" s="202"/>
      <c r="M1225" s="203"/>
      <c r="N1225" s="204"/>
      <c r="O1225" s="204"/>
      <c r="P1225" s="204"/>
      <c r="Q1225" s="204"/>
      <c r="R1225" s="204"/>
      <c r="S1225" s="204"/>
      <c r="T1225" s="205"/>
      <c r="AT1225" s="206" t="s">
        <v>178</v>
      </c>
      <c r="AU1225" s="206" t="s">
        <v>87</v>
      </c>
      <c r="AV1225" s="13" t="s">
        <v>87</v>
      </c>
      <c r="AW1225" s="13" t="s">
        <v>38</v>
      </c>
      <c r="AX1225" s="13" t="s">
        <v>77</v>
      </c>
      <c r="AY1225" s="206" t="s">
        <v>165</v>
      </c>
    </row>
    <row r="1226" spans="1:65" s="14" customFormat="1" ht="11.25">
      <c r="B1226" s="207"/>
      <c r="C1226" s="208"/>
      <c r="D1226" s="189" t="s">
        <v>178</v>
      </c>
      <c r="E1226" s="209" t="s">
        <v>21</v>
      </c>
      <c r="F1226" s="210" t="s">
        <v>180</v>
      </c>
      <c r="G1226" s="208"/>
      <c r="H1226" s="211">
        <v>0.88</v>
      </c>
      <c r="I1226" s="212"/>
      <c r="J1226" s="208"/>
      <c r="K1226" s="208"/>
      <c r="L1226" s="213"/>
      <c r="M1226" s="214"/>
      <c r="N1226" s="215"/>
      <c r="O1226" s="215"/>
      <c r="P1226" s="215"/>
      <c r="Q1226" s="215"/>
      <c r="R1226" s="215"/>
      <c r="S1226" s="215"/>
      <c r="T1226" s="216"/>
      <c r="AT1226" s="217" t="s">
        <v>178</v>
      </c>
      <c r="AU1226" s="217" t="s">
        <v>87</v>
      </c>
      <c r="AV1226" s="14" t="s">
        <v>172</v>
      </c>
      <c r="AW1226" s="14" t="s">
        <v>38</v>
      </c>
      <c r="AX1226" s="14" t="s">
        <v>85</v>
      </c>
      <c r="AY1226" s="217" t="s">
        <v>165</v>
      </c>
    </row>
    <row r="1227" spans="1:65" s="2" customFormat="1" ht="24.2" customHeight="1">
      <c r="A1227" s="37"/>
      <c r="B1227" s="38"/>
      <c r="C1227" s="176" t="s">
        <v>1504</v>
      </c>
      <c r="D1227" s="176" t="s">
        <v>167</v>
      </c>
      <c r="E1227" s="177" t="s">
        <v>1505</v>
      </c>
      <c r="F1227" s="178" t="s">
        <v>1506</v>
      </c>
      <c r="G1227" s="179" t="s">
        <v>170</v>
      </c>
      <c r="H1227" s="180">
        <v>1.44</v>
      </c>
      <c r="I1227" s="181"/>
      <c r="J1227" s="182">
        <f>ROUND(I1227*H1227,2)</f>
        <v>0</v>
      </c>
      <c r="K1227" s="178" t="s">
        <v>171</v>
      </c>
      <c r="L1227" s="42"/>
      <c r="M1227" s="183" t="s">
        <v>21</v>
      </c>
      <c r="N1227" s="184" t="s">
        <v>48</v>
      </c>
      <c r="O1227" s="67"/>
      <c r="P1227" s="185">
        <f>O1227*H1227</f>
        <v>0</v>
      </c>
      <c r="Q1227" s="185">
        <v>0</v>
      </c>
      <c r="R1227" s="185">
        <f>Q1227*H1227</f>
        <v>0</v>
      </c>
      <c r="S1227" s="185">
        <v>5.8999999999999997E-2</v>
      </c>
      <c r="T1227" s="186">
        <f>S1227*H1227</f>
        <v>8.4959999999999994E-2</v>
      </c>
      <c r="U1227" s="37"/>
      <c r="V1227" s="37"/>
      <c r="W1227" s="37"/>
      <c r="X1227" s="37"/>
      <c r="Y1227" s="37"/>
      <c r="Z1227" s="37"/>
      <c r="AA1227" s="37"/>
      <c r="AB1227" s="37"/>
      <c r="AC1227" s="37"/>
      <c r="AD1227" s="37"/>
      <c r="AE1227" s="37"/>
      <c r="AR1227" s="187" t="s">
        <v>172</v>
      </c>
      <c r="AT1227" s="187" t="s">
        <v>167</v>
      </c>
      <c r="AU1227" s="187" t="s">
        <v>87</v>
      </c>
      <c r="AY1227" s="20" t="s">
        <v>165</v>
      </c>
      <c r="BE1227" s="188">
        <f>IF(N1227="základní",J1227,0)</f>
        <v>0</v>
      </c>
      <c r="BF1227" s="188">
        <f>IF(N1227="snížená",J1227,0)</f>
        <v>0</v>
      </c>
      <c r="BG1227" s="188">
        <f>IF(N1227="zákl. přenesená",J1227,0)</f>
        <v>0</v>
      </c>
      <c r="BH1227" s="188">
        <f>IF(N1227="sníž. přenesená",J1227,0)</f>
        <v>0</v>
      </c>
      <c r="BI1227" s="188">
        <f>IF(N1227="nulová",J1227,0)</f>
        <v>0</v>
      </c>
      <c r="BJ1227" s="20" t="s">
        <v>85</v>
      </c>
      <c r="BK1227" s="188">
        <f>ROUND(I1227*H1227,2)</f>
        <v>0</v>
      </c>
      <c r="BL1227" s="20" t="s">
        <v>172</v>
      </c>
      <c r="BM1227" s="187" t="s">
        <v>1507</v>
      </c>
    </row>
    <row r="1228" spans="1:65" s="2" customFormat="1" ht="19.5">
      <c r="A1228" s="37"/>
      <c r="B1228" s="38"/>
      <c r="C1228" s="39"/>
      <c r="D1228" s="189" t="s">
        <v>174</v>
      </c>
      <c r="E1228" s="39"/>
      <c r="F1228" s="190" t="s">
        <v>1508</v>
      </c>
      <c r="G1228" s="39"/>
      <c r="H1228" s="39"/>
      <c r="I1228" s="191"/>
      <c r="J1228" s="39"/>
      <c r="K1228" s="39"/>
      <c r="L1228" s="42"/>
      <c r="M1228" s="192"/>
      <c r="N1228" s="193"/>
      <c r="O1228" s="67"/>
      <c r="P1228" s="67"/>
      <c r="Q1228" s="67"/>
      <c r="R1228" s="67"/>
      <c r="S1228" s="67"/>
      <c r="T1228" s="68"/>
      <c r="U1228" s="37"/>
      <c r="V1228" s="37"/>
      <c r="W1228" s="37"/>
      <c r="X1228" s="37"/>
      <c r="Y1228" s="37"/>
      <c r="Z1228" s="37"/>
      <c r="AA1228" s="37"/>
      <c r="AB1228" s="37"/>
      <c r="AC1228" s="37"/>
      <c r="AD1228" s="37"/>
      <c r="AE1228" s="37"/>
      <c r="AT1228" s="20" t="s">
        <v>174</v>
      </c>
      <c r="AU1228" s="20" t="s">
        <v>87</v>
      </c>
    </row>
    <row r="1229" spans="1:65" s="2" customFormat="1" ht="11.25">
      <c r="A1229" s="37"/>
      <c r="B1229" s="38"/>
      <c r="C1229" s="39"/>
      <c r="D1229" s="194" t="s">
        <v>176</v>
      </c>
      <c r="E1229" s="39"/>
      <c r="F1229" s="195" t="s">
        <v>1509</v>
      </c>
      <c r="G1229" s="39"/>
      <c r="H1229" s="39"/>
      <c r="I1229" s="191"/>
      <c r="J1229" s="39"/>
      <c r="K1229" s="39"/>
      <c r="L1229" s="42"/>
      <c r="M1229" s="192"/>
      <c r="N1229" s="193"/>
      <c r="O1229" s="67"/>
      <c r="P1229" s="67"/>
      <c r="Q1229" s="67"/>
      <c r="R1229" s="67"/>
      <c r="S1229" s="67"/>
      <c r="T1229" s="68"/>
      <c r="U1229" s="37"/>
      <c r="V1229" s="37"/>
      <c r="W1229" s="37"/>
      <c r="X1229" s="37"/>
      <c r="Y1229" s="37"/>
      <c r="Z1229" s="37"/>
      <c r="AA1229" s="37"/>
      <c r="AB1229" s="37"/>
      <c r="AC1229" s="37"/>
      <c r="AD1229" s="37"/>
      <c r="AE1229" s="37"/>
      <c r="AT1229" s="20" t="s">
        <v>176</v>
      </c>
      <c r="AU1229" s="20" t="s">
        <v>87</v>
      </c>
    </row>
    <row r="1230" spans="1:65" s="13" customFormat="1" ht="11.25">
      <c r="B1230" s="196"/>
      <c r="C1230" s="197"/>
      <c r="D1230" s="189" t="s">
        <v>178</v>
      </c>
      <c r="E1230" s="198" t="s">
        <v>21</v>
      </c>
      <c r="F1230" s="199" t="s">
        <v>403</v>
      </c>
      <c r="G1230" s="197"/>
      <c r="H1230" s="200">
        <v>1.44</v>
      </c>
      <c r="I1230" s="201"/>
      <c r="J1230" s="197"/>
      <c r="K1230" s="197"/>
      <c r="L1230" s="202"/>
      <c r="M1230" s="203"/>
      <c r="N1230" s="204"/>
      <c r="O1230" s="204"/>
      <c r="P1230" s="204"/>
      <c r="Q1230" s="204"/>
      <c r="R1230" s="204"/>
      <c r="S1230" s="204"/>
      <c r="T1230" s="205"/>
      <c r="AT1230" s="206" t="s">
        <v>178</v>
      </c>
      <c r="AU1230" s="206" t="s">
        <v>87</v>
      </c>
      <c r="AV1230" s="13" t="s">
        <v>87</v>
      </c>
      <c r="AW1230" s="13" t="s">
        <v>38</v>
      </c>
      <c r="AX1230" s="13" t="s">
        <v>77</v>
      </c>
      <c r="AY1230" s="206" t="s">
        <v>165</v>
      </c>
    </row>
    <row r="1231" spans="1:65" s="14" customFormat="1" ht="11.25">
      <c r="B1231" s="207"/>
      <c r="C1231" s="208"/>
      <c r="D1231" s="189" t="s">
        <v>178</v>
      </c>
      <c r="E1231" s="209" t="s">
        <v>21</v>
      </c>
      <c r="F1231" s="210" t="s">
        <v>180</v>
      </c>
      <c r="G1231" s="208"/>
      <c r="H1231" s="211">
        <v>1.44</v>
      </c>
      <c r="I1231" s="212"/>
      <c r="J1231" s="208"/>
      <c r="K1231" s="208"/>
      <c r="L1231" s="213"/>
      <c r="M1231" s="214"/>
      <c r="N1231" s="215"/>
      <c r="O1231" s="215"/>
      <c r="P1231" s="215"/>
      <c r="Q1231" s="215"/>
      <c r="R1231" s="215"/>
      <c r="S1231" s="215"/>
      <c r="T1231" s="216"/>
      <c r="AT1231" s="217" t="s">
        <v>178</v>
      </c>
      <c r="AU1231" s="217" t="s">
        <v>87</v>
      </c>
      <c r="AV1231" s="14" t="s">
        <v>172</v>
      </c>
      <c r="AW1231" s="14" t="s">
        <v>38</v>
      </c>
      <c r="AX1231" s="14" t="s">
        <v>85</v>
      </c>
      <c r="AY1231" s="217" t="s">
        <v>165</v>
      </c>
    </row>
    <row r="1232" spans="1:65" s="2" customFormat="1" ht="24.2" customHeight="1">
      <c r="A1232" s="37"/>
      <c r="B1232" s="38"/>
      <c r="C1232" s="176" t="s">
        <v>1510</v>
      </c>
      <c r="D1232" s="176" t="s">
        <v>167</v>
      </c>
      <c r="E1232" s="177" t="s">
        <v>1511</v>
      </c>
      <c r="F1232" s="178" t="s">
        <v>1512</v>
      </c>
      <c r="G1232" s="179" t="s">
        <v>170</v>
      </c>
      <c r="H1232" s="180">
        <v>16.559999999999999</v>
      </c>
      <c r="I1232" s="181"/>
      <c r="J1232" s="182">
        <f>ROUND(I1232*H1232,2)</f>
        <v>0</v>
      </c>
      <c r="K1232" s="178" t="s">
        <v>171</v>
      </c>
      <c r="L1232" s="42"/>
      <c r="M1232" s="183" t="s">
        <v>21</v>
      </c>
      <c r="N1232" s="184" t="s">
        <v>48</v>
      </c>
      <c r="O1232" s="67"/>
      <c r="P1232" s="185">
        <f>O1232*H1232</f>
        <v>0</v>
      </c>
      <c r="Q1232" s="185">
        <v>0</v>
      </c>
      <c r="R1232" s="185">
        <f>Q1232*H1232</f>
        <v>0</v>
      </c>
      <c r="S1232" s="185">
        <v>5.0999999999999997E-2</v>
      </c>
      <c r="T1232" s="186">
        <f>S1232*H1232</f>
        <v>0.84455999999999987</v>
      </c>
      <c r="U1232" s="37"/>
      <c r="V1232" s="37"/>
      <c r="W1232" s="37"/>
      <c r="X1232" s="37"/>
      <c r="Y1232" s="37"/>
      <c r="Z1232" s="37"/>
      <c r="AA1232" s="37"/>
      <c r="AB1232" s="37"/>
      <c r="AC1232" s="37"/>
      <c r="AD1232" s="37"/>
      <c r="AE1232" s="37"/>
      <c r="AR1232" s="187" t="s">
        <v>172</v>
      </c>
      <c r="AT1232" s="187" t="s">
        <v>167</v>
      </c>
      <c r="AU1232" s="187" t="s">
        <v>87</v>
      </c>
      <c r="AY1232" s="20" t="s">
        <v>165</v>
      </c>
      <c r="BE1232" s="188">
        <f>IF(N1232="základní",J1232,0)</f>
        <v>0</v>
      </c>
      <c r="BF1232" s="188">
        <f>IF(N1232="snížená",J1232,0)</f>
        <v>0</v>
      </c>
      <c r="BG1232" s="188">
        <f>IF(N1232="zákl. přenesená",J1232,0)</f>
        <v>0</v>
      </c>
      <c r="BH1232" s="188">
        <f>IF(N1232="sníž. přenesená",J1232,0)</f>
        <v>0</v>
      </c>
      <c r="BI1232" s="188">
        <f>IF(N1232="nulová",J1232,0)</f>
        <v>0</v>
      </c>
      <c r="BJ1232" s="20" t="s">
        <v>85</v>
      </c>
      <c r="BK1232" s="188">
        <f>ROUND(I1232*H1232,2)</f>
        <v>0</v>
      </c>
      <c r="BL1232" s="20" t="s">
        <v>172</v>
      </c>
      <c r="BM1232" s="187" t="s">
        <v>1513</v>
      </c>
    </row>
    <row r="1233" spans="1:65" s="2" customFormat="1" ht="19.5">
      <c r="A1233" s="37"/>
      <c r="B1233" s="38"/>
      <c r="C1233" s="39"/>
      <c r="D1233" s="189" t="s">
        <v>174</v>
      </c>
      <c r="E1233" s="39"/>
      <c r="F1233" s="190" t="s">
        <v>1514</v>
      </c>
      <c r="G1233" s="39"/>
      <c r="H1233" s="39"/>
      <c r="I1233" s="191"/>
      <c r="J1233" s="39"/>
      <c r="K1233" s="39"/>
      <c r="L1233" s="42"/>
      <c r="M1233" s="192"/>
      <c r="N1233" s="193"/>
      <c r="O1233" s="67"/>
      <c r="P1233" s="67"/>
      <c r="Q1233" s="67"/>
      <c r="R1233" s="67"/>
      <c r="S1233" s="67"/>
      <c r="T1233" s="68"/>
      <c r="U1233" s="37"/>
      <c r="V1233" s="37"/>
      <c r="W1233" s="37"/>
      <c r="X1233" s="37"/>
      <c r="Y1233" s="37"/>
      <c r="Z1233" s="37"/>
      <c r="AA1233" s="37"/>
      <c r="AB1233" s="37"/>
      <c r="AC1233" s="37"/>
      <c r="AD1233" s="37"/>
      <c r="AE1233" s="37"/>
      <c r="AT1233" s="20" t="s">
        <v>174</v>
      </c>
      <c r="AU1233" s="20" t="s">
        <v>87</v>
      </c>
    </row>
    <row r="1234" spans="1:65" s="2" customFormat="1" ht="11.25">
      <c r="A1234" s="37"/>
      <c r="B1234" s="38"/>
      <c r="C1234" s="39"/>
      <c r="D1234" s="194" t="s">
        <v>176</v>
      </c>
      <c r="E1234" s="39"/>
      <c r="F1234" s="195" t="s">
        <v>1515</v>
      </c>
      <c r="G1234" s="39"/>
      <c r="H1234" s="39"/>
      <c r="I1234" s="191"/>
      <c r="J1234" s="39"/>
      <c r="K1234" s="39"/>
      <c r="L1234" s="42"/>
      <c r="M1234" s="192"/>
      <c r="N1234" s="193"/>
      <c r="O1234" s="67"/>
      <c r="P1234" s="67"/>
      <c r="Q1234" s="67"/>
      <c r="R1234" s="67"/>
      <c r="S1234" s="67"/>
      <c r="T1234" s="68"/>
      <c r="U1234" s="37"/>
      <c r="V1234" s="37"/>
      <c r="W1234" s="37"/>
      <c r="X1234" s="37"/>
      <c r="Y1234" s="37"/>
      <c r="Z1234" s="37"/>
      <c r="AA1234" s="37"/>
      <c r="AB1234" s="37"/>
      <c r="AC1234" s="37"/>
      <c r="AD1234" s="37"/>
      <c r="AE1234" s="37"/>
      <c r="AT1234" s="20" t="s">
        <v>176</v>
      </c>
      <c r="AU1234" s="20" t="s">
        <v>87</v>
      </c>
    </row>
    <row r="1235" spans="1:65" s="13" customFormat="1" ht="22.5">
      <c r="B1235" s="196"/>
      <c r="C1235" s="197"/>
      <c r="D1235" s="189" t="s">
        <v>178</v>
      </c>
      <c r="E1235" s="198" t="s">
        <v>21</v>
      </c>
      <c r="F1235" s="199" t="s">
        <v>1516</v>
      </c>
      <c r="G1235" s="197"/>
      <c r="H1235" s="200">
        <v>16.559999999999999</v>
      </c>
      <c r="I1235" s="201"/>
      <c r="J1235" s="197"/>
      <c r="K1235" s="197"/>
      <c r="L1235" s="202"/>
      <c r="M1235" s="203"/>
      <c r="N1235" s="204"/>
      <c r="O1235" s="204"/>
      <c r="P1235" s="204"/>
      <c r="Q1235" s="204"/>
      <c r="R1235" s="204"/>
      <c r="S1235" s="204"/>
      <c r="T1235" s="205"/>
      <c r="AT1235" s="206" t="s">
        <v>178</v>
      </c>
      <c r="AU1235" s="206" t="s">
        <v>87</v>
      </c>
      <c r="AV1235" s="13" t="s">
        <v>87</v>
      </c>
      <c r="AW1235" s="13" t="s">
        <v>38</v>
      </c>
      <c r="AX1235" s="13" t="s">
        <v>77</v>
      </c>
      <c r="AY1235" s="206" t="s">
        <v>165</v>
      </c>
    </row>
    <row r="1236" spans="1:65" s="14" customFormat="1" ht="11.25">
      <c r="B1236" s="207"/>
      <c r="C1236" s="208"/>
      <c r="D1236" s="189" t="s">
        <v>178</v>
      </c>
      <c r="E1236" s="209" t="s">
        <v>21</v>
      </c>
      <c r="F1236" s="210" t="s">
        <v>180</v>
      </c>
      <c r="G1236" s="208"/>
      <c r="H1236" s="211">
        <v>16.559999999999999</v>
      </c>
      <c r="I1236" s="212"/>
      <c r="J1236" s="208"/>
      <c r="K1236" s="208"/>
      <c r="L1236" s="213"/>
      <c r="M1236" s="214"/>
      <c r="N1236" s="215"/>
      <c r="O1236" s="215"/>
      <c r="P1236" s="215"/>
      <c r="Q1236" s="215"/>
      <c r="R1236" s="215"/>
      <c r="S1236" s="215"/>
      <c r="T1236" s="216"/>
      <c r="AT1236" s="217" t="s">
        <v>178</v>
      </c>
      <c r="AU1236" s="217" t="s">
        <v>87</v>
      </c>
      <c r="AV1236" s="14" t="s">
        <v>172</v>
      </c>
      <c r="AW1236" s="14" t="s">
        <v>38</v>
      </c>
      <c r="AX1236" s="14" t="s">
        <v>85</v>
      </c>
      <c r="AY1236" s="217" t="s">
        <v>165</v>
      </c>
    </row>
    <row r="1237" spans="1:65" s="2" customFormat="1" ht="24.2" customHeight="1">
      <c r="A1237" s="37"/>
      <c r="B1237" s="38"/>
      <c r="C1237" s="176" t="s">
        <v>1517</v>
      </c>
      <c r="D1237" s="176" t="s">
        <v>167</v>
      </c>
      <c r="E1237" s="177" t="s">
        <v>1518</v>
      </c>
      <c r="F1237" s="178" t="s">
        <v>1519</v>
      </c>
      <c r="G1237" s="179" t="s">
        <v>196</v>
      </c>
      <c r="H1237" s="180">
        <v>4.0999999999999996</v>
      </c>
      <c r="I1237" s="181"/>
      <c r="J1237" s="182">
        <f>ROUND(I1237*H1237,2)</f>
        <v>0</v>
      </c>
      <c r="K1237" s="178" t="s">
        <v>171</v>
      </c>
      <c r="L1237" s="42"/>
      <c r="M1237" s="183" t="s">
        <v>21</v>
      </c>
      <c r="N1237" s="184" t="s">
        <v>48</v>
      </c>
      <c r="O1237" s="67"/>
      <c r="P1237" s="185">
        <f>O1237*H1237</f>
        <v>0</v>
      </c>
      <c r="Q1237" s="185">
        <v>0</v>
      </c>
      <c r="R1237" s="185">
        <f>Q1237*H1237</f>
        <v>0</v>
      </c>
      <c r="S1237" s="185">
        <v>1.8</v>
      </c>
      <c r="T1237" s="186">
        <f>S1237*H1237</f>
        <v>7.38</v>
      </c>
      <c r="U1237" s="37"/>
      <c r="V1237" s="37"/>
      <c r="W1237" s="37"/>
      <c r="X1237" s="37"/>
      <c r="Y1237" s="37"/>
      <c r="Z1237" s="37"/>
      <c r="AA1237" s="37"/>
      <c r="AB1237" s="37"/>
      <c r="AC1237" s="37"/>
      <c r="AD1237" s="37"/>
      <c r="AE1237" s="37"/>
      <c r="AR1237" s="187" t="s">
        <v>172</v>
      </c>
      <c r="AT1237" s="187" t="s">
        <v>167</v>
      </c>
      <c r="AU1237" s="187" t="s">
        <v>87</v>
      </c>
      <c r="AY1237" s="20" t="s">
        <v>165</v>
      </c>
      <c r="BE1237" s="188">
        <f>IF(N1237="základní",J1237,0)</f>
        <v>0</v>
      </c>
      <c r="BF1237" s="188">
        <f>IF(N1237="snížená",J1237,0)</f>
        <v>0</v>
      </c>
      <c r="BG1237" s="188">
        <f>IF(N1237="zákl. přenesená",J1237,0)</f>
        <v>0</v>
      </c>
      <c r="BH1237" s="188">
        <f>IF(N1237="sníž. přenesená",J1237,0)</f>
        <v>0</v>
      </c>
      <c r="BI1237" s="188">
        <f>IF(N1237="nulová",J1237,0)</f>
        <v>0</v>
      </c>
      <c r="BJ1237" s="20" t="s">
        <v>85</v>
      </c>
      <c r="BK1237" s="188">
        <f>ROUND(I1237*H1237,2)</f>
        <v>0</v>
      </c>
      <c r="BL1237" s="20" t="s">
        <v>172</v>
      </c>
      <c r="BM1237" s="187" t="s">
        <v>1520</v>
      </c>
    </row>
    <row r="1238" spans="1:65" s="2" customFormat="1" ht="29.25">
      <c r="A1238" s="37"/>
      <c r="B1238" s="38"/>
      <c r="C1238" s="39"/>
      <c r="D1238" s="189" t="s">
        <v>174</v>
      </c>
      <c r="E1238" s="39"/>
      <c r="F1238" s="190" t="s">
        <v>1521</v>
      </c>
      <c r="G1238" s="39"/>
      <c r="H1238" s="39"/>
      <c r="I1238" s="191"/>
      <c r="J1238" s="39"/>
      <c r="K1238" s="39"/>
      <c r="L1238" s="42"/>
      <c r="M1238" s="192"/>
      <c r="N1238" s="193"/>
      <c r="O1238" s="67"/>
      <c r="P1238" s="67"/>
      <c r="Q1238" s="67"/>
      <c r="R1238" s="67"/>
      <c r="S1238" s="67"/>
      <c r="T1238" s="68"/>
      <c r="U1238" s="37"/>
      <c r="V1238" s="37"/>
      <c r="W1238" s="37"/>
      <c r="X1238" s="37"/>
      <c r="Y1238" s="37"/>
      <c r="Z1238" s="37"/>
      <c r="AA1238" s="37"/>
      <c r="AB1238" s="37"/>
      <c r="AC1238" s="37"/>
      <c r="AD1238" s="37"/>
      <c r="AE1238" s="37"/>
      <c r="AT1238" s="20" t="s">
        <v>174</v>
      </c>
      <c r="AU1238" s="20" t="s">
        <v>87</v>
      </c>
    </row>
    <row r="1239" spans="1:65" s="2" customFormat="1" ht="11.25">
      <c r="A1239" s="37"/>
      <c r="B1239" s="38"/>
      <c r="C1239" s="39"/>
      <c r="D1239" s="194" t="s">
        <v>176</v>
      </c>
      <c r="E1239" s="39"/>
      <c r="F1239" s="195" t="s">
        <v>1522</v>
      </c>
      <c r="G1239" s="39"/>
      <c r="H1239" s="39"/>
      <c r="I1239" s="191"/>
      <c r="J1239" s="39"/>
      <c r="K1239" s="39"/>
      <c r="L1239" s="42"/>
      <c r="M1239" s="192"/>
      <c r="N1239" s="193"/>
      <c r="O1239" s="67"/>
      <c r="P1239" s="67"/>
      <c r="Q1239" s="67"/>
      <c r="R1239" s="67"/>
      <c r="S1239" s="67"/>
      <c r="T1239" s="68"/>
      <c r="U1239" s="37"/>
      <c r="V1239" s="37"/>
      <c r="W1239" s="37"/>
      <c r="X1239" s="37"/>
      <c r="Y1239" s="37"/>
      <c r="Z1239" s="37"/>
      <c r="AA1239" s="37"/>
      <c r="AB1239" s="37"/>
      <c r="AC1239" s="37"/>
      <c r="AD1239" s="37"/>
      <c r="AE1239" s="37"/>
      <c r="AT1239" s="20" t="s">
        <v>176</v>
      </c>
      <c r="AU1239" s="20" t="s">
        <v>87</v>
      </c>
    </row>
    <row r="1240" spans="1:65" s="13" customFormat="1" ht="33.75">
      <c r="B1240" s="196"/>
      <c r="C1240" s="197"/>
      <c r="D1240" s="189" t="s">
        <v>178</v>
      </c>
      <c r="E1240" s="198" t="s">
        <v>21</v>
      </c>
      <c r="F1240" s="199" t="s">
        <v>1523</v>
      </c>
      <c r="G1240" s="197"/>
      <c r="H1240" s="200">
        <v>4.0999999999999996</v>
      </c>
      <c r="I1240" s="201"/>
      <c r="J1240" s="197"/>
      <c r="K1240" s="197"/>
      <c r="L1240" s="202"/>
      <c r="M1240" s="203"/>
      <c r="N1240" s="204"/>
      <c r="O1240" s="204"/>
      <c r="P1240" s="204"/>
      <c r="Q1240" s="204"/>
      <c r="R1240" s="204"/>
      <c r="S1240" s="204"/>
      <c r="T1240" s="205"/>
      <c r="AT1240" s="206" t="s">
        <v>178</v>
      </c>
      <c r="AU1240" s="206" t="s">
        <v>87</v>
      </c>
      <c r="AV1240" s="13" t="s">
        <v>87</v>
      </c>
      <c r="AW1240" s="13" t="s">
        <v>38</v>
      </c>
      <c r="AX1240" s="13" t="s">
        <v>77</v>
      </c>
      <c r="AY1240" s="206" t="s">
        <v>165</v>
      </c>
    </row>
    <row r="1241" spans="1:65" s="14" customFormat="1" ht="11.25">
      <c r="B1241" s="207"/>
      <c r="C1241" s="208"/>
      <c r="D1241" s="189" t="s">
        <v>178</v>
      </c>
      <c r="E1241" s="209" t="s">
        <v>21</v>
      </c>
      <c r="F1241" s="210" t="s">
        <v>180</v>
      </c>
      <c r="G1241" s="208"/>
      <c r="H1241" s="211">
        <v>4.0999999999999996</v>
      </c>
      <c r="I1241" s="212"/>
      <c r="J1241" s="208"/>
      <c r="K1241" s="208"/>
      <c r="L1241" s="213"/>
      <c r="M1241" s="214"/>
      <c r="N1241" s="215"/>
      <c r="O1241" s="215"/>
      <c r="P1241" s="215"/>
      <c r="Q1241" s="215"/>
      <c r="R1241" s="215"/>
      <c r="S1241" s="215"/>
      <c r="T1241" s="216"/>
      <c r="AT1241" s="217" t="s">
        <v>178</v>
      </c>
      <c r="AU1241" s="217" t="s">
        <v>87</v>
      </c>
      <c r="AV1241" s="14" t="s">
        <v>172</v>
      </c>
      <c r="AW1241" s="14" t="s">
        <v>38</v>
      </c>
      <c r="AX1241" s="14" t="s">
        <v>85</v>
      </c>
      <c r="AY1241" s="217" t="s">
        <v>165</v>
      </c>
    </row>
    <row r="1242" spans="1:65" s="2" customFormat="1" ht="24.2" customHeight="1">
      <c r="A1242" s="37"/>
      <c r="B1242" s="38"/>
      <c r="C1242" s="176" t="s">
        <v>1524</v>
      </c>
      <c r="D1242" s="176" t="s">
        <v>167</v>
      </c>
      <c r="E1242" s="177" t="s">
        <v>1525</v>
      </c>
      <c r="F1242" s="178" t="s">
        <v>1526</v>
      </c>
      <c r="G1242" s="179" t="s">
        <v>196</v>
      </c>
      <c r="H1242" s="180">
        <v>14.835000000000001</v>
      </c>
      <c r="I1242" s="181"/>
      <c r="J1242" s="182">
        <f>ROUND(I1242*H1242,2)</f>
        <v>0</v>
      </c>
      <c r="K1242" s="178" t="s">
        <v>171</v>
      </c>
      <c r="L1242" s="42"/>
      <c r="M1242" s="183" t="s">
        <v>21</v>
      </c>
      <c r="N1242" s="184" t="s">
        <v>48</v>
      </c>
      <c r="O1242" s="67"/>
      <c r="P1242" s="185">
        <f>O1242*H1242</f>
        <v>0</v>
      </c>
      <c r="Q1242" s="185">
        <v>0</v>
      </c>
      <c r="R1242" s="185">
        <f>Q1242*H1242</f>
        <v>0</v>
      </c>
      <c r="S1242" s="185">
        <v>1.8</v>
      </c>
      <c r="T1242" s="186">
        <f>S1242*H1242</f>
        <v>26.703000000000003</v>
      </c>
      <c r="U1242" s="37"/>
      <c r="V1242" s="37"/>
      <c r="W1242" s="37"/>
      <c r="X1242" s="37"/>
      <c r="Y1242" s="37"/>
      <c r="Z1242" s="37"/>
      <c r="AA1242" s="37"/>
      <c r="AB1242" s="37"/>
      <c r="AC1242" s="37"/>
      <c r="AD1242" s="37"/>
      <c r="AE1242" s="37"/>
      <c r="AR1242" s="187" t="s">
        <v>172</v>
      </c>
      <c r="AT1242" s="187" t="s">
        <v>167</v>
      </c>
      <c r="AU1242" s="187" t="s">
        <v>87</v>
      </c>
      <c r="AY1242" s="20" t="s">
        <v>165</v>
      </c>
      <c r="BE1242" s="188">
        <f>IF(N1242="základní",J1242,0)</f>
        <v>0</v>
      </c>
      <c r="BF1242" s="188">
        <f>IF(N1242="snížená",J1242,0)</f>
        <v>0</v>
      </c>
      <c r="BG1242" s="188">
        <f>IF(N1242="zákl. přenesená",J1242,0)</f>
        <v>0</v>
      </c>
      <c r="BH1242" s="188">
        <f>IF(N1242="sníž. přenesená",J1242,0)</f>
        <v>0</v>
      </c>
      <c r="BI1242" s="188">
        <f>IF(N1242="nulová",J1242,0)</f>
        <v>0</v>
      </c>
      <c r="BJ1242" s="20" t="s">
        <v>85</v>
      </c>
      <c r="BK1242" s="188">
        <f>ROUND(I1242*H1242,2)</f>
        <v>0</v>
      </c>
      <c r="BL1242" s="20" t="s">
        <v>172</v>
      </c>
      <c r="BM1242" s="187" t="s">
        <v>1527</v>
      </c>
    </row>
    <row r="1243" spans="1:65" s="2" customFormat="1" ht="29.25">
      <c r="A1243" s="37"/>
      <c r="B1243" s="38"/>
      <c r="C1243" s="39"/>
      <c r="D1243" s="189" t="s">
        <v>174</v>
      </c>
      <c r="E1243" s="39"/>
      <c r="F1243" s="190" t="s">
        <v>1528</v>
      </c>
      <c r="G1243" s="39"/>
      <c r="H1243" s="39"/>
      <c r="I1243" s="191"/>
      <c r="J1243" s="39"/>
      <c r="K1243" s="39"/>
      <c r="L1243" s="42"/>
      <c r="M1243" s="192"/>
      <c r="N1243" s="193"/>
      <c r="O1243" s="67"/>
      <c r="P1243" s="67"/>
      <c r="Q1243" s="67"/>
      <c r="R1243" s="67"/>
      <c r="S1243" s="67"/>
      <c r="T1243" s="68"/>
      <c r="U1243" s="37"/>
      <c r="V1243" s="37"/>
      <c r="W1243" s="37"/>
      <c r="X1243" s="37"/>
      <c r="Y1243" s="37"/>
      <c r="Z1243" s="37"/>
      <c r="AA1243" s="37"/>
      <c r="AB1243" s="37"/>
      <c r="AC1243" s="37"/>
      <c r="AD1243" s="37"/>
      <c r="AE1243" s="37"/>
      <c r="AT1243" s="20" t="s">
        <v>174</v>
      </c>
      <c r="AU1243" s="20" t="s">
        <v>87</v>
      </c>
    </row>
    <row r="1244" spans="1:65" s="2" customFormat="1" ht="11.25">
      <c r="A1244" s="37"/>
      <c r="B1244" s="38"/>
      <c r="C1244" s="39"/>
      <c r="D1244" s="194" t="s">
        <v>176</v>
      </c>
      <c r="E1244" s="39"/>
      <c r="F1244" s="195" t="s">
        <v>1529</v>
      </c>
      <c r="G1244" s="39"/>
      <c r="H1244" s="39"/>
      <c r="I1244" s="191"/>
      <c r="J1244" s="39"/>
      <c r="K1244" s="39"/>
      <c r="L1244" s="42"/>
      <c r="M1244" s="192"/>
      <c r="N1244" s="193"/>
      <c r="O1244" s="67"/>
      <c r="P1244" s="67"/>
      <c r="Q1244" s="67"/>
      <c r="R1244" s="67"/>
      <c r="S1244" s="67"/>
      <c r="T1244" s="68"/>
      <c r="U1244" s="37"/>
      <c r="V1244" s="37"/>
      <c r="W1244" s="37"/>
      <c r="X1244" s="37"/>
      <c r="Y1244" s="37"/>
      <c r="Z1244" s="37"/>
      <c r="AA1244" s="37"/>
      <c r="AB1244" s="37"/>
      <c r="AC1244" s="37"/>
      <c r="AD1244" s="37"/>
      <c r="AE1244" s="37"/>
      <c r="AT1244" s="20" t="s">
        <v>176</v>
      </c>
      <c r="AU1244" s="20" t="s">
        <v>87</v>
      </c>
    </row>
    <row r="1245" spans="1:65" s="13" customFormat="1" ht="22.5">
      <c r="B1245" s="196"/>
      <c r="C1245" s="197"/>
      <c r="D1245" s="189" t="s">
        <v>178</v>
      </c>
      <c r="E1245" s="198" t="s">
        <v>21</v>
      </c>
      <c r="F1245" s="199" t="s">
        <v>1530</v>
      </c>
      <c r="G1245" s="197"/>
      <c r="H1245" s="200">
        <v>14.835000000000001</v>
      </c>
      <c r="I1245" s="201"/>
      <c r="J1245" s="197"/>
      <c r="K1245" s="197"/>
      <c r="L1245" s="202"/>
      <c r="M1245" s="203"/>
      <c r="N1245" s="204"/>
      <c r="O1245" s="204"/>
      <c r="P1245" s="204"/>
      <c r="Q1245" s="204"/>
      <c r="R1245" s="204"/>
      <c r="S1245" s="204"/>
      <c r="T1245" s="205"/>
      <c r="AT1245" s="206" t="s">
        <v>178</v>
      </c>
      <c r="AU1245" s="206" t="s">
        <v>87</v>
      </c>
      <c r="AV1245" s="13" t="s">
        <v>87</v>
      </c>
      <c r="AW1245" s="13" t="s">
        <v>38</v>
      </c>
      <c r="AX1245" s="13" t="s">
        <v>77</v>
      </c>
      <c r="AY1245" s="206" t="s">
        <v>165</v>
      </c>
    </row>
    <row r="1246" spans="1:65" s="14" customFormat="1" ht="11.25">
      <c r="B1246" s="207"/>
      <c r="C1246" s="208"/>
      <c r="D1246" s="189" t="s">
        <v>178</v>
      </c>
      <c r="E1246" s="209" t="s">
        <v>21</v>
      </c>
      <c r="F1246" s="210" t="s">
        <v>180</v>
      </c>
      <c r="G1246" s="208"/>
      <c r="H1246" s="211">
        <v>14.835000000000001</v>
      </c>
      <c r="I1246" s="212"/>
      <c r="J1246" s="208"/>
      <c r="K1246" s="208"/>
      <c r="L1246" s="213"/>
      <c r="M1246" s="214"/>
      <c r="N1246" s="215"/>
      <c r="O1246" s="215"/>
      <c r="P1246" s="215"/>
      <c r="Q1246" s="215"/>
      <c r="R1246" s="215"/>
      <c r="S1246" s="215"/>
      <c r="T1246" s="216"/>
      <c r="AT1246" s="217" t="s">
        <v>178</v>
      </c>
      <c r="AU1246" s="217" t="s">
        <v>87</v>
      </c>
      <c r="AV1246" s="14" t="s">
        <v>172</v>
      </c>
      <c r="AW1246" s="14" t="s">
        <v>38</v>
      </c>
      <c r="AX1246" s="14" t="s">
        <v>85</v>
      </c>
      <c r="AY1246" s="217" t="s">
        <v>165</v>
      </c>
    </row>
    <row r="1247" spans="1:65" s="2" customFormat="1" ht="24.2" customHeight="1">
      <c r="A1247" s="37"/>
      <c r="B1247" s="38"/>
      <c r="C1247" s="176" t="s">
        <v>1531</v>
      </c>
      <c r="D1247" s="176" t="s">
        <v>167</v>
      </c>
      <c r="E1247" s="177" t="s">
        <v>1532</v>
      </c>
      <c r="F1247" s="178" t="s">
        <v>1533</v>
      </c>
      <c r="G1247" s="179" t="s">
        <v>449</v>
      </c>
      <c r="H1247" s="180">
        <v>112</v>
      </c>
      <c r="I1247" s="181"/>
      <c r="J1247" s="182">
        <f>ROUND(I1247*H1247,2)</f>
        <v>0</v>
      </c>
      <c r="K1247" s="178" t="s">
        <v>171</v>
      </c>
      <c r="L1247" s="42"/>
      <c r="M1247" s="183" t="s">
        <v>21</v>
      </c>
      <c r="N1247" s="184" t="s">
        <v>48</v>
      </c>
      <c r="O1247" s="67"/>
      <c r="P1247" s="185">
        <f>O1247*H1247</f>
        <v>0</v>
      </c>
      <c r="Q1247" s="185">
        <v>0</v>
      </c>
      <c r="R1247" s="185">
        <f>Q1247*H1247</f>
        <v>0</v>
      </c>
      <c r="S1247" s="185">
        <v>3.1E-2</v>
      </c>
      <c r="T1247" s="186">
        <f>S1247*H1247</f>
        <v>3.472</v>
      </c>
      <c r="U1247" s="37"/>
      <c r="V1247" s="37"/>
      <c r="W1247" s="37"/>
      <c r="X1247" s="37"/>
      <c r="Y1247" s="37"/>
      <c r="Z1247" s="37"/>
      <c r="AA1247" s="37"/>
      <c r="AB1247" s="37"/>
      <c r="AC1247" s="37"/>
      <c r="AD1247" s="37"/>
      <c r="AE1247" s="37"/>
      <c r="AR1247" s="187" t="s">
        <v>172</v>
      </c>
      <c r="AT1247" s="187" t="s">
        <v>167</v>
      </c>
      <c r="AU1247" s="187" t="s">
        <v>87</v>
      </c>
      <c r="AY1247" s="20" t="s">
        <v>165</v>
      </c>
      <c r="BE1247" s="188">
        <f>IF(N1247="základní",J1247,0)</f>
        <v>0</v>
      </c>
      <c r="BF1247" s="188">
        <f>IF(N1247="snížená",J1247,0)</f>
        <v>0</v>
      </c>
      <c r="BG1247" s="188">
        <f>IF(N1247="zákl. přenesená",J1247,0)</f>
        <v>0</v>
      </c>
      <c r="BH1247" s="188">
        <f>IF(N1247="sníž. přenesená",J1247,0)</f>
        <v>0</v>
      </c>
      <c r="BI1247" s="188">
        <f>IF(N1247="nulová",J1247,0)</f>
        <v>0</v>
      </c>
      <c r="BJ1247" s="20" t="s">
        <v>85</v>
      </c>
      <c r="BK1247" s="188">
        <f>ROUND(I1247*H1247,2)</f>
        <v>0</v>
      </c>
      <c r="BL1247" s="20" t="s">
        <v>172</v>
      </c>
      <c r="BM1247" s="187" t="s">
        <v>1534</v>
      </c>
    </row>
    <row r="1248" spans="1:65" s="2" customFormat="1" ht="19.5">
      <c r="A1248" s="37"/>
      <c r="B1248" s="38"/>
      <c r="C1248" s="39"/>
      <c r="D1248" s="189" t="s">
        <v>174</v>
      </c>
      <c r="E1248" s="39"/>
      <c r="F1248" s="190" t="s">
        <v>1535</v>
      </c>
      <c r="G1248" s="39"/>
      <c r="H1248" s="39"/>
      <c r="I1248" s="191"/>
      <c r="J1248" s="39"/>
      <c r="K1248" s="39"/>
      <c r="L1248" s="42"/>
      <c r="M1248" s="192"/>
      <c r="N1248" s="193"/>
      <c r="O1248" s="67"/>
      <c r="P1248" s="67"/>
      <c r="Q1248" s="67"/>
      <c r="R1248" s="67"/>
      <c r="S1248" s="67"/>
      <c r="T1248" s="68"/>
      <c r="U1248" s="37"/>
      <c r="V1248" s="37"/>
      <c r="W1248" s="37"/>
      <c r="X1248" s="37"/>
      <c r="Y1248" s="37"/>
      <c r="Z1248" s="37"/>
      <c r="AA1248" s="37"/>
      <c r="AB1248" s="37"/>
      <c r="AC1248" s="37"/>
      <c r="AD1248" s="37"/>
      <c r="AE1248" s="37"/>
      <c r="AT1248" s="20" t="s">
        <v>174</v>
      </c>
      <c r="AU1248" s="20" t="s">
        <v>87</v>
      </c>
    </row>
    <row r="1249" spans="1:65" s="2" customFormat="1" ht="11.25">
      <c r="A1249" s="37"/>
      <c r="B1249" s="38"/>
      <c r="C1249" s="39"/>
      <c r="D1249" s="194" t="s">
        <v>176</v>
      </c>
      <c r="E1249" s="39"/>
      <c r="F1249" s="195" t="s">
        <v>1536</v>
      </c>
      <c r="G1249" s="39"/>
      <c r="H1249" s="39"/>
      <c r="I1249" s="191"/>
      <c r="J1249" s="39"/>
      <c r="K1249" s="39"/>
      <c r="L1249" s="42"/>
      <c r="M1249" s="192"/>
      <c r="N1249" s="193"/>
      <c r="O1249" s="67"/>
      <c r="P1249" s="67"/>
      <c r="Q1249" s="67"/>
      <c r="R1249" s="67"/>
      <c r="S1249" s="67"/>
      <c r="T1249" s="68"/>
      <c r="U1249" s="37"/>
      <c r="V1249" s="37"/>
      <c r="W1249" s="37"/>
      <c r="X1249" s="37"/>
      <c r="Y1249" s="37"/>
      <c r="Z1249" s="37"/>
      <c r="AA1249" s="37"/>
      <c r="AB1249" s="37"/>
      <c r="AC1249" s="37"/>
      <c r="AD1249" s="37"/>
      <c r="AE1249" s="37"/>
      <c r="AT1249" s="20" t="s">
        <v>176</v>
      </c>
      <c r="AU1249" s="20" t="s">
        <v>87</v>
      </c>
    </row>
    <row r="1250" spans="1:65" s="13" customFormat="1" ht="22.5">
      <c r="B1250" s="196"/>
      <c r="C1250" s="197"/>
      <c r="D1250" s="189" t="s">
        <v>178</v>
      </c>
      <c r="E1250" s="198" t="s">
        <v>21</v>
      </c>
      <c r="F1250" s="199" t="s">
        <v>1537</v>
      </c>
      <c r="G1250" s="197"/>
      <c r="H1250" s="200">
        <v>4</v>
      </c>
      <c r="I1250" s="201"/>
      <c r="J1250" s="197"/>
      <c r="K1250" s="197"/>
      <c r="L1250" s="202"/>
      <c r="M1250" s="203"/>
      <c r="N1250" s="204"/>
      <c r="O1250" s="204"/>
      <c r="P1250" s="204"/>
      <c r="Q1250" s="204"/>
      <c r="R1250" s="204"/>
      <c r="S1250" s="204"/>
      <c r="T1250" s="205"/>
      <c r="AT1250" s="206" t="s">
        <v>178</v>
      </c>
      <c r="AU1250" s="206" t="s">
        <v>87</v>
      </c>
      <c r="AV1250" s="13" t="s">
        <v>87</v>
      </c>
      <c r="AW1250" s="13" t="s">
        <v>38</v>
      </c>
      <c r="AX1250" s="13" t="s">
        <v>77</v>
      </c>
      <c r="AY1250" s="206" t="s">
        <v>165</v>
      </c>
    </row>
    <row r="1251" spans="1:65" s="13" customFormat="1" ht="22.5">
      <c r="B1251" s="196"/>
      <c r="C1251" s="197"/>
      <c r="D1251" s="189" t="s">
        <v>178</v>
      </c>
      <c r="E1251" s="198" t="s">
        <v>21</v>
      </c>
      <c r="F1251" s="199" t="s">
        <v>1538</v>
      </c>
      <c r="G1251" s="197"/>
      <c r="H1251" s="200">
        <v>8</v>
      </c>
      <c r="I1251" s="201"/>
      <c r="J1251" s="197"/>
      <c r="K1251" s="197"/>
      <c r="L1251" s="202"/>
      <c r="M1251" s="203"/>
      <c r="N1251" s="204"/>
      <c r="O1251" s="204"/>
      <c r="P1251" s="204"/>
      <c r="Q1251" s="204"/>
      <c r="R1251" s="204"/>
      <c r="S1251" s="204"/>
      <c r="T1251" s="205"/>
      <c r="AT1251" s="206" t="s">
        <v>178</v>
      </c>
      <c r="AU1251" s="206" t="s">
        <v>87</v>
      </c>
      <c r="AV1251" s="13" t="s">
        <v>87</v>
      </c>
      <c r="AW1251" s="13" t="s">
        <v>38</v>
      </c>
      <c r="AX1251" s="13" t="s">
        <v>77</v>
      </c>
      <c r="AY1251" s="206" t="s">
        <v>165</v>
      </c>
    </row>
    <row r="1252" spans="1:65" s="13" customFormat="1" ht="22.5">
      <c r="B1252" s="196"/>
      <c r="C1252" s="197"/>
      <c r="D1252" s="189" t="s">
        <v>178</v>
      </c>
      <c r="E1252" s="198" t="s">
        <v>21</v>
      </c>
      <c r="F1252" s="199" t="s">
        <v>1539</v>
      </c>
      <c r="G1252" s="197"/>
      <c r="H1252" s="200">
        <v>100</v>
      </c>
      <c r="I1252" s="201"/>
      <c r="J1252" s="197"/>
      <c r="K1252" s="197"/>
      <c r="L1252" s="202"/>
      <c r="M1252" s="203"/>
      <c r="N1252" s="204"/>
      <c r="O1252" s="204"/>
      <c r="P1252" s="204"/>
      <c r="Q1252" s="204"/>
      <c r="R1252" s="204"/>
      <c r="S1252" s="204"/>
      <c r="T1252" s="205"/>
      <c r="AT1252" s="206" t="s">
        <v>178</v>
      </c>
      <c r="AU1252" s="206" t="s">
        <v>87</v>
      </c>
      <c r="AV1252" s="13" t="s">
        <v>87</v>
      </c>
      <c r="AW1252" s="13" t="s">
        <v>38</v>
      </c>
      <c r="AX1252" s="13" t="s">
        <v>77</v>
      </c>
      <c r="AY1252" s="206" t="s">
        <v>165</v>
      </c>
    </row>
    <row r="1253" spans="1:65" s="14" customFormat="1" ht="11.25">
      <c r="B1253" s="207"/>
      <c r="C1253" s="208"/>
      <c r="D1253" s="189" t="s">
        <v>178</v>
      </c>
      <c r="E1253" s="209" t="s">
        <v>21</v>
      </c>
      <c r="F1253" s="210" t="s">
        <v>180</v>
      </c>
      <c r="G1253" s="208"/>
      <c r="H1253" s="211">
        <v>112</v>
      </c>
      <c r="I1253" s="212"/>
      <c r="J1253" s="208"/>
      <c r="K1253" s="208"/>
      <c r="L1253" s="213"/>
      <c r="M1253" s="214"/>
      <c r="N1253" s="215"/>
      <c r="O1253" s="215"/>
      <c r="P1253" s="215"/>
      <c r="Q1253" s="215"/>
      <c r="R1253" s="215"/>
      <c r="S1253" s="215"/>
      <c r="T1253" s="216"/>
      <c r="AT1253" s="217" t="s">
        <v>178</v>
      </c>
      <c r="AU1253" s="217" t="s">
        <v>87</v>
      </c>
      <c r="AV1253" s="14" t="s">
        <v>172</v>
      </c>
      <c r="AW1253" s="14" t="s">
        <v>38</v>
      </c>
      <c r="AX1253" s="14" t="s">
        <v>85</v>
      </c>
      <c r="AY1253" s="217" t="s">
        <v>165</v>
      </c>
    </row>
    <row r="1254" spans="1:65" s="2" customFormat="1" ht="24.2" customHeight="1">
      <c r="A1254" s="37"/>
      <c r="B1254" s="38"/>
      <c r="C1254" s="176" t="s">
        <v>1540</v>
      </c>
      <c r="D1254" s="176" t="s">
        <v>167</v>
      </c>
      <c r="E1254" s="177" t="s">
        <v>1541</v>
      </c>
      <c r="F1254" s="178" t="s">
        <v>1542</v>
      </c>
      <c r="G1254" s="179" t="s">
        <v>449</v>
      </c>
      <c r="H1254" s="180">
        <v>14</v>
      </c>
      <c r="I1254" s="181"/>
      <c r="J1254" s="182">
        <f>ROUND(I1254*H1254,2)</f>
        <v>0</v>
      </c>
      <c r="K1254" s="178" t="s">
        <v>171</v>
      </c>
      <c r="L1254" s="42"/>
      <c r="M1254" s="183" t="s">
        <v>21</v>
      </c>
      <c r="N1254" s="184" t="s">
        <v>48</v>
      </c>
      <c r="O1254" s="67"/>
      <c r="P1254" s="185">
        <f>O1254*H1254</f>
        <v>0</v>
      </c>
      <c r="Q1254" s="185">
        <v>0</v>
      </c>
      <c r="R1254" s="185">
        <f>Q1254*H1254</f>
        <v>0</v>
      </c>
      <c r="S1254" s="185">
        <v>6.2E-2</v>
      </c>
      <c r="T1254" s="186">
        <f>S1254*H1254</f>
        <v>0.86799999999999999</v>
      </c>
      <c r="U1254" s="37"/>
      <c r="V1254" s="37"/>
      <c r="W1254" s="37"/>
      <c r="X1254" s="37"/>
      <c r="Y1254" s="37"/>
      <c r="Z1254" s="37"/>
      <c r="AA1254" s="37"/>
      <c r="AB1254" s="37"/>
      <c r="AC1254" s="37"/>
      <c r="AD1254" s="37"/>
      <c r="AE1254" s="37"/>
      <c r="AR1254" s="187" t="s">
        <v>172</v>
      </c>
      <c r="AT1254" s="187" t="s">
        <v>167</v>
      </c>
      <c r="AU1254" s="187" t="s">
        <v>87</v>
      </c>
      <c r="AY1254" s="20" t="s">
        <v>165</v>
      </c>
      <c r="BE1254" s="188">
        <f>IF(N1254="základní",J1254,0)</f>
        <v>0</v>
      </c>
      <c r="BF1254" s="188">
        <f>IF(N1254="snížená",J1254,0)</f>
        <v>0</v>
      </c>
      <c r="BG1254" s="188">
        <f>IF(N1254="zákl. přenesená",J1254,0)</f>
        <v>0</v>
      </c>
      <c r="BH1254" s="188">
        <f>IF(N1254="sníž. přenesená",J1254,0)</f>
        <v>0</v>
      </c>
      <c r="BI1254" s="188">
        <f>IF(N1254="nulová",J1254,0)</f>
        <v>0</v>
      </c>
      <c r="BJ1254" s="20" t="s">
        <v>85</v>
      </c>
      <c r="BK1254" s="188">
        <f>ROUND(I1254*H1254,2)</f>
        <v>0</v>
      </c>
      <c r="BL1254" s="20" t="s">
        <v>172</v>
      </c>
      <c r="BM1254" s="187" t="s">
        <v>1543</v>
      </c>
    </row>
    <row r="1255" spans="1:65" s="2" customFormat="1" ht="19.5">
      <c r="A1255" s="37"/>
      <c r="B1255" s="38"/>
      <c r="C1255" s="39"/>
      <c r="D1255" s="189" t="s">
        <v>174</v>
      </c>
      <c r="E1255" s="39"/>
      <c r="F1255" s="190" t="s">
        <v>1544</v>
      </c>
      <c r="G1255" s="39"/>
      <c r="H1255" s="39"/>
      <c r="I1255" s="191"/>
      <c r="J1255" s="39"/>
      <c r="K1255" s="39"/>
      <c r="L1255" s="42"/>
      <c r="M1255" s="192"/>
      <c r="N1255" s="193"/>
      <c r="O1255" s="67"/>
      <c r="P1255" s="67"/>
      <c r="Q1255" s="67"/>
      <c r="R1255" s="67"/>
      <c r="S1255" s="67"/>
      <c r="T1255" s="68"/>
      <c r="U1255" s="37"/>
      <c r="V1255" s="37"/>
      <c r="W1255" s="37"/>
      <c r="X1255" s="37"/>
      <c r="Y1255" s="37"/>
      <c r="Z1255" s="37"/>
      <c r="AA1255" s="37"/>
      <c r="AB1255" s="37"/>
      <c r="AC1255" s="37"/>
      <c r="AD1255" s="37"/>
      <c r="AE1255" s="37"/>
      <c r="AT1255" s="20" t="s">
        <v>174</v>
      </c>
      <c r="AU1255" s="20" t="s">
        <v>87</v>
      </c>
    </row>
    <row r="1256" spans="1:65" s="2" customFormat="1" ht="11.25">
      <c r="A1256" s="37"/>
      <c r="B1256" s="38"/>
      <c r="C1256" s="39"/>
      <c r="D1256" s="194" t="s">
        <v>176</v>
      </c>
      <c r="E1256" s="39"/>
      <c r="F1256" s="195" t="s">
        <v>1545</v>
      </c>
      <c r="G1256" s="39"/>
      <c r="H1256" s="39"/>
      <c r="I1256" s="191"/>
      <c r="J1256" s="39"/>
      <c r="K1256" s="39"/>
      <c r="L1256" s="42"/>
      <c r="M1256" s="192"/>
      <c r="N1256" s="193"/>
      <c r="O1256" s="67"/>
      <c r="P1256" s="67"/>
      <c r="Q1256" s="67"/>
      <c r="R1256" s="67"/>
      <c r="S1256" s="67"/>
      <c r="T1256" s="68"/>
      <c r="U1256" s="37"/>
      <c r="V1256" s="37"/>
      <c r="W1256" s="37"/>
      <c r="X1256" s="37"/>
      <c r="Y1256" s="37"/>
      <c r="Z1256" s="37"/>
      <c r="AA1256" s="37"/>
      <c r="AB1256" s="37"/>
      <c r="AC1256" s="37"/>
      <c r="AD1256" s="37"/>
      <c r="AE1256" s="37"/>
      <c r="AT1256" s="20" t="s">
        <v>176</v>
      </c>
      <c r="AU1256" s="20" t="s">
        <v>87</v>
      </c>
    </row>
    <row r="1257" spans="1:65" s="13" customFormat="1" ht="22.5">
      <c r="B1257" s="196"/>
      <c r="C1257" s="197"/>
      <c r="D1257" s="189" t="s">
        <v>178</v>
      </c>
      <c r="E1257" s="198" t="s">
        <v>21</v>
      </c>
      <c r="F1257" s="199" t="s">
        <v>1546</v>
      </c>
      <c r="G1257" s="197"/>
      <c r="H1257" s="200">
        <v>4</v>
      </c>
      <c r="I1257" s="201"/>
      <c r="J1257" s="197"/>
      <c r="K1257" s="197"/>
      <c r="L1257" s="202"/>
      <c r="M1257" s="203"/>
      <c r="N1257" s="204"/>
      <c r="O1257" s="204"/>
      <c r="P1257" s="204"/>
      <c r="Q1257" s="204"/>
      <c r="R1257" s="204"/>
      <c r="S1257" s="204"/>
      <c r="T1257" s="205"/>
      <c r="AT1257" s="206" t="s">
        <v>178</v>
      </c>
      <c r="AU1257" s="206" t="s">
        <v>87</v>
      </c>
      <c r="AV1257" s="13" t="s">
        <v>87</v>
      </c>
      <c r="AW1257" s="13" t="s">
        <v>38</v>
      </c>
      <c r="AX1257" s="13" t="s">
        <v>77</v>
      </c>
      <c r="AY1257" s="206" t="s">
        <v>165</v>
      </c>
    </row>
    <row r="1258" spans="1:65" s="13" customFormat="1" ht="11.25">
      <c r="B1258" s="196"/>
      <c r="C1258" s="197"/>
      <c r="D1258" s="189" t="s">
        <v>178</v>
      </c>
      <c r="E1258" s="198" t="s">
        <v>21</v>
      </c>
      <c r="F1258" s="199" t="s">
        <v>1547</v>
      </c>
      <c r="G1258" s="197"/>
      <c r="H1258" s="200">
        <v>4</v>
      </c>
      <c r="I1258" s="201"/>
      <c r="J1258" s="197"/>
      <c r="K1258" s="197"/>
      <c r="L1258" s="202"/>
      <c r="M1258" s="203"/>
      <c r="N1258" s="204"/>
      <c r="O1258" s="204"/>
      <c r="P1258" s="204"/>
      <c r="Q1258" s="204"/>
      <c r="R1258" s="204"/>
      <c r="S1258" s="204"/>
      <c r="T1258" s="205"/>
      <c r="AT1258" s="206" t="s">
        <v>178</v>
      </c>
      <c r="AU1258" s="206" t="s">
        <v>87</v>
      </c>
      <c r="AV1258" s="13" t="s">
        <v>87</v>
      </c>
      <c r="AW1258" s="13" t="s">
        <v>38</v>
      </c>
      <c r="AX1258" s="13" t="s">
        <v>77</v>
      </c>
      <c r="AY1258" s="206" t="s">
        <v>165</v>
      </c>
    </row>
    <row r="1259" spans="1:65" s="13" customFormat="1" ht="22.5">
      <c r="B1259" s="196"/>
      <c r="C1259" s="197"/>
      <c r="D1259" s="189" t="s">
        <v>178</v>
      </c>
      <c r="E1259" s="198" t="s">
        <v>21</v>
      </c>
      <c r="F1259" s="199" t="s">
        <v>1548</v>
      </c>
      <c r="G1259" s="197"/>
      <c r="H1259" s="200">
        <v>6</v>
      </c>
      <c r="I1259" s="201"/>
      <c r="J1259" s="197"/>
      <c r="K1259" s="197"/>
      <c r="L1259" s="202"/>
      <c r="M1259" s="203"/>
      <c r="N1259" s="204"/>
      <c r="O1259" s="204"/>
      <c r="P1259" s="204"/>
      <c r="Q1259" s="204"/>
      <c r="R1259" s="204"/>
      <c r="S1259" s="204"/>
      <c r="T1259" s="205"/>
      <c r="AT1259" s="206" t="s">
        <v>178</v>
      </c>
      <c r="AU1259" s="206" t="s">
        <v>87</v>
      </c>
      <c r="AV1259" s="13" t="s">
        <v>87</v>
      </c>
      <c r="AW1259" s="13" t="s">
        <v>38</v>
      </c>
      <c r="AX1259" s="13" t="s">
        <v>77</v>
      </c>
      <c r="AY1259" s="206" t="s">
        <v>165</v>
      </c>
    </row>
    <row r="1260" spans="1:65" s="14" customFormat="1" ht="11.25">
      <c r="B1260" s="207"/>
      <c r="C1260" s="208"/>
      <c r="D1260" s="189" t="s">
        <v>178</v>
      </c>
      <c r="E1260" s="209" t="s">
        <v>21</v>
      </c>
      <c r="F1260" s="210" t="s">
        <v>180</v>
      </c>
      <c r="G1260" s="208"/>
      <c r="H1260" s="211">
        <v>14</v>
      </c>
      <c r="I1260" s="212"/>
      <c r="J1260" s="208"/>
      <c r="K1260" s="208"/>
      <c r="L1260" s="213"/>
      <c r="M1260" s="214"/>
      <c r="N1260" s="215"/>
      <c r="O1260" s="215"/>
      <c r="P1260" s="215"/>
      <c r="Q1260" s="215"/>
      <c r="R1260" s="215"/>
      <c r="S1260" s="215"/>
      <c r="T1260" s="216"/>
      <c r="AT1260" s="217" t="s">
        <v>178</v>
      </c>
      <c r="AU1260" s="217" t="s">
        <v>87</v>
      </c>
      <c r="AV1260" s="14" t="s">
        <v>172</v>
      </c>
      <c r="AW1260" s="14" t="s">
        <v>38</v>
      </c>
      <c r="AX1260" s="14" t="s">
        <v>85</v>
      </c>
      <c r="AY1260" s="217" t="s">
        <v>165</v>
      </c>
    </row>
    <row r="1261" spans="1:65" s="2" customFormat="1" ht="24.2" customHeight="1">
      <c r="A1261" s="37"/>
      <c r="B1261" s="38"/>
      <c r="C1261" s="176" t="s">
        <v>1549</v>
      </c>
      <c r="D1261" s="176" t="s">
        <v>167</v>
      </c>
      <c r="E1261" s="177" t="s">
        <v>1550</v>
      </c>
      <c r="F1261" s="178" t="s">
        <v>1551</v>
      </c>
      <c r="G1261" s="179" t="s">
        <v>449</v>
      </c>
      <c r="H1261" s="180">
        <v>2</v>
      </c>
      <c r="I1261" s="181"/>
      <c r="J1261" s="182">
        <f>ROUND(I1261*H1261,2)</f>
        <v>0</v>
      </c>
      <c r="K1261" s="178" t="s">
        <v>171</v>
      </c>
      <c r="L1261" s="42"/>
      <c r="M1261" s="183" t="s">
        <v>21</v>
      </c>
      <c r="N1261" s="184" t="s">
        <v>48</v>
      </c>
      <c r="O1261" s="67"/>
      <c r="P1261" s="185">
        <f>O1261*H1261</f>
        <v>0</v>
      </c>
      <c r="Q1261" s="185">
        <v>0</v>
      </c>
      <c r="R1261" s="185">
        <f>Q1261*H1261</f>
        <v>0</v>
      </c>
      <c r="S1261" s="185">
        <v>9.7000000000000003E-2</v>
      </c>
      <c r="T1261" s="186">
        <f>S1261*H1261</f>
        <v>0.19400000000000001</v>
      </c>
      <c r="U1261" s="37"/>
      <c r="V1261" s="37"/>
      <c r="W1261" s="37"/>
      <c r="X1261" s="37"/>
      <c r="Y1261" s="37"/>
      <c r="Z1261" s="37"/>
      <c r="AA1261" s="37"/>
      <c r="AB1261" s="37"/>
      <c r="AC1261" s="37"/>
      <c r="AD1261" s="37"/>
      <c r="AE1261" s="37"/>
      <c r="AR1261" s="187" t="s">
        <v>172</v>
      </c>
      <c r="AT1261" s="187" t="s">
        <v>167</v>
      </c>
      <c r="AU1261" s="187" t="s">
        <v>87</v>
      </c>
      <c r="AY1261" s="20" t="s">
        <v>165</v>
      </c>
      <c r="BE1261" s="188">
        <f>IF(N1261="základní",J1261,0)</f>
        <v>0</v>
      </c>
      <c r="BF1261" s="188">
        <f>IF(N1261="snížená",J1261,0)</f>
        <v>0</v>
      </c>
      <c r="BG1261" s="188">
        <f>IF(N1261="zákl. přenesená",J1261,0)</f>
        <v>0</v>
      </c>
      <c r="BH1261" s="188">
        <f>IF(N1261="sníž. přenesená",J1261,0)</f>
        <v>0</v>
      </c>
      <c r="BI1261" s="188">
        <f>IF(N1261="nulová",J1261,0)</f>
        <v>0</v>
      </c>
      <c r="BJ1261" s="20" t="s">
        <v>85</v>
      </c>
      <c r="BK1261" s="188">
        <f>ROUND(I1261*H1261,2)</f>
        <v>0</v>
      </c>
      <c r="BL1261" s="20" t="s">
        <v>172</v>
      </c>
      <c r="BM1261" s="187" t="s">
        <v>1552</v>
      </c>
    </row>
    <row r="1262" spans="1:65" s="2" customFormat="1" ht="19.5">
      <c r="A1262" s="37"/>
      <c r="B1262" s="38"/>
      <c r="C1262" s="39"/>
      <c r="D1262" s="189" t="s">
        <v>174</v>
      </c>
      <c r="E1262" s="39"/>
      <c r="F1262" s="190" t="s">
        <v>1553</v>
      </c>
      <c r="G1262" s="39"/>
      <c r="H1262" s="39"/>
      <c r="I1262" s="191"/>
      <c r="J1262" s="39"/>
      <c r="K1262" s="39"/>
      <c r="L1262" s="42"/>
      <c r="M1262" s="192"/>
      <c r="N1262" s="193"/>
      <c r="O1262" s="67"/>
      <c r="P1262" s="67"/>
      <c r="Q1262" s="67"/>
      <c r="R1262" s="67"/>
      <c r="S1262" s="67"/>
      <c r="T1262" s="68"/>
      <c r="U1262" s="37"/>
      <c r="V1262" s="37"/>
      <c r="W1262" s="37"/>
      <c r="X1262" s="37"/>
      <c r="Y1262" s="37"/>
      <c r="Z1262" s="37"/>
      <c r="AA1262" s="37"/>
      <c r="AB1262" s="37"/>
      <c r="AC1262" s="37"/>
      <c r="AD1262" s="37"/>
      <c r="AE1262" s="37"/>
      <c r="AT1262" s="20" t="s">
        <v>174</v>
      </c>
      <c r="AU1262" s="20" t="s">
        <v>87</v>
      </c>
    </row>
    <row r="1263" spans="1:65" s="2" customFormat="1" ht="11.25">
      <c r="A1263" s="37"/>
      <c r="B1263" s="38"/>
      <c r="C1263" s="39"/>
      <c r="D1263" s="194" t="s">
        <v>176</v>
      </c>
      <c r="E1263" s="39"/>
      <c r="F1263" s="195" t="s">
        <v>1554</v>
      </c>
      <c r="G1263" s="39"/>
      <c r="H1263" s="39"/>
      <c r="I1263" s="191"/>
      <c r="J1263" s="39"/>
      <c r="K1263" s="39"/>
      <c r="L1263" s="42"/>
      <c r="M1263" s="192"/>
      <c r="N1263" s="193"/>
      <c r="O1263" s="67"/>
      <c r="P1263" s="67"/>
      <c r="Q1263" s="67"/>
      <c r="R1263" s="67"/>
      <c r="S1263" s="67"/>
      <c r="T1263" s="68"/>
      <c r="U1263" s="37"/>
      <c r="V1263" s="37"/>
      <c r="W1263" s="37"/>
      <c r="X1263" s="37"/>
      <c r="Y1263" s="37"/>
      <c r="Z1263" s="37"/>
      <c r="AA1263" s="37"/>
      <c r="AB1263" s="37"/>
      <c r="AC1263" s="37"/>
      <c r="AD1263" s="37"/>
      <c r="AE1263" s="37"/>
      <c r="AT1263" s="20" t="s">
        <v>176</v>
      </c>
      <c r="AU1263" s="20" t="s">
        <v>87</v>
      </c>
    </row>
    <row r="1264" spans="1:65" s="13" customFormat="1" ht="11.25">
      <c r="B1264" s="196"/>
      <c r="C1264" s="197"/>
      <c r="D1264" s="189" t="s">
        <v>178</v>
      </c>
      <c r="E1264" s="198" t="s">
        <v>21</v>
      </c>
      <c r="F1264" s="199" t="s">
        <v>1555</v>
      </c>
      <c r="G1264" s="197"/>
      <c r="H1264" s="200">
        <v>2</v>
      </c>
      <c r="I1264" s="201"/>
      <c r="J1264" s="197"/>
      <c r="K1264" s="197"/>
      <c r="L1264" s="202"/>
      <c r="M1264" s="203"/>
      <c r="N1264" s="204"/>
      <c r="O1264" s="204"/>
      <c r="P1264" s="204"/>
      <c r="Q1264" s="204"/>
      <c r="R1264" s="204"/>
      <c r="S1264" s="204"/>
      <c r="T1264" s="205"/>
      <c r="AT1264" s="206" t="s">
        <v>178</v>
      </c>
      <c r="AU1264" s="206" t="s">
        <v>87</v>
      </c>
      <c r="AV1264" s="13" t="s">
        <v>87</v>
      </c>
      <c r="AW1264" s="13" t="s">
        <v>38</v>
      </c>
      <c r="AX1264" s="13" t="s">
        <v>77</v>
      </c>
      <c r="AY1264" s="206" t="s">
        <v>165</v>
      </c>
    </row>
    <row r="1265" spans="1:65" s="14" customFormat="1" ht="11.25">
      <c r="B1265" s="207"/>
      <c r="C1265" s="208"/>
      <c r="D1265" s="189" t="s">
        <v>178</v>
      </c>
      <c r="E1265" s="209" t="s">
        <v>21</v>
      </c>
      <c r="F1265" s="210" t="s">
        <v>180</v>
      </c>
      <c r="G1265" s="208"/>
      <c r="H1265" s="211">
        <v>2</v>
      </c>
      <c r="I1265" s="212"/>
      <c r="J1265" s="208"/>
      <c r="K1265" s="208"/>
      <c r="L1265" s="213"/>
      <c r="M1265" s="214"/>
      <c r="N1265" s="215"/>
      <c r="O1265" s="215"/>
      <c r="P1265" s="215"/>
      <c r="Q1265" s="215"/>
      <c r="R1265" s="215"/>
      <c r="S1265" s="215"/>
      <c r="T1265" s="216"/>
      <c r="AT1265" s="217" t="s">
        <v>178</v>
      </c>
      <c r="AU1265" s="217" t="s">
        <v>87</v>
      </c>
      <c r="AV1265" s="14" t="s">
        <v>172</v>
      </c>
      <c r="AW1265" s="14" t="s">
        <v>38</v>
      </c>
      <c r="AX1265" s="14" t="s">
        <v>85</v>
      </c>
      <c r="AY1265" s="217" t="s">
        <v>165</v>
      </c>
    </row>
    <row r="1266" spans="1:65" s="2" customFormat="1" ht="24.2" customHeight="1">
      <c r="A1266" s="37"/>
      <c r="B1266" s="38"/>
      <c r="C1266" s="176" t="s">
        <v>1556</v>
      </c>
      <c r="D1266" s="176" t="s">
        <v>167</v>
      </c>
      <c r="E1266" s="177" t="s">
        <v>1557</v>
      </c>
      <c r="F1266" s="178" t="s">
        <v>1558</v>
      </c>
      <c r="G1266" s="179" t="s">
        <v>189</v>
      </c>
      <c r="H1266" s="180">
        <v>3.35</v>
      </c>
      <c r="I1266" s="181"/>
      <c r="J1266" s="182">
        <f>ROUND(I1266*H1266,2)</f>
        <v>0</v>
      </c>
      <c r="K1266" s="178" t="s">
        <v>171</v>
      </c>
      <c r="L1266" s="42"/>
      <c r="M1266" s="183" t="s">
        <v>21</v>
      </c>
      <c r="N1266" s="184" t="s">
        <v>48</v>
      </c>
      <c r="O1266" s="67"/>
      <c r="P1266" s="185">
        <f>O1266*H1266</f>
        <v>0</v>
      </c>
      <c r="Q1266" s="185">
        <v>0</v>
      </c>
      <c r="R1266" s="185">
        <f>Q1266*H1266</f>
        <v>0</v>
      </c>
      <c r="S1266" s="185">
        <v>3.7999999999999999E-2</v>
      </c>
      <c r="T1266" s="186">
        <f>S1266*H1266</f>
        <v>0.1273</v>
      </c>
      <c r="U1266" s="37"/>
      <c r="V1266" s="37"/>
      <c r="W1266" s="37"/>
      <c r="X1266" s="37"/>
      <c r="Y1266" s="37"/>
      <c r="Z1266" s="37"/>
      <c r="AA1266" s="37"/>
      <c r="AB1266" s="37"/>
      <c r="AC1266" s="37"/>
      <c r="AD1266" s="37"/>
      <c r="AE1266" s="37"/>
      <c r="AR1266" s="187" t="s">
        <v>172</v>
      </c>
      <c r="AT1266" s="187" t="s">
        <v>167</v>
      </c>
      <c r="AU1266" s="187" t="s">
        <v>87</v>
      </c>
      <c r="AY1266" s="20" t="s">
        <v>165</v>
      </c>
      <c r="BE1266" s="188">
        <f>IF(N1266="základní",J1266,0)</f>
        <v>0</v>
      </c>
      <c r="BF1266" s="188">
        <f>IF(N1266="snížená",J1266,0)</f>
        <v>0</v>
      </c>
      <c r="BG1266" s="188">
        <f>IF(N1266="zákl. přenesená",J1266,0)</f>
        <v>0</v>
      </c>
      <c r="BH1266" s="188">
        <f>IF(N1266="sníž. přenesená",J1266,0)</f>
        <v>0</v>
      </c>
      <c r="BI1266" s="188">
        <f>IF(N1266="nulová",J1266,0)</f>
        <v>0</v>
      </c>
      <c r="BJ1266" s="20" t="s">
        <v>85</v>
      </c>
      <c r="BK1266" s="188">
        <f>ROUND(I1266*H1266,2)</f>
        <v>0</v>
      </c>
      <c r="BL1266" s="20" t="s">
        <v>172</v>
      </c>
      <c r="BM1266" s="187" t="s">
        <v>1559</v>
      </c>
    </row>
    <row r="1267" spans="1:65" s="2" customFormat="1" ht="19.5">
      <c r="A1267" s="37"/>
      <c r="B1267" s="38"/>
      <c r="C1267" s="39"/>
      <c r="D1267" s="189" t="s">
        <v>174</v>
      </c>
      <c r="E1267" s="39"/>
      <c r="F1267" s="190" t="s">
        <v>1560</v>
      </c>
      <c r="G1267" s="39"/>
      <c r="H1267" s="39"/>
      <c r="I1267" s="191"/>
      <c r="J1267" s="39"/>
      <c r="K1267" s="39"/>
      <c r="L1267" s="42"/>
      <c r="M1267" s="192"/>
      <c r="N1267" s="193"/>
      <c r="O1267" s="67"/>
      <c r="P1267" s="67"/>
      <c r="Q1267" s="67"/>
      <c r="R1267" s="67"/>
      <c r="S1267" s="67"/>
      <c r="T1267" s="68"/>
      <c r="U1267" s="37"/>
      <c r="V1267" s="37"/>
      <c r="W1267" s="37"/>
      <c r="X1267" s="37"/>
      <c r="Y1267" s="37"/>
      <c r="Z1267" s="37"/>
      <c r="AA1267" s="37"/>
      <c r="AB1267" s="37"/>
      <c r="AC1267" s="37"/>
      <c r="AD1267" s="37"/>
      <c r="AE1267" s="37"/>
      <c r="AT1267" s="20" t="s">
        <v>174</v>
      </c>
      <c r="AU1267" s="20" t="s">
        <v>87</v>
      </c>
    </row>
    <row r="1268" spans="1:65" s="2" customFormat="1" ht="11.25">
      <c r="A1268" s="37"/>
      <c r="B1268" s="38"/>
      <c r="C1268" s="39"/>
      <c r="D1268" s="194" t="s">
        <v>176</v>
      </c>
      <c r="E1268" s="39"/>
      <c r="F1268" s="195" t="s">
        <v>1561</v>
      </c>
      <c r="G1268" s="39"/>
      <c r="H1268" s="39"/>
      <c r="I1268" s="191"/>
      <c r="J1268" s="39"/>
      <c r="K1268" s="39"/>
      <c r="L1268" s="42"/>
      <c r="M1268" s="192"/>
      <c r="N1268" s="193"/>
      <c r="O1268" s="67"/>
      <c r="P1268" s="67"/>
      <c r="Q1268" s="67"/>
      <c r="R1268" s="67"/>
      <c r="S1268" s="67"/>
      <c r="T1268" s="68"/>
      <c r="U1268" s="37"/>
      <c r="V1268" s="37"/>
      <c r="W1268" s="37"/>
      <c r="X1268" s="37"/>
      <c r="Y1268" s="37"/>
      <c r="Z1268" s="37"/>
      <c r="AA1268" s="37"/>
      <c r="AB1268" s="37"/>
      <c r="AC1268" s="37"/>
      <c r="AD1268" s="37"/>
      <c r="AE1268" s="37"/>
      <c r="AT1268" s="20" t="s">
        <v>176</v>
      </c>
      <c r="AU1268" s="20" t="s">
        <v>87</v>
      </c>
    </row>
    <row r="1269" spans="1:65" s="13" customFormat="1" ht="22.5">
      <c r="B1269" s="196"/>
      <c r="C1269" s="197"/>
      <c r="D1269" s="189" t="s">
        <v>178</v>
      </c>
      <c r="E1269" s="198" t="s">
        <v>21</v>
      </c>
      <c r="F1269" s="199" t="s">
        <v>1562</v>
      </c>
      <c r="G1269" s="197"/>
      <c r="H1269" s="200">
        <v>3.35</v>
      </c>
      <c r="I1269" s="201"/>
      <c r="J1269" s="197"/>
      <c r="K1269" s="197"/>
      <c r="L1269" s="202"/>
      <c r="M1269" s="203"/>
      <c r="N1269" s="204"/>
      <c r="O1269" s="204"/>
      <c r="P1269" s="204"/>
      <c r="Q1269" s="204"/>
      <c r="R1269" s="204"/>
      <c r="S1269" s="204"/>
      <c r="T1269" s="205"/>
      <c r="AT1269" s="206" t="s">
        <v>178</v>
      </c>
      <c r="AU1269" s="206" t="s">
        <v>87</v>
      </c>
      <c r="AV1269" s="13" t="s">
        <v>87</v>
      </c>
      <c r="AW1269" s="13" t="s">
        <v>38</v>
      </c>
      <c r="AX1269" s="13" t="s">
        <v>77</v>
      </c>
      <c r="AY1269" s="206" t="s">
        <v>165</v>
      </c>
    </row>
    <row r="1270" spans="1:65" s="14" customFormat="1" ht="11.25">
      <c r="B1270" s="207"/>
      <c r="C1270" s="208"/>
      <c r="D1270" s="189" t="s">
        <v>178</v>
      </c>
      <c r="E1270" s="209" t="s">
        <v>21</v>
      </c>
      <c r="F1270" s="210" t="s">
        <v>180</v>
      </c>
      <c r="G1270" s="208"/>
      <c r="H1270" s="211">
        <v>3.35</v>
      </c>
      <c r="I1270" s="212"/>
      <c r="J1270" s="208"/>
      <c r="K1270" s="208"/>
      <c r="L1270" s="213"/>
      <c r="M1270" s="214"/>
      <c r="N1270" s="215"/>
      <c r="O1270" s="215"/>
      <c r="P1270" s="215"/>
      <c r="Q1270" s="215"/>
      <c r="R1270" s="215"/>
      <c r="S1270" s="215"/>
      <c r="T1270" s="216"/>
      <c r="AT1270" s="217" t="s">
        <v>178</v>
      </c>
      <c r="AU1270" s="217" t="s">
        <v>87</v>
      </c>
      <c r="AV1270" s="14" t="s">
        <v>172</v>
      </c>
      <c r="AW1270" s="14" t="s">
        <v>38</v>
      </c>
      <c r="AX1270" s="14" t="s">
        <v>85</v>
      </c>
      <c r="AY1270" s="217" t="s">
        <v>165</v>
      </c>
    </row>
    <row r="1271" spans="1:65" s="2" customFormat="1" ht="24.2" customHeight="1">
      <c r="A1271" s="37"/>
      <c r="B1271" s="38"/>
      <c r="C1271" s="176" t="s">
        <v>1563</v>
      </c>
      <c r="D1271" s="176" t="s">
        <v>167</v>
      </c>
      <c r="E1271" s="177" t="s">
        <v>1564</v>
      </c>
      <c r="F1271" s="178" t="s">
        <v>1565</v>
      </c>
      <c r="G1271" s="179" t="s">
        <v>189</v>
      </c>
      <c r="H1271" s="180">
        <v>6</v>
      </c>
      <c r="I1271" s="181"/>
      <c r="J1271" s="182">
        <f>ROUND(I1271*H1271,2)</f>
        <v>0</v>
      </c>
      <c r="K1271" s="178" t="s">
        <v>171</v>
      </c>
      <c r="L1271" s="42"/>
      <c r="M1271" s="183" t="s">
        <v>21</v>
      </c>
      <c r="N1271" s="184" t="s">
        <v>48</v>
      </c>
      <c r="O1271" s="67"/>
      <c r="P1271" s="185">
        <f>O1271*H1271</f>
        <v>0</v>
      </c>
      <c r="Q1271" s="185">
        <v>0</v>
      </c>
      <c r="R1271" s="185">
        <f>Q1271*H1271</f>
        <v>0</v>
      </c>
      <c r="S1271" s="185">
        <v>8.1000000000000003E-2</v>
      </c>
      <c r="T1271" s="186">
        <f>S1271*H1271</f>
        <v>0.48599999999999999</v>
      </c>
      <c r="U1271" s="37"/>
      <c r="V1271" s="37"/>
      <c r="W1271" s="37"/>
      <c r="X1271" s="37"/>
      <c r="Y1271" s="37"/>
      <c r="Z1271" s="37"/>
      <c r="AA1271" s="37"/>
      <c r="AB1271" s="37"/>
      <c r="AC1271" s="37"/>
      <c r="AD1271" s="37"/>
      <c r="AE1271" s="37"/>
      <c r="AR1271" s="187" t="s">
        <v>172</v>
      </c>
      <c r="AT1271" s="187" t="s">
        <v>167</v>
      </c>
      <c r="AU1271" s="187" t="s">
        <v>87</v>
      </c>
      <c r="AY1271" s="20" t="s">
        <v>165</v>
      </c>
      <c r="BE1271" s="188">
        <f>IF(N1271="základní",J1271,0)</f>
        <v>0</v>
      </c>
      <c r="BF1271" s="188">
        <f>IF(N1271="snížená",J1271,0)</f>
        <v>0</v>
      </c>
      <c r="BG1271" s="188">
        <f>IF(N1271="zákl. přenesená",J1271,0)</f>
        <v>0</v>
      </c>
      <c r="BH1271" s="188">
        <f>IF(N1271="sníž. přenesená",J1271,0)</f>
        <v>0</v>
      </c>
      <c r="BI1271" s="188">
        <f>IF(N1271="nulová",J1271,0)</f>
        <v>0</v>
      </c>
      <c r="BJ1271" s="20" t="s">
        <v>85</v>
      </c>
      <c r="BK1271" s="188">
        <f>ROUND(I1271*H1271,2)</f>
        <v>0</v>
      </c>
      <c r="BL1271" s="20" t="s">
        <v>172</v>
      </c>
      <c r="BM1271" s="187" t="s">
        <v>1566</v>
      </c>
    </row>
    <row r="1272" spans="1:65" s="2" customFormat="1" ht="19.5">
      <c r="A1272" s="37"/>
      <c r="B1272" s="38"/>
      <c r="C1272" s="39"/>
      <c r="D1272" s="189" t="s">
        <v>174</v>
      </c>
      <c r="E1272" s="39"/>
      <c r="F1272" s="190" t="s">
        <v>1567</v>
      </c>
      <c r="G1272" s="39"/>
      <c r="H1272" s="39"/>
      <c r="I1272" s="191"/>
      <c r="J1272" s="39"/>
      <c r="K1272" s="39"/>
      <c r="L1272" s="42"/>
      <c r="M1272" s="192"/>
      <c r="N1272" s="193"/>
      <c r="O1272" s="67"/>
      <c r="P1272" s="67"/>
      <c r="Q1272" s="67"/>
      <c r="R1272" s="67"/>
      <c r="S1272" s="67"/>
      <c r="T1272" s="68"/>
      <c r="U1272" s="37"/>
      <c r="V1272" s="37"/>
      <c r="W1272" s="37"/>
      <c r="X1272" s="37"/>
      <c r="Y1272" s="37"/>
      <c r="Z1272" s="37"/>
      <c r="AA1272" s="37"/>
      <c r="AB1272" s="37"/>
      <c r="AC1272" s="37"/>
      <c r="AD1272" s="37"/>
      <c r="AE1272" s="37"/>
      <c r="AT1272" s="20" t="s">
        <v>174</v>
      </c>
      <c r="AU1272" s="20" t="s">
        <v>87</v>
      </c>
    </row>
    <row r="1273" spans="1:65" s="2" customFormat="1" ht="11.25">
      <c r="A1273" s="37"/>
      <c r="B1273" s="38"/>
      <c r="C1273" s="39"/>
      <c r="D1273" s="194" t="s">
        <v>176</v>
      </c>
      <c r="E1273" s="39"/>
      <c r="F1273" s="195" t="s">
        <v>1568</v>
      </c>
      <c r="G1273" s="39"/>
      <c r="H1273" s="39"/>
      <c r="I1273" s="191"/>
      <c r="J1273" s="39"/>
      <c r="K1273" s="39"/>
      <c r="L1273" s="42"/>
      <c r="M1273" s="192"/>
      <c r="N1273" s="193"/>
      <c r="O1273" s="67"/>
      <c r="P1273" s="67"/>
      <c r="Q1273" s="67"/>
      <c r="R1273" s="67"/>
      <c r="S1273" s="67"/>
      <c r="T1273" s="68"/>
      <c r="U1273" s="37"/>
      <c r="V1273" s="37"/>
      <c r="W1273" s="37"/>
      <c r="X1273" s="37"/>
      <c r="Y1273" s="37"/>
      <c r="Z1273" s="37"/>
      <c r="AA1273" s="37"/>
      <c r="AB1273" s="37"/>
      <c r="AC1273" s="37"/>
      <c r="AD1273" s="37"/>
      <c r="AE1273" s="37"/>
      <c r="AT1273" s="20" t="s">
        <v>176</v>
      </c>
      <c r="AU1273" s="20" t="s">
        <v>87</v>
      </c>
    </row>
    <row r="1274" spans="1:65" s="13" customFormat="1" ht="11.25">
      <c r="B1274" s="196"/>
      <c r="C1274" s="197"/>
      <c r="D1274" s="189" t="s">
        <v>178</v>
      </c>
      <c r="E1274" s="198" t="s">
        <v>21</v>
      </c>
      <c r="F1274" s="199" t="s">
        <v>1569</v>
      </c>
      <c r="G1274" s="197"/>
      <c r="H1274" s="200">
        <v>6</v>
      </c>
      <c r="I1274" s="201"/>
      <c r="J1274" s="197"/>
      <c r="K1274" s="197"/>
      <c r="L1274" s="202"/>
      <c r="M1274" s="203"/>
      <c r="N1274" s="204"/>
      <c r="O1274" s="204"/>
      <c r="P1274" s="204"/>
      <c r="Q1274" s="204"/>
      <c r="R1274" s="204"/>
      <c r="S1274" s="204"/>
      <c r="T1274" s="205"/>
      <c r="AT1274" s="206" t="s">
        <v>178</v>
      </c>
      <c r="AU1274" s="206" t="s">
        <v>87</v>
      </c>
      <c r="AV1274" s="13" t="s">
        <v>87</v>
      </c>
      <c r="AW1274" s="13" t="s">
        <v>38</v>
      </c>
      <c r="AX1274" s="13" t="s">
        <v>77</v>
      </c>
      <c r="AY1274" s="206" t="s">
        <v>165</v>
      </c>
    </row>
    <row r="1275" spans="1:65" s="14" customFormat="1" ht="11.25">
      <c r="B1275" s="207"/>
      <c r="C1275" s="208"/>
      <c r="D1275" s="189" t="s">
        <v>178</v>
      </c>
      <c r="E1275" s="209" t="s">
        <v>21</v>
      </c>
      <c r="F1275" s="210" t="s">
        <v>180</v>
      </c>
      <c r="G1275" s="208"/>
      <c r="H1275" s="211">
        <v>6</v>
      </c>
      <c r="I1275" s="212"/>
      <c r="J1275" s="208"/>
      <c r="K1275" s="208"/>
      <c r="L1275" s="213"/>
      <c r="M1275" s="214"/>
      <c r="N1275" s="215"/>
      <c r="O1275" s="215"/>
      <c r="P1275" s="215"/>
      <c r="Q1275" s="215"/>
      <c r="R1275" s="215"/>
      <c r="S1275" s="215"/>
      <c r="T1275" s="216"/>
      <c r="AT1275" s="217" t="s">
        <v>178</v>
      </c>
      <c r="AU1275" s="217" t="s">
        <v>87</v>
      </c>
      <c r="AV1275" s="14" t="s">
        <v>172</v>
      </c>
      <c r="AW1275" s="14" t="s">
        <v>38</v>
      </c>
      <c r="AX1275" s="14" t="s">
        <v>85</v>
      </c>
      <c r="AY1275" s="217" t="s">
        <v>165</v>
      </c>
    </row>
    <row r="1276" spans="1:65" s="2" customFormat="1" ht="24.2" customHeight="1">
      <c r="A1276" s="37"/>
      <c r="B1276" s="38"/>
      <c r="C1276" s="176" t="s">
        <v>1570</v>
      </c>
      <c r="D1276" s="176" t="s">
        <v>167</v>
      </c>
      <c r="E1276" s="177" t="s">
        <v>1571</v>
      </c>
      <c r="F1276" s="178" t="s">
        <v>1572</v>
      </c>
      <c r="G1276" s="179" t="s">
        <v>170</v>
      </c>
      <c r="H1276" s="180">
        <v>14.266</v>
      </c>
      <c r="I1276" s="181"/>
      <c r="J1276" s="182">
        <f>ROUND(I1276*H1276,2)</f>
        <v>0</v>
      </c>
      <c r="K1276" s="178" t="s">
        <v>171</v>
      </c>
      <c r="L1276" s="42"/>
      <c r="M1276" s="183" t="s">
        <v>21</v>
      </c>
      <c r="N1276" s="184" t="s">
        <v>48</v>
      </c>
      <c r="O1276" s="67"/>
      <c r="P1276" s="185">
        <f>O1276*H1276</f>
        <v>0</v>
      </c>
      <c r="Q1276" s="185">
        <v>0</v>
      </c>
      <c r="R1276" s="185">
        <f>Q1276*H1276</f>
        <v>0</v>
      </c>
      <c r="S1276" s="185">
        <v>0.17599999999999999</v>
      </c>
      <c r="T1276" s="186">
        <f>S1276*H1276</f>
        <v>2.5108159999999997</v>
      </c>
      <c r="U1276" s="37"/>
      <c r="V1276" s="37"/>
      <c r="W1276" s="37"/>
      <c r="X1276" s="37"/>
      <c r="Y1276" s="37"/>
      <c r="Z1276" s="37"/>
      <c r="AA1276" s="37"/>
      <c r="AB1276" s="37"/>
      <c r="AC1276" s="37"/>
      <c r="AD1276" s="37"/>
      <c r="AE1276" s="37"/>
      <c r="AR1276" s="187" t="s">
        <v>172</v>
      </c>
      <c r="AT1276" s="187" t="s">
        <v>167</v>
      </c>
      <c r="AU1276" s="187" t="s">
        <v>87</v>
      </c>
      <c r="AY1276" s="20" t="s">
        <v>165</v>
      </c>
      <c r="BE1276" s="188">
        <f>IF(N1276="základní",J1276,0)</f>
        <v>0</v>
      </c>
      <c r="BF1276" s="188">
        <f>IF(N1276="snížená",J1276,0)</f>
        <v>0</v>
      </c>
      <c r="BG1276" s="188">
        <f>IF(N1276="zákl. přenesená",J1276,0)</f>
        <v>0</v>
      </c>
      <c r="BH1276" s="188">
        <f>IF(N1276="sníž. přenesená",J1276,0)</f>
        <v>0</v>
      </c>
      <c r="BI1276" s="188">
        <f>IF(N1276="nulová",J1276,0)</f>
        <v>0</v>
      </c>
      <c r="BJ1276" s="20" t="s">
        <v>85</v>
      </c>
      <c r="BK1276" s="188">
        <f>ROUND(I1276*H1276,2)</f>
        <v>0</v>
      </c>
      <c r="BL1276" s="20" t="s">
        <v>172</v>
      </c>
      <c r="BM1276" s="187" t="s">
        <v>1573</v>
      </c>
    </row>
    <row r="1277" spans="1:65" s="2" customFormat="1" ht="29.25">
      <c r="A1277" s="37"/>
      <c r="B1277" s="38"/>
      <c r="C1277" s="39"/>
      <c r="D1277" s="189" t="s">
        <v>174</v>
      </c>
      <c r="E1277" s="39"/>
      <c r="F1277" s="190" t="s">
        <v>1574</v>
      </c>
      <c r="G1277" s="39"/>
      <c r="H1277" s="39"/>
      <c r="I1277" s="191"/>
      <c r="J1277" s="39"/>
      <c r="K1277" s="39"/>
      <c r="L1277" s="42"/>
      <c r="M1277" s="192"/>
      <c r="N1277" s="193"/>
      <c r="O1277" s="67"/>
      <c r="P1277" s="67"/>
      <c r="Q1277" s="67"/>
      <c r="R1277" s="67"/>
      <c r="S1277" s="67"/>
      <c r="T1277" s="68"/>
      <c r="U1277" s="37"/>
      <c r="V1277" s="37"/>
      <c r="W1277" s="37"/>
      <c r="X1277" s="37"/>
      <c r="Y1277" s="37"/>
      <c r="Z1277" s="37"/>
      <c r="AA1277" s="37"/>
      <c r="AB1277" s="37"/>
      <c r="AC1277" s="37"/>
      <c r="AD1277" s="37"/>
      <c r="AE1277" s="37"/>
      <c r="AT1277" s="20" t="s">
        <v>174</v>
      </c>
      <c r="AU1277" s="20" t="s">
        <v>87</v>
      </c>
    </row>
    <row r="1278" spans="1:65" s="2" customFormat="1" ht="11.25">
      <c r="A1278" s="37"/>
      <c r="B1278" s="38"/>
      <c r="C1278" s="39"/>
      <c r="D1278" s="194" t="s">
        <v>176</v>
      </c>
      <c r="E1278" s="39"/>
      <c r="F1278" s="195" t="s">
        <v>1575</v>
      </c>
      <c r="G1278" s="39"/>
      <c r="H1278" s="39"/>
      <c r="I1278" s="191"/>
      <c r="J1278" s="39"/>
      <c r="K1278" s="39"/>
      <c r="L1278" s="42"/>
      <c r="M1278" s="192"/>
      <c r="N1278" s="193"/>
      <c r="O1278" s="67"/>
      <c r="P1278" s="67"/>
      <c r="Q1278" s="67"/>
      <c r="R1278" s="67"/>
      <c r="S1278" s="67"/>
      <c r="T1278" s="68"/>
      <c r="U1278" s="37"/>
      <c r="V1278" s="37"/>
      <c r="W1278" s="37"/>
      <c r="X1278" s="37"/>
      <c r="Y1278" s="37"/>
      <c r="Z1278" s="37"/>
      <c r="AA1278" s="37"/>
      <c r="AB1278" s="37"/>
      <c r="AC1278" s="37"/>
      <c r="AD1278" s="37"/>
      <c r="AE1278" s="37"/>
      <c r="AT1278" s="20" t="s">
        <v>176</v>
      </c>
      <c r="AU1278" s="20" t="s">
        <v>87</v>
      </c>
    </row>
    <row r="1279" spans="1:65" s="13" customFormat="1" ht="22.5">
      <c r="B1279" s="196"/>
      <c r="C1279" s="197"/>
      <c r="D1279" s="189" t="s">
        <v>178</v>
      </c>
      <c r="E1279" s="198" t="s">
        <v>21</v>
      </c>
      <c r="F1279" s="199" t="s">
        <v>1576</v>
      </c>
      <c r="G1279" s="197"/>
      <c r="H1279" s="200">
        <v>8.7959999999999994</v>
      </c>
      <c r="I1279" s="201"/>
      <c r="J1279" s="197"/>
      <c r="K1279" s="197"/>
      <c r="L1279" s="202"/>
      <c r="M1279" s="203"/>
      <c r="N1279" s="204"/>
      <c r="O1279" s="204"/>
      <c r="P1279" s="204"/>
      <c r="Q1279" s="204"/>
      <c r="R1279" s="204"/>
      <c r="S1279" s="204"/>
      <c r="T1279" s="205"/>
      <c r="AT1279" s="206" t="s">
        <v>178</v>
      </c>
      <c r="AU1279" s="206" t="s">
        <v>87</v>
      </c>
      <c r="AV1279" s="13" t="s">
        <v>87</v>
      </c>
      <c r="AW1279" s="13" t="s">
        <v>38</v>
      </c>
      <c r="AX1279" s="13" t="s">
        <v>77</v>
      </c>
      <c r="AY1279" s="206" t="s">
        <v>165</v>
      </c>
    </row>
    <row r="1280" spans="1:65" s="13" customFormat="1" ht="22.5">
      <c r="B1280" s="196"/>
      <c r="C1280" s="197"/>
      <c r="D1280" s="189" t="s">
        <v>178</v>
      </c>
      <c r="E1280" s="198" t="s">
        <v>21</v>
      </c>
      <c r="F1280" s="199" t="s">
        <v>1577</v>
      </c>
      <c r="G1280" s="197"/>
      <c r="H1280" s="200">
        <v>5.47</v>
      </c>
      <c r="I1280" s="201"/>
      <c r="J1280" s="197"/>
      <c r="K1280" s="197"/>
      <c r="L1280" s="202"/>
      <c r="M1280" s="203"/>
      <c r="N1280" s="204"/>
      <c r="O1280" s="204"/>
      <c r="P1280" s="204"/>
      <c r="Q1280" s="204"/>
      <c r="R1280" s="204"/>
      <c r="S1280" s="204"/>
      <c r="T1280" s="205"/>
      <c r="AT1280" s="206" t="s">
        <v>178</v>
      </c>
      <c r="AU1280" s="206" t="s">
        <v>87</v>
      </c>
      <c r="AV1280" s="13" t="s">
        <v>87</v>
      </c>
      <c r="AW1280" s="13" t="s">
        <v>38</v>
      </c>
      <c r="AX1280" s="13" t="s">
        <v>77</v>
      </c>
      <c r="AY1280" s="206" t="s">
        <v>165</v>
      </c>
    </row>
    <row r="1281" spans="1:65" s="14" customFormat="1" ht="11.25">
      <c r="B1281" s="207"/>
      <c r="C1281" s="208"/>
      <c r="D1281" s="189" t="s">
        <v>178</v>
      </c>
      <c r="E1281" s="209" t="s">
        <v>21</v>
      </c>
      <c r="F1281" s="210" t="s">
        <v>180</v>
      </c>
      <c r="G1281" s="208"/>
      <c r="H1281" s="211">
        <v>14.266</v>
      </c>
      <c r="I1281" s="212"/>
      <c r="J1281" s="208"/>
      <c r="K1281" s="208"/>
      <c r="L1281" s="213"/>
      <c r="M1281" s="214"/>
      <c r="N1281" s="215"/>
      <c r="O1281" s="215"/>
      <c r="P1281" s="215"/>
      <c r="Q1281" s="215"/>
      <c r="R1281" s="215"/>
      <c r="S1281" s="215"/>
      <c r="T1281" s="216"/>
      <c r="AT1281" s="217" t="s">
        <v>178</v>
      </c>
      <c r="AU1281" s="217" t="s">
        <v>87</v>
      </c>
      <c r="AV1281" s="14" t="s">
        <v>172</v>
      </c>
      <c r="AW1281" s="14" t="s">
        <v>38</v>
      </c>
      <c r="AX1281" s="14" t="s">
        <v>85</v>
      </c>
      <c r="AY1281" s="217" t="s">
        <v>165</v>
      </c>
    </row>
    <row r="1282" spans="1:65" s="2" customFormat="1" ht="33" customHeight="1">
      <c r="A1282" s="37"/>
      <c r="B1282" s="38"/>
      <c r="C1282" s="176" t="s">
        <v>1578</v>
      </c>
      <c r="D1282" s="176" t="s">
        <v>167</v>
      </c>
      <c r="E1282" s="177" t="s">
        <v>1579</v>
      </c>
      <c r="F1282" s="178" t="s">
        <v>1580</v>
      </c>
      <c r="G1282" s="179" t="s">
        <v>189</v>
      </c>
      <c r="H1282" s="180">
        <v>45.52</v>
      </c>
      <c r="I1282" s="181"/>
      <c r="J1282" s="182">
        <f>ROUND(I1282*H1282,2)</f>
        <v>0</v>
      </c>
      <c r="K1282" s="178" t="s">
        <v>171</v>
      </c>
      <c r="L1282" s="42"/>
      <c r="M1282" s="183" t="s">
        <v>21</v>
      </c>
      <c r="N1282" s="184" t="s">
        <v>48</v>
      </c>
      <c r="O1282" s="67"/>
      <c r="P1282" s="185">
        <f>O1282*H1282</f>
        <v>0</v>
      </c>
      <c r="Q1282" s="185">
        <v>2.0000000000000001E-4</v>
      </c>
      <c r="R1282" s="185">
        <f>Q1282*H1282</f>
        <v>9.104000000000001E-3</v>
      </c>
      <c r="S1282" s="185">
        <v>0</v>
      </c>
      <c r="T1282" s="186">
        <f>S1282*H1282</f>
        <v>0</v>
      </c>
      <c r="U1282" s="37"/>
      <c r="V1282" s="37"/>
      <c r="W1282" s="37"/>
      <c r="X1282" s="37"/>
      <c r="Y1282" s="37"/>
      <c r="Z1282" s="37"/>
      <c r="AA1282" s="37"/>
      <c r="AB1282" s="37"/>
      <c r="AC1282" s="37"/>
      <c r="AD1282" s="37"/>
      <c r="AE1282" s="37"/>
      <c r="AR1282" s="187" t="s">
        <v>172</v>
      </c>
      <c r="AT1282" s="187" t="s">
        <v>167</v>
      </c>
      <c r="AU1282" s="187" t="s">
        <v>87</v>
      </c>
      <c r="AY1282" s="20" t="s">
        <v>165</v>
      </c>
      <c r="BE1282" s="188">
        <f>IF(N1282="základní",J1282,0)</f>
        <v>0</v>
      </c>
      <c r="BF1282" s="188">
        <f>IF(N1282="snížená",J1282,0)</f>
        <v>0</v>
      </c>
      <c r="BG1282" s="188">
        <f>IF(N1282="zákl. přenesená",J1282,0)</f>
        <v>0</v>
      </c>
      <c r="BH1282" s="188">
        <f>IF(N1282="sníž. přenesená",J1282,0)</f>
        <v>0</v>
      </c>
      <c r="BI1282" s="188">
        <f>IF(N1282="nulová",J1282,0)</f>
        <v>0</v>
      </c>
      <c r="BJ1282" s="20" t="s">
        <v>85</v>
      </c>
      <c r="BK1282" s="188">
        <f>ROUND(I1282*H1282,2)</f>
        <v>0</v>
      </c>
      <c r="BL1282" s="20" t="s">
        <v>172</v>
      </c>
      <c r="BM1282" s="187" t="s">
        <v>1581</v>
      </c>
    </row>
    <row r="1283" spans="1:65" s="2" customFormat="1" ht="29.25">
      <c r="A1283" s="37"/>
      <c r="B1283" s="38"/>
      <c r="C1283" s="39"/>
      <c r="D1283" s="189" t="s">
        <v>174</v>
      </c>
      <c r="E1283" s="39"/>
      <c r="F1283" s="190" t="s">
        <v>1582</v>
      </c>
      <c r="G1283" s="39"/>
      <c r="H1283" s="39"/>
      <c r="I1283" s="191"/>
      <c r="J1283" s="39"/>
      <c r="K1283" s="39"/>
      <c r="L1283" s="42"/>
      <c r="M1283" s="192"/>
      <c r="N1283" s="193"/>
      <c r="O1283" s="67"/>
      <c r="P1283" s="67"/>
      <c r="Q1283" s="67"/>
      <c r="R1283" s="67"/>
      <c r="S1283" s="67"/>
      <c r="T1283" s="68"/>
      <c r="U1283" s="37"/>
      <c r="V1283" s="37"/>
      <c r="W1283" s="37"/>
      <c r="X1283" s="37"/>
      <c r="Y1283" s="37"/>
      <c r="Z1283" s="37"/>
      <c r="AA1283" s="37"/>
      <c r="AB1283" s="37"/>
      <c r="AC1283" s="37"/>
      <c r="AD1283" s="37"/>
      <c r="AE1283" s="37"/>
      <c r="AT1283" s="20" t="s">
        <v>174</v>
      </c>
      <c r="AU1283" s="20" t="s">
        <v>87</v>
      </c>
    </row>
    <row r="1284" spans="1:65" s="2" customFormat="1" ht="11.25">
      <c r="A1284" s="37"/>
      <c r="B1284" s="38"/>
      <c r="C1284" s="39"/>
      <c r="D1284" s="194" t="s">
        <v>176</v>
      </c>
      <c r="E1284" s="39"/>
      <c r="F1284" s="195" t="s">
        <v>1583</v>
      </c>
      <c r="G1284" s="39"/>
      <c r="H1284" s="39"/>
      <c r="I1284" s="191"/>
      <c r="J1284" s="39"/>
      <c r="K1284" s="39"/>
      <c r="L1284" s="42"/>
      <c r="M1284" s="192"/>
      <c r="N1284" s="193"/>
      <c r="O1284" s="67"/>
      <c r="P1284" s="67"/>
      <c r="Q1284" s="67"/>
      <c r="R1284" s="67"/>
      <c r="S1284" s="67"/>
      <c r="T1284" s="68"/>
      <c r="U1284" s="37"/>
      <c r="V1284" s="37"/>
      <c r="W1284" s="37"/>
      <c r="X1284" s="37"/>
      <c r="Y1284" s="37"/>
      <c r="Z1284" s="37"/>
      <c r="AA1284" s="37"/>
      <c r="AB1284" s="37"/>
      <c r="AC1284" s="37"/>
      <c r="AD1284" s="37"/>
      <c r="AE1284" s="37"/>
      <c r="AT1284" s="20" t="s">
        <v>176</v>
      </c>
      <c r="AU1284" s="20" t="s">
        <v>87</v>
      </c>
    </row>
    <row r="1285" spans="1:65" s="13" customFormat="1" ht="11.25">
      <c r="B1285" s="196"/>
      <c r="C1285" s="197"/>
      <c r="D1285" s="189" t="s">
        <v>178</v>
      </c>
      <c r="E1285" s="198" t="s">
        <v>21</v>
      </c>
      <c r="F1285" s="199" t="s">
        <v>1584</v>
      </c>
      <c r="G1285" s="197"/>
      <c r="H1285" s="200">
        <v>12</v>
      </c>
      <c r="I1285" s="201"/>
      <c r="J1285" s="197"/>
      <c r="K1285" s="197"/>
      <c r="L1285" s="202"/>
      <c r="M1285" s="203"/>
      <c r="N1285" s="204"/>
      <c r="O1285" s="204"/>
      <c r="P1285" s="204"/>
      <c r="Q1285" s="204"/>
      <c r="R1285" s="204"/>
      <c r="S1285" s="204"/>
      <c r="T1285" s="205"/>
      <c r="AT1285" s="206" t="s">
        <v>178</v>
      </c>
      <c r="AU1285" s="206" t="s">
        <v>87</v>
      </c>
      <c r="AV1285" s="13" t="s">
        <v>87</v>
      </c>
      <c r="AW1285" s="13" t="s">
        <v>38</v>
      </c>
      <c r="AX1285" s="13" t="s">
        <v>77</v>
      </c>
      <c r="AY1285" s="206" t="s">
        <v>165</v>
      </c>
    </row>
    <row r="1286" spans="1:65" s="13" customFormat="1" ht="11.25">
      <c r="B1286" s="196"/>
      <c r="C1286" s="197"/>
      <c r="D1286" s="189" t="s">
        <v>178</v>
      </c>
      <c r="E1286" s="198" t="s">
        <v>21</v>
      </c>
      <c r="F1286" s="199" t="s">
        <v>1585</v>
      </c>
      <c r="G1286" s="197"/>
      <c r="H1286" s="200">
        <v>1.2</v>
      </c>
      <c r="I1286" s="201"/>
      <c r="J1286" s="197"/>
      <c r="K1286" s="197"/>
      <c r="L1286" s="202"/>
      <c r="M1286" s="203"/>
      <c r="N1286" s="204"/>
      <c r="O1286" s="204"/>
      <c r="P1286" s="204"/>
      <c r="Q1286" s="204"/>
      <c r="R1286" s="204"/>
      <c r="S1286" s="204"/>
      <c r="T1286" s="205"/>
      <c r="AT1286" s="206" t="s">
        <v>178</v>
      </c>
      <c r="AU1286" s="206" t="s">
        <v>87</v>
      </c>
      <c r="AV1286" s="13" t="s">
        <v>87</v>
      </c>
      <c r="AW1286" s="13" t="s">
        <v>38</v>
      </c>
      <c r="AX1286" s="13" t="s">
        <v>77</v>
      </c>
      <c r="AY1286" s="206" t="s">
        <v>165</v>
      </c>
    </row>
    <row r="1287" spans="1:65" s="13" customFormat="1" ht="11.25">
      <c r="B1287" s="196"/>
      <c r="C1287" s="197"/>
      <c r="D1287" s="189" t="s">
        <v>178</v>
      </c>
      <c r="E1287" s="198" t="s">
        <v>21</v>
      </c>
      <c r="F1287" s="199" t="s">
        <v>1586</v>
      </c>
      <c r="G1287" s="197"/>
      <c r="H1287" s="200">
        <v>7.1</v>
      </c>
      <c r="I1287" s="201"/>
      <c r="J1287" s="197"/>
      <c r="K1287" s="197"/>
      <c r="L1287" s="202"/>
      <c r="M1287" s="203"/>
      <c r="N1287" s="204"/>
      <c r="O1287" s="204"/>
      <c r="P1287" s="204"/>
      <c r="Q1287" s="204"/>
      <c r="R1287" s="204"/>
      <c r="S1287" s="204"/>
      <c r="T1287" s="205"/>
      <c r="AT1287" s="206" t="s">
        <v>178</v>
      </c>
      <c r="AU1287" s="206" t="s">
        <v>87</v>
      </c>
      <c r="AV1287" s="13" t="s">
        <v>87</v>
      </c>
      <c r="AW1287" s="13" t="s">
        <v>38</v>
      </c>
      <c r="AX1287" s="13" t="s">
        <v>77</v>
      </c>
      <c r="AY1287" s="206" t="s">
        <v>165</v>
      </c>
    </row>
    <row r="1288" spans="1:65" s="13" customFormat="1" ht="22.5">
      <c r="B1288" s="196"/>
      <c r="C1288" s="197"/>
      <c r="D1288" s="189" t="s">
        <v>178</v>
      </c>
      <c r="E1288" s="198" t="s">
        <v>21</v>
      </c>
      <c r="F1288" s="199" t="s">
        <v>1587</v>
      </c>
      <c r="G1288" s="197"/>
      <c r="H1288" s="200">
        <v>25.22</v>
      </c>
      <c r="I1288" s="201"/>
      <c r="J1288" s="197"/>
      <c r="K1288" s="197"/>
      <c r="L1288" s="202"/>
      <c r="M1288" s="203"/>
      <c r="N1288" s="204"/>
      <c r="O1288" s="204"/>
      <c r="P1288" s="204"/>
      <c r="Q1288" s="204"/>
      <c r="R1288" s="204"/>
      <c r="S1288" s="204"/>
      <c r="T1288" s="205"/>
      <c r="AT1288" s="206" t="s">
        <v>178</v>
      </c>
      <c r="AU1288" s="206" t="s">
        <v>87</v>
      </c>
      <c r="AV1288" s="13" t="s">
        <v>87</v>
      </c>
      <c r="AW1288" s="13" t="s">
        <v>38</v>
      </c>
      <c r="AX1288" s="13" t="s">
        <v>77</v>
      </c>
      <c r="AY1288" s="206" t="s">
        <v>165</v>
      </c>
    </row>
    <row r="1289" spans="1:65" s="14" customFormat="1" ht="11.25">
      <c r="B1289" s="207"/>
      <c r="C1289" s="208"/>
      <c r="D1289" s="189" t="s">
        <v>178</v>
      </c>
      <c r="E1289" s="209" t="s">
        <v>21</v>
      </c>
      <c r="F1289" s="210" t="s">
        <v>180</v>
      </c>
      <c r="G1289" s="208"/>
      <c r="H1289" s="211">
        <v>45.52</v>
      </c>
      <c r="I1289" s="212"/>
      <c r="J1289" s="208"/>
      <c r="K1289" s="208"/>
      <c r="L1289" s="213"/>
      <c r="M1289" s="214"/>
      <c r="N1289" s="215"/>
      <c r="O1289" s="215"/>
      <c r="P1289" s="215"/>
      <c r="Q1289" s="215"/>
      <c r="R1289" s="215"/>
      <c r="S1289" s="215"/>
      <c r="T1289" s="216"/>
      <c r="AT1289" s="217" t="s">
        <v>178</v>
      </c>
      <c r="AU1289" s="217" t="s">
        <v>87</v>
      </c>
      <c r="AV1289" s="14" t="s">
        <v>172</v>
      </c>
      <c r="AW1289" s="14" t="s">
        <v>38</v>
      </c>
      <c r="AX1289" s="14" t="s">
        <v>85</v>
      </c>
      <c r="AY1289" s="217" t="s">
        <v>165</v>
      </c>
    </row>
    <row r="1290" spans="1:65" s="2" customFormat="1" ht="24.2" customHeight="1">
      <c r="A1290" s="37"/>
      <c r="B1290" s="38"/>
      <c r="C1290" s="176" t="s">
        <v>1588</v>
      </c>
      <c r="D1290" s="176" t="s">
        <v>167</v>
      </c>
      <c r="E1290" s="177" t="s">
        <v>1589</v>
      </c>
      <c r="F1290" s="178" t="s">
        <v>1590</v>
      </c>
      <c r="G1290" s="179" t="s">
        <v>189</v>
      </c>
      <c r="H1290" s="180">
        <v>5.61</v>
      </c>
      <c r="I1290" s="181"/>
      <c r="J1290" s="182">
        <f>ROUND(I1290*H1290,2)</f>
        <v>0</v>
      </c>
      <c r="K1290" s="178" t="s">
        <v>171</v>
      </c>
      <c r="L1290" s="42"/>
      <c r="M1290" s="183" t="s">
        <v>21</v>
      </c>
      <c r="N1290" s="184" t="s">
        <v>48</v>
      </c>
      <c r="O1290" s="67"/>
      <c r="P1290" s="185">
        <f>O1290*H1290</f>
        <v>0</v>
      </c>
      <c r="Q1290" s="185">
        <v>1.0000000000000001E-5</v>
      </c>
      <c r="R1290" s="185">
        <f>Q1290*H1290</f>
        <v>5.6100000000000008E-5</v>
      </c>
      <c r="S1290" s="185">
        <v>0</v>
      </c>
      <c r="T1290" s="186">
        <f>S1290*H1290</f>
        <v>0</v>
      </c>
      <c r="U1290" s="37"/>
      <c r="V1290" s="37"/>
      <c r="W1290" s="37"/>
      <c r="X1290" s="37"/>
      <c r="Y1290" s="37"/>
      <c r="Z1290" s="37"/>
      <c r="AA1290" s="37"/>
      <c r="AB1290" s="37"/>
      <c r="AC1290" s="37"/>
      <c r="AD1290" s="37"/>
      <c r="AE1290" s="37"/>
      <c r="AR1290" s="187" t="s">
        <v>172</v>
      </c>
      <c r="AT1290" s="187" t="s">
        <v>167</v>
      </c>
      <c r="AU1290" s="187" t="s">
        <v>87</v>
      </c>
      <c r="AY1290" s="20" t="s">
        <v>165</v>
      </c>
      <c r="BE1290" s="188">
        <f>IF(N1290="základní",J1290,0)</f>
        <v>0</v>
      </c>
      <c r="BF1290" s="188">
        <f>IF(N1290="snížená",J1290,0)</f>
        <v>0</v>
      </c>
      <c r="BG1290" s="188">
        <f>IF(N1290="zákl. přenesená",J1290,0)</f>
        <v>0</v>
      </c>
      <c r="BH1290" s="188">
        <f>IF(N1290="sníž. přenesená",J1290,0)</f>
        <v>0</v>
      </c>
      <c r="BI1290" s="188">
        <f>IF(N1290="nulová",J1290,0)</f>
        <v>0</v>
      </c>
      <c r="BJ1290" s="20" t="s">
        <v>85</v>
      </c>
      <c r="BK1290" s="188">
        <f>ROUND(I1290*H1290,2)</f>
        <v>0</v>
      </c>
      <c r="BL1290" s="20" t="s">
        <v>172</v>
      </c>
      <c r="BM1290" s="187" t="s">
        <v>1591</v>
      </c>
    </row>
    <row r="1291" spans="1:65" s="2" customFormat="1" ht="19.5">
      <c r="A1291" s="37"/>
      <c r="B1291" s="38"/>
      <c r="C1291" s="39"/>
      <c r="D1291" s="189" t="s">
        <v>174</v>
      </c>
      <c r="E1291" s="39"/>
      <c r="F1291" s="190" t="s">
        <v>1592</v>
      </c>
      <c r="G1291" s="39"/>
      <c r="H1291" s="39"/>
      <c r="I1291" s="191"/>
      <c r="J1291" s="39"/>
      <c r="K1291" s="39"/>
      <c r="L1291" s="42"/>
      <c r="M1291" s="192"/>
      <c r="N1291" s="193"/>
      <c r="O1291" s="67"/>
      <c r="P1291" s="67"/>
      <c r="Q1291" s="67"/>
      <c r="R1291" s="67"/>
      <c r="S1291" s="67"/>
      <c r="T1291" s="68"/>
      <c r="U1291" s="37"/>
      <c r="V1291" s="37"/>
      <c r="W1291" s="37"/>
      <c r="X1291" s="37"/>
      <c r="Y1291" s="37"/>
      <c r="Z1291" s="37"/>
      <c r="AA1291" s="37"/>
      <c r="AB1291" s="37"/>
      <c r="AC1291" s="37"/>
      <c r="AD1291" s="37"/>
      <c r="AE1291" s="37"/>
      <c r="AT1291" s="20" t="s">
        <v>174</v>
      </c>
      <c r="AU1291" s="20" t="s">
        <v>87</v>
      </c>
    </row>
    <row r="1292" spans="1:65" s="2" customFormat="1" ht="11.25">
      <c r="A1292" s="37"/>
      <c r="B1292" s="38"/>
      <c r="C1292" s="39"/>
      <c r="D1292" s="194" t="s">
        <v>176</v>
      </c>
      <c r="E1292" s="39"/>
      <c r="F1292" s="195" t="s">
        <v>1593</v>
      </c>
      <c r="G1292" s="39"/>
      <c r="H1292" s="39"/>
      <c r="I1292" s="191"/>
      <c r="J1292" s="39"/>
      <c r="K1292" s="39"/>
      <c r="L1292" s="42"/>
      <c r="M1292" s="192"/>
      <c r="N1292" s="193"/>
      <c r="O1292" s="67"/>
      <c r="P1292" s="67"/>
      <c r="Q1292" s="67"/>
      <c r="R1292" s="67"/>
      <c r="S1292" s="67"/>
      <c r="T1292" s="68"/>
      <c r="U1292" s="37"/>
      <c r="V1292" s="37"/>
      <c r="W1292" s="37"/>
      <c r="X1292" s="37"/>
      <c r="Y1292" s="37"/>
      <c r="Z1292" s="37"/>
      <c r="AA1292" s="37"/>
      <c r="AB1292" s="37"/>
      <c r="AC1292" s="37"/>
      <c r="AD1292" s="37"/>
      <c r="AE1292" s="37"/>
      <c r="AT1292" s="20" t="s">
        <v>176</v>
      </c>
      <c r="AU1292" s="20" t="s">
        <v>87</v>
      </c>
    </row>
    <row r="1293" spans="1:65" s="13" customFormat="1" ht="11.25">
      <c r="B1293" s="196"/>
      <c r="C1293" s="197"/>
      <c r="D1293" s="189" t="s">
        <v>178</v>
      </c>
      <c r="E1293" s="198" t="s">
        <v>21</v>
      </c>
      <c r="F1293" s="199" t="s">
        <v>1594</v>
      </c>
      <c r="G1293" s="197"/>
      <c r="H1293" s="200">
        <v>5.61</v>
      </c>
      <c r="I1293" s="201"/>
      <c r="J1293" s="197"/>
      <c r="K1293" s="197"/>
      <c r="L1293" s="202"/>
      <c r="M1293" s="203"/>
      <c r="N1293" s="204"/>
      <c r="O1293" s="204"/>
      <c r="P1293" s="204"/>
      <c r="Q1293" s="204"/>
      <c r="R1293" s="204"/>
      <c r="S1293" s="204"/>
      <c r="T1293" s="205"/>
      <c r="AT1293" s="206" t="s">
        <v>178</v>
      </c>
      <c r="AU1293" s="206" t="s">
        <v>87</v>
      </c>
      <c r="AV1293" s="13" t="s">
        <v>87</v>
      </c>
      <c r="AW1293" s="13" t="s">
        <v>38</v>
      </c>
      <c r="AX1293" s="13" t="s">
        <v>77</v>
      </c>
      <c r="AY1293" s="206" t="s">
        <v>165</v>
      </c>
    </row>
    <row r="1294" spans="1:65" s="14" customFormat="1" ht="11.25">
      <c r="B1294" s="207"/>
      <c r="C1294" s="208"/>
      <c r="D1294" s="189" t="s">
        <v>178</v>
      </c>
      <c r="E1294" s="209" t="s">
        <v>21</v>
      </c>
      <c r="F1294" s="210" t="s">
        <v>180</v>
      </c>
      <c r="G1294" s="208"/>
      <c r="H1294" s="211">
        <v>5.61</v>
      </c>
      <c r="I1294" s="212"/>
      <c r="J1294" s="208"/>
      <c r="K1294" s="208"/>
      <c r="L1294" s="213"/>
      <c r="M1294" s="214"/>
      <c r="N1294" s="215"/>
      <c r="O1294" s="215"/>
      <c r="P1294" s="215"/>
      <c r="Q1294" s="215"/>
      <c r="R1294" s="215"/>
      <c r="S1294" s="215"/>
      <c r="T1294" s="216"/>
      <c r="AT1294" s="217" t="s">
        <v>178</v>
      </c>
      <c r="AU1294" s="217" t="s">
        <v>87</v>
      </c>
      <c r="AV1294" s="14" t="s">
        <v>172</v>
      </c>
      <c r="AW1294" s="14" t="s">
        <v>38</v>
      </c>
      <c r="AX1294" s="14" t="s">
        <v>85</v>
      </c>
      <c r="AY1294" s="217" t="s">
        <v>165</v>
      </c>
    </row>
    <row r="1295" spans="1:65" s="2" customFormat="1" ht="37.9" customHeight="1">
      <c r="A1295" s="37"/>
      <c r="B1295" s="38"/>
      <c r="C1295" s="176" t="s">
        <v>1595</v>
      </c>
      <c r="D1295" s="176" t="s">
        <v>167</v>
      </c>
      <c r="E1295" s="177" t="s">
        <v>1596</v>
      </c>
      <c r="F1295" s="178" t="s">
        <v>1597</v>
      </c>
      <c r="G1295" s="179" t="s">
        <v>170</v>
      </c>
      <c r="H1295" s="180">
        <v>9.5399999999999991</v>
      </c>
      <c r="I1295" s="181"/>
      <c r="J1295" s="182">
        <f>ROUND(I1295*H1295,2)</f>
        <v>0</v>
      </c>
      <c r="K1295" s="178" t="s">
        <v>171</v>
      </c>
      <c r="L1295" s="42"/>
      <c r="M1295" s="183" t="s">
        <v>21</v>
      </c>
      <c r="N1295" s="184" t="s">
        <v>48</v>
      </c>
      <c r="O1295" s="67"/>
      <c r="P1295" s="185">
        <f>O1295*H1295</f>
        <v>0</v>
      </c>
      <c r="Q1295" s="185">
        <v>0</v>
      </c>
      <c r="R1295" s="185">
        <f>Q1295*H1295</f>
        <v>0</v>
      </c>
      <c r="S1295" s="185">
        <v>0.05</v>
      </c>
      <c r="T1295" s="186">
        <f>S1295*H1295</f>
        <v>0.47699999999999998</v>
      </c>
      <c r="U1295" s="37"/>
      <c r="V1295" s="37"/>
      <c r="W1295" s="37"/>
      <c r="X1295" s="37"/>
      <c r="Y1295" s="37"/>
      <c r="Z1295" s="37"/>
      <c r="AA1295" s="37"/>
      <c r="AB1295" s="37"/>
      <c r="AC1295" s="37"/>
      <c r="AD1295" s="37"/>
      <c r="AE1295" s="37"/>
      <c r="AR1295" s="187" t="s">
        <v>172</v>
      </c>
      <c r="AT1295" s="187" t="s">
        <v>167</v>
      </c>
      <c r="AU1295" s="187" t="s">
        <v>87</v>
      </c>
      <c r="AY1295" s="20" t="s">
        <v>165</v>
      </c>
      <c r="BE1295" s="188">
        <f>IF(N1295="základní",J1295,0)</f>
        <v>0</v>
      </c>
      <c r="BF1295" s="188">
        <f>IF(N1295="snížená",J1295,0)</f>
        <v>0</v>
      </c>
      <c r="BG1295" s="188">
        <f>IF(N1295="zákl. přenesená",J1295,0)</f>
        <v>0</v>
      </c>
      <c r="BH1295" s="188">
        <f>IF(N1295="sníž. přenesená",J1295,0)</f>
        <v>0</v>
      </c>
      <c r="BI1295" s="188">
        <f>IF(N1295="nulová",J1295,0)</f>
        <v>0</v>
      </c>
      <c r="BJ1295" s="20" t="s">
        <v>85</v>
      </c>
      <c r="BK1295" s="188">
        <f>ROUND(I1295*H1295,2)</f>
        <v>0</v>
      </c>
      <c r="BL1295" s="20" t="s">
        <v>172</v>
      </c>
      <c r="BM1295" s="187" t="s">
        <v>1598</v>
      </c>
    </row>
    <row r="1296" spans="1:65" s="2" customFormat="1" ht="19.5">
      <c r="A1296" s="37"/>
      <c r="B1296" s="38"/>
      <c r="C1296" s="39"/>
      <c r="D1296" s="189" t="s">
        <v>174</v>
      </c>
      <c r="E1296" s="39"/>
      <c r="F1296" s="190" t="s">
        <v>1599</v>
      </c>
      <c r="G1296" s="39"/>
      <c r="H1296" s="39"/>
      <c r="I1296" s="191"/>
      <c r="J1296" s="39"/>
      <c r="K1296" s="39"/>
      <c r="L1296" s="42"/>
      <c r="M1296" s="192"/>
      <c r="N1296" s="193"/>
      <c r="O1296" s="67"/>
      <c r="P1296" s="67"/>
      <c r="Q1296" s="67"/>
      <c r="R1296" s="67"/>
      <c r="S1296" s="67"/>
      <c r="T1296" s="68"/>
      <c r="U1296" s="37"/>
      <c r="V1296" s="37"/>
      <c r="W1296" s="37"/>
      <c r="X1296" s="37"/>
      <c r="Y1296" s="37"/>
      <c r="Z1296" s="37"/>
      <c r="AA1296" s="37"/>
      <c r="AB1296" s="37"/>
      <c r="AC1296" s="37"/>
      <c r="AD1296" s="37"/>
      <c r="AE1296" s="37"/>
      <c r="AT1296" s="20" t="s">
        <v>174</v>
      </c>
      <c r="AU1296" s="20" t="s">
        <v>87</v>
      </c>
    </row>
    <row r="1297" spans="1:65" s="2" customFormat="1" ht="11.25">
      <c r="A1297" s="37"/>
      <c r="B1297" s="38"/>
      <c r="C1297" s="39"/>
      <c r="D1297" s="194" t="s">
        <v>176</v>
      </c>
      <c r="E1297" s="39"/>
      <c r="F1297" s="195" t="s">
        <v>1600</v>
      </c>
      <c r="G1297" s="39"/>
      <c r="H1297" s="39"/>
      <c r="I1297" s="191"/>
      <c r="J1297" s="39"/>
      <c r="K1297" s="39"/>
      <c r="L1297" s="42"/>
      <c r="M1297" s="192"/>
      <c r="N1297" s="193"/>
      <c r="O1297" s="67"/>
      <c r="P1297" s="67"/>
      <c r="Q1297" s="67"/>
      <c r="R1297" s="67"/>
      <c r="S1297" s="67"/>
      <c r="T1297" s="68"/>
      <c r="U1297" s="37"/>
      <c r="V1297" s="37"/>
      <c r="W1297" s="37"/>
      <c r="X1297" s="37"/>
      <c r="Y1297" s="37"/>
      <c r="Z1297" s="37"/>
      <c r="AA1297" s="37"/>
      <c r="AB1297" s="37"/>
      <c r="AC1297" s="37"/>
      <c r="AD1297" s="37"/>
      <c r="AE1297" s="37"/>
      <c r="AT1297" s="20" t="s">
        <v>176</v>
      </c>
      <c r="AU1297" s="20" t="s">
        <v>87</v>
      </c>
    </row>
    <row r="1298" spans="1:65" s="13" customFormat="1" ht="22.5">
      <c r="B1298" s="196"/>
      <c r="C1298" s="197"/>
      <c r="D1298" s="189" t="s">
        <v>178</v>
      </c>
      <c r="E1298" s="198" t="s">
        <v>21</v>
      </c>
      <c r="F1298" s="199" t="s">
        <v>1601</v>
      </c>
      <c r="G1298" s="197"/>
      <c r="H1298" s="200">
        <v>9.5399999999999991</v>
      </c>
      <c r="I1298" s="201"/>
      <c r="J1298" s="197"/>
      <c r="K1298" s="197"/>
      <c r="L1298" s="202"/>
      <c r="M1298" s="203"/>
      <c r="N1298" s="204"/>
      <c r="O1298" s="204"/>
      <c r="P1298" s="204"/>
      <c r="Q1298" s="204"/>
      <c r="R1298" s="204"/>
      <c r="S1298" s="204"/>
      <c r="T1298" s="205"/>
      <c r="AT1298" s="206" t="s">
        <v>178</v>
      </c>
      <c r="AU1298" s="206" t="s">
        <v>87</v>
      </c>
      <c r="AV1298" s="13" t="s">
        <v>87</v>
      </c>
      <c r="AW1298" s="13" t="s">
        <v>38</v>
      </c>
      <c r="AX1298" s="13" t="s">
        <v>77</v>
      </c>
      <c r="AY1298" s="206" t="s">
        <v>165</v>
      </c>
    </row>
    <row r="1299" spans="1:65" s="14" customFormat="1" ht="11.25">
      <c r="B1299" s="207"/>
      <c r="C1299" s="208"/>
      <c r="D1299" s="189" t="s">
        <v>178</v>
      </c>
      <c r="E1299" s="209" t="s">
        <v>21</v>
      </c>
      <c r="F1299" s="210" t="s">
        <v>180</v>
      </c>
      <c r="G1299" s="208"/>
      <c r="H1299" s="211">
        <v>9.5399999999999991</v>
      </c>
      <c r="I1299" s="212"/>
      <c r="J1299" s="208"/>
      <c r="K1299" s="208"/>
      <c r="L1299" s="213"/>
      <c r="M1299" s="214"/>
      <c r="N1299" s="215"/>
      <c r="O1299" s="215"/>
      <c r="P1299" s="215"/>
      <c r="Q1299" s="215"/>
      <c r="R1299" s="215"/>
      <c r="S1299" s="215"/>
      <c r="T1299" s="216"/>
      <c r="AT1299" s="217" t="s">
        <v>178</v>
      </c>
      <c r="AU1299" s="217" t="s">
        <v>87</v>
      </c>
      <c r="AV1299" s="14" t="s">
        <v>172</v>
      </c>
      <c r="AW1299" s="14" t="s">
        <v>38</v>
      </c>
      <c r="AX1299" s="14" t="s">
        <v>85</v>
      </c>
      <c r="AY1299" s="217" t="s">
        <v>165</v>
      </c>
    </row>
    <row r="1300" spans="1:65" s="2" customFormat="1" ht="37.9" customHeight="1">
      <c r="A1300" s="37"/>
      <c r="B1300" s="38"/>
      <c r="C1300" s="176" t="s">
        <v>1602</v>
      </c>
      <c r="D1300" s="176" t="s">
        <v>167</v>
      </c>
      <c r="E1300" s="177" t="s">
        <v>1603</v>
      </c>
      <c r="F1300" s="178" t="s">
        <v>1604</v>
      </c>
      <c r="G1300" s="179" t="s">
        <v>170</v>
      </c>
      <c r="H1300" s="180">
        <v>85</v>
      </c>
      <c r="I1300" s="181"/>
      <c r="J1300" s="182">
        <f>ROUND(I1300*H1300,2)</f>
        <v>0</v>
      </c>
      <c r="K1300" s="178" t="s">
        <v>171</v>
      </c>
      <c r="L1300" s="42"/>
      <c r="M1300" s="183" t="s">
        <v>21</v>
      </c>
      <c r="N1300" s="184" t="s">
        <v>48</v>
      </c>
      <c r="O1300" s="67"/>
      <c r="P1300" s="185">
        <f>O1300*H1300</f>
        <v>0</v>
      </c>
      <c r="Q1300" s="185">
        <v>0</v>
      </c>
      <c r="R1300" s="185">
        <f>Q1300*H1300</f>
        <v>0</v>
      </c>
      <c r="S1300" s="185">
        <v>4.5999999999999999E-2</v>
      </c>
      <c r="T1300" s="186">
        <f>S1300*H1300</f>
        <v>3.91</v>
      </c>
      <c r="U1300" s="37"/>
      <c r="V1300" s="37"/>
      <c r="W1300" s="37"/>
      <c r="X1300" s="37"/>
      <c r="Y1300" s="37"/>
      <c r="Z1300" s="37"/>
      <c r="AA1300" s="37"/>
      <c r="AB1300" s="37"/>
      <c r="AC1300" s="37"/>
      <c r="AD1300" s="37"/>
      <c r="AE1300" s="37"/>
      <c r="AR1300" s="187" t="s">
        <v>172</v>
      </c>
      <c r="AT1300" s="187" t="s">
        <v>167</v>
      </c>
      <c r="AU1300" s="187" t="s">
        <v>87</v>
      </c>
      <c r="AY1300" s="20" t="s">
        <v>165</v>
      </c>
      <c r="BE1300" s="188">
        <f>IF(N1300="základní",J1300,0)</f>
        <v>0</v>
      </c>
      <c r="BF1300" s="188">
        <f>IF(N1300="snížená",J1300,0)</f>
        <v>0</v>
      </c>
      <c r="BG1300" s="188">
        <f>IF(N1300="zákl. přenesená",J1300,0)</f>
        <v>0</v>
      </c>
      <c r="BH1300" s="188">
        <f>IF(N1300="sníž. přenesená",J1300,0)</f>
        <v>0</v>
      </c>
      <c r="BI1300" s="188">
        <f>IF(N1300="nulová",J1300,0)</f>
        <v>0</v>
      </c>
      <c r="BJ1300" s="20" t="s">
        <v>85</v>
      </c>
      <c r="BK1300" s="188">
        <f>ROUND(I1300*H1300,2)</f>
        <v>0</v>
      </c>
      <c r="BL1300" s="20" t="s">
        <v>172</v>
      </c>
      <c r="BM1300" s="187" t="s">
        <v>1605</v>
      </c>
    </row>
    <row r="1301" spans="1:65" s="2" customFormat="1" ht="29.25">
      <c r="A1301" s="37"/>
      <c r="B1301" s="38"/>
      <c r="C1301" s="39"/>
      <c r="D1301" s="189" t="s">
        <v>174</v>
      </c>
      <c r="E1301" s="39"/>
      <c r="F1301" s="190" t="s">
        <v>1606</v>
      </c>
      <c r="G1301" s="39"/>
      <c r="H1301" s="39"/>
      <c r="I1301" s="191"/>
      <c r="J1301" s="39"/>
      <c r="K1301" s="39"/>
      <c r="L1301" s="42"/>
      <c r="M1301" s="192"/>
      <c r="N1301" s="193"/>
      <c r="O1301" s="67"/>
      <c r="P1301" s="67"/>
      <c r="Q1301" s="67"/>
      <c r="R1301" s="67"/>
      <c r="S1301" s="67"/>
      <c r="T1301" s="68"/>
      <c r="U1301" s="37"/>
      <c r="V1301" s="37"/>
      <c r="W1301" s="37"/>
      <c r="X1301" s="37"/>
      <c r="Y1301" s="37"/>
      <c r="Z1301" s="37"/>
      <c r="AA1301" s="37"/>
      <c r="AB1301" s="37"/>
      <c r="AC1301" s="37"/>
      <c r="AD1301" s="37"/>
      <c r="AE1301" s="37"/>
      <c r="AT1301" s="20" t="s">
        <v>174</v>
      </c>
      <c r="AU1301" s="20" t="s">
        <v>87</v>
      </c>
    </row>
    <row r="1302" spans="1:65" s="2" customFormat="1" ht="11.25">
      <c r="A1302" s="37"/>
      <c r="B1302" s="38"/>
      <c r="C1302" s="39"/>
      <c r="D1302" s="194" t="s">
        <v>176</v>
      </c>
      <c r="E1302" s="39"/>
      <c r="F1302" s="195" t="s">
        <v>1607</v>
      </c>
      <c r="G1302" s="39"/>
      <c r="H1302" s="39"/>
      <c r="I1302" s="191"/>
      <c r="J1302" s="39"/>
      <c r="K1302" s="39"/>
      <c r="L1302" s="42"/>
      <c r="M1302" s="192"/>
      <c r="N1302" s="193"/>
      <c r="O1302" s="67"/>
      <c r="P1302" s="67"/>
      <c r="Q1302" s="67"/>
      <c r="R1302" s="67"/>
      <c r="S1302" s="67"/>
      <c r="T1302" s="68"/>
      <c r="U1302" s="37"/>
      <c r="V1302" s="37"/>
      <c r="W1302" s="37"/>
      <c r="X1302" s="37"/>
      <c r="Y1302" s="37"/>
      <c r="Z1302" s="37"/>
      <c r="AA1302" s="37"/>
      <c r="AB1302" s="37"/>
      <c r="AC1302" s="37"/>
      <c r="AD1302" s="37"/>
      <c r="AE1302" s="37"/>
      <c r="AT1302" s="20" t="s">
        <v>176</v>
      </c>
      <c r="AU1302" s="20" t="s">
        <v>87</v>
      </c>
    </row>
    <row r="1303" spans="1:65" s="13" customFormat="1" ht="11.25">
      <c r="B1303" s="196"/>
      <c r="C1303" s="197"/>
      <c r="D1303" s="189" t="s">
        <v>178</v>
      </c>
      <c r="E1303" s="198" t="s">
        <v>21</v>
      </c>
      <c r="F1303" s="199" t="s">
        <v>809</v>
      </c>
      <c r="G1303" s="197"/>
      <c r="H1303" s="200">
        <v>55</v>
      </c>
      <c r="I1303" s="201"/>
      <c r="J1303" s="197"/>
      <c r="K1303" s="197"/>
      <c r="L1303" s="202"/>
      <c r="M1303" s="203"/>
      <c r="N1303" s="204"/>
      <c r="O1303" s="204"/>
      <c r="P1303" s="204"/>
      <c r="Q1303" s="204"/>
      <c r="R1303" s="204"/>
      <c r="S1303" s="204"/>
      <c r="T1303" s="205"/>
      <c r="AT1303" s="206" t="s">
        <v>178</v>
      </c>
      <c r="AU1303" s="206" t="s">
        <v>87</v>
      </c>
      <c r="AV1303" s="13" t="s">
        <v>87</v>
      </c>
      <c r="AW1303" s="13" t="s">
        <v>38</v>
      </c>
      <c r="AX1303" s="13" t="s">
        <v>77</v>
      </c>
      <c r="AY1303" s="206" t="s">
        <v>165</v>
      </c>
    </row>
    <row r="1304" spans="1:65" s="13" customFormat="1" ht="11.25">
      <c r="B1304" s="196"/>
      <c r="C1304" s="197"/>
      <c r="D1304" s="189" t="s">
        <v>178</v>
      </c>
      <c r="E1304" s="198" t="s">
        <v>21</v>
      </c>
      <c r="F1304" s="199" t="s">
        <v>1608</v>
      </c>
      <c r="G1304" s="197"/>
      <c r="H1304" s="200">
        <v>30</v>
      </c>
      <c r="I1304" s="201"/>
      <c r="J1304" s="197"/>
      <c r="K1304" s="197"/>
      <c r="L1304" s="202"/>
      <c r="M1304" s="203"/>
      <c r="N1304" s="204"/>
      <c r="O1304" s="204"/>
      <c r="P1304" s="204"/>
      <c r="Q1304" s="204"/>
      <c r="R1304" s="204"/>
      <c r="S1304" s="204"/>
      <c r="T1304" s="205"/>
      <c r="AT1304" s="206" t="s">
        <v>178</v>
      </c>
      <c r="AU1304" s="206" t="s">
        <v>87</v>
      </c>
      <c r="AV1304" s="13" t="s">
        <v>87</v>
      </c>
      <c r="AW1304" s="13" t="s">
        <v>38</v>
      </c>
      <c r="AX1304" s="13" t="s">
        <v>77</v>
      </c>
      <c r="AY1304" s="206" t="s">
        <v>165</v>
      </c>
    </row>
    <row r="1305" spans="1:65" s="14" customFormat="1" ht="11.25">
      <c r="B1305" s="207"/>
      <c r="C1305" s="208"/>
      <c r="D1305" s="189" t="s">
        <v>178</v>
      </c>
      <c r="E1305" s="209" t="s">
        <v>21</v>
      </c>
      <c r="F1305" s="210" t="s">
        <v>180</v>
      </c>
      <c r="G1305" s="208"/>
      <c r="H1305" s="211">
        <v>85</v>
      </c>
      <c r="I1305" s="212"/>
      <c r="J1305" s="208"/>
      <c r="K1305" s="208"/>
      <c r="L1305" s="213"/>
      <c r="M1305" s="214"/>
      <c r="N1305" s="215"/>
      <c r="O1305" s="215"/>
      <c r="P1305" s="215"/>
      <c r="Q1305" s="215"/>
      <c r="R1305" s="215"/>
      <c r="S1305" s="215"/>
      <c r="T1305" s="216"/>
      <c r="AT1305" s="217" t="s">
        <v>178</v>
      </c>
      <c r="AU1305" s="217" t="s">
        <v>87</v>
      </c>
      <c r="AV1305" s="14" t="s">
        <v>172</v>
      </c>
      <c r="AW1305" s="14" t="s">
        <v>38</v>
      </c>
      <c r="AX1305" s="14" t="s">
        <v>85</v>
      </c>
      <c r="AY1305" s="217" t="s">
        <v>165</v>
      </c>
    </row>
    <row r="1306" spans="1:65" s="2" customFormat="1" ht="37.9" customHeight="1">
      <c r="A1306" s="37"/>
      <c r="B1306" s="38"/>
      <c r="C1306" s="176" t="s">
        <v>1609</v>
      </c>
      <c r="D1306" s="176" t="s">
        <v>167</v>
      </c>
      <c r="E1306" s="177" t="s">
        <v>1610</v>
      </c>
      <c r="F1306" s="178" t="s">
        <v>1611</v>
      </c>
      <c r="G1306" s="179" t="s">
        <v>170</v>
      </c>
      <c r="H1306" s="180">
        <v>10</v>
      </c>
      <c r="I1306" s="181"/>
      <c r="J1306" s="182">
        <f>ROUND(I1306*H1306,2)</f>
        <v>0</v>
      </c>
      <c r="K1306" s="178" t="s">
        <v>171</v>
      </c>
      <c r="L1306" s="42"/>
      <c r="M1306" s="183" t="s">
        <v>21</v>
      </c>
      <c r="N1306" s="184" t="s">
        <v>48</v>
      </c>
      <c r="O1306" s="67"/>
      <c r="P1306" s="185">
        <f>O1306*H1306</f>
        <v>0</v>
      </c>
      <c r="Q1306" s="185">
        <v>0</v>
      </c>
      <c r="R1306" s="185">
        <f>Q1306*H1306</f>
        <v>0</v>
      </c>
      <c r="S1306" s="185">
        <v>7.1999999999999995E-2</v>
      </c>
      <c r="T1306" s="186">
        <f>S1306*H1306</f>
        <v>0.72</v>
      </c>
      <c r="U1306" s="37"/>
      <c r="V1306" s="37"/>
      <c r="W1306" s="37"/>
      <c r="X1306" s="37"/>
      <c r="Y1306" s="37"/>
      <c r="Z1306" s="37"/>
      <c r="AA1306" s="37"/>
      <c r="AB1306" s="37"/>
      <c r="AC1306" s="37"/>
      <c r="AD1306" s="37"/>
      <c r="AE1306" s="37"/>
      <c r="AR1306" s="187" t="s">
        <v>172</v>
      </c>
      <c r="AT1306" s="187" t="s">
        <v>167</v>
      </c>
      <c r="AU1306" s="187" t="s">
        <v>87</v>
      </c>
      <c r="AY1306" s="20" t="s">
        <v>165</v>
      </c>
      <c r="BE1306" s="188">
        <f>IF(N1306="základní",J1306,0)</f>
        <v>0</v>
      </c>
      <c r="BF1306" s="188">
        <f>IF(N1306="snížená",J1306,0)</f>
        <v>0</v>
      </c>
      <c r="BG1306" s="188">
        <f>IF(N1306="zákl. přenesená",J1306,0)</f>
        <v>0</v>
      </c>
      <c r="BH1306" s="188">
        <f>IF(N1306="sníž. přenesená",J1306,0)</f>
        <v>0</v>
      </c>
      <c r="BI1306" s="188">
        <f>IF(N1306="nulová",J1306,0)</f>
        <v>0</v>
      </c>
      <c r="BJ1306" s="20" t="s">
        <v>85</v>
      </c>
      <c r="BK1306" s="188">
        <f>ROUND(I1306*H1306,2)</f>
        <v>0</v>
      </c>
      <c r="BL1306" s="20" t="s">
        <v>172</v>
      </c>
      <c r="BM1306" s="187" t="s">
        <v>1612</v>
      </c>
    </row>
    <row r="1307" spans="1:65" s="2" customFormat="1" ht="29.25">
      <c r="A1307" s="37"/>
      <c r="B1307" s="38"/>
      <c r="C1307" s="39"/>
      <c r="D1307" s="189" t="s">
        <v>174</v>
      </c>
      <c r="E1307" s="39"/>
      <c r="F1307" s="190" t="s">
        <v>1613</v>
      </c>
      <c r="G1307" s="39"/>
      <c r="H1307" s="39"/>
      <c r="I1307" s="191"/>
      <c r="J1307" s="39"/>
      <c r="K1307" s="39"/>
      <c r="L1307" s="42"/>
      <c r="M1307" s="192"/>
      <c r="N1307" s="193"/>
      <c r="O1307" s="67"/>
      <c r="P1307" s="67"/>
      <c r="Q1307" s="67"/>
      <c r="R1307" s="67"/>
      <c r="S1307" s="67"/>
      <c r="T1307" s="68"/>
      <c r="U1307" s="37"/>
      <c r="V1307" s="37"/>
      <c r="W1307" s="37"/>
      <c r="X1307" s="37"/>
      <c r="Y1307" s="37"/>
      <c r="Z1307" s="37"/>
      <c r="AA1307" s="37"/>
      <c r="AB1307" s="37"/>
      <c r="AC1307" s="37"/>
      <c r="AD1307" s="37"/>
      <c r="AE1307" s="37"/>
      <c r="AT1307" s="20" t="s">
        <v>174</v>
      </c>
      <c r="AU1307" s="20" t="s">
        <v>87</v>
      </c>
    </row>
    <row r="1308" spans="1:65" s="2" customFormat="1" ht="11.25">
      <c r="A1308" s="37"/>
      <c r="B1308" s="38"/>
      <c r="C1308" s="39"/>
      <c r="D1308" s="194" t="s">
        <v>176</v>
      </c>
      <c r="E1308" s="39"/>
      <c r="F1308" s="195" t="s">
        <v>1614</v>
      </c>
      <c r="G1308" s="39"/>
      <c r="H1308" s="39"/>
      <c r="I1308" s="191"/>
      <c r="J1308" s="39"/>
      <c r="K1308" s="39"/>
      <c r="L1308" s="42"/>
      <c r="M1308" s="192"/>
      <c r="N1308" s="193"/>
      <c r="O1308" s="67"/>
      <c r="P1308" s="67"/>
      <c r="Q1308" s="67"/>
      <c r="R1308" s="67"/>
      <c r="S1308" s="67"/>
      <c r="T1308" s="68"/>
      <c r="U1308" s="37"/>
      <c r="V1308" s="37"/>
      <c r="W1308" s="37"/>
      <c r="X1308" s="37"/>
      <c r="Y1308" s="37"/>
      <c r="Z1308" s="37"/>
      <c r="AA1308" s="37"/>
      <c r="AB1308" s="37"/>
      <c r="AC1308" s="37"/>
      <c r="AD1308" s="37"/>
      <c r="AE1308" s="37"/>
      <c r="AT1308" s="20" t="s">
        <v>176</v>
      </c>
      <c r="AU1308" s="20" t="s">
        <v>87</v>
      </c>
    </row>
    <row r="1309" spans="1:65" s="13" customFormat="1" ht="11.25">
      <c r="B1309" s="196"/>
      <c r="C1309" s="197"/>
      <c r="D1309" s="189" t="s">
        <v>178</v>
      </c>
      <c r="E1309" s="198" t="s">
        <v>21</v>
      </c>
      <c r="F1309" s="199" t="s">
        <v>986</v>
      </c>
      <c r="G1309" s="197"/>
      <c r="H1309" s="200">
        <v>10</v>
      </c>
      <c r="I1309" s="201"/>
      <c r="J1309" s="197"/>
      <c r="K1309" s="197"/>
      <c r="L1309" s="202"/>
      <c r="M1309" s="203"/>
      <c r="N1309" s="204"/>
      <c r="O1309" s="204"/>
      <c r="P1309" s="204"/>
      <c r="Q1309" s="204"/>
      <c r="R1309" s="204"/>
      <c r="S1309" s="204"/>
      <c r="T1309" s="205"/>
      <c r="AT1309" s="206" t="s">
        <v>178</v>
      </c>
      <c r="AU1309" s="206" t="s">
        <v>87</v>
      </c>
      <c r="AV1309" s="13" t="s">
        <v>87</v>
      </c>
      <c r="AW1309" s="13" t="s">
        <v>38</v>
      </c>
      <c r="AX1309" s="13" t="s">
        <v>77</v>
      </c>
      <c r="AY1309" s="206" t="s">
        <v>165</v>
      </c>
    </row>
    <row r="1310" spans="1:65" s="14" customFormat="1" ht="11.25">
      <c r="B1310" s="207"/>
      <c r="C1310" s="208"/>
      <c r="D1310" s="189" t="s">
        <v>178</v>
      </c>
      <c r="E1310" s="209" t="s">
        <v>21</v>
      </c>
      <c r="F1310" s="210" t="s">
        <v>180</v>
      </c>
      <c r="G1310" s="208"/>
      <c r="H1310" s="211">
        <v>10</v>
      </c>
      <c r="I1310" s="212"/>
      <c r="J1310" s="208"/>
      <c r="K1310" s="208"/>
      <c r="L1310" s="213"/>
      <c r="M1310" s="214"/>
      <c r="N1310" s="215"/>
      <c r="O1310" s="215"/>
      <c r="P1310" s="215"/>
      <c r="Q1310" s="215"/>
      <c r="R1310" s="215"/>
      <c r="S1310" s="215"/>
      <c r="T1310" s="216"/>
      <c r="AT1310" s="217" t="s">
        <v>178</v>
      </c>
      <c r="AU1310" s="217" t="s">
        <v>87</v>
      </c>
      <c r="AV1310" s="14" t="s">
        <v>172</v>
      </c>
      <c r="AW1310" s="14" t="s">
        <v>38</v>
      </c>
      <c r="AX1310" s="14" t="s">
        <v>85</v>
      </c>
      <c r="AY1310" s="217" t="s">
        <v>165</v>
      </c>
    </row>
    <row r="1311" spans="1:65" s="2" customFormat="1" ht="24.2" customHeight="1">
      <c r="A1311" s="37"/>
      <c r="B1311" s="38"/>
      <c r="C1311" s="176" t="s">
        <v>1615</v>
      </c>
      <c r="D1311" s="176" t="s">
        <v>167</v>
      </c>
      <c r="E1311" s="177" t="s">
        <v>1616</v>
      </c>
      <c r="F1311" s="178" t="s">
        <v>1617</v>
      </c>
      <c r="G1311" s="179" t="s">
        <v>189</v>
      </c>
      <c r="H1311" s="180">
        <v>13</v>
      </c>
      <c r="I1311" s="181"/>
      <c r="J1311" s="182">
        <f>ROUND(I1311*H1311,2)</f>
        <v>0</v>
      </c>
      <c r="K1311" s="178" t="s">
        <v>171</v>
      </c>
      <c r="L1311" s="42"/>
      <c r="M1311" s="183" t="s">
        <v>21</v>
      </c>
      <c r="N1311" s="184" t="s">
        <v>48</v>
      </c>
      <c r="O1311" s="67"/>
      <c r="P1311" s="185">
        <f>O1311*H1311</f>
        <v>0</v>
      </c>
      <c r="Q1311" s="185">
        <v>0</v>
      </c>
      <c r="R1311" s="185">
        <f>Q1311*H1311</f>
        <v>0</v>
      </c>
      <c r="S1311" s="185">
        <v>0</v>
      </c>
      <c r="T1311" s="186">
        <f>S1311*H1311</f>
        <v>0</v>
      </c>
      <c r="U1311" s="37"/>
      <c r="V1311" s="37"/>
      <c r="W1311" s="37"/>
      <c r="X1311" s="37"/>
      <c r="Y1311" s="37"/>
      <c r="Z1311" s="37"/>
      <c r="AA1311" s="37"/>
      <c r="AB1311" s="37"/>
      <c r="AC1311" s="37"/>
      <c r="AD1311" s="37"/>
      <c r="AE1311" s="37"/>
      <c r="AR1311" s="187" t="s">
        <v>172</v>
      </c>
      <c r="AT1311" s="187" t="s">
        <v>167</v>
      </c>
      <c r="AU1311" s="187" t="s">
        <v>87</v>
      </c>
      <c r="AY1311" s="20" t="s">
        <v>165</v>
      </c>
      <c r="BE1311" s="188">
        <f>IF(N1311="základní",J1311,0)</f>
        <v>0</v>
      </c>
      <c r="BF1311" s="188">
        <f>IF(N1311="snížená",J1311,0)</f>
        <v>0</v>
      </c>
      <c r="BG1311" s="188">
        <f>IF(N1311="zákl. přenesená",J1311,0)</f>
        <v>0</v>
      </c>
      <c r="BH1311" s="188">
        <f>IF(N1311="sníž. přenesená",J1311,0)</f>
        <v>0</v>
      </c>
      <c r="BI1311" s="188">
        <f>IF(N1311="nulová",J1311,0)</f>
        <v>0</v>
      </c>
      <c r="BJ1311" s="20" t="s">
        <v>85</v>
      </c>
      <c r="BK1311" s="188">
        <f>ROUND(I1311*H1311,2)</f>
        <v>0</v>
      </c>
      <c r="BL1311" s="20" t="s">
        <v>172</v>
      </c>
      <c r="BM1311" s="187" t="s">
        <v>1618</v>
      </c>
    </row>
    <row r="1312" spans="1:65" s="2" customFormat="1" ht="39">
      <c r="A1312" s="37"/>
      <c r="B1312" s="38"/>
      <c r="C1312" s="39"/>
      <c r="D1312" s="189" t="s">
        <v>174</v>
      </c>
      <c r="E1312" s="39"/>
      <c r="F1312" s="190" t="s">
        <v>1619</v>
      </c>
      <c r="G1312" s="39"/>
      <c r="H1312" s="39"/>
      <c r="I1312" s="191"/>
      <c r="J1312" s="39"/>
      <c r="K1312" s="39"/>
      <c r="L1312" s="42"/>
      <c r="M1312" s="192"/>
      <c r="N1312" s="193"/>
      <c r="O1312" s="67"/>
      <c r="P1312" s="67"/>
      <c r="Q1312" s="67"/>
      <c r="R1312" s="67"/>
      <c r="S1312" s="67"/>
      <c r="T1312" s="68"/>
      <c r="U1312" s="37"/>
      <c r="V1312" s="37"/>
      <c r="W1312" s="37"/>
      <c r="X1312" s="37"/>
      <c r="Y1312" s="37"/>
      <c r="Z1312" s="37"/>
      <c r="AA1312" s="37"/>
      <c r="AB1312" s="37"/>
      <c r="AC1312" s="37"/>
      <c r="AD1312" s="37"/>
      <c r="AE1312" s="37"/>
      <c r="AT1312" s="20" t="s">
        <v>174</v>
      </c>
      <c r="AU1312" s="20" t="s">
        <v>87</v>
      </c>
    </row>
    <row r="1313" spans="1:65" s="2" customFormat="1" ht="11.25">
      <c r="A1313" s="37"/>
      <c r="B1313" s="38"/>
      <c r="C1313" s="39"/>
      <c r="D1313" s="194" t="s">
        <v>176</v>
      </c>
      <c r="E1313" s="39"/>
      <c r="F1313" s="195" t="s">
        <v>1620</v>
      </c>
      <c r="G1313" s="39"/>
      <c r="H1313" s="39"/>
      <c r="I1313" s="191"/>
      <c r="J1313" s="39"/>
      <c r="K1313" s="39"/>
      <c r="L1313" s="42"/>
      <c r="M1313" s="192"/>
      <c r="N1313" s="193"/>
      <c r="O1313" s="67"/>
      <c r="P1313" s="67"/>
      <c r="Q1313" s="67"/>
      <c r="R1313" s="67"/>
      <c r="S1313" s="67"/>
      <c r="T1313" s="68"/>
      <c r="U1313" s="37"/>
      <c r="V1313" s="37"/>
      <c r="W1313" s="37"/>
      <c r="X1313" s="37"/>
      <c r="Y1313" s="37"/>
      <c r="Z1313" s="37"/>
      <c r="AA1313" s="37"/>
      <c r="AB1313" s="37"/>
      <c r="AC1313" s="37"/>
      <c r="AD1313" s="37"/>
      <c r="AE1313" s="37"/>
      <c r="AT1313" s="20" t="s">
        <v>176</v>
      </c>
      <c r="AU1313" s="20" t="s">
        <v>87</v>
      </c>
    </row>
    <row r="1314" spans="1:65" s="13" customFormat="1" ht="22.5">
      <c r="B1314" s="196"/>
      <c r="C1314" s="197"/>
      <c r="D1314" s="189" t="s">
        <v>178</v>
      </c>
      <c r="E1314" s="198" t="s">
        <v>21</v>
      </c>
      <c r="F1314" s="199" t="s">
        <v>1243</v>
      </c>
      <c r="G1314" s="197"/>
      <c r="H1314" s="200">
        <v>13</v>
      </c>
      <c r="I1314" s="201"/>
      <c r="J1314" s="197"/>
      <c r="K1314" s="197"/>
      <c r="L1314" s="202"/>
      <c r="M1314" s="203"/>
      <c r="N1314" s="204"/>
      <c r="O1314" s="204"/>
      <c r="P1314" s="204"/>
      <c r="Q1314" s="204"/>
      <c r="R1314" s="204"/>
      <c r="S1314" s="204"/>
      <c r="T1314" s="205"/>
      <c r="AT1314" s="206" t="s">
        <v>178</v>
      </c>
      <c r="AU1314" s="206" t="s">
        <v>87</v>
      </c>
      <c r="AV1314" s="13" t="s">
        <v>87</v>
      </c>
      <c r="AW1314" s="13" t="s">
        <v>38</v>
      </c>
      <c r="AX1314" s="13" t="s">
        <v>77</v>
      </c>
      <c r="AY1314" s="206" t="s">
        <v>165</v>
      </c>
    </row>
    <row r="1315" spans="1:65" s="14" customFormat="1" ht="11.25">
      <c r="B1315" s="207"/>
      <c r="C1315" s="208"/>
      <c r="D1315" s="189" t="s">
        <v>178</v>
      </c>
      <c r="E1315" s="209" t="s">
        <v>21</v>
      </c>
      <c r="F1315" s="210" t="s">
        <v>180</v>
      </c>
      <c r="G1315" s="208"/>
      <c r="H1315" s="211">
        <v>13</v>
      </c>
      <c r="I1315" s="212"/>
      <c r="J1315" s="208"/>
      <c r="K1315" s="208"/>
      <c r="L1315" s="213"/>
      <c r="M1315" s="214"/>
      <c r="N1315" s="215"/>
      <c r="O1315" s="215"/>
      <c r="P1315" s="215"/>
      <c r="Q1315" s="215"/>
      <c r="R1315" s="215"/>
      <c r="S1315" s="215"/>
      <c r="T1315" s="216"/>
      <c r="AT1315" s="217" t="s">
        <v>178</v>
      </c>
      <c r="AU1315" s="217" t="s">
        <v>87</v>
      </c>
      <c r="AV1315" s="14" t="s">
        <v>172</v>
      </c>
      <c r="AW1315" s="14" t="s">
        <v>38</v>
      </c>
      <c r="AX1315" s="14" t="s">
        <v>85</v>
      </c>
      <c r="AY1315" s="217" t="s">
        <v>165</v>
      </c>
    </row>
    <row r="1316" spans="1:65" s="2" customFormat="1" ht="24.2" customHeight="1">
      <c r="A1316" s="37"/>
      <c r="B1316" s="38"/>
      <c r="C1316" s="176" t="s">
        <v>1621</v>
      </c>
      <c r="D1316" s="176" t="s">
        <v>167</v>
      </c>
      <c r="E1316" s="177" t="s">
        <v>1622</v>
      </c>
      <c r="F1316" s="178" t="s">
        <v>1623</v>
      </c>
      <c r="G1316" s="179" t="s">
        <v>170</v>
      </c>
      <c r="H1316" s="180">
        <v>42</v>
      </c>
      <c r="I1316" s="181"/>
      <c r="J1316" s="182">
        <f>ROUND(I1316*H1316,2)</f>
        <v>0</v>
      </c>
      <c r="K1316" s="178" t="s">
        <v>171</v>
      </c>
      <c r="L1316" s="42"/>
      <c r="M1316" s="183" t="s">
        <v>21</v>
      </c>
      <c r="N1316" s="184" t="s">
        <v>48</v>
      </c>
      <c r="O1316" s="67"/>
      <c r="P1316" s="185">
        <f>O1316*H1316</f>
        <v>0</v>
      </c>
      <c r="Q1316" s="185">
        <v>0</v>
      </c>
      <c r="R1316" s="185">
        <f>Q1316*H1316</f>
        <v>0</v>
      </c>
      <c r="S1316" s="185">
        <v>0</v>
      </c>
      <c r="T1316" s="186">
        <f>S1316*H1316</f>
        <v>0</v>
      </c>
      <c r="U1316" s="37"/>
      <c r="V1316" s="37"/>
      <c r="W1316" s="37"/>
      <c r="X1316" s="37"/>
      <c r="Y1316" s="37"/>
      <c r="Z1316" s="37"/>
      <c r="AA1316" s="37"/>
      <c r="AB1316" s="37"/>
      <c r="AC1316" s="37"/>
      <c r="AD1316" s="37"/>
      <c r="AE1316" s="37"/>
      <c r="AR1316" s="187" t="s">
        <v>172</v>
      </c>
      <c r="AT1316" s="187" t="s">
        <v>167</v>
      </c>
      <c r="AU1316" s="187" t="s">
        <v>87</v>
      </c>
      <c r="AY1316" s="20" t="s">
        <v>165</v>
      </c>
      <c r="BE1316" s="188">
        <f>IF(N1316="základní",J1316,0)</f>
        <v>0</v>
      </c>
      <c r="BF1316" s="188">
        <f>IF(N1316="snížená",J1316,0)</f>
        <v>0</v>
      </c>
      <c r="BG1316" s="188">
        <f>IF(N1316="zákl. přenesená",J1316,0)</f>
        <v>0</v>
      </c>
      <c r="BH1316" s="188">
        <f>IF(N1316="sníž. přenesená",J1316,0)</f>
        <v>0</v>
      </c>
      <c r="BI1316" s="188">
        <f>IF(N1316="nulová",J1316,0)</f>
        <v>0</v>
      </c>
      <c r="BJ1316" s="20" t="s">
        <v>85</v>
      </c>
      <c r="BK1316" s="188">
        <f>ROUND(I1316*H1316,2)</f>
        <v>0</v>
      </c>
      <c r="BL1316" s="20" t="s">
        <v>172</v>
      </c>
      <c r="BM1316" s="187" t="s">
        <v>1624</v>
      </c>
    </row>
    <row r="1317" spans="1:65" s="2" customFormat="1" ht="39">
      <c r="A1317" s="37"/>
      <c r="B1317" s="38"/>
      <c r="C1317" s="39"/>
      <c r="D1317" s="189" t="s">
        <v>174</v>
      </c>
      <c r="E1317" s="39"/>
      <c r="F1317" s="190" t="s">
        <v>1625</v>
      </c>
      <c r="G1317" s="39"/>
      <c r="H1317" s="39"/>
      <c r="I1317" s="191"/>
      <c r="J1317" s="39"/>
      <c r="K1317" s="39"/>
      <c r="L1317" s="42"/>
      <c r="M1317" s="192"/>
      <c r="N1317" s="193"/>
      <c r="O1317" s="67"/>
      <c r="P1317" s="67"/>
      <c r="Q1317" s="67"/>
      <c r="R1317" s="67"/>
      <c r="S1317" s="67"/>
      <c r="T1317" s="68"/>
      <c r="U1317" s="37"/>
      <c r="V1317" s="37"/>
      <c r="W1317" s="37"/>
      <c r="X1317" s="37"/>
      <c r="Y1317" s="37"/>
      <c r="Z1317" s="37"/>
      <c r="AA1317" s="37"/>
      <c r="AB1317" s="37"/>
      <c r="AC1317" s="37"/>
      <c r="AD1317" s="37"/>
      <c r="AE1317" s="37"/>
      <c r="AT1317" s="20" t="s">
        <v>174</v>
      </c>
      <c r="AU1317" s="20" t="s">
        <v>87</v>
      </c>
    </row>
    <row r="1318" spans="1:65" s="2" customFormat="1" ht="11.25">
      <c r="A1318" s="37"/>
      <c r="B1318" s="38"/>
      <c r="C1318" s="39"/>
      <c r="D1318" s="194" t="s">
        <v>176</v>
      </c>
      <c r="E1318" s="39"/>
      <c r="F1318" s="195" t="s">
        <v>1626</v>
      </c>
      <c r="G1318" s="39"/>
      <c r="H1318" s="39"/>
      <c r="I1318" s="191"/>
      <c r="J1318" s="39"/>
      <c r="K1318" s="39"/>
      <c r="L1318" s="42"/>
      <c r="M1318" s="192"/>
      <c r="N1318" s="193"/>
      <c r="O1318" s="67"/>
      <c r="P1318" s="67"/>
      <c r="Q1318" s="67"/>
      <c r="R1318" s="67"/>
      <c r="S1318" s="67"/>
      <c r="T1318" s="68"/>
      <c r="U1318" s="37"/>
      <c r="V1318" s="37"/>
      <c r="W1318" s="37"/>
      <c r="X1318" s="37"/>
      <c r="Y1318" s="37"/>
      <c r="Z1318" s="37"/>
      <c r="AA1318" s="37"/>
      <c r="AB1318" s="37"/>
      <c r="AC1318" s="37"/>
      <c r="AD1318" s="37"/>
      <c r="AE1318" s="37"/>
      <c r="AT1318" s="20" t="s">
        <v>176</v>
      </c>
      <c r="AU1318" s="20" t="s">
        <v>87</v>
      </c>
    </row>
    <row r="1319" spans="1:65" s="13" customFormat="1" ht="22.5">
      <c r="B1319" s="196"/>
      <c r="C1319" s="197"/>
      <c r="D1319" s="189" t="s">
        <v>178</v>
      </c>
      <c r="E1319" s="198" t="s">
        <v>21</v>
      </c>
      <c r="F1319" s="199" t="s">
        <v>780</v>
      </c>
      <c r="G1319" s="197"/>
      <c r="H1319" s="200">
        <v>42</v>
      </c>
      <c r="I1319" s="201"/>
      <c r="J1319" s="197"/>
      <c r="K1319" s="197"/>
      <c r="L1319" s="202"/>
      <c r="M1319" s="203"/>
      <c r="N1319" s="204"/>
      <c r="O1319" s="204"/>
      <c r="P1319" s="204"/>
      <c r="Q1319" s="204"/>
      <c r="R1319" s="204"/>
      <c r="S1319" s="204"/>
      <c r="T1319" s="205"/>
      <c r="AT1319" s="206" t="s">
        <v>178</v>
      </c>
      <c r="AU1319" s="206" t="s">
        <v>87</v>
      </c>
      <c r="AV1319" s="13" t="s">
        <v>87</v>
      </c>
      <c r="AW1319" s="13" t="s">
        <v>38</v>
      </c>
      <c r="AX1319" s="13" t="s">
        <v>77</v>
      </c>
      <c r="AY1319" s="206" t="s">
        <v>165</v>
      </c>
    </row>
    <row r="1320" spans="1:65" s="14" customFormat="1" ht="11.25">
      <c r="B1320" s="207"/>
      <c r="C1320" s="208"/>
      <c r="D1320" s="189" t="s">
        <v>178</v>
      </c>
      <c r="E1320" s="209" t="s">
        <v>21</v>
      </c>
      <c r="F1320" s="210" t="s">
        <v>180</v>
      </c>
      <c r="G1320" s="208"/>
      <c r="H1320" s="211">
        <v>42</v>
      </c>
      <c r="I1320" s="212"/>
      <c r="J1320" s="208"/>
      <c r="K1320" s="208"/>
      <c r="L1320" s="213"/>
      <c r="M1320" s="214"/>
      <c r="N1320" s="215"/>
      <c r="O1320" s="215"/>
      <c r="P1320" s="215"/>
      <c r="Q1320" s="215"/>
      <c r="R1320" s="215"/>
      <c r="S1320" s="215"/>
      <c r="T1320" s="216"/>
      <c r="AT1320" s="217" t="s">
        <v>178</v>
      </c>
      <c r="AU1320" s="217" t="s">
        <v>87</v>
      </c>
      <c r="AV1320" s="14" t="s">
        <v>172</v>
      </c>
      <c r="AW1320" s="14" t="s">
        <v>38</v>
      </c>
      <c r="AX1320" s="14" t="s">
        <v>85</v>
      </c>
      <c r="AY1320" s="217" t="s">
        <v>165</v>
      </c>
    </row>
    <row r="1321" spans="1:65" s="2" customFormat="1" ht="24.2" customHeight="1">
      <c r="A1321" s="37"/>
      <c r="B1321" s="38"/>
      <c r="C1321" s="176" t="s">
        <v>1627</v>
      </c>
      <c r="D1321" s="176" t="s">
        <v>167</v>
      </c>
      <c r="E1321" s="177" t="s">
        <v>1628</v>
      </c>
      <c r="F1321" s="178" t="s">
        <v>1629</v>
      </c>
      <c r="G1321" s="179" t="s">
        <v>170</v>
      </c>
      <c r="H1321" s="180">
        <v>17</v>
      </c>
      <c r="I1321" s="181"/>
      <c r="J1321" s="182">
        <f>ROUND(I1321*H1321,2)</f>
        <v>0</v>
      </c>
      <c r="K1321" s="178" t="s">
        <v>171</v>
      </c>
      <c r="L1321" s="42"/>
      <c r="M1321" s="183" t="s">
        <v>21</v>
      </c>
      <c r="N1321" s="184" t="s">
        <v>48</v>
      </c>
      <c r="O1321" s="67"/>
      <c r="P1321" s="185">
        <f>O1321*H1321</f>
        <v>0</v>
      </c>
      <c r="Q1321" s="185">
        <v>0</v>
      </c>
      <c r="R1321" s="185">
        <f>Q1321*H1321</f>
        <v>0</v>
      </c>
      <c r="S1321" s="185">
        <v>0</v>
      </c>
      <c r="T1321" s="186">
        <f>S1321*H1321</f>
        <v>0</v>
      </c>
      <c r="U1321" s="37"/>
      <c r="V1321" s="37"/>
      <c r="W1321" s="37"/>
      <c r="X1321" s="37"/>
      <c r="Y1321" s="37"/>
      <c r="Z1321" s="37"/>
      <c r="AA1321" s="37"/>
      <c r="AB1321" s="37"/>
      <c r="AC1321" s="37"/>
      <c r="AD1321" s="37"/>
      <c r="AE1321" s="37"/>
      <c r="AR1321" s="187" t="s">
        <v>172</v>
      </c>
      <c r="AT1321" s="187" t="s">
        <v>167</v>
      </c>
      <c r="AU1321" s="187" t="s">
        <v>87</v>
      </c>
      <c r="AY1321" s="20" t="s">
        <v>165</v>
      </c>
      <c r="BE1321" s="188">
        <f>IF(N1321="základní",J1321,0)</f>
        <v>0</v>
      </c>
      <c r="BF1321" s="188">
        <f>IF(N1321="snížená",J1321,0)</f>
        <v>0</v>
      </c>
      <c r="BG1321" s="188">
        <f>IF(N1321="zákl. přenesená",J1321,0)</f>
        <v>0</v>
      </c>
      <c r="BH1321" s="188">
        <f>IF(N1321="sníž. přenesená",J1321,0)</f>
        <v>0</v>
      </c>
      <c r="BI1321" s="188">
        <f>IF(N1321="nulová",J1321,0)</f>
        <v>0</v>
      </c>
      <c r="BJ1321" s="20" t="s">
        <v>85</v>
      </c>
      <c r="BK1321" s="188">
        <f>ROUND(I1321*H1321,2)</f>
        <v>0</v>
      </c>
      <c r="BL1321" s="20" t="s">
        <v>172</v>
      </c>
      <c r="BM1321" s="187" t="s">
        <v>1630</v>
      </c>
    </row>
    <row r="1322" spans="1:65" s="2" customFormat="1" ht="19.5">
      <c r="A1322" s="37"/>
      <c r="B1322" s="38"/>
      <c r="C1322" s="39"/>
      <c r="D1322" s="189" t="s">
        <v>174</v>
      </c>
      <c r="E1322" s="39"/>
      <c r="F1322" s="190" t="s">
        <v>1631</v>
      </c>
      <c r="G1322" s="39"/>
      <c r="H1322" s="39"/>
      <c r="I1322" s="191"/>
      <c r="J1322" s="39"/>
      <c r="K1322" s="39"/>
      <c r="L1322" s="42"/>
      <c r="M1322" s="192"/>
      <c r="N1322" s="193"/>
      <c r="O1322" s="67"/>
      <c r="P1322" s="67"/>
      <c r="Q1322" s="67"/>
      <c r="R1322" s="67"/>
      <c r="S1322" s="67"/>
      <c r="T1322" s="68"/>
      <c r="U1322" s="37"/>
      <c r="V1322" s="37"/>
      <c r="W1322" s="37"/>
      <c r="X1322" s="37"/>
      <c r="Y1322" s="37"/>
      <c r="Z1322" s="37"/>
      <c r="AA1322" s="37"/>
      <c r="AB1322" s="37"/>
      <c r="AC1322" s="37"/>
      <c r="AD1322" s="37"/>
      <c r="AE1322" s="37"/>
      <c r="AT1322" s="20" t="s">
        <v>174</v>
      </c>
      <c r="AU1322" s="20" t="s">
        <v>87</v>
      </c>
    </row>
    <row r="1323" spans="1:65" s="2" customFormat="1" ht="11.25">
      <c r="A1323" s="37"/>
      <c r="B1323" s="38"/>
      <c r="C1323" s="39"/>
      <c r="D1323" s="194" t="s">
        <v>176</v>
      </c>
      <c r="E1323" s="39"/>
      <c r="F1323" s="195" t="s">
        <v>1632</v>
      </c>
      <c r="G1323" s="39"/>
      <c r="H1323" s="39"/>
      <c r="I1323" s="191"/>
      <c r="J1323" s="39"/>
      <c r="K1323" s="39"/>
      <c r="L1323" s="42"/>
      <c r="M1323" s="192"/>
      <c r="N1323" s="193"/>
      <c r="O1323" s="67"/>
      <c r="P1323" s="67"/>
      <c r="Q1323" s="67"/>
      <c r="R1323" s="67"/>
      <c r="S1323" s="67"/>
      <c r="T1323" s="68"/>
      <c r="U1323" s="37"/>
      <c r="V1323" s="37"/>
      <c r="W1323" s="37"/>
      <c r="X1323" s="37"/>
      <c r="Y1323" s="37"/>
      <c r="Z1323" s="37"/>
      <c r="AA1323" s="37"/>
      <c r="AB1323" s="37"/>
      <c r="AC1323" s="37"/>
      <c r="AD1323" s="37"/>
      <c r="AE1323" s="37"/>
      <c r="AT1323" s="20" t="s">
        <v>176</v>
      </c>
      <c r="AU1323" s="20" t="s">
        <v>87</v>
      </c>
    </row>
    <row r="1324" spans="1:65" s="13" customFormat="1" ht="22.5">
      <c r="B1324" s="196"/>
      <c r="C1324" s="197"/>
      <c r="D1324" s="189" t="s">
        <v>178</v>
      </c>
      <c r="E1324" s="198" t="s">
        <v>21</v>
      </c>
      <c r="F1324" s="199" t="s">
        <v>1633</v>
      </c>
      <c r="G1324" s="197"/>
      <c r="H1324" s="200">
        <v>17</v>
      </c>
      <c r="I1324" s="201"/>
      <c r="J1324" s="197"/>
      <c r="K1324" s="197"/>
      <c r="L1324" s="202"/>
      <c r="M1324" s="203"/>
      <c r="N1324" s="204"/>
      <c r="O1324" s="204"/>
      <c r="P1324" s="204"/>
      <c r="Q1324" s="204"/>
      <c r="R1324" s="204"/>
      <c r="S1324" s="204"/>
      <c r="T1324" s="205"/>
      <c r="AT1324" s="206" t="s">
        <v>178</v>
      </c>
      <c r="AU1324" s="206" t="s">
        <v>87</v>
      </c>
      <c r="AV1324" s="13" t="s">
        <v>87</v>
      </c>
      <c r="AW1324" s="13" t="s">
        <v>38</v>
      </c>
      <c r="AX1324" s="13" t="s">
        <v>77</v>
      </c>
      <c r="AY1324" s="206" t="s">
        <v>165</v>
      </c>
    </row>
    <row r="1325" spans="1:65" s="14" customFormat="1" ht="11.25">
      <c r="B1325" s="207"/>
      <c r="C1325" s="208"/>
      <c r="D1325" s="189" t="s">
        <v>178</v>
      </c>
      <c r="E1325" s="209" t="s">
        <v>21</v>
      </c>
      <c r="F1325" s="210" t="s">
        <v>180</v>
      </c>
      <c r="G1325" s="208"/>
      <c r="H1325" s="211">
        <v>17</v>
      </c>
      <c r="I1325" s="212"/>
      <c r="J1325" s="208"/>
      <c r="K1325" s="208"/>
      <c r="L1325" s="213"/>
      <c r="M1325" s="214"/>
      <c r="N1325" s="215"/>
      <c r="O1325" s="215"/>
      <c r="P1325" s="215"/>
      <c r="Q1325" s="215"/>
      <c r="R1325" s="215"/>
      <c r="S1325" s="215"/>
      <c r="T1325" s="216"/>
      <c r="AT1325" s="217" t="s">
        <v>178</v>
      </c>
      <c r="AU1325" s="217" t="s">
        <v>87</v>
      </c>
      <c r="AV1325" s="14" t="s">
        <v>172</v>
      </c>
      <c r="AW1325" s="14" t="s">
        <v>38</v>
      </c>
      <c r="AX1325" s="14" t="s">
        <v>85</v>
      </c>
      <c r="AY1325" s="217" t="s">
        <v>165</v>
      </c>
    </row>
    <row r="1326" spans="1:65" s="2" customFormat="1" ht="24.2" customHeight="1">
      <c r="A1326" s="37"/>
      <c r="B1326" s="38"/>
      <c r="C1326" s="176" t="s">
        <v>1634</v>
      </c>
      <c r="D1326" s="176" t="s">
        <v>167</v>
      </c>
      <c r="E1326" s="177" t="s">
        <v>1635</v>
      </c>
      <c r="F1326" s="178" t="s">
        <v>1636</v>
      </c>
      <c r="G1326" s="179" t="s">
        <v>170</v>
      </c>
      <c r="H1326" s="180">
        <v>17</v>
      </c>
      <c r="I1326" s="181"/>
      <c r="J1326" s="182">
        <f>ROUND(I1326*H1326,2)</f>
        <v>0</v>
      </c>
      <c r="K1326" s="178" t="s">
        <v>171</v>
      </c>
      <c r="L1326" s="42"/>
      <c r="M1326" s="183" t="s">
        <v>21</v>
      </c>
      <c r="N1326" s="184" t="s">
        <v>48</v>
      </c>
      <c r="O1326" s="67"/>
      <c r="P1326" s="185">
        <f>O1326*H1326</f>
        <v>0</v>
      </c>
      <c r="Q1326" s="185">
        <v>0</v>
      </c>
      <c r="R1326" s="185">
        <f>Q1326*H1326</f>
        <v>0</v>
      </c>
      <c r="S1326" s="185">
        <v>0</v>
      </c>
      <c r="T1326" s="186">
        <f>S1326*H1326</f>
        <v>0</v>
      </c>
      <c r="U1326" s="37"/>
      <c r="V1326" s="37"/>
      <c r="W1326" s="37"/>
      <c r="X1326" s="37"/>
      <c r="Y1326" s="37"/>
      <c r="Z1326" s="37"/>
      <c r="AA1326" s="37"/>
      <c r="AB1326" s="37"/>
      <c r="AC1326" s="37"/>
      <c r="AD1326" s="37"/>
      <c r="AE1326" s="37"/>
      <c r="AR1326" s="187" t="s">
        <v>172</v>
      </c>
      <c r="AT1326" s="187" t="s">
        <v>167</v>
      </c>
      <c r="AU1326" s="187" t="s">
        <v>87</v>
      </c>
      <c r="AY1326" s="20" t="s">
        <v>165</v>
      </c>
      <c r="BE1326" s="188">
        <f>IF(N1326="základní",J1326,0)</f>
        <v>0</v>
      </c>
      <c r="BF1326" s="188">
        <f>IF(N1326="snížená",J1326,0)</f>
        <v>0</v>
      </c>
      <c r="BG1326" s="188">
        <f>IF(N1326="zákl. přenesená",J1326,0)</f>
        <v>0</v>
      </c>
      <c r="BH1326" s="188">
        <f>IF(N1326="sníž. přenesená",J1326,0)</f>
        <v>0</v>
      </c>
      <c r="BI1326" s="188">
        <f>IF(N1326="nulová",J1326,0)</f>
        <v>0</v>
      </c>
      <c r="BJ1326" s="20" t="s">
        <v>85</v>
      </c>
      <c r="BK1326" s="188">
        <f>ROUND(I1326*H1326,2)</f>
        <v>0</v>
      </c>
      <c r="BL1326" s="20" t="s">
        <v>172</v>
      </c>
      <c r="BM1326" s="187" t="s">
        <v>1637</v>
      </c>
    </row>
    <row r="1327" spans="1:65" s="2" customFormat="1" ht="19.5">
      <c r="A1327" s="37"/>
      <c r="B1327" s="38"/>
      <c r="C1327" s="39"/>
      <c r="D1327" s="189" t="s">
        <v>174</v>
      </c>
      <c r="E1327" s="39"/>
      <c r="F1327" s="190" t="s">
        <v>1638</v>
      </c>
      <c r="G1327" s="39"/>
      <c r="H1327" s="39"/>
      <c r="I1327" s="191"/>
      <c r="J1327" s="39"/>
      <c r="K1327" s="39"/>
      <c r="L1327" s="42"/>
      <c r="M1327" s="192"/>
      <c r="N1327" s="193"/>
      <c r="O1327" s="67"/>
      <c r="P1327" s="67"/>
      <c r="Q1327" s="67"/>
      <c r="R1327" s="67"/>
      <c r="S1327" s="67"/>
      <c r="T1327" s="68"/>
      <c r="U1327" s="37"/>
      <c r="V1327" s="37"/>
      <c r="W1327" s="37"/>
      <c r="X1327" s="37"/>
      <c r="Y1327" s="37"/>
      <c r="Z1327" s="37"/>
      <c r="AA1327" s="37"/>
      <c r="AB1327" s="37"/>
      <c r="AC1327" s="37"/>
      <c r="AD1327" s="37"/>
      <c r="AE1327" s="37"/>
      <c r="AT1327" s="20" t="s">
        <v>174</v>
      </c>
      <c r="AU1327" s="20" t="s">
        <v>87</v>
      </c>
    </row>
    <row r="1328" spans="1:65" s="2" customFormat="1" ht="11.25">
      <c r="A1328" s="37"/>
      <c r="B1328" s="38"/>
      <c r="C1328" s="39"/>
      <c r="D1328" s="194" t="s">
        <v>176</v>
      </c>
      <c r="E1328" s="39"/>
      <c r="F1328" s="195" t="s">
        <v>1639</v>
      </c>
      <c r="G1328" s="39"/>
      <c r="H1328" s="39"/>
      <c r="I1328" s="191"/>
      <c r="J1328" s="39"/>
      <c r="K1328" s="39"/>
      <c r="L1328" s="42"/>
      <c r="M1328" s="192"/>
      <c r="N1328" s="193"/>
      <c r="O1328" s="67"/>
      <c r="P1328" s="67"/>
      <c r="Q1328" s="67"/>
      <c r="R1328" s="67"/>
      <c r="S1328" s="67"/>
      <c r="T1328" s="68"/>
      <c r="U1328" s="37"/>
      <c r="V1328" s="37"/>
      <c r="W1328" s="37"/>
      <c r="X1328" s="37"/>
      <c r="Y1328" s="37"/>
      <c r="Z1328" s="37"/>
      <c r="AA1328" s="37"/>
      <c r="AB1328" s="37"/>
      <c r="AC1328" s="37"/>
      <c r="AD1328" s="37"/>
      <c r="AE1328" s="37"/>
      <c r="AT1328" s="20" t="s">
        <v>176</v>
      </c>
      <c r="AU1328" s="20" t="s">
        <v>87</v>
      </c>
    </row>
    <row r="1329" spans="1:65" s="13" customFormat="1" ht="22.5">
      <c r="B1329" s="196"/>
      <c r="C1329" s="197"/>
      <c r="D1329" s="189" t="s">
        <v>178</v>
      </c>
      <c r="E1329" s="198" t="s">
        <v>21</v>
      </c>
      <c r="F1329" s="199" t="s">
        <v>1633</v>
      </c>
      <c r="G1329" s="197"/>
      <c r="H1329" s="200">
        <v>17</v>
      </c>
      <c r="I1329" s="201"/>
      <c r="J1329" s="197"/>
      <c r="K1329" s="197"/>
      <c r="L1329" s="202"/>
      <c r="M1329" s="203"/>
      <c r="N1329" s="204"/>
      <c r="O1329" s="204"/>
      <c r="P1329" s="204"/>
      <c r="Q1329" s="204"/>
      <c r="R1329" s="204"/>
      <c r="S1329" s="204"/>
      <c r="T1329" s="205"/>
      <c r="AT1329" s="206" t="s">
        <v>178</v>
      </c>
      <c r="AU1329" s="206" t="s">
        <v>87</v>
      </c>
      <c r="AV1329" s="13" t="s">
        <v>87</v>
      </c>
      <c r="AW1329" s="13" t="s">
        <v>38</v>
      </c>
      <c r="AX1329" s="13" t="s">
        <v>77</v>
      </c>
      <c r="AY1329" s="206" t="s">
        <v>165</v>
      </c>
    </row>
    <row r="1330" spans="1:65" s="14" customFormat="1" ht="11.25">
      <c r="B1330" s="207"/>
      <c r="C1330" s="208"/>
      <c r="D1330" s="189" t="s">
        <v>178</v>
      </c>
      <c r="E1330" s="209" t="s">
        <v>21</v>
      </c>
      <c r="F1330" s="210" t="s">
        <v>180</v>
      </c>
      <c r="G1330" s="208"/>
      <c r="H1330" s="211">
        <v>17</v>
      </c>
      <c r="I1330" s="212"/>
      <c r="J1330" s="208"/>
      <c r="K1330" s="208"/>
      <c r="L1330" s="213"/>
      <c r="M1330" s="214"/>
      <c r="N1330" s="215"/>
      <c r="O1330" s="215"/>
      <c r="P1330" s="215"/>
      <c r="Q1330" s="215"/>
      <c r="R1330" s="215"/>
      <c r="S1330" s="215"/>
      <c r="T1330" s="216"/>
      <c r="AT1330" s="217" t="s">
        <v>178</v>
      </c>
      <c r="AU1330" s="217" t="s">
        <v>87</v>
      </c>
      <c r="AV1330" s="14" t="s">
        <v>172</v>
      </c>
      <c r="AW1330" s="14" t="s">
        <v>38</v>
      </c>
      <c r="AX1330" s="14" t="s">
        <v>85</v>
      </c>
      <c r="AY1330" s="217" t="s">
        <v>165</v>
      </c>
    </row>
    <row r="1331" spans="1:65" s="2" customFormat="1" ht="24.2" customHeight="1">
      <c r="A1331" s="37"/>
      <c r="B1331" s="38"/>
      <c r="C1331" s="176" t="s">
        <v>1640</v>
      </c>
      <c r="D1331" s="176" t="s">
        <v>167</v>
      </c>
      <c r="E1331" s="177" t="s">
        <v>1641</v>
      </c>
      <c r="F1331" s="178" t="s">
        <v>1642</v>
      </c>
      <c r="G1331" s="179" t="s">
        <v>189</v>
      </c>
      <c r="H1331" s="180">
        <v>23.4</v>
      </c>
      <c r="I1331" s="181"/>
      <c r="J1331" s="182">
        <f>ROUND(I1331*H1331,2)</f>
        <v>0</v>
      </c>
      <c r="K1331" s="178" t="s">
        <v>171</v>
      </c>
      <c r="L1331" s="42"/>
      <c r="M1331" s="183" t="s">
        <v>21</v>
      </c>
      <c r="N1331" s="184" t="s">
        <v>48</v>
      </c>
      <c r="O1331" s="67"/>
      <c r="P1331" s="185">
        <f>O1331*H1331</f>
        <v>0</v>
      </c>
      <c r="Q1331" s="185">
        <v>4.2999999999999999E-4</v>
      </c>
      <c r="R1331" s="185">
        <f>Q1331*H1331</f>
        <v>1.0062E-2</v>
      </c>
      <c r="S1331" s="185">
        <v>0</v>
      </c>
      <c r="T1331" s="186">
        <f>S1331*H1331</f>
        <v>0</v>
      </c>
      <c r="U1331" s="37"/>
      <c r="V1331" s="37"/>
      <c r="W1331" s="37"/>
      <c r="X1331" s="37"/>
      <c r="Y1331" s="37"/>
      <c r="Z1331" s="37"/>
      <c r="AA1331" s="37"/>
      <c r="AB1331" s="37"/>
      <c r="AC1331" s="37"/>
      <c r="AD1331" s="37"/>
      <c r="AE1331" s="37"/>
      <c r="AR1331" s="187" t="s">
        <v>172</v>
      </c>
      <c r="AT1331" s="187" t="s">
        <v>167</v>
      </c>
      <c r="AU1331" s="187" t="s">
        <v>87</v>
      </c>
      <c r="AY1331" s="20" t="s">
        <v>165</v>
      </c>
      <c r="BE1331" s="188">
        <f>IF(N1331="základní",J1331,0)</f>
        <v>0</v>
      </c>
      <c r="BF1331" s="188">
        <f>IF(N1331="snížená",J1331,0)</f>
        <v>0</v>
      </c>
      <c r="BG1331" s="188">
        <f>IF(N1331="zákl. přenesená",J1331,0)</f>
        <v>0</v>
      </c>
      <c r="BH1331" s="188">
        <f>IF(N1331="sníž. přenesená",J1331,0)</f>
        <v>0</v>
      </c>
      <c r="BI1331" s="188">
        <f>IF(N1331="nulová",J1331,0)</f>
        <v>0</v>
      </c>
      <c r="BJ1331" s="20" t="s">
        <v>85</v>
      </c>
      <c r="BK1331" s="188">
        <f>ROUND(I1331*H1331,2)</f>
        <v>0</v>
      </c>
      <c r="BL1331" s="20" t="s">
        <v>172</v>
      </c>
      <c r="BM1331" s="187" t="s">
        <v>1643</v>
      </c>
    </row>
    <row r="1332" spans="1:65" s="2" customFormat="1" ht="19.5">
      <c r="A1332" s="37"/>
      <c r="B1332" s="38"/>
      <c r="C1332" s="39"/>
      <c r="D1332" s="189" t="s">
        <v>174</v>
      </c>
      <c r="E1332" s="39"/>
      <c r="F1332" s="190" t="s">
        <v>1644</v>
      </c>
      <c r="G1332" s="39"/>
      <c r="H1332" s="39"/>
      <c r="I1332" s="191"/>
      <c r="J1332" s="39"/>
      <c r="K1332" s="39"/>
      <c r="L1332" s="42"/>
      <c r="M1332" s="192"/>
      <c r="N1332" s="193"/>
      <c r="O1332" s="67"/>
      <c r="P1332" s="67"/>
      <c r="Q1332" s="67"/>
      <c r="R1332" s="67"/>
      <c r="S1332" s="67"/>
      <c r="T1332" s="68"/>
      <c r="U1332" s="37"/>
      <c r="V1332" s="37"/>
      <c r="W1332" s="37"/>
      <c r="X1332" s="37"/>
      <c r="Y1332" s="37"/>
      <c r="Z1332" s="37"/>
      <c r="AA1332" s="37"/>
      <c r="AB1332" s="37"/>
      <c r="AC1332" s="37"/>
      <c r="AD1332" s="37"/>
      <c r="AE1332" s="37"/>
      <c r="AT1332" s="20" t="s">
        <v>174</v>
      </c>
      <c r="AU1332" s="20" t="s">
        <v>87</v>
      </c>
    </row>
    <row r="1333" spans="1:65" s="2" customFormat="1" ht="11.25">
      <c r="A1333" s="37"/>
      <c r="B1333" s="38"/>
      <c r="C1333" s="39"/>
      <c r="D1333" s="194" t="s">
        <v>176</v>
      </c>
      <c r="E1333" s="39"/>
      <c r="F1333" s="195" t="s">
        <v>1645</v>
      </c>
      <c r="G1333" s="39"/>
      <c r="H1333" s="39"/>
      <c r="I1333" s="191"/>
      <c r="J1333" s="39"/>
      <c r="K1333" s="39"/>
      <c r="L1333" s="42"/>
      <c r="M1333" s="192"/>
      <c r="N1333" s="193"/>
      <c r="O1333" s="67"/>
      <c r="P1333" s="67"/>
      <c r="Q1333" s="67"/>
      <c r="R1333" s="67"/>
      <c r="S1333" s="67"/>
      <c r="T1333" s="68"/>
      <c r="U1333" s="37"/>
      <c r="V1333" s="37"/>
      <c r="W1333" s="37"/>
      <c r="X1333" s="37"/>
      <c r="Y1333" s="37"/>
      <c r="Z1333" s="37"/>
      <c r="AA1333" s="37"/>
      <c r="AB1333" s="37"/>
      <c r="AC1333" s="37"/>
      <c r="AD1333" s="37"/>
      <c r="AE1333" s="37"/>
      <c r="AT1333" s="20" t="s">
        <v>176</v>
      </c>
      <c r="AU1333" s="20" t="s">
        <v>87</v>
      </c>
    </row>
    <row r="1334" spans="1:65" s="13" customFormat="1" ht="22.5">
      <c r="B1334" s="196"/>
      <c r="C1334" s="197"/>
      <c r="D1334" s="189" t="s">
        <v>178</v>
      </c>
      <c r="E1334" s="198" t="s">
        <v>21</v>
      </c>
      <c r="F1334" s="199" t="s">
        <v>1646</v>
      </c>
      <c r="G1334" s="197"/>
      <c r="H1334" s="200">
        <v>17</v>
      </c>
      <c r="I1334" s="201"/>
      <c r="J1334" s="197"/>
      <c r="K1334" s="197"/>
      <c r="L1334" s="202"/>
      <c r="M1334" s="203"/>
      <c r="N1334" s="204"/>
      <c r="O1334" s="204"/>
      <c r="P1334" s="204"/>
      <c r="Q1334" s="204"/>
      <c r="R1334" s="204"/>
      <c r="S1334" s="204"/>
      <c r="T1334" s="205"/>
      <c r="AT1334" s="206" t="s">
        <v>178</v>
      </c>
      <c r="AU1334" s="206" t="s">
        <v>87</v>
      </c>
      <c r="AV1334" s="13" t="s">
        <v>87</v>
      </c>
      <c r="AW1334" s="13" t="s">
        <v>38</v>
      </c>
      <c r="AX1334" s="13" t="s">
        <v>77</v>
      </c>
      <c r="AY1334" s="206" t="s">
        <v>165</v>
      </c>
    </row>
    <row r="1335" spans="1:65" s="13" customFormat="1" ht="22.5">
      <c r="B1335" s="196"/>
      <c r="C1335" s="197"/>
      <c r="D1335" s="189" t="s">
        <v>178</v>
      </c>
      <c r="E1335" s="198" t="s">
        <v>21</v>
      </c>
      <c r="F1335" s="199" t="s">
        <v>1647</v>
      </c>
      <c r="G1335" s="197"/>
      <c r="H1335" s="200">
        <v>2.4</v>
      </c>
      <c r="I1335" s="201"/>
      <c r="J1335" s="197"/>
      <c r="K1335" s="197"/>
      <c r="L1335" s="202"/>
      <c r="M1335" s="203"/>
      <c r="N1335" s="204"/>
      <c r="O1335" s="204"/>
      <c r="P1335" s="204"/>
      <c r="Q1335" s="204"/>
      <c r="R1335" s="204"/>
      <c r="S1335" s="204"/>
      <c r="T1335" s="205"/>
      <c r="AT1335" s="206" t="s">
        <v>178</v>
      </c>
      <c r="AU1335" s="206" t="s">
        <v>87</v>
      </c>
      <c r="AV1335" s="13" t="s">
        <v>87</v>
      </c>
      <c r="AW1335" s="13" t="s">
        <v>38</v>
      </c>
      <c r="AX1335" s="13" t="s">
        <v>77</v>
      </c>
      <c r="AY1335" s="206" t="s">
        <v>165</v>
      </c>
    </row>
    <row r="1336" spans="1:65" s="13" customFormat="1" ht="11.25">
      <c r="B1336" s="196"/>
      <c r="C1336" s="197"/>
      <c r="D1336" s="189" t="s">
        <v>178</v>
      </c>
      <c r="E1336" s="198" t="s">
        <v>21</v>
      </c>
      <c r="F1336" s="199" t="s">
        <v>1648</v>
      </c>
      <c r="G1336" s="197"/>
      <c r="H1336" s="200">
        <v>4</v>
      </c>
      <c r="I1336" s="201"/>
      <c r="J1336" s="197"/>
      <c r="K1336" s="197"/>
      <c r="L1336" s="202"/>
      <c r="M1336" s="203"/>
      <c r="N1336" s="204"/>
      <c r="O1336" s="204"/>
      <c r="P1336" s="204"/>
      <c r="Q1336" s="204"/>
      <c r="R1336" s="204"/>
      <c r="S1336" s="204"/>
      <c r="T1336" s="205"/>
      <c r="AT1336" s="206" t="s">
        <v>178</v>
      </c>
      <c r="AU1336" s="206" t="s">
        <v>87</v>
      </c>
      <c r="AV1336" s="13" t="s">
        <v>87</v>
      </c>
      <c r="AW1336" s="13" t="s">
        <v>38</v>
      </c>
      <c r="AX1336" s="13" t="s">
        <v>77</v>
      </c>
      <c r="AY1336" s="206" t="s">
        <v>165</v>
      </c>
    </row>
    <row r="1337" spans="1:65" s="14" customFormat="1" ht="11.25">
      <c r="B1337" s="207"/>
      <c r="C1337" s="208"/>
      <c r="D1337" s="189" t="s">
        <v>178</v>
      </c>
      <c r="E1337" s="209" t="s">
        <v>21</v>
      </c>
      <c r="F1337" s="210" t="s">
        <v>180</v>
      </c>
      <c r="G1337" s="208"/>
      <c r="H1337" s="211">
        <v>23.4</v>
      </c>
      <c r="I1337" s="212"/>
      <c r="J1337" s="208"/>
      <c r="K1337" s="208"/>
      <c r="L1337" s="213"/>
      <c r="M1337" s="214"/>
      <c r="N1337" s="215"/>
      <c r="O1337" s="215"/>
      <c r="P1337" s="215"/>
      <c r="Q1337" s="215"/>
      <c r="R1337" s="215"/>
      <c r="S1337" s="215"/>
      <c r="T1337" s="216"/>
      <c r="AT1337" s="217" t="s">
        <v>178</v>
      </c>
      <c r="AU1337" s="217" t="s">
        <v>87</v>
      </c>
      <c r="AV1337" s="14" t="s">
        <v>172</v>
      </c>
      <c r="AW1337" s="14" t="s">
        <v>38</v>
      </c>
      <c r="AX1337" s="14" t="s">
        <v>85</v>
      </c>
      <c r="AY1337" s="217" t="s">
        <v>165</v>
      </c>
    </row>
    <row r="1338" spans="1:65" s="2" customFormat="1" ht="24.2" customHeight="1">
      <c r="A1338" s="37"/>
      <c r="B1338" s="38"/>
      <c r="C1338" s="239" t="s">
        <v>1649</v>
      </c>
      <c r="D1338" s="239" t="s">
        <v>281</v>
      </c>
      <c r="E1338" s="240" t="s">
        <v>1650</v>
      </c>
      <c r="F1338" s="241" t="s">
        <v>1651</v>
      </c>
      <c r="G1338" s="242" t="s">
        <v>261</v>
      </c>
      <c r="H1338" s="243">
        <v>4.8000000000000001E-2</v>
      </c>
      <c r="I1338" s="244"/>
      <c r="J1338" s="245">
        <f>ROUND(I1338*H1338,2)</f>
        <v>0</v>
      </c>
      <c r="K1338" s="241" t="s">
        <v>1652</v>
      </c>
      <c r="L1338" s="246"/>
      <c r="M1338" s="247" t="s">
        <v>21</v>
      </c>
      <c r="N1338" s="248" t="s">
        <v>48</v>
      </c>
      <c r="O1338" s="67"/>
      <c r="P1338" s="185">
        <f>O1338*H1338</f>
        <v>0</v>
      </c>
      <c r="Q1338" s="185">
        <v>1</v>
      </c>
      <c r="R1338" s="185">
        <f>Q1338*H1338</f>
        <v>4.8000000000000001E-2</v>
      </c>
      <c r="S1338" s="185">
        <v>0</v>
      </c>
      <c r="T1338" s="186">
        <f>S1338*H1338</f>
        <v>0</v>
      </c>
      <c r="U1338" s="37"/>
      <c r="V1338" s="37"/>
      <c r="W1338" s="37"/>
      <c r="X1338" s="37"/>
      <c r="Y1338" s="37"/>
      <c r="Z1338" s="37"/>
      <c r="AA1338" s="37"/>
      <c r="AB1338" s="37"/>
      <c r="AC1338" s="37"/>
      <c r="AD1338" s="37"/>
      <c r="AE1338" s="37"/>
      <c r="AR1338" s="187" t="s">
        <v>222</v>
      </c>
      <c r="AT1338" s="187" t="s">
        <v>281</v>
      </c>
      <c r="AU1338" s="187" t="s">
        <v>87</v>
      </c>
      <c r="AY1338" s="20" t="s">
        <v>165</v>
      </c>
      <c r="BE1338" s="188">
        <f>IF(N1338="základní",J1338,0)</f>
        <v>0</v>
      </c>
      <c r="BF1338" s="188">
        <f>IF(N1338="snížená",J1338,0)</f>
        <v>0</v>
      </c>
      <c r="BG1338" s="188">
        <f>IF(N1338="zákl. přenesená",J1338,0)</f>
        <v>0</v>
      </c>
      <c r="BH1338" s="188">
        <f>IF(N1338="sníž. přenesená",J1338,0)</f>
        <v>0</v>
      </c>
      <c r="BI1338" s="188">
        <f>IF(N1338="nulová",J1338,0)</f>
        <v>0</v>
      </c>
      <c r="BJ1338" s="20" t="s">
        <v>85</v>
      </c>
      <c r="BK1338" s="188">
        <f>ROUND(I1338*H1338,2)</f>
        <v>0</v>
      </c>
      <c r="BL1338" s="20" t="s">
        <v>172</v>
      </c>
      <c r="BM1338" s="187" t="s">
        <v>1653</v>
      </c>
    </row>
    <row r="1339" spans="1:65" s="2" customFormat="1" ht="19.5">
      <c r="A1339" s="37"/>
      <c r="B1339" s="38"/>
      <c r="C1339" s="39"/>
      <c r="D1339" s="189" t="s">
        <v>174</v>
      </c>
      <c r="E1339" s="39"/>
      <c r="F1339" s="190" t="s">
        <v>1651</v>
      </c>
      <c r="G1339" s="39"/>
      <c r="H1339" s="39"/>
      <c r="I1339" s="191"/>
      <c r="J1339" s="39"/>
      <c r="K1339" s="39"/>
      <c r="L1339" s="42"/>
      <c r="M1339" s="192"/>
      <c r="N1339" s="193"/>
      <c r="O1339" s="67"/>
      <c r="P1339" s="67"/>
      <c r="Q1339" s="67"/>
      <c r="R1339" s="67"/>
      <c r="S1339" s="67"/>
      <c r="T1339" s="68"/>
      <c r="U1339" s="37"/>
      <c r="V1339" s="37"/>
      <c r="W1339" s="37"/>
      <c r="X1339" s="37"/>
      <c r="Y1339" s="37"/>
      <c r="Z1339" s="37"/>
      <c r="AA1339" s="37"/>
      <c r="AB1339" s="37"/>
      <c r="AC1339" s="37"/>
      <c r="AD1339" s="37"/>
      <c r="AE1339" s="37"/>
      <c r="AT1339" s="20" t="s">
        <v>174</v>
      </c>
      <c r="AU1339" s="20" t="s">
        <v>87</v>
      </c>
    </row>
    <row r="1340" spans="1:65" s="13" customFormat="1" ht="22.5">
      <c r="B1340" s="196"/>
      <c r="C1340" s="197"/>
      <c r="D1340" s="189" t="s">
        <v>178</v>
      </c>
      <c r="E1340" s="198" t="s">
        <v>21</v>
      </c>
      <c r="F1340" s="199" t="s">
        <v>1654</v>
      </c>
      <c r="G1340" s="197"/>
      <c r="H1340" s="200">
        <v>4.2000000000000003E-2</v>
      </c>
      <c r="I1340" s="201"/>
      <c r="J1340" s="197"/>
      <c r="K1340" s="197"/>
      <c r="L1340" s="202"/>
      <c r="M1340" s="203"/>
      <c r="N1340" s="204"/>
      <c r="O1340" s="204"/>
      <c r="P1340" s="204"/>
      <c r="Q1340" s="204"/>
      <c r="R1340" s="204"/>
      <c r="S1340" s="204"/>
      <c r="T1340" s="205"/>
      <c r="AT1340" s="206" t="s">
        <v>178</v>
      </c>
      <c r="AU1340" s="206" t="s">
        <v>87</v>
      </c>
      <c r="AV1340" s="13" t="s">
        <v>87</v>
      </c>
      <c r="AW1340" s="13" t="s">
        <v>38</v>
      </c>
      <c r="AX1340" s="13" t="s">
        <v>77</v>
      </c>
      <c r="AY1340" s="206" t="s">
        <v>165</v>
      </c>
    </row>
    <row r="1341" spans="1:65" s="13" customFormat="1" ht="22.5">
      <c r="B1341" s="196"/>
      <c r="C1341" s="197"/>
      <c r="D1341" s="189" t="s">
        <v>178</v>
      </c>
      <c r="E1341" s="198" t="s">
        <v>21</v>
      </c>
      <c r="F1341" s="199" t="s">
        <v>1655</v>
      </c>
      <c r="G1341" s="197"/>
      <c r="H1341" s="200">
        <v>6.0000000000000001E-3</v>
      </c>
      <c r="I1341" s="201"/>
      <c r="J1341" s="197"/>
      <c r="K1341" s="197"/>
      <c r="L1341" s="202"/>
      <c r="M1341" s="203"/>
      <c r="N1341" s="204"/>
      <c r="O1341" s="204"/>
      <c r="P1341" s="204"/>
      <c r="Q1341" s="204"/>
      <c r="R1341" s="204"/>
      <c r="S1341" s="204"/>
      <c r="T1341" s="205"/>
      <c r="AT1341" s="206" t="s">
        <v>178</v>
      </c>
      <c r="AU1341" s="206" t="s">
        <v>87</v>
      </c>
      <c r="AV1341" s="13" t="s">
        <v>87</v>
      </c>
      <c r="AW1341" s="13" t="s">
        <v>38</v>
      </c>
      <c r="AX1341" s="13" t="s">
        <v>77</v>
      </c>
      <c r="AY1341" s="206" t="s">
        <v>165</v>
      </c>
    </row>
    <row r="1342" spans="1:65" s="14" customFormat="1" ht="11.25">
      <c r="B1342" s="207"/>
      <c r="C1342" s="208"/>
      <c r="D1342" s="189" t="s">
        <v>178</v>
      </c>
      <c r="E1342" s="209" t="s">
        <v>21</v>
      </c>
      <c r="F1342" s="210" t="s">
        <v>180</v>
      </c>
      <c r="G1342" s="208"/>
      <c r="H1342" s="211">
        <v>4.8000000000000001E-2</v>
      </c>
      <c r="I1342" s="212"/>
      <c r="J1342" s="208"/>
      <c r="K1342" s="208"/>
      <c r="L1342" s="213"/>
      <c r="M1342" s="214"/>
      <c r="N1342" s="215"/>
      <c r="O1342" s="215"/>
      <c r="P1342" s="215"/>
      <c r="Q1342" s="215"/>
      <c r="R1342" s="215"/>
      <c r="S1342" s="215"/>
      <c r="T1342" s="216"/>
      <c r="AT1342" s="217" t="s">
        <v>178</v>
      </c>
      <c r="AU1342" s="217" t="s">
        <v>87</v>
      </c>
      <c r="AV1342" s="14" t="s">
        <v>172</v>
      </c>
      <c r="AW1342" s="14" t="s">
        <v>38</v>
      </c>
      <c r="AX1342" s="14" t="s">
        <v>85</v>
      </c>
      <c r="AY1342" s="217" t="s">
        <v>165</v>
      </c>
    </row>
    <row r="1343" spans="1:65" s="2" customFormat="1" ht="24.2" customHeight="1">
      <c r="A1343" s="37"/>
      <c r="B1343" s="38"/>
      <c r="C1343" s="176" t="s">
        <v>1656</v>
      </c>
      <c r="D1343" s="176" t="s">
        <v>167</v>
      </c>
      <c r="E1343" s="177" t="s">
        <v>1657</v>
      </c>
      <c r="F1343" s="178" t="s">
        <v>1658</v>
      </c>
      <c r="G1343" s="179" t="s">
        <v>189</v>
      </c>
      <c r="H1343" s="180">
        <v>2.7</v>
      </c>
      <c r="I1343" s="181"/>
      <c r="J1343" s="182">
        <f>ROUND(I1343*H1343,2)</f>
        <v>0</v>
      </c>
      <c r="K1343" s="178" t="s">
        <v>171</v>
      </c>
      <c r="L1343" s="42"/>
      <c r="M1343" s="183" t="s">
        <v>21</v>
      </c>
      <c r="N1343" s="184" t="s">
        <v>48</v>
      </c>
      <c r="O1343" s="67"/>
      <c r="P1343" s="185">
        <f>O1343*H1343</f>
        <v>0</v>
      </c>
      <c r="Q1343" s="185">
        <v>6.4999999999999997E-4</v>
      </c>
      <c r="R1343" s="185">
        <f>Q1343*H1343</f>
        <v>1.755E-3</v>
      </c>
      <c r="S1343" s="185">
        <v>1E-3</v>
      </c>
      <c r="T1343" s="186">
        <f>S1343*H1343</f>
        <v>2.7000000000000001E-3</v>
      </c>
      <c r="U1343" s="37"/>
      <c r="V1343" s="37"/>
      <c r="W1343" s="37"/>
      <c r="X1343" s="37"/>
      <c r="Y1343" s="37"/>
      <c r="Z1343" s="37"/>
      <c r="AA1343" s="37"/>
      <c r="AB1343" s="37"/>
      <c r="AC1343" s="37"/>
      <c r="AD1343" s="37"/>
      <c r="AE1343" s="37"/>
      <c r="AR1343" s="187" t="s">
        <v>172</v>
      </c>
      <c r="AT1343" s="187" t="s">
        <v>167</v>
      </c>
      <c r="AU1343" s="187" t="s">
        <v>87</v>
      </c>
      <c r="AY1343" s="20" t="s">
        <v>165</v>
      </c>
      <c r="BE1343" s="188">
        <f>IF(N1343="základní",J1343,0)</f>
        <v>0</v>
      </c>
      <c r="BF1343" s="188">
        <f>IF(N1343="snížená",J1343,0)</f>
        <v>0</v>
      </c>
      <c r="BG1343" s="188">
        <f>IF(N1343="zákl. přenesená",J1343,0)</f>
        <v>0</v>
      </c>
      <c r="BH1343" s="188">
        <f>IF(N1343="sníž. přenesená",J1343,0)</f>
        <v>0</v>
      </c>
      <c r="BI1343" s="188">
        <f>IF(N1343="nulová",J1343,0)</f>
        <v>0</v>
      </c>
      <c r="BJ1343" s="20" t="s">
        <v>85</v>
      </c>
      <c r="BK1343" s="188">
        <f>ROUND(I1343*H1343,2)</f>
        <v>0</v>
      </c>
      <c r="BL1343" s="20" t="s">
        <v>172</v>
      </c>
      <c r="BM1343" s="187" t="s">
        <v>1659</v>
      </c>
    </row>
    <row r="1344" spans="1:65" s="2" customFormat="1" ht="19.5">
      <c r="A1344" s="37"/>
      <c r="B1344" s="38"/>
      <c r="C1344" s="39"/>
      <c r="D1344" s="189" t="s">
        <v>174</v>
      </c>
      <c r="E1344" s="39"/>
      <c r="F1344" s="190" t="s">
        <v>1660</v>
      </c>
      <c r="G1344" s="39"/>
      <c r="H1344" s="39"/>
      <c r="I1344" s="191"/>
      <c r="J1344" s="39"/>
      <c r="K1344" s="39"/>
      <c r="L1344" s="42"/>
      <c r="M1344" s="192"/>
      <c r="N1344" s="193"/>
      <c r="O1344" s="67"/>
      <c r="P1344" s="67"/>
      <c r="Q1344" s="67"/>
      <c r="R1344" s="67"/>
      <c r="S1344" s="67"/>
      <c r="T1344" s="68"/>
      <c r="U1344" s="37"/>
      <c r="V1344" s="37"/>
      <c r="W1344" s="37"/>
      <c r="X1344" s="37"/>
      <c r="Y1344" s="37"/>
      <c r="Z1344" s="37"/>
      <c r="AA1344" s="37"/>
      <c r="AB1344" s="37"/>
      <c r="AC1344" s="37"/>
      <c r="AD1344" s="37"/>
      <c r="AE1344" s="37"/>
      <c r="AT1344" s="20" t="s">
        <v>174</v>
      </c>
      <c r="AU1344" s="20" t="s">
        <v>87</v>
      </c>
    </row>
    <row r="1345" spans="1:65" s="2" customFormat="1" ht="11.25">
      <c r="A1345" s="37"/>
      <c r="B1345" s="38"/>
      <c r="C1345" s="39"/>
      <c r="D1345" s="194" t="s">
        <v>176</v>
      </c>
      <c r="E1345" s="39"/>
      <c r="F1345" s="195" t="s">
        <v>1661</v>
      </c>
      <c r="G1345" s="39"/>
      <c r="H1345" s="39"/>
      <c r="I1345" s="191"/>
      <c r="J1345" s="39"/>
      <c r="K1345" s="39"/>
      <c r="L1345" s="42"/>
      <c r="M1345" s="192"/>
      <c r="N1345" s="193"/>
      <c r="O1345" s="67"/>
      <c r="P1345" s="67"/>
      <c r="Q1345" s="67"/>
      <c r="R1345" s="67"/>
      <c r="S1345" s="67"/>
      <c r="T1345" s="68"/>
      <c r="U1345" s="37"/>
      <c r="V1345" s="37"/>
      <c r="W1345" s="37"/>
      <c r="X1345" s="37"/>
      <c r="Y1345" s="37"/>
      <c r="Z1345" s="37"/>
      <c r="AA1345" s="37"/>
      <c r="AB1345" s="37"/>
      <c r="AC1345" s="37"/>
      <c r="AD1345" s="37"/>
      <c r="AE1345" s="37"/>
      <c r="AT1345" s="20" t="s">
        <v>176</v>
      </c>
      <c r="AU1345" s="20" t="s">
        <v>87</v>
      </c>
    </row>
    <row r="1346" spans="1:65" s="13" customFormat="1" ht="22.5">
      <c r="B1346" s="196"/>
      <c r="C1346" s="197"/>
      <c r="D1346" s="189" t="s">
        <v>178</v>
      </c>
      <c r="E1346" s="198" t="s">
        <v>21</v>
      </c>
      <c r="F1346" s="199" t="s">
        <v>1662</v>
      </c>
      <c r="G1346" s="197"/>
      <c r="H1346" s="200">
        <v>2.7</v>
      </c>
      <c r="I1346" s="201"/>
      <c r="J1346" s="197"/>
      <c r="K1346" s="197"/>
      <c r="L1346" s="202"/>
      <c r="M1346" s="203"/>
      <c r="N1346" s="204"/>
      <c r="O1346" s="204"/>
      <c r="P1346" s="204"/>
      <c r="Q1346" s="204"/>
      <c r="R1346" s="204"/>
      <c r="S1346" s="204"/>
      <c r="T1346" s="205"/>
      <c r="AT1346" s="206" t="s">
        <v>178</v>
      </c>
      <c r="AU1346" s="206" t="s">
        <v>87</v>
      </c>
      <c r="AV1346" s="13" t="s">
        <v>87</v>
      </c>
      <c r="AW1346" s="13" t="s">
        <v>38</v>
      </c>
      <c r="AX1346" s="13" t="s">
        <v>77</v>
      </c>
      <c r="AY1346" s="206" t="s">
        <v>165</v>
      </c>
    </row>
    <row r="1347" spans="1:65" s="14" customFormat="1" ht="11.25">
      <c r="B1347" s="207"/>
      <c r="C1347" s="208"/>
      <c r="D1347" s="189" t="s">
        <v>178</v>
      </c>
      <c r="E1347" s="209" t="s">
        <v>21</v>
      </c>
      <c r="F1347" s="210" t="s">
        <v>180</v>
      </c>
      <c r="G1347" s="208"/>
      <c r="H1347" s="211">
        <v>2.7</v>
      </c>
      <c r="I1347" s="212"/>
      <c r="J1347" s="208"/>
      <c r="K1347" s="208"/>
      <c r="L1347" s="213"/>
      <c r="M1347" s="214"/>
      <c r="N1347" s="215"/>
      <c r="O1347" s="215"/>
      <c r="P1347" s="215"/>
      <c r="Q1347" s="215"/>
      <c r="R1347" s="215"/>
      <c r="S1347" s="215"/>
      <c r="T1347" s="216"/>
      <c r="AT1347" s="217" t="s">
        <v>178</v>
      </c>
      <c r="AU1347" s="217" t="s">
        <v>87</v>
      </c>
      <c r="AV1347" s="14" t="s">
        <v>172</v>
      </c>
      <c r="AW1347" s="14" t="s">
        <v>38</v>
      </c>
      <c r="AX1347" s="14" t="s">
        <v>85</v>
      </c>
      <c r="AY1347" s="217" t="s">
        <v>165</v>
      </c>
    </row>
    <row r="1348" spans="1:65" s="2" customFormat="1" ht="24.2" customHeight="1">
      <c r="A1348" s="37"/>
      <c r="B1348" s="38"/>
      <c r="C1348" s="239" t="s">
        <v>1663</v>
      </c>
      <c r="D1348" s="239" t="s">
        <v>281</v>
      </c>
      <c r="E1348" s="240" t="s">
        <v>1664</v>
      </c>
      <c r="F1348" s="241" t="s">
        <v>1665</v>
      </c>
      <c r="G1348" s="242" t="s">
        <v>261</v>
      </c>
      <c r="H1348" s="243">
        <v>1.6E-2</v>
      </c>
      <c r="I1348" s="244"/>
      <c r="J1348" s="245">
        <f>ROUND(I1348*H1348,2)</f>
        <v>0</v>
      </c>
      <c r="K1348" s="241" t="s">
        <v>171</v>
      </c>
      <c r="L1348" s="246"/>
      <c r="M1348" s="247" t="s">
        <v>21</v>
      </c>
      <c r="N1348" s="248" t="s">
        <v>48</v>
      </c>
      <c r="O1348" s="67"/>
      <c r="P1348" s="185">
        <f>O1348*H1348</f>
        <v>0</v>
      </c>
      <c r="Q1348" s="185">
        <v>1</v>
      </c>
      <c r="R1348" s="185">
        <f>Q1348*H1348</f>
        <v>1.6E-2</v>
      </c>
      <c r="S1348" s="185">
        <v>0</v>
      </c>
      <c r="T1348" s="186">
        <f>S1348*H1348</f>
        <v>0</v>
      </c>
      <c r="U1348" s="37"/>
      <c r="V1348" s="37"/>
      <c r="W1348" s="37"/>
      <c r="X1348" s="37"/>
      <c r="Y1348" s="37"/>
      <c r="Z1348" s="37"/>
      <c r="AA1348" s="37"/>
      <c r="AB1348" s="37"/>
      <c r="AC1348" s="37"/>
      <c r="AD1348" s="37"/>
      <c r="AE1348" s="37"/>
      <c r="AR1348" s="187" t="s">
        <v>222</v>
      </c>
      <c r="AT1348" s="187" t="s">
        <v>281</v>
      </c>
      <c r="AU1348" s="187" t="s">
        <v>87</v>
      </c>
      <c r="AY1348" s="20" t="s">
        <v>165</v>
      </c>
      <c r="BE1348" s="188">
        <f>IF(N1348="základní",J1348,0)</f>
        <v>0</v>
      </c>
      <c r="BF1348" s="188">
        <f>IF(N1348="snížená",J1348,0)</f>
        <v>0</v>
      </c>
      <c r="BG1348" s="188">
        <f>IF(N1348="zákl. přenesená",J1348,0)</f>
        <v>0</v>
      </c>
      <c r="BH1348" s="188">
        <f>IF(N1348="sníž. přenesená",J1348,0)</f>
        <v>0</v>
      </c>
      <c r="BI1348" s="188">
        <f>IF(N1348="nulová",J1348,0)</f>
        <v>0</v>
      </c>
      <c r="BJ1348" s="20" t="s">
        <v>85</v>
      </c>
      <c r="BK1348" s="188">
        <f>ROUND(I1348*H1348,2)</f>
        <v>0</v>
      </c>
      <c r="BL1348" s="20" t="s">
        <v>172</v>
      </c>
      <c r="BM1348" s="187" t="s">
        <v>1666</v>
      </c>
    </row>
    <row r="1349" spans="1:65" s="2" customFormat="1" ht="19.5">
      <c r="A1349" s="37"/>
      <c r="B1349" s="38"/>
      <c r="C1349" s="39"/>
      <c r="D1349" s="189" t="s">
        <v>174</v>
      </c>
      <c r="E1349" s="39"/>
      <c r="F1349" s="190" t="s">
        <v>1665</v>
      </c>
      <c r="G1349" s="39"/>
      <c r="H1349" s="39"/>
      <c r="I1349" s="191"/>
      <c r="J1349" s="39"/>
      <c r="K1349" s="39"/>
      <c r="L1349" s="42"/>
      <c r="M1349" s="192"/>
      <c r="N1349" s="193"/>
      <c r="O1349" s="67"/>
      <c r="P1349" s="67"/>
      <c r="Q1349" s="67"/>
      <c r="R1349" s="67"/>
      <c r="S1349" s="67"/>
      <c r="T1349" s="68"/>
      <c r="U1349" s="37"/>
      <c r="V1349" s="37"/>
      <c r="W1349" s="37"/>
      <c r="X1349" s="37"/>
      <c r="Y1349" s="37"/>
      <c r="Z1349" s="37"/>
      <c r="AA1349" s="37"/>
      <c r="AB1349" s="37"/>
      <c r="AC1349" s="37"/>
      <c r="AD1349" s="37"/>
      <c r="AE1349" s="37"/>
      <c r="AT1349" s="20" t="s">
        <v>174</v>
      </c>
      <c r="AU1349" s="20" t="s">
        <v>87</v>
      </c>
    </row>
    <row r="1350" spans="1:65" s="13" customFormat="1" ht="22.5">
      <c r="B1350" s="196"/>
      <c r="C1350" s="197"/>
      <c r="D1350" s="189" t="s">
        <v>178</v>
      </c>
      <c r="E1350" s="198" t="s">
        <v>21</v>
      </c>
      <c r="F1350" s="199" t="s">
        <v>1667</v>
      </c>
      <c r="G1350" s="197"/>
      <c r="H1350" s="200">
        <v>1.6E-2</v>
      </c>
      <c r="I1350" s="201"/>
      <c r="J1350" s="197"/>
      <c r="K1350" s="197"/>
      <c r="L1350" s="202"/>
      <c r="M1350" s="203"/>
      <c r="N1350" s="204"/>
      <c r="O1350" s="204"/>
      <c r="P1350" s="204"/>
      <c r="Q1350" s="204"/>
      <c r="R1350" s="204"/>
      <c r="S1350" s="204"/>
      <c r="T1350" s="205"/>
      <c r="AT1350" s="206" t="s">
        <v>178</v>
      </c>
      <c r="AU1350" s="206" t="s">
        <v>87</v>
      </c>
      <c r="AV1350" s="13" t="s">
        <v>87</v>
      </c>
      <c r="AW1350" s="13" t="s">
        <v>38</v>
      </c>
      <c r="AX1350" s="13" t="s">
        <v>77</v>
      </c>
      <c r="AY1350" s="206" t="s">
        <v>165</v>
      </c>
    </row>
    <row r="1351" spans="1:65" s="14" customFormat="1" ht="11.25">
      <c r="B1351" s="207"/>
      <c r="C1351" s="208"/>
      <c r="D1351" s="189" t="s">
        <v>178</v>
      </c>
      <c r="E1351" s="209" t="s">
        <v>21</v>
      </c>
      <c r="F1351" s="210" t="s">
        <v>180</v>
      </c>
      <c r="G1351" s="208"/>
      <c r="H1351" s="211">
        <v>1.6E-2</v>
      </c>
      <c r="I1351" s="212"/>
      <c r="J1351" s="208"/>
      <c r="K1351" s="208"/>
      <c r="L1351" s="213"/>
      <c r="M1351" s="214"/>
      <c r="N1351" s="215"/>
      <c r="O1351" s="215"/>
      <c r="P1351" s="215"/>
      <c r="Q1351" s="215"/>
      <c r="R1351" s="215"/>
      <c r="S1351" s="215"/>
      <c r="T1351" s="216"/>
      <c r="AT1351" s="217" t="s">
        <v>178</v>
      </c>
      <c r="AU1351" s="217" t="s">
        <v>87</v>
      </c>
      <c r="AV1351" s="14" t="s">
        <v>172</v>
      </c>
      <c r="AW1351" s="14" t="s">
        <v>38</v>
      </c>
      <c r="AX1351" s="14" t="s">
        <v>85</v>
      </c>
      <c r="AY1351" s="217" t="s">
        <v>165</v>
      </c>
    </row>
    <row r="1352" spans="1:65" s="2" customFormat="1" ht="37.9" customHeight="1">
      <c r="A1352" s="37"/>
      <c r="B1352" s="38"/>
      <c r="C1352" s="176" t="s">
        <v>1668</v>
      </c>
      <c r="D1352" s="176" t="s">
        <v>167</v>
      </c>
      <c r="E1352" s="177" t="s">
        <v>269</v>
      </c>
      <c r="F1352" s="178" t="s">
        <v>1669</v>
      </c>
      <c r="G1352" s="179" t="s">
        <v>297</v>
      </c>
      <c r="H1352" s="180">
        <v>1</v>
      </c>
      <c r="I1352" s="181"/>
      <c r="J1352" s="182">
        <f>ROUND(I1352*H1352,2)</f>
        <v>0</v>
      </c>
      <c r="K1352" s="178" t="s">
        <v>21</v>
      </c>
      <c r="L1352" s="42"/>
      <c r="M1352" s="183" t="s">
        <v>21</v>
      </c>
      <c r="N1352" s="184" t="s">
        <v>48</v>
      </c>
      <c r="O1352" s="67"/>
      <c r="P1352" s="185">
        <f>O1352*H1352</f>
        <v>0</v>
      </c>
      <c r="Q1352" s="185">
        <v>0</v>
      </c>
      <c r="R1352" s="185">
        <f>Q1352*H1352</f>
        <v>0</v>
      </c>
      <c r="S1352" s="185">
        <v>0</v>
      </c>
      <c r="T1352" s="186">
        <f>S1352*H1352</f>
        <v>0</v>
      </c>
      <c r="U1352" s="37"/>
      <c r="V1352" s="37"/>
      <c r="W1352" s="37"/>
      <c r="X1352" s="37"/>
      <c r="Y1352" s="37"/>
      <c r="Z1352" s="37"/>
      <c r="AA1352" s="37"/>
      <c r="AB1352" s="37"/>
      <c r="AC1352" s="37"/>
      <c r="AD1352" s="37"/>
      <c r="AE1352" s="37"/>
      <c r="AR1352" s="187" t="s">
        <v>172</v>
      </c>
      <c r="AT1352" s="187" t="s">
        <v>167</v>
      </c>
      <c r="AU1352" s="187" t="s">
        <v>87</v>
      </c>
      <c r="AY1352" s="20" t="s">
        <v>165</v>
      </c>
      <c r="BE1352" s="188">
        <f>IF(N1352="základní",J1352,0)</f>
        <v>0</v>
      </c>
      <c r="BF1352" s="188">
        <f>IF(N1352="snížená",J1352,0)</f>
        <v>0</v>
      </c>
      <c r="BG1352" s="188">
        <f>IF(N1352="zákl. přenesená",J1352,0)</f>
        <v>0</v>
      </c>
      <c r="BH1352" s="188">
        <f>IF(N1352="sníž. přenesená",J1352,0)</f>
        <v>0</v>
      </c>
      <c r="BI1352" s="188">
        <f>IF(N1352="nulová",J1352,0)</f>
        <v>0</v>
      </c>
      <c r="BJ1352" s="20" t="s">
        <v>85</v>
      </c>
      <c r="BK1352" s="188">
        <f>ROUND(I1352*H1352,2)</f>
        <v>0</v>
      </c>
      <c r="BL1352" s="20" t="s">
        <v>172</v>
      </c>
      <c r="BM1352" s="187" t="s">
        <v>1670</v>
      </c>
    </row>
    <row r="1353" spans="1:65" s="2" customFormat="1" ht="29.25">
      <c r="A1353" s="37"/>
      <c r="B1353" s="38"/>
      <c r="C1353" s="39"/>
      <c r="D1353" s="189" t="s">
        <v>174</v>
      </c>
      <c r="E1353" s="39"/>
      <c r="F1353" s="190" t="s">
        <v>1669</v>
      </c>
      <c r="G1353" s="39"/>
      <c r="H1353" s="39"/>
      <c r="I1353" s="191"/>
      <c r="J1353" s="39"/>
      <c r="K1353" s="39"/>
      <c r="L1353" s="42"/>
      <c r="M1353" s="192"/>
      <c r="N1353" s="193"/>
      <c r="O1353" s="67"/>
      <c r="P1353" s="67"/>
      <c r="Q1353" s="67"/>
      <c r="R1353" s="67"/>
      <c r="S1353" s="67"/>
      <c r="T1353" s="68"/>
      <c r="U1353" s="37"/>
      <c r="V1353" s="37"/>
      <c r="W1353" s="37"/>
      <c r="X1353" s="37"/>
      <c r="Y1353" s="37"/>
      <c r="Z1353" s="37"/>
      <c r="AA1353" s="37"/>
      <c r="AB1353" s="37"/>
      <c r="AC1353" s="37"/>
      <c r="AD1353" s="37"/>
      <c r="AE1353" s="37"/>
      <c r="AT1353" s="20" t="s">
        <v>174</v>
      </c>
      <c r="AU1353" s="20" t="s">
        <v>87</v>
      </c>
    </row>
    <row r="1354" spans="1:65" s="13" customFormat="1" ht="11.25">
      <c r="B1354" s="196"/>
      <c r="C1354" s="197"/>
      <c r="D1354" s="189" t="s">
        <v>178</v>
      </c>
      <c r="E1354" s="198" t="s">
        <v>21</v>
      </c>
      <c r="F1354" s="199" t="s">
        <v>300</v>
      </c>
      <c r="G1354" s="197"/>
      <c r="H1354" s="200">
        <v>1</v>
      </c>
      <c r="I1354" s="201"/>
      <c r="J1354" s="197"/>
      <c r="K1354" s="197"/>
      <c r="L1354" s="202"/>
      <c r="M1354" s="203"/>
      <c r="N1354" s="204"/>
      <c r="O1354" s="204"/>
      <c r="P1354" s="204"/>
      <c r="Q1354" s="204"/>
      <c r="R1354" s="204"/>
      <c r="S1354" s="204"/>
      <c r="T1354" s="205"/>
      <c r="AT1354" s="206" t="s">
        <v>178</v>
      </c>
      <c r="AU1354" s="206" t="s">
        <v>87</v>
      </c>
      <c r="AV1354" s="13" t="s">
        <v>87</v>
      </c>
      <c r="AW1354" s="13" t="s">
        <v>38</v>
      </c>
      <c r="AX1354" s="13" t="s">
        <v>77</v>
      </c>
      <c r="AY1354" s="206" t="s">
        <v>165</v>
      </c>
    </row>
    <row r="1355" spans="1:65" s="14" customFormat="1" ht="11.25">
      <c r="B1355" s="207"/>
      <c r="C1355" s="208"/>
      <c r="D1355" s="189" t="s">
        <v>178</v>
      </c>
      <c r="E1355" s="209" t="s">
        <v>21</v>
      </c>
      <c r="F1355" s="210" t="s">
        <v>180</v>
      </c>
      <c r="G1355" s="208"/>
      <c r="H1355" s="211">
        <v>1</v>
      </c>
      <c r="I1355" s="212"/>
      <c r="J1355" s="208"/>
      <c r="K1355" s="208"/>
      <c r="L1355" s="213"/>
      <c r="M1355" s="214"/>
      <c r="N1355" s="215"/>
      <c r="O1355" s="215"/>
      <c r="P1355" s="215"/>
      <c r="Q1355" s="215"/>
      <c r="R1355" s="215"/>
      <c r="S1355" s="215"/>
      <c r="T1355" s="216"/>
      <c r="AT1355" s="217" t="s">
        <v>178</v>
      </c>
      <c r="AU1355" s="217" t="s">
        <v>87</v>
      </c>
      <c r="AV1355" s="14" t="s">
        <v>172</v>
      </c>
      <c r="AW1355" s="14" t="s">
        <v>38</v>
      </c>
      <c r="AX1355" s="14" t="s">
        <v>85</v>
      </c>
      <c r="AY1355" s="217" t="s">
        <v>165</v>
      </c>
    </row>
    <row r="1356" spans="1:65" s="12" customFormat="1" ht="22.9" customHeight="1">
      <c r="B1356" s="160"/>
      <c r="C1356" s="161"/>
      <c r="D1356" s="162" t="s">
        <v>76</v>
      </c>
      <c r="E1356" s="174" t="s">
        <v>1671</v>
      </c>
      <c r="F1356" s="174" t="s">
        <v>1672</v>
      </c>
      <c r="G1356" s="161"/>
      <c r="H1356" s="161"/>
      <c r="I1356" s="164"/>
      <c r="J1356" s="175">
        <f>BK1356</f>
        <v>0</v>
      </c>
      <c r="K1356" s="161"/>
      <c r="L1356" s="166"/>
      <c r="M1356" s="167"/>
      <c r="N1356" s="168"/>
      <c r="O1356" s="168"/>
      <c r="P1356" s="169">
        <f>SUM(P1357:P1432)</f>
        <v>0</v>
      </c>
      <c r="Q1356" s="168"/>
      <c r="R1356" s="169">
        <f>SUM(R1357:R1432)</f>
        <v>0</v>
      </c>
      <c r="S1356" s="168"/>
      <c r="T1356" s="170">
        <f>SUM(T1357:T1432)</f>
        <v>0</v>
      </c>
      <c r="AR1356" s="171" t="s">
        <v>85</v>
      </c>
      <c r="AT1356" s="172" t="s">
        <v>76</v>
      </c>
      <c r="AU1356" s="172" t="s">
        <v>85</v>
      </c>
      <c r="AY1356" s="171" t="s">
        <v>165</v>
      </c>
      <c r="BK1356" s="173">
        <f>SUM(BK1357:BK1432)</f>
        <v>0</v>
      </c>
    </row>
    <row r="1357" spans="1:65" s="2" customFormat="1" ht="24.2" customHeight="1">
      <c r="A1357" s="37"/>
      <c r="B1357" s="38"/>
      <c r="C1357" s="176" t="s">
        <v>1673</v>
      </c>
      <c r="D1357" s="176" t="s">
        <v>167</v>
      </c>
      <c r="E1357" s="177" t="s">
        <v>1674</v>
      </c>
      <c r="F1357" s="178" t="s">
        <v>1675</v>
      </c>
      <c r="G1357" s="179" t="s">
        <v>261</v>
      </c>
      <c r="H1357" s="180">
        <v>400.404</v>
      </c>
      <c r="I1357" s="181"/>
      <c r="J1357" s="182">
        <f>ROUND(I1357*H1357,2)</f>
        <v>0</v>
      </c>
      <c r="K1357" s="178" t="s">
        <v>171</v>
      </c>
      <c r="L1357" s="42"/>
      <c r="M1357" s="183" t="s">
        <v>21</v>
      </c>
      <c r="N1357" s="184" t="s">
        <v>48</v>
      </c>
      <c r="O1357" s="67"/>
      <c r="P1357" s="185">
        <f>O1357*H1357</f>
        <v>0</v>
      </c>
      <c r="Q1357" s="185">
        <v>0</v>
      </c>
      <c r="R1357" s="185">
        <f>Q1357*H1357</f>
        <v>0</v>
      </c>
      <c r="S1357" s="185">
        <v>0</v>
      </c>
      <c r="T1357" s="186">
        <f>S1357*H1357</f>
        <v>0</v>
      </c>
      <c r="U1357" s="37"/>
      <c r="V1357" s="37"/>
      <c r="W1357" s="37"/>
      <c r="X1357" s="37"/>
      <c r="Y1357" s="37"/>
      <c r="Z1357" s="37"/>
      <c r="AA1357" s="37"/>
      <c r="AB1357" s="37"/>
      <c r="AC1357" s="37"/>
      <c r="AD1357" s="37"/>
      <c r="AE1357" s="37"/>
      <c r="AR1357" s="187" t="s">
        <v>172</v>
      </c>
      <c r="AT1357" s="187" t="s">
        <v>167</v>
      </c>
      <c r="AU1357" s="187" t="s">
        <v>87</v>
      </c>
      <c r="AY1357" s="20" t="s">
        <v>165</v>
      </c>
      <c r="BE1357" s="188">
        <f>IF(N1357="základní",J1357,0)</f>
        <v>0</v>
      </c>
      <c r="BF1357" s="188">
        <f>IF(N1357="snížená",J1357,0)</f>
        <v>0</v>
      </c>
      <c r="BG1357" s="188">
        <f>IF(N1357="zákl. přenesená",J1357,0)</f>
        <v>0</v>
      </c>
      <c r="BH1357" s="188">
        <f>IF(N1357="sníž. přenesená",J1357,0)</f>
        <v>0</v>
      </c>
      <c r="BI1357" s="188">
        <f>IF(N1357="nulová",J1357,0)</f>
        <v>0</v>
      </c>
      <c r="BJ1357" s="20" t="s">
        <v>85</v>
      </c>
      <c r="BK1357" s="188">
        <f>ROUND(I1357*H1357,2)</f>
        <v>0</v>
      </c>
      <c r="BL1357" s="20" t="s">
        <v>172</v>
      </c>
      <c r="BM1357" s="187" t="s">
        <v>1676</v>
      </c>
    </row>
    <row r="1358" spans="1:65" s="2" customFormat="1" ht="19.5">
      <c r="A1358" s="37"/>
      <c r="B1358" s="38"/>
      <c r="C1358" s="39"/>
      <c r="D1358" s="189" t="s">
        <v>174</v>
      </c>
      <c r="E1358" s="39"/>
      <c r="F1358" s="190" t="s">
        <v>1677</v>
      </c>
      <c r="G1358" s="39"/>
      <c r="H1358" s="39"/>
      <c r="I1358" s="191"/>
      <c r="J1358" s="39"/>
      <c r="K1358" s="39"/>
      <c r="L1358" s="42"/>
      <c r="M1358" s="192"/>
      <c r="N1358" s="193"/>
      <c r="O1358" s="67"/>
      <c r="P1358" s="67"/>
      <c r="Q1358" s="67"/>
      <c r="R1358" s="67"/>
      <c r="S1358" s="67"/>
      <c r="T1358" s="68"/>
      <c r="U1358" s="37"/>
      <c r="V1358" s="37"/>
      <c r="W1358" s="37"/>
      <c r="X1358" s="37"/>
      <c r="Y1358" s="37"/>
      <c r="Z1358" s="37"/>
      <c r="AA1358" s="37"/>
      <c r="AB1358" s="37"/>
      <c r="AC1358" s="37"/>
      <c r="AD1358" s="37"/>
      <c r="AE1358" s="37"/>
      <c r="AT1358" s="20" t="s">
        <v>174</v>
      </c>
      <c r="AU1358" s="20" t="s">
        <v>87</v>
      </c>
    </row>
    <row r="1359" spans="1:65" s="2" customFormat="1" ht="11.25">
      <c r="A1359" s="37"/>
      <c r="B1359" s="38"/>
      <c r="C1359" s="39"/>
      <c r="D1359" s="194" t="s">
        <v>176</v>
      </c>
      <c r="E1359" s="39"/>
      <c r="F1359" s="195" t="s">
        <v>1678</v>
      </c>
      <c r="G1359" s="39"/>
      <c r="H1359" s="39"/>
      <c r="I1359" s="191"/>
      <c r="J1359" s="39"/>
      <c r="K1359" s="39"/>
      <c r="L1359" s="42"/>
      <c r="M1359" s="192"/>
      <c r="N1359" s="193"/>
      <c r="O1359" s="67"/>
      <c r="P1359" s="67"/>
      <c r="Q1359" s="67"/>
      <c r="R1359" s="67"/>
      <c r="S1359" s="67"/>
      <c r="T1359" s="68"/>
      <c r="U1359" s="37"/>
      <c r="V1359" s="37"/>
      <c r="W1359" s="37"/>
      <c r="X1359" s="37"/>
      <c r="Y1359" s="37"/>
      <c r="Z1359" s="37"/>
      <c r="AA1359" s="37"/>
      <c r="AB1359" s="37"/>
      <c r="AC1359" s="37"/>
      <c r="AD1359" s="37"/>
      <c r="AE1359" s="37"/>
      <c r="AT1359" s="20" t="s">
        <v>176</v>
      </c>
      <c r="AU1359" s="20" t="s">
        <v>87</v>
      </c>
    </row>
    <row r="1360" spans="1:65" s="2" customFormat="1" ht="24.2" customHeight="1">
      <c r="A1360" s="37"/>
      <c r="B1360" s="38"/>
      <c r="C1360" s="176" t="s">
        <v>1679</v>
      </c>
      <c r="D1360" s="176" t="s">
        <v>167</v>
      </c>
      <c r="E1360" s="177" t="s">
        <v>1680</v>
      </c>
      <c r="F1360" s="178" t="s">
        <v>1681</v>
      </c>
      <c r="G1360" s="179" t="s">
        <v>261</v>
      </c>
      <c r="H1360" s="180">
        <v>400.404</v>
      </c>
      <c r="I1360" s="181"/>
      <c r="J1360" s="182">
        <f>ROUND(I1360*H1360,2)</f>
        <v>0</v>
      </c>
      <c r="K1360" s="178" t="s">
        <v>171</v>
      </c>
      <c r="L1360" s="42"/>
      <c r="M1360" s="183" t="s">
        <v>21</v>
      </c>
      <c r="N1360" s="184" t="s">
        <v>48</v>
      </c>
      <c r="O1360" s="67"/>
      <c r="P1360" s="185">
        <f>O1360*H1360</f>
        <v>0</v>
      </c>
      <c r="Q1360" s="185">
        <v>0</v>
      </c>
      <c r="R1360" s="185">
        <f>Q1360*H1360</f>
        <v>0</v>
      </c>
      <c r="S1360" s="185">
        <v>0</v>
      </c>
      <c r="T1360" s="186">
        <f>S1360*H1360</f>
        <v>0</v>
      </c>
      <c r="U1360" s="37"/>
      <c r="V1360" s="37"/>
      <c r="W1360" s="37"/>
      <c r="X1360" s="37"/>
      <c r="Y1360" s="37"/>
      <c r="Z1360" s="37"/>
      <c r="AA1360" s="37"/>
      <c r="AB1360" s="37"/>
      <c r="AC1360" s="37"/>
      <c r="AD1360" s="37"/>
      <c r="AE1360" s="37"/>
      <c r="AR1360" s="187" t="s">
        <v>172</v>
      </c>
      <c r="AT1360" s="187" t="s">
        <v>167</v>
      </c>
      <c r="AU1360" s="187" t="s">
        <v>87</v>
      </c>
      <c r="AY1360" s="20" t="s">
        <v>165</v>
      </c>
      <c r="BE1360" s="188">
        <f>IF(N1360="základní",J1360,0)</f>
        <v>0</v>
      </c>
      <c r="BF1360" s="188">
        <f>IF(N1360="snížená",J1360,0)</f>
        <v>0</v>
      </c>
      <c r="BG1360" s="188">
        <f>IF(N1360="zákl. přenesená",J1360,0)</f>
        <v>0</v>
      </c>
      <c r="BH1360" s="188">
        <f>IF(N1360="sníž. přenesená",J1360,0)</f>
        <v>0</v>
      </c>
      <c r="BI1360" s="188">
        <f>IF(N1360="nulová",J1360,0)</f>
        <v>0</v>
      </c>
      <c r="BJ1360" s="20" t="s">
        <v>85</v>
      </c>
      <c r="BK1360" s="188">
        <f>ROUND(I1360*H1360,2)</f>
        <v>0</v>
      </c>
      <c r="BL1360" s="20" t="s">
        <v>172</v>
      </c>
      <c r="BM1360" s="187" t="s">
        <v>1682</v>
      </c>
    </row>
    <row r="1361" spans="1:65" s="2" customFormat="1" ht="19.5">
      <c r="A1361" s="37"/>
      <c r="B1361" s="38"/>
      <c r="C1361" s="39"/>
      <c r="D1361" s="189" t="s">
        <v>174</v>
      </c>
      <c r="E1361" s="39"/>
      <c r="F1361" s="190" t="s">
        <v>1683</v>
      </c>
      <c r="G1361" s="39"/>
      <c r="H1361" s="39"/>
      <c r="I1361" s="191"/>
      <c r="J1361" s="39"/>
      <c r="K1361" s="39"/>
      <c r="L1361" s="42"/>
      <c r="M1361" s="192"/>
      <c r="N1361" s="193"/>
      <c r="O1361" s="67"/>
      <c r="P1361" s="67"/>
      <c r="Q1361" s="67"/>
      <c r="R1361" s="67"/>
      <c r="S1361" s="67"/>
      <c r="T1361" s="68"/>
      <c r="U1361" s="37"/>
      <c r="V1361" s="37"/>
      <c r="W1361" s="37"/>
      <c r="X1361" s="37"/>
      <c r="Y1361" s="37"/>
      <c r="Z1361" s="37"/>
      <c r="AA1361" s="37"/>
      <c r="AB1361" s="37"/>
      <c r="AC1361" s="37"/>
      <c r="AD1361" s="37"/>
      <c r="AE1361" s="37"/>
      <c r="AT1361" s="20" t="s">
        <v>174</v>
      </c>
      <c r="AU1361" s="20" t="s">
        <v>87</v>
      </c>
    </row>
    <row r="1362" spans="1:65" s="2" customFormat="1" ht="11.25">
      <c r="A1362" s="37"/>
      <c r="B1362" s="38"/>
      <c r="C1362" s="39"/>
      <c r="D1362" s="194" t="s">
        <v>176</v>
      </c>
      <c r="E1362" s="39"/>
      <c r="F1362" s="195" t="s">
        <v>1684</v>
      </c>
      <c r="G1362" s="39"/>
      <c r="H1362" s="39"/>
      <c r="I1362" s="191"/>
      <c r="J1362" s="39"/>
      <c r="K1362" s="39"/>
      <c r="L1362" s="42"/>
      <c r="M1362" s="192"/>
      <c r="N1362" s="193"/>
      <c r="O1362" s="67"/>
      <c r="P1362" s="67"/>
      <c r="Q1362" s="67"/>
      <c r="R1362" s="67"/>
      <c r="S1362" s="67"/>
      <c r="T1362" s="68"/>
      <c r="U1362" s="37"/>
      <c r="V1362" s="37"/>
      <c r="W1362" s="37"/>
      <c r="X1362" s="37"/>
      <c r="Y1362" s="37"/>
      <c r="Z1362" s="37"/>
      <c r="AA1362" s="37"/>
      <c r="AB1362" s="37"/>
      <c r="AC1362" s="37"/>
      <c r="AD1362" s="37"/>
      <c r="AE1362" s="37"/>
      <c r="AT1362" s="20" t="s">
        <v>176</v>
      </c>
      <c r="AU1362" s="20" t="s">
        <v>87</v>
      </c>
    </row>
    <row r="1363" spans="1:65" s="2" customFormat="1" ht="24.2" customHeight="1">
      <c r="A1363" s="37"/>
      <c r="B1363" s="38"/>
      <c r="C1363" s="176" t="s">
        <v>1685</v>
      </c>
      <c r="D1363" s="176" t="s">
        <v>167</v>
      </c>
      <c r="E1363" s="177" t="s">
        <v>1686</v>
      </c>
      <c r="F1363" s="178" t="s">
        <v>1687</v>
      </c>
      <c r="G1363" s="179" t="s">
        <v>261</v>
      </c>
      <c r="H1363" s="180">
        <v>2402.424</v>
      </c>
      <c r="I1363" s="181"/>
      <c r="J1363" s="182">
        <f>ROUND(I1363*H1363,2)</f>
        <v>0</v>
      </c>
      <c r="K1363" s="178" t="s">
        <v>171</v>
      </c>
      <c r="L1363" s="42"/>
      <c r="M1363" s="183" t="s">
        <v>21</v>
      </c>
      <c r="N1363" s="184" t="s">
        <v>48</v>
      </c>
      <c r="O1363" s="67"/>
      <c r="P1363" s="185">
        <f>O1363*H1363</f>
        <v>0</v>
      </c>
      <c r="Q1363" s="185">
        <v>0</v>
      </c>
      <c r="R1363" s="185">
        <f>Q1363*H1363</f>
        <v>0</v>
      </c>
      <c r="S1363" s="185">
        <v>0</v>
      </c>
      <c r="T1363" s="186">
        <f>S1363*H1363</f>
        <v>0</v>
      </c>
      <c r="U1363" s="37"/>
      <c r="V1363" s="37"/>
      <c r="W1363" s="37"/>
      <c r="X1363" s="37"/>
      <c r="Y1363" s="37"/>
      <c r="Z1363" s="37"/>
      <c r="AA1363" s="37"/>
      <c r="AB1363" s="37"/>
      <c r="AC1363" s="37"/>
      <c r="AD1363" s="37"/>
      <c r="AE1363" s="37"/>
      <c r="AR1363" s="187" t="s">
        <v>172</v>
      </c>
      <c r="AT1363" s="187" t="s">
        <v>167</v>
      </c>
      <c r="AU1363" s="187" t="s">
        <v>87</v>
      </c>
      <c r="AY1363" s="20" t="s">
        <v>165</v>
      </c>
      <c r="BE1363" s="188">
        <f>IF(N1363="základní",J1363,0)</f>
        <v>0</v>
      </c>
      <c r="BF1363" s="188">
        <f>IF(N1363="snížená",J1363,0)</f>
        <v>0</v>
      </c>
      <c r="BG1363" s="188">
        <f>IF(N1363="zákl. přenesená",J1363,0)</f>
        <v>0</v>
      </c>
      <c r="BH1363" s="188">
        <f>IF(N1363="sníž. přenesená",J1363,0)</f>
        <v>0</v>
      </c>
      <c r="BI1363" s="188">
        <f>IF(N1363="nulová",J1363,0)</f>
        <v>0</v>
      </c>
      <c r="BJ1363" s="20" t="s">
        <v>85</v>
      </c>
      <c r="BK1363" s="188">
        <f>ROUND(I1363*H1363,2)</f>
        <v>0</v>
      </c>
      <c r="BL1363" s="20" t="s">
        <v>172</v>
      </c>
      <c r="BM1363" s="187" t="s">
        <v>1688</v>
      </c>
    </row>
    <row r="1364" spans="1:65" s="2" customFormat="1" ht="29.25">
      <c r="A1364" s="37"/>
      <c r="B1364" s="38"/>
      <c r="C1364" s="39"/>
      <c r="D1364" s="189" t="s">
        <v>174</v>
      </c>
      <c r="E1364" s="39"/>
      <c r="F1364" s="190" t="s">
        <v>1689</v>
      </c>
      <c r="G1364" s="39"/>
      <c r="H1364" s="39"/>
      <c r="I1364" s="191"/>
      <c r="J1364" s="39"/>
      <c r="K1364" s="39"/>
      <c r="L1364" s="42"/>
      <c r="M1364" s="192"/>
      <c r="N1364" s="193"/>
      <c r="O1364" s="67"/>
      <c r="P1364" s="67"/>
      <c r="Q1364" s="67"/>
      <c r="R1364" s="67"/>
      <c r="S1364" s="67"/>
      <c r="T1364" s="68"/>
      <c r="U1364" s="37"/>
      <c r="V1364" s="37"/>
      <c r="W1364" s="37"/>
      <c r="X1364" s="37"/>
      <c r="Y1364" s="37"/>
      <c r="Z1364" s="37"/>
      <c r="AA1364" s="37"/>
      <c r="AB1364" s="37"/>
      <c r="AC1364" s="37"/>
      <c r="AD1364" s="37"/>
      <c r="AE1364" s="37"/>
      <c r="AT1364" s="20" t="s">
        <v>174</v>
      </c>
      <c r="AU1364" s="20" t="s">
        <v>87</v>
      </c>
    </row>
    <row r="1365" spans="1:65" s="2" customFormat="1" ht="11.25">
      <c r="A1365" s="37"/>
      <c r="B1365" s="38"/>
      <c r="C1365" s="39"/>
      <c r="D1365" s="194" t="s">
        <v>176</v>
      </c>
      <c r="E1365" s="39"/>
      <c r="F1365" s="195" t="s">
        <v>1690</v>
      </c>
      <c r="G1365" s="39"/>
      <c r="H1365" s="39"/>
      <c r="I1365" s="191"/>
      <c r="J1365" s="39"/>
      <c r="K1365" s="39"/>
      <c r="L1365" s="42"/>
      <c r="M1365" s="192"/>
      <c r="N1365" s="193"/>
      <c r="O1365" s="67"/>
      <c r="P1365" s="67"/>
      <c r="Q1365" s="67"/>
      <c r="R1365" s="67"/>
      <c r="S1365" s="67"/>
      <c r="T1365" s="68"/>
      <c r="U1365" s="37"/>
      <c r="V1365" s="37"/>
      <c r="W1365" s="37"/>
      <c r="X1365" s="37"/>
      <c r="Y1365" s="37"/>
      <c r="Z1365" s="37"/>
      <c r="AA1365" s="37"/>
      <c r="AB1365" s="37"/>
      <c r="AC1365" s="37"/>
      <c r="AD1365" s="37"/>
      <c r="AE1365" s="37"/>
      <c r="AT1365" s="20" t="s">
        <v>176</v>
      </c>
      <c r="AU1365" s="20" t="s">
        <v>87</v>
      </c>
    </row>
    <row r="1366" spans="1:65" s="13" customFormat="1" ht="11.25">
      <c r="B1366" s="196"/>
      <c r="C1366" s="197"/>
      <c r="D1366" s="189" t="s">
        <v>178</v>
      </c>
      <c r="E1366" s="198" t="s">
        <v>21</v>
      </c>
      <c r="F1366" s="199" t="s">
        <v>1691</v>
      </c>
      <c r="G1366" s="197"/>
      <c r="H1366" s="200">
        <v>2402.424</v>
      </c>
      <c r="I1366" s="201"/>
      <c r="J1366" s="197"/>
      <c r="K1366" s="197"/>
      <c r="L1366" s="202"/>
      <c r="M1366" s="203"/>
      <c r="N1366" s="204"/>
      <c r="O1366" s="204"/>
      <c r="P1366" s="204"/>
      <c r="Q1366" s="204"/>
      <c r="R1366" s="204"/>
      <c r="S1366" s="204"/>
      <c r="T1366" s="205"/>
      <c r="AT1366" s="206" t="s">
        <v>178</v>
      </c>
      <c r="AU1366" s="206" t="s">
        <v>87</v>
      </c>
      <c r="AV1366" s="13" t="s">
        <v>87</v>
      </c>
      <c r="AW1366" s="13" t="s">
        <v>38</v>
      </c>
      <c r="AX1366" s="13" t="s">
        <v>77</v>
      </c>
      <c r="AY1366" s="206" t="s">
        <v>165</v>
      </c>
    </row>
    <row r="1367" spans="1:65" s="14" customFormat="1" ht="11.25">
      <c r="B1367" s="207"/>
      <c r="C1367" s="208"/>
      <c r="D1367" s="189" t="s">
        <v>178</v>
      </c>
      <c r="E1367" s="209" t="s">
        <v>21</v>
      </c>
      <c r="F1367" s="210" t="s">
        <v>180</v>
      </c>
      <c r="G1367" s="208"/>
      <c r="H1367" s="211">
        <v>2402.424</v>
      </c>
      <c r="I1367" s="212"/>
      <c r="J1367" s="208"/>
      <c r="K1367" s="208"/>
      <c r="L1367" s="213"/>
      <c r="M1367" s="214"/>
      <c r="N1367" s="215"/>
      <c r="O1367" s="215"/>
      <c r="P1367" s="215"/>
      <c r="Q1367" s="215"/>
      <c r="R1367" s="215"/>
      <c r="S1367" s="215"/>
      <c r="T1367" s="216"/>
      <c r="AT1367" s="217" t="s">
        <v>178</v>
      </c>
      <c r="AU1367" s="217" t="s">
        <v>87</v>
      </c>
      <c r="AV1367" s="14" t="s">
        <v>172</v>
      </c>
      <c r="AW1367" s="14" t="s">
        <v>38</v>
      </c>
      <c r="AX1367" s="14" t="s">
        <v>85</v>
      </c>
      <c r="AY1367" s="217" t="s">
        <v>165</v>
      </c>
    </row>
    <row r="1368" spans="1:65" s="2" customFormat="1" ht="33" customHeight="1">
      <c r="A1368" s="37"/>
      <c r="B1368" s="38"/>
      <c r="C1368" s="176" t="s">
        <v>1692</v>
      </c>
      <c r="D1368" s="176" t="s">
        <v>167</v>
      </c>
      <c r="E1368" s="177" t="s">
        <v>1693</v>
      </c>
      <c r="F1368" s="178" t="s">
        <v>1694</v>
      </c>
      <c r="G1368" s="179" t="s">
        <v>261</v>
      </c>
      <c r="H1368" s="180">
        <v>13.811999999999999</v>
      </c>
      <c r="I1368" s="181"/>
      <c r="J1368" s="182">
        <f>ROUND(I1368*H1368,2)</f>
        <v>0</v>
      </c>
      <c r="K1368" s="178" t="s">
        <v>171</v>
      </c>
      <c r="L1368" s="42"/>
      <c r="M1368" s="183" t="s">
        <v>21</v>
      </c>
      <c r="N1368" s="184" t="s">
        <v>48</v>
      </c>
      <c r="O1368" s="67"/>
      <c r="P1368" s="185">
        <f>O1368*H1368</f>
        <v>0</v>
      </c>
      <c r="Q1368" s="185">
        <v>0</v>
      </c>
      <c r="R1368" s="185">
        <f>Q1368*H1368</f>
        <v>0</v>
      </c>
      <c r="S1368" s="185">
        <v>0</v>
      </c>
      <c r="T1368" s="186">
        <f>S1368*H1368</f>
        <v>0</v>
      </c>
      <c r="U1368" s="37"/>
      <c r="V1368" s="37"/>
      <c r="W1368" s="37"/>
      <c r="X1368" s="37"/>
      <c r="Y1368" s="37"/>
      <c r="Z1368" s="37"/>
      <c r="AA1368" s="37"/>
      <c r="AB1368" s="37"/>
      <c r="AC1368" s="37"/>
      <c r="AD1368" s="37"/>
      <c r="AE1368" s="37"/>
      <c r="AR1368" s="187" t="s">
        <v>172</v>
      </c>
      <c r="AT1368" s="187" t="s">
        <v>167</v>
      </c>
      <c r="AU1368" s="187" t="s">
        <v>87</v>
      </c>
      <c r="AY1368" s="20" t="s">
        <v>165</v>
      </c>
      <c r="BE1368" s="188">
        <f>IF(N1368="základní",J1368,0)</f>
        <v>0</v>
      </c>
      <c r="BF1368" s="188">
        <f>IF(N1368="snížená",J1368,0)</f>
        <v>0</v>
      </c>
      <c r="BG1368" s="188">
        <f>IF(N1368="zákl. přenesená",J1368,0)</f>
        <v>0</v>
      </c>
      <c r="BH1368" s="188">
        <f>IF(N1368="sníž. přenesená",J1368,0)</f>
        <v>0</v>
      </c>
      <c r="BI1368" s="188">
        <f>IF(N1368="nulová",J1368,0)</f>
        <v>0</v>
      </c>
      <c r="BJ1368" s="20" t="s">
        <v>85</v>
      </c>
      <c r="BK1368" s="188">
        <f>ROUND(I1368*H1368,2)</f>
        <v>0</v>
      </c>
      <c r="BL1368" s="20" t="s">
        <v>172</v>
      </c>
      <c r="BM1368" s="187" t="s">
        <v>1695</v>
      </c>
    </row>
    <row r="1369" spans="1:65" s="2" customFormat="1" ht="29.25">
      <c r="A1369" s="37"/>
      <c r="B1369" s="38"/>
      <c r="C1369" s="39"/>
      <c r="D1369" s="189" t="s">
        <v>174</v>
      </c>
      <c r="E1369" s="39"/>
      <c r="F1369" s="190" t="s">
        <v>1696</v>
      </c>
      <c r="G1369" s="39"/>
      <c r="H1369" s="39"/>
      <c r="I1369" s="191"/>
      <c r="J1369" s="39"/>
      <c r="K1369" s="39"/>
      <c r="L1369" s="42"/>
      <c r="M1369" s="192"/>
      <c r="N1369" s="193"/>
      <c r="O1369" s="67"/>
      <c r="P1369" s="67"/>
      <c r="Q1369" s="67"/>
      <c r="R1369" s="67"/>
      <c r="S1369" s="67"/>
      <c r="T1369" s="68"/>
      <c r="U1369" s="37"/>
      <c r="V1369" s="37"/>
      <c r="W1369" s="37"/>
      <c r="X1369" s="37"/>
      <c r="Y1369" s="37"/>
      <c r="Z1369" s="37"/>
      <c r="AA1369" s="37"/>
      <c r="AB1369" s="37"/>
      <c r="AC1369" s="37"/>
      <c r="AD1369" s="37"/>
      <c r="AE1369" s="37"/>
      <c r="AT1369" s="20" t="s">
        <v>174</v>
      </c>
      <c r="AU1369" s="20" t="s">
        <v>87</v>
      </c>
    </row>
    <row r="1370" spans="1:65" s="2" customFormat="1" ht="11.25">
      <c r="A1370" s="37"/>
      <c r="B1370" s="38"/>
      <c r="C1370" s="39"/>
      <c r="D1370" s="194" t="s">
        <v>176</v>
      </c>
      <c r="E1370" s="39"/>
      <c r="F1370" s="195" t="s">
        <v>1697</v>
      </c>
      <c r="G1370" s="39"/>
      <c r="H1370" s="39"/>
      <c r="I1370" s="191"/>
      <c r="J1370" s="39"/>
      <c r="K1370" s="39"/>
      <c r="L1370" s="42"/>
      <c r="M1370" s="192"/>
      <c r="N1370" s="193"/>
      <c r="O1370" s="67"/>
      <c r="P1370" s="67"/>
      <c r="Q1370" s="67"/>
      <c r="R1370" s="67"/>
      <c r="S1370" s="67"/>
      <c r="T1370" s="68"/>
      <c r="U1370" s="37"/>
      <c r="V1370" s="37"/>
      <c r="W1370" s="37"/>
      <c r="X1370" s="37"/>
      <c r="Y1370" s="37"/>
      <c r="Z1370" s="37"/>
      <c r="AA1370" s="37"/>
      <c r="AB1370" s="37"/>
      <c r="AC1370" s="37"/>
      <c r="AD1370" s="37"/>
      <c r="AE1370" s="37"/>
      <c r="AT1370" s="20" t="s">
        <v>176</v>
      </c>
      <c r="AU1370" s="20" t="s">
        <v>87</v>
      </c>
    </row>
    <row r="1371" spans="1:65" s="13" customFormat="1" ht="22.5">
      <c r="B1371" s="196"/>
      <c r="C1371" s="197"/>
      <c r="D1371" s="189" t="s">
        <v>178</v>
      </c>
      <c r="E1371" s="198" t="s">
        <v>21</v>
      </c>
      <c r="F1371" s="199" t="s">
        <v>1698</v>
      </c>
      <c r="G1371" s="197"/>
      <c r="H1371" s="200">
        <v>13.811999999999999</v>
      </c>
      <c r="I1371" s="201"/>
      <c r="J1371" s="197"/>
      <c r="K1371" s="197"/>
      <c r="L1371" s="202"/>
      <c r="M1371" s="203"/>
      <c r="N1371" s="204"/>
      <c r="O1371" s="204"/>
      <c r="P1371" s="204"/>
      <c r="Q1371" s="204"/>
      <c r="R1371" s="204"/>
      <c r="S1371" s="204"/>
      <c r="T1371" s="205"/>
      <c r="AT1371" s="206" t="s">
        <v>178</v>
      </c>
      <c r="AU1371" s="206" t="s">
        <v>87</v>
      </c>
      <c r="AV1371" s="13" t="s">
        <v>87</v>
      </c>
      <c r="AW1371" s="13" t="s">
        <v>38</v>
      </c>
      <c r="AX1371" s="13" t="s">
        <v>77</v>
      </c>
      <c r="AY1371" s="206" t="s">
        <v>165</v>
      </c>
    </row>
    <row r="1372" spans="1:65" s="14" customFormat="1" ht="11.25">
      <c r="B1372" s="207"/>
      <c r="C1372" s="208"/>
      <c r="D1372" s="189" t="s">
        <v>178</v>
      </c>
      <c r="E1372" s="209" t="s">
        <v>21</v>
      </c>
      <c r="F1372" s="210" t="s">
        <v>180</v>
      </c>
      <c r="G1372" s="208"/>
      <c r="H1372" s="211">
        <v>13.811999999999999</v>
      </c>
      <c r="I1372" s="212"/>
      <c r="J1372" s="208"/>
      <c r="K1372" s="208"/>
      <c r="L1372" s="213"/>
      <c r="M1372" s="214"/>
      <c r="N1372" s="215"/>
      <c r="O1372" s="215"/>
      <c r="P1372" s="215"/>
      <c r="Q1372" s="215"/>
      <c r="R1372" s="215"/>
      <c r="S1372" s="215"/>
      <c r="T1372" s="216"/>
      <c r="AT1372" s="217" t="s">
        <v>178</v>
      </c>
      <c r="AU1372" s="217" t="s">
        <v>87</v>
      </c>
      <c r="AV1372" s="14" t="s">
        <v>172</v>
      </c>
      <c r="AW1372" s="14" t="s">
        <v>38</v>
      </c>
      <c r="AX1372" s="14" t="s">
        <v>85</v>
      </c>
      <c r="AY1372" s="217" t="s">
        <v>165</v>
      </c>
    </row>
    <row r="1373" spans="1:65" s="2" customFormat="1" ht="37.9" customHeight="1">
      <c r="A1373" s="37"/>
      <c r="B1373" s="38"/>
      <c r="C1373" s="176" t="s">
        <v>1699</v>
      </c>
      <c r="D1373" s="176" t="s">
        <v>167</v>
      </c>
      <c r="E1373" s="177" t="s">
        <v>1700</v>
      </c>
      <c r="F1373" s="178" t="s">
        <v>1701</v>
      </c>
      <c r="G1373" s="179" t="s">
        <v>261</v>
      </c>
      <c r="H1373" s="180">
        <v>81.94</v>
      </c>
      <c r="I1373" s="181"/>
      <c r="J1373" s="182">
        <f>ROUND(I1373*H1373,2)</f>
        <v>0</v>
      </c>
      <c r="K1373" s="178" t="s">
        <v>171</v>
      </c>
      <c r="L1373" s="42"/>
      <c r="M1373" s="183" t="s">
        <v>21</v>
      </c>
      <c r="N1373" s="184" t="s">
        <v>48</v>
      </c>
      <c r="O1373" s="67"/>
      <c r="P1373" s="185">
        <f>O1373*H1373</f>
        <v>0</v>
      </c>
      <c r="Q1373" s="185">
        <v>0</v>
      </c>
      <c r="R1373" s="185">
        <f>Q1373*H1373</f>
        <v>0</v>
      </c>
      <c r="S1373" s="185">
        <v>0</v>
      </c>
      <c r="T1373" s="186">
        <f>S1373*H1373</f>
        <v>0</v>
      </c>
      <c r="U1373" s="37"/>
      <c r="V1373" s="37"/>
      <c r="W1373" s="37"/>
      <c r="X1373" s="37"/>
      <c r="Y1373" s="37"/>
      <c r="Z1373" s="37"/>
      <c r="AA1373" s="37"/>
      <c r="AB1373" s="37"/>
      <c r="AC1373" s="37"/>
      <c r="AD1373" s="37"/>
      <c r="AE1373" s="37"/>
      <c r="AR1373" s="187" t="s">
        <v>172</v>
      </c>
      <c r="AT1373" s="187" t="s">
        <v>167</v>
      </c>
      <c r="AU1373" s="187" t="s">
        <v>87</v>
      </c>
      <c r="AY1373" s="20" t="s">
        <v>165</v>
      </c>
      <c r="BE1373" s="188">
        <f>IF(N1373="základní",J1373,0)</f>
        <v>0</v>
      </c>
      <c r="BF1373" s="188">
        <f>IF(N1373="snížená",J1373,0)</f>
        <v>0</v>
      </c>
      <c r="BG1373" s="188">
        <f>IF(N1373="zákl. přenesená",J1373,0)</f>
        <v>0</v>
      </c>
      <c r="BH1373" s="188">
        <f>IF(N1373="sníž. přenesená",J1373,0)</f>
        <v>0</v>
      </c>
      <c r="BI1373" s="188">
        <f>IF(N1373="nulová",J1373,0)</f>
        <v>0</v>
      </c>
      <c r="BJ1373" s="20" t="s">
        <v>85</v>
      </c>
      <c r="BK1373" s="188">
        <f>ROUND(I1373*H1373,2)</f>
        <v>0</v>
      </c>
      <c r="BL1373" s="20" t="s">
        <v>172</v>
      </c>
      <c r="BM1373" s="187" t="s">
        <v>1702</v>
      </c>
    </row>
    <row r="1374" spans="1:65" s="2" customFormat="1" ht="29.25">
      <c r="A1374" s="37"/>
      <c r="B1374" s="38"/>
      <c r="C1374" s="39"/>
      <c r="D1374" s="189" t="s">
        <v>174</v>
      </c>
      <c r="E1374" s="39"/>
      <c r="F1374" s="190" t="s">
        <v>1703</v>
      </c>
      <c r="G1374" s="39"/>
      <c r="H1374" s="39"/>
      <c r="I1374" s="191"/>
      <c r="J1374" s="39"/>
      <c r="K1374" s="39"/>
      <c r="L1374" s="42"/>
      <c r="M1374" s="192"/>
      <c r="N1374" s="193"/>
      <c r="O1374" s="67"/>
      <c r="P1374" s="67"/>
      <c r="Q1374" s="67"/>
      <c r="R1374" s="67"/>
      <c r="S1374" s="67"/>
      <c r="T1374" s="68"/>
      <c r="U1374" s="37"/>
      <c r="V1374" s="37"/>
      <c r="W1374" s="37"/>
      <c r="X1374" s="37"/>
      <c r="Y1374" s="37"/>
      <c r="Z1374" s="37"/>
      <c r="AA1374" s="37"/>
      <c r="AB1374" s="37"/>
      <c r="AC1374" s="37"/>
      <c r="AD1374" s="37"/>
      <c r="AE1374" s="37"/>
      <c r="AT1374" s="20" t="s">
        <v>174</v>
      </c>
      <c r="AU1374" s="20" t="s">
        <v>87</v>
      </c>
    </row>
    <row r="1375" spans="1:65" s="2" customFormat="1" ht="11.25">
      <c r="A1375" s="37"/>
      <c r="B1375" s="38"/>
      <c r="C1375" s="39"/>
      <c r="D1375" s="194" t="s">
        <v>176</v>
      </c>
      <c r="E1375" s="39"/>
      <c r="F1375" s="195" t="s">
        <v>1704</v>
      </c>
      <c r="G1375" s="39"/>
      <c r="H1375" s="39"/>
      <c r="I1375" s="191"/>
      <c r="J1375" s="39"/>
      <c r="K1375" s="39"/>
      <c r="L1375" s="42"/>
      <c r="M1375" s="192"/>
      <c r="N1375" s="193"/>
      <c r="O1375" s="67"/>
      <c r="P1375" s="67"/>
      <c r="Q1375" s="67"/>
      <c r="R1375" s="67"/>
      <c r="S1375" s="67"/>
      <c r="T1375" s="68"/>
      <c r="U1375" s="37"/>
      <c r="V1375" s="37"/>
      <c r="W1375" s="37"/>
      <c r="X1375" s="37"/>
      <c r="Y1375" s="37"/>
      <c r="Z1375" s="37"/>
      <c r="AA1375" s="37"/>
      <c r="AB1375" s="37"/>
      <c r="AC1375" s="37"/>
      <c r="AD1375" s="37"/>
      <c r="AE1375" s="37"/>
      <c r="AT1375" s="20" t="s">
        <v>176</v>
      </c>
      <c r="AU1375" s="20" t="s">
        <v>87</v>
      </c>
    </row>
    <row r="1376" spans="1:65" s="13" customFormat="1" ht="22.5">
      <c r="B1376" s="196"/>
      <c r="C1376" s="197"/>
      <c r="D1376" s="189" t="s">
        <v>178</v>
      </c>
      <c r="E1376" s="198" t="s">
        <v>21</v>
      </c>
      <c r="F1376" s="199" t="s">
        <v>1705</v>
      </c>
      <c r="G1376" s="197"/>
      <c r="H1376" s="200">
        <v>81.94</v>
      </c>
      <c r="I1376" s="201"/>
      <c r="J1376" s="197"/>
      <c r="K1376" s="197"/>
      <c r="L1376" s="202"/>
      <c r="M1376" s="203"/>
      <c r="N1376" s="204"/>
      <c r="O1376" s="204"/>
      <c r="P1376" s="204"/>
      <c r="Q1376" s="204"/>
      <c r="R1376" s="204"/>
      <c r="S1376" s="204"/>
      <c r="T1376" s="205"/>
      <c r="AT1376" s="206" t="s">
        <v>178</v>
      </c>
      <c r="AU1376" s="206" t="s">
        <v>87</v>
      </c>
      <c r="AV1376" s="13" t="s">
        <v>87</v>
      </c>
      <c r="AW1376" s="13" t="s">
        <v>38</v>
      </c>
      <c r="AX1376" s="13" t="s">
        <v>77</v>
      </c>
      <c r="AY1376" s="206" t="s">
        <v>165</v>
      </c>
    </row>
    <row r="1377" spans="1:65" s="14" customFormat="1" ht="11.25">
      <c r="B1377" s="207"/>
      <c r="C1377" s="208"/>
      <c r="D1377" s="189" t="s">
        <v>178</v>
      </c>
      <c r="E1377" s="209" t="s">
        <v>21</v>
      </c>
      <c r="F1377" s="210" t="s">
        <v>180</v>
      </c>
      <c r="G1377" s="208"/>
      <c r="H1377" s="211">
        <v>81.94</v>
      </c>
      <c r="I1377" s="212"/>
      <c r="J1377" s="208"/>
      <c r="K1377" s="208"/>
      <c r="L1377" s="213"/>
      <c r="M1377" s="214"/>
      <c r="N1377" s="215"/>
      <c r="O1377" s="215"/>
      <c r="P1377" s="215"/>
      <c r="Q1377" s="215"/>
      <c r="R1377" s="215"/>
      <c r="S1377" s="215"/>
      <c r="T1377" s="216"/>
      <c r="AT1377" s="217" t="s">
        <v>178</v>
      </c>
      <c r="AU1377" s="217" t="s">
        <v>87</v>
      </c>
      <c r="AV1377" s="14" t="s">
        <v>172</v>
      </c>
      <c r="AW1377" s="14" t="s">
        <v>38</v>
      </c>
      <c r="AX1377" s="14" t="s">
        <v>85</v>
      </c>
      <c r="AY1377" s="217" t="s">
        <v>165</v>
      </c>
    </row>
    <row r="1378" spans="1:65" s="2" customFormat="1" ht="33" customHeight="1">
      <c r="A1378" s="37"/>
      <c r="B1378" s="38"/>
      <c r="C1378" s="176" t="s">
        <v>1706</v>
      </c>
      <c r="D1378" s="176" t="s">
        <v>167</v>
      </c>
      <c r="E1378" s="177" t="s">
        <v>1707</v>
      </c>
      <c r="F1378" s="178" t="s">
        <v>1708</v>
      </c>
      <c r="G1378" s="179" t="s">
        <v>261</v>
      </c>
      <c r="H1378" s="180">
        <v>177.578</v>
      </c>
      <c r="I1378" s="181"/>
      <c r="J1378" s="182">
        <f>ROUND(I1378*H1378,2)</f>
        <v>0</v>
      </c>
      <c r="K1378" s="178" t="s">
        <v>171</v>
      </c>
      <c r="L1378" s="42"/>
      <c r="M1378" s="183" t="s">
        <v>21</v>
      </c>
      <c r="N1378" s="184" t="s">
        <v>48</v>
      </c>
      <c r="O1378" s="67"/>
      <c r="P1378" s="185">
        <f>O1378*H1378</f>
        <v>0</v>
      </c>
      <c r="Q1378" s="185">
        <v>0</v>
      </c>
      <c r="R1378" s="185">
        <f>Q1378*H1378</f>
        <v>0</v>
      </c>
      <c r="S1378" s="185">
        <v>0</v>
      </c>
      <c r="T1378" s="186">
        <f>S1378*H1378</f>
        <v>0</v>
      </c>
      <c r="U1378" s="37"/>
      <c r="V1378" s="37"/>
      <c r="W1378" s="37"/>
      <c r="X1378" s="37"/>
      <c r="Y1378" s="37"/>
      <c r="Z1378" s="37"/>
      <c r="AA1378" s="37"/>
      <c r="AB1378" s="37"/>
      <c r="AC1378" s="37"/>
      <c r="AD1378" s="37"/>
      <c r="AE1378" s="37"/>
      <c r="AR1378" s="187" t="s">
        <v>172</v>
      </c>
      <c r="AT1378" s="187" t="s">
        <v>167</v>
      </c>
      <c r="AU1378" s="187" t="s">
        <v>87</v>
      </c>
      <c r="AY1378" s="20" t="s">
        <v>165</v>
      </c>
      <c r="BE1378" s="188">
        <f>IF(N1378="základní",J1378,0)</f>
        <v>0</v>
      </c>
      <c r="BF1378" s="188">
        <f>IF(N1378="snížená",J1378,0)</f>
        <v>0</v>
      </c>
      <c r="BG1378" s="188">
        <f>IF(N1378="zákl. přenesená",J1378,0)</f>
        <v>0</v>
      </c>
      <c r="BH1378" s="188">
        <f>IF(N1378="sníž. přenesená",J1378,0)</f>
        <v>0</v>
      </c>
      <c r="BI1378" s="188">
        <f>IF(N1378="nulová",J1378,0)</f>
        <v>0</v>
      </c>
      <c r="BJ1378" s="20" t="s">
        <v>85</v>
      </c>
      <c r="BK1378" s="188">
        <f>ROUND(I1378*H1378,2)</f>
        <v>0</v>
      </c>
      <c r="BL1378" s="20" t="s">
        <v>172</v>
      </c>
      <c r="BM1378" s="187" t="s">
        <v>1709</v>
      </c>
    </row>
    <row r="1379" spans="1:65" s="2" customFormat="1" ht="19.5">
      <c r="A1379" s="37"/>
      <c r="B1379" s="38"/>
      <c r="C1379" s="39"/>
      <c r="D1379" s="189" t="s">
        <v>174</v>
      </c>
      <c r="E1379" s="39"/>
      <c r="F1379" s="190" t="s">
        <v>1710</v>
      </c>
      <c r="G1379" s="39"/>
      <c r="H1379" s="39"/>
      <c r="I1379" s="191"/>
      <c r="J1379" s="39"/>
      <c r="K1379" s="39"/>
      <c r="L1379" s="42"/>
      <c r="M1379" s="192"/>
      <c r="N1379" s="193"/>
      <c r="O1379" s="67"/>
      <c r="P1379" s="67"/>
      <c r="Q1379" s="67"/>
      <c r="R1379" s="67"/>
      <c r="S1379" s="67"/>
      <c r="T1379" s="68"/>
      <c r="U1379" s="37"/>
      <c r="V1379" s="37"/>
      <c r="W1379" s="37"/>
      <c r="X1379" s="37"/>
      <c r="Y1379" s="37"/>
      <c r="Z1379" s="37"/>
      <c r="AA1379" s="37"/>
      <c r="AB1379" s="37"/>
      <c r="AC1379" s="37"/>
      <c r="AD1379" s="37"/>
      <c r="AE1379" s="37"/>
      <c r="AT1379" s="20" t="s">
        <v>174</v>
      </c>
      <c r="AU1379" s="20" t="s">
        <v>87</v>
      </c>
    </row>
    <row r="1380" spans="1:65" s="2" customFormat="1" ht="11.25">
      <c r="A1380" s="37"/>
      <c r="B1380" s="38"/>
      <c r="C1380" s="39"/>
      <c r="D1380" s="194" t="s">
        <v>176</v>
      </c>
      <c r="E1380" s="39"/>
      <c r="F1380" s="195" t="s">
        <v>1711</v>
      </c>
      <c r="G1380" s="39"/>
      <c r="H1380" s="39"/>
      <c r="I1380" s="191"/>
      <c r="J1380" s="39"/>
      <c r="K1380" s="39"/>
      <c r="L1380" s="42"/>
      <c r="M1380" s="192"/>
      <c r="N1380" s="193"/>
      <c r="O1380" s="67"/>
      <c r="P1380" s="67"/>
      <c r="Q1380" s="67"/>
      <c r="R1380" s="67"/>
      <c r="S1380" s="67"/>
      <c r="T1380" s="68"/>
      <c r="U1380" s="37"/>
      <c r="V1380" s="37"/>
      <c r="W1380" s="37"/>
      <c r="X1380" s="37"/>
      <c r="Y1380" s="37"/>
      <c r="Z1380" s="37"/>
      <c r="AA1380" s="37"/>
      <c r="AB1380" s="37"/>
      <c r="AC1380" s="37"/>
      <c r="AD1380" s="37"/>
      <c r="AE1380" s="37"/>
      <c r="AT1380" s="20" t="s">
        <v>176</v>
      </c>
      <c r="AU1380" s="20" t="s">
        <v>87</v>
      </c>
    </row>
    <row r="1381" spans="1:65" s="13" customFormat="1" ht="33.75">
      <c r="B1381" s="196"/>
      <c r="C1381" s="197"/>
      <c r="D1381" s="189" t="s">
        <v>178</v>
      </c>
      <c r="E1381" s="198" t="s">
        <v>21</v>
      </c>
      <c r="F1381" s="199" t="s">
        <v>1712</v>
      </c>
      <c r="G1381" s="197"/>
      <c r="H1381" s="200">
        <v>177.578</v>
      </c>
      <c r="I1381" s="201"/>
      <c r="J1381" s="197"/>
      <c r="K1381" s="197"/>
      <c r="L1381" s="202"/>
      <c r="M1381" s="203"/>
      <c r="N1381" s="204"/>
      <c r="O1381" s="204"/>
      <c r="P1381" s="204"/>
      <c r="Q1381" s="204"/>
      <c r="R1381" s="204"/>
      <c r="S1381" s="204"/>
      <c r="T1381" s="205"/>
      <c r="AT1381" s="206" t="s">
        <v>178</v>
      </c>
      <c r="AU1381" s="206" t="s">
        <v>87</v>
      </c>
      <c r="AV1381" s="13" t="s">
        <v>87</v>
      </c>
      <c r="AW1381" s="13" t="s">
        <v>38</v>
      </c>
      <c r="AX1381" s="13" t="s">
        <v>77</v>
      </c>
      <c r="AY1381" s="206" t="s">
        <v>165</v>
      </c>
    </row>
    <row r="1382" spans="1:65" s="14" customFormat="1" ht="11.25">
      <c r="B1382" s="207"/>
      <c r="C1382" s="208"/>
      <c r="D1382" s="189" t="s">
        <v>178</v>
      </c>
      <c r="E1382" s="209" t="s">
        <v>21</v>
      </c>
      <c r="F1382" s="210" t="s">
        <v>180</v>
      </c>
      <c r="G1382" s="208"/>
      <c r="H1382" s="211">
        <v>177.578</v>
      </c>
      <c r="I1382" s="212"/>
      <c r="J1382" s="208"/>
      <c r="K1382" s="208"/>
      <c r="L1382" s="213"/>
      <c r="M1382" s="214"/>
      <c r="N1382" s="215"/>
      <c r="O1382" s="215"/>
      <c r="P1382" s="215"/>
      <c r="Q1382" s="215"/>
      <c r="R1382" s="215"/>
      <c r="S1382" s="215"/>
      <c r="T1382" s="216"/>
      <c r="AT1382" s="217" t="s">
        <v>178</v>
      </c>
      <c r="AU1382" s="217" t="s">
        <v>87</v>
      </c>
      <c r="AV1382" s="14" t="s">
        <v>172</v>
      </c>
      <c r="AW1382" s="14" t="s">
        <v>38</v>
      </c>
      <c r="AX1382" s="14" t="s">
        <v>85</v>
      </c>
      <c r="AY1382" s="217" t="s">
        <v>165</v>
      </c>
    </row>
    <row r="1383" spans="1:65" s="2" customFormat="1" ht="33" customHeight="1">
      <c r="A1383" s="37"/>
      <c r="B1383" s="38"/>
      <c r="C1383" s="176" t="s">
        <v>1713</v>
      </c>
      <c r="D1383" s="176" t="s">
        <v>167</v>
      </c>
      <c r="E1383" s="177" t="s">
        <v>1714</v>
      </c>
      <c r="F1383" s="178" t="s">
        <v>1715</v>
      </c>
      <c r="G1383" s="179" t="s">
        <v>261</v>
      </c>
      <c r="H1383" s="180">
        <v>96.132000000000005</v>
      </c>
      <c r="I1383" s="181"/>
      <c r="J1383" s="182">
        <f>ROUND(I1383*H1383,2)</f>
        <v>0</v>
      </c>
      <c r="K1383" s="178" t="s">
        <v>171</v>
      </c>
      <c r="L1383" s="42"/>
      <c r="M1383" s="183" t="s">
        <v>21</v>
      </c>
      <c r="N1383" s="184" t="s">
        <v>48</v>
      </c>
      <c r="O1383" s="67"/>
      <c r="P1383" s="185">
        <f>O1383*H1383</f>
        <v>0</v>
      </c>
      <c r="Q1383" s="185">
        <v>0</v>
      </c>
      <c r="R1383" s="185">
        <f>Q1383*H1383</f>
        <v>0</v>
      </c>
      <c r="S1383" s="185">
        <v>0</v>
      </c>
      <c r="T1383" s="186">
        <f>S1383*H1383</f>
        <v>0</v>
      </c>
      <c r="U1383" s="37"/>
      <c r="V1383" s="37"/>
      <c r="W1383" s="37"/>
      <c r="X1383" s="37"/>
      <c r="Y1383" s="37"/>
      <c r="Z1383" s="37"/>
      <c r="AA1383" s="37"/>
      <c r="AB1383" s="37"/>
      <c r="AC1383" s="37"/>
      <c r="AD1383" s="37"/>
      <c r="AE1383" s="37"/>
      <c r="AR1383" s="187" t="s">
        <v>172</v>
      </c>
      <c r="AT1383" s="187" t="s">
        <v>167</v>
      </c>
      <c r="AU1383" s="187" t="s">
        <v>87</v>
      </c>
      <c r="AY1383" s="20" t="s">
        <v>165</v>
      </c>
      <c r="BE1383" s="188">
        <f>IF(N1383="základní",J1383,0)</f>
        <v>0</v>
      </c>
      <c r="BF1383" s="188">
        <f>IF(N1383="snížená",J1383,0)</f>
        <v>0</v>
      </c>
      <c r="BG1383" s="188">
        <f>IF(N1383="zákl. přenesená",J1383,0)</f>
        <v>0</v>
      </c>
      <c r="BH1383" s="188">
        <f>IF(N1383="sníž. přenesená",J1383,0)</f>
        <v>0</v>
      </c>
      <c r="BI1383" s="188">
        <f>IF(N1383="nulová",J1383,0)</f>
        <v>0</v>
      </c>
      <c r="BJ1383" s="20" t="s">
        <v>85</v>
      </c>
      <c r="BK1383" s="188">
        <f>ROUND(I1383*H1383,2)</f>
        <v>0</v>
      </c>
      <c r="BL1383" s="20" t="s">
        <v>172</v>
      </c>
      <c r="BM1383" s="187" t="s">
        <v>1716</v>
      </c>
    </row>
    <row r="1384" spans="1:65" s="2" customFormat="1" ht="29.25">
      <c r="A1384" s="37"/>
      <c r="B1384" s="38"/>
      <c r="C1384" s="39"/>
      <c r="D1384" s="189" t="s">
        <v>174</v>
      </c>
      <c r="E1384" s="39"/>
      <c r="F1384" s="190" t="s">
        <v>1717</v>
      </c>
      <c r="G1384" s="39"/>
      <c r="H1384" s="39"/>
      <c r="I1384" s="191"/>
      <c r="J1384" s="39"/>
      <c r="K1384" s="39"/>
      <c r="L1384" s="42"/>
      <c r="M1384" s="192"/>
      <c r="N1384" s="193"/>
      <c r="O1384" s="67"/>
      <c r="P1384" s="67"/>
      <c r="Q1384" s="67"/>
      <c r="R1384" s="67"/>
      <c r="S1384" s="67"/>
      <c r="T1384" s="68"/>
      <c r="U1384" s="37"/>
      <c r="V1384" s="37"/>
      <c r="W1384" s="37"/>
      <c r="X1384" s="37"/>
      <c r="Y1384" s="37"/>
      <c r="Z1384" s="37"/>
      <c r="AA1384" s="37"/>
      <c r="AB1384" s="37"/>
      <c r="AC1384" s="37"/>
      <c r="AD1384" s="37"/>
      <c r="AE1384" s="37"/>
      <c r="AT1384" s="20" t="s">
        <v>174</v>
      </c>
      <c r="AU1384" s="20" t="s">
        <v>87</v>
      </c>
    </row>
    <row r="1385" spans="1:65" s="2" customFormat="1" ht="11.25">
      <c r="A1385" s="37"/>
      <c r="B1385" s="38"/>
      <c r="C1385" s="39"/>
      <c r="D1385" s="194" t="s">
        <v>176</v>
      </c>
      <c r="E1385" s="39"/>
      <c r="F1385" s="195" t="s">
        <v>1718</v>
      </c>
      <c r="G1385" s="39"/>
      <c r="H1385" s="39"/>
      <c r="I1385" s="191"/>
      <c r="J1385" s="39"/>
      <c r="K1385" s="39"/>
      <c r="L1385" s="42"/>
      <c r="M1385" s="192"/>
      <c r="N1385" s="193"/>
      <c r="O1385" s="67"/>
      <c r="P1385" s="67"/>
      <c r="Q1385" s="67"/>
      <c r="R1385" s="67"/>
      <c r="S1385" s="67"/>
      <c r="T1385" s="68"/>
      <c r="U1385" s="37"/>
      <c r="V1385" s="37"/>
      <c r="W1385" s="37"/>
      <c r="X1385" s="37"/>
      <c r="Y1385" s="37"/>
      <c r="Z1385" s="37"/>
      <c r="AA1385" s="37"/>
      <c r="AB1385" s="37"/>
      <c r="AC1385" s="37"/>
      <c r="AD1385" s="37"/>
      <c r="AE1385" s="37"/>
      <c r="AT1385" s="20" t="s">
        <v>176</v>
      </c>
      <c r="AU1385" s="20" t="s">
        <v>87</v>
      </c>
    </row>
    <row r="1386" spans="1:65" s="13" customFormat="1" ht="22.5">
      <c r="B1386" s="196"/>
      <c r="C1386" s="197"/>
      <c r="D1386" s="189" t="s">
        <v>178</v>
      </c>
      <c r="E1386" s="198" t="s">
        <v>21</v>
      </c>
      <c r="F1386" s="199" t="s">
        <v>1719</v>
      </c>
      <c r="G1386" s="197"/>
      <c r="H1386" s="200">
        <v>0.11</v>
      </c>
      <c r="I1386" s="201"/>
      <c r="J1386" s="197"/>
      <c r="K1386" s="197"/>
      <c r="L1386" s="202"/>
      <c r="M1386" s="203"/>
      <c r="N1386" s="204"/>
      <c r="O1386" s="204"/>
      <c r="P1386" s="204"/>
      <c r="Q1386" s="204"/>
      <c r="R1386" s="204"/>
      <c r="S1386" s="204"/>
      <c r="T1386" s="205"/>
      <c r="AT1386" s="206" t="s">
        <v>178</v>
      </c>
      <c r="AU1386" s="206" t="s">
        <v>87</v>
      </c>
      <c r="AV1386" s="13" t="s">
        <v>87</v>
      </c>
      <c r="AW1386" s="13" t="s">
        <v>38</v>
      </c>
      <c r="AX1386" s="13" t="s">
        <v>77</v>
      </c>
      <c r="AY1386" s="206" t="s">
        <v>165</v>
      </c>
    </row>
    <row r="1387" spans="1:65" s="13" customFormat="1" ht="22.5">
      <c r="B1387" s="196"/>
      <c r="C1387" s="197"/>
      <c r="D1387" s="189" t="s">
        <v>178</v>
      </c>
      <c r="E1387" s="198" t="s">
        <v>21</v>
      </c>
      <c r="F1387" s="199" t="s">
        <v>1720</v>
      </c>
      <c r="G1387" s="197"/>
      <c r="H1387" s="200">
        <v>5.1369999999999996</v>
      </c>
      <c r="I1387" s="201"/>
      <c r="J1387" s="197"/>
      <c r="K1387" s="197"/>
      <c r="L1387" s="202"/>
      <c r="M1387" s="203"/>
      <c r="N1387" s="204"/>
      <c r="O1387" s="204"/>
      <c r="P1387" s="204"/>
      <c r="Q1387" s="204"/>
      <c r="R1387" s="204"/>
      <c r="S1387" s="204"/>
      <c r="T1387" s="205"/>
      <c r="AT1387" s="206" t="s">
        <v>178</v>
      </c>
      <c r="AU1387" s="206" t="s">
        <v>87</v>
      </c>
      <c r="AV1387" s="13" t="s">
        <v>87</v>
      </c>
      <c r="AW1387" s="13" t="s">
        <v>38</v>
      </c>
      <c r="AX1387" s="13" t="s">
        <v>77</v>
      </c>
      <c r="AY1387" s="206" t="s">
        <v>165</v>
      </c>
    </row>
    <row r="1388" spans="1:65" s="13" customFormat="1" ht="22.5">
      <c r="B1388" s="196"/>
      <c r="C1388" s="197"/>
      <c r="D1388" s="189" t="s">
        <v>178</v>
      </c>
      <c r="E1388" s="198" t="s">
        <v>21</v>
      </c>
      <c r="F1388" s="199" t="s">
        <v>1721</v>
      </c>
      <c r="G1388" s="197"/>
      <c r="H1388" s="200">
        <v>47.954999999999998</v>
      </c>
      <c r="I1388" s="201"/>
      <c r="J1388" s="197"/>
      <c r="K1388" s="197"/>
      <c r="L1388" s="202"/>
      <c r="M1388" s="203"/>
      <c r="N1388" s="204"/>
      <c r="O1388" s="204"/>
      <c r="P1388" s="204"/>
      <c r="Q1388" s="204"/>
      <c r="R1388" s="204"/>
      <c r="S1388" s="204"/>
      <c r="T1388" s="205"/>
      <c r="AT1388" s="206" t="s">
        <v>178</v>
      </c>
      <c r="AU1388" s="206" t="s">
        <v>87</v>
      </c>
      <c r="AV1388" s="13" t="s">
        <v>87</v>
      </c>
      <c r="AW1388" s="13" t="s">
        <v>38</v>
      </c>
      <c r="AX1388" s="13" t="s">
        <v>77</v>
      </c>
      <c r="AY1388" s="206" t="s">
        <v>165</v>
      </c>
    </row>
    <row r="1389" spans="1:65" s="13" customFormat="1" ht="11.25">
      <c r="B1389" s="196"/>
      <c r="C1389" s="197"/>
      <c r="D1389" s="189" t="s">
        <v>178</v>
      </c>
      <c r="E1389" s="198" t="s">
        <v>21</v>
      </c>
      <c r="F1389" s="199" t="s">
        <v>1722</v>
      </c>
      <c r="G1389" s="197"/>
      <c r="H1389" s="200">
        <v>1.73</v>
      </c>
      <c r="I1389" s="201"/>
      <c r="J1389" s="197"/>
      <c r="K1389" s="197"/>
      <c r="L1389" s="202"/>
      <c r="M1389" s="203"/>
      <c r="N1389" s="204"/>
      <c r="O1389" s="204"/>
      <c r="P1389" s="204"/>
      <c r="Q1389" s="204"/>
      <c r="R1389" s="204"/>
      <c r="S1389" s="204"/>
      <c r="T1389" s="205"/>
      <c r="AT1389" s="206" t="s">
        <v>178</v>
      </c>
      <c r="AU1389" s="206" t="s">
        <v>87</v>
      </c>
      <c r="AV1389" s="13" t="s">
        <v>87</v>
      </c>
      <c r="AW1389" s="13" t="s">
        <v>38</v>
      </c>
      <c r="AX1389" s="13" t="s">
        <v>77</v>
      </c>
      <c r="AY1389" s="206" t="s">
        <v>165</v>
      </c>
    </row>
    <row r="1390" spans="1:65" s="13" customFormat="1" ht="22.5">
      <c r="B1390" s="196"/>
      <c r="C1390" s="197"/>
      <c r="D1390" s="189" t="s">
        <v>178</v>
      </c>
      <c r="E1390" s="198" t="s">
        <v>21</v>
      </c>
      <c r="F1390" s="199" t="s">
        <v>1723</v>
      </c>
      <c r="G1390" s="197"/>
      <c r="H1390" s="200">
        <v>0.56699999999999995</v>
      </c>
      <c r="I1390" s="201"/>
      <c r="J1390" s="197"/>
      <c r="K1390" s="197"/>
      <c r="L1390" s="202"/>
      <c r="M1390" s="203"/>
      <c r="N1390" s="204"/>
      <c r="O1390" s="204"/>
      <c r="P1390" s="204"/>
      <c r="Q1390" s="204"/>
      <c r="R1390" s="204"/>
      <c r="S1390" s="204"/>
      <c r="T1390" s="205"/>
      <c r="AT1390" s="206" t="s">
        <v>178</v>
      </c>
      <c r="AU1390" s="206" t="s">
        <v>87</v>
      </c>
      <c r="AV1390" s="13" t="s">
        <v>87</v>
      </c>
      <c r="AW1390" s="13" t="s">
        <v>38</v>
      </c>
      <c r="AX1390" s="13" t="s">
        <v>77</v>
      </c>
      <c r="AY1390" s="206" t="s">
        <v>165</v>
      </c>
    </row>
    <row r="1391" spans="1:65" s="13" customFormat="1" ht="11.25">
      <c r="B1391" s="196"/>
      <c r="C1391" s="197"/>
      <c r="D1391" s="189" t="s">
        <v>178</v>
      </c>
      <c r="E1391" s="198" t="s">
        <v>21</v>
      </c>
      <c r="F1391" s="199" t="s">
        <v>1724</v>
      </c>
      <c r="G1391" s="197"/>
      <c r="H1391" s="200">
        <v>10.762</v>
      </c>
      <c r="I1391" s="201"/>
      <c r="J1391" s="197"/>
      <c r="K1391" s="197"/>
      <c r="L1391" s="202"/>
      <c r="M1391" s="203"/>
      <c r="N1391" s="204"/>
      <c r="O1391" s="204"/>
      <c r="P1391" s="204"/>
      <c r="Q1391" s="204"/>
      <c r="R1391" s="204"/>
      <c r="S1391" s="204"/>
      <c r="T1391" s="205"/>
      <c r="AT1391" s="206" t="s">
        <v>178</v>
      </c>
      <c r="AU1391" s="206" t="s">
        <v>87</v>
      </c>
      <c r="AV1391" s="13" t="s">
        <v>87</v>
      </c>
      <c r="AW1391" s="13" t="s">
        <v>38</v>
      </c>
      <c r="AX1391" s="13" t="s">
        <v>77</v>
      </c>
      <c r="AY1391" s="206" t="s">
        <v>165</v>
      </c>
    </row>
    <row r="1392" spans="1:65" s="13" customFormat="1" ht="22.5">
      <c r="B1392" s="196"/>
      <c r="C1392" s="197"/>
      <c r="D1392" s="189" t="s">
        <v>178</v>
      </c>
      <c r="E1392" s="198" t="s">
        <v>21</v>
      </c>
      <c r="F1392" s="199" t="s">
        <v>1725</v>
      </c>
      <c r="G1392" s="197"/>
      <c r="H1392" s="200">
        <v>1.87</v>
      </c>
      <c r="I1392" s="201"/>
      <c r="J1392" s="197"/>
      <c r="K1392" s="197"/>
      <c r="L1392" s="202"/>
      <c r="M1392" s="203"/>
      <c r="N1392" s="204"/>
      <c r="O1392" s="204"/>
      <c r="P1392" s="204"/>
      <c r="Q1392" s="204"/>
      <c r="R1392" s="204"/>
      <c r="S1392" s="204"/>
      <c r="T1392" s="205"/>
      <c r="AT1392" s="206" t="s">
        <v>178</v>
      </c>
      <c r="AU1392" s="206" t="s">
        <v>87</v>
      </c>
      <c r="AV1392" s="13" t="s">
        <v>87</v>
      </c>
      <c r="AW1392" s="13" t="s">
        <v>38</v>
      </c>
      <c r="AX1392" s="13" t="s">
        <v>77</v>
      </c>
      <c r="AY1392" s="206" t="s">
        <v>165</v>
      </c>
    </row>
    <row r="1393" spans="1:65" s="13" customFormat="1" ht="22.5">
      <c r="B1393" s="196"/>
      <c r="C1393" s="197"/>
      <c r="D1393" s="189" t="s">
        <v>178</v>
      </c>
      <c r="E1393" s="198" t="s">
        <v>21</v>
      </c>
      <c r="F1393" s="199" t="s">
        <v>1726</v>
      </c>
      <c r="G1393" s="197"/>
      <c r="H1393" s="200">
        <v>5.0000000000000001E-3</v>
      </c>
      <c r="I1393" s="201"/>
      <c r="J1393" s="197"/>
      <c r="K1393" s="197"/>
      <c r="L1393" s="202"/>
      <c r="M1393" s="203"/>
      <c r="N1393" s="204"/>
      <c r="O1393" s="204"/>
      <c r="P1393" s="204"/>
      <c r="Q1393" s="204"/>
      <c r="R1393" s="204"/>
      <c r="S1393" s="204"/>
      <c r="T1393" s="205"/>
      <c r="AT1393" s="206" t="s">
        <v>178</v>
      </c>
      <c r="AU1393" s="206" t="s">
        <v>87</v>
      </c>
      <c r="AV1393" s="13" t="s">
        <v>87</v>
      </c>
      <c r="AW1393" s="13" t="s">
        <v>38</v>
      </c>
      <c r="AX1393" s="13" t="s">
        <v>77</v>
      </c>
      <c r="AY1393" s="206" t="s">
        <v>165</v>
      </c>
    </row>
    <row r="1394" spans="1:65" s="13" customFormat="1" ht="11.25">
      <c r="B1394" s="196"/>
      <c r="C1394" s="197"/>
      <c r="D1394" s="189" t="s">
        <v>178</v>
      </c>
      <c r="E1394" s="198" t="s">
        <v>21</v>
      </c>
      <c r="F1394" s="199" t="s">
        <v>1727</v>
      </c>
      <c r="G1394" s="197"/>
      <c r="H1394" s="200">
        <v>3.0070000000000001</v>
      </c>
      <c r="I1394" s="201"/>
      <c r="J1394" s="197"/>
      <c r="K1394" s="197"/>
      <c r="L1394" s="202"/>
      <c r="M1394" s="203"/>
      <c r="N1394" s="204"/>
      <c r="O1394" s="204"/>
      <c r="P1394" s="204"/>
      <c r="Q1394" s="204"/>
      <c r="R1394" s="204"/>
      <c r="S1394" s="204"/>
      <c r="T1394" s="205"/>
      <c r="AT1394" s="206" t="s">
        <v>178</v>
      </c>
      <c r="AU1394" s="206" t="s">
        <v>87</v>
      </c>
      <c r="AV1394" s="13" t="s">
        <v>87</v>
      </c>
      <c r="AW1394" s="13" t="s">
        <v>38</v>
      </c>
      <c r="AX1394" s="13" t="s">
        <v>77</v>
      </c>
      <c r="AY1394" s="206" t="s">
        <v>165</v>
      </c>
    </row>
    <row r="1395" spans="1:65" s="13" customFormat="1" ht="11.25">
      <c r="B1395" s="196"/>
      <c r="C1395" s="197"/>
      <c r="D1395" s="189" t="s">
        <v>178</v>
      </c>
      <c r="E1395" s="198" t="s">
        <v>21</v>
      </c>
      <c r="F1395" s="199" t="s">
        <v>1728</v>
      </c>
      <c r="G1395" s="197"/>
      <c r="H1395" s="200">
        <v>0.66800000000000004</v>
      </c>
      <c r="I1395" s="201"/>
      <c r="J1395" s="197"/>
      <c r="K1395" s="197"/>
      <c r="L1395" s="202"/>
      <c r="M1395" s="203"/>
      <c r="N1395" s="204"/>
      <c r="O1395" s="204"/>
      <c r="P1395" s="204"/>
      <c r="Q1395" s="204"/>
      <c r="R1395" s="204"/>
      <c r="S1395" s="204"/>
      <c r="T1395" s="205"/>
      <c r="AT1395" s="206" t="s">
        <v>178</v>
      </c>
      <c r="AU1395" s="206" t="s">
        <v>87</v>
      </c>
      <c r="AV1395" s="13" t="s">
        <v>87</v>
      </c>
      <c r="AW1395" s="13" t="s">
        <v>38</v>
      </c>
      <c r="AX1395" s="13" t="s">
        <v>77</v>
      </c>
      <c r="AY1395" s="206" t="s">
        <v>165</v>
      </c>
    </row>
    <row r="1396" spans="1:65" s="13" customFormat="1" ht="22.5">
      <c r="B1396" s="196"/>
      <c r="C1396" s="197"/>
      <c r="D1396" s="189" t="s">
        <v>178</v>
      </c>
      <c r="E1396" s="198" t="s">
        <v>21</v>
      </c>
      <c r="F1396" s="199" t="s">
        <v>1729</v>
      </c>
      <c r="G1396" s="197"/>
      <c r="H1396" s="200">
        <v>23.631</v>
      </c>
      <c r="I1396" s="201"/>
      <c r="J1396" s="197"/>
      <c r="K1396" s="197"/>
      <c r="L1396" s="202"/>
      <c r="M1396" s="203"/>
      <c r="N1396" s="204"/>
      <c r="O1396" s="204"/>
      <c r="P1396" s="204"/>
      <c r="Q1396" s="204"/>
      <c r="R1396" s="204"/>
      <c r="S1396" s="204"/>
      <c r="T1396" s="205"/>
      <c r="AT1396" s="206" t="s">
        <v>178</v>
      </c>
      <c r="AU1396" s="206" t="s">
        <v>87</v>
      </c>
      <c r="AV1396" s="13" t="s">
        <v>87</v>
      </c>
      <c r="AW1396" s="13" t="s">
        <v>38</v>
      </c>
      <c r="AX1396" s="13" t="s">
        <v>77</v>
      </c>
      <c r="AY1396" s="206" t="s">
        <v>165</v>
      </c>
    </row>
    <row r="1397" spans="1:65" s="13" customFormat="1" ht="22.5">
      <c r="B1397" s="196"/>
      <c r="C1397" s="197"/>
      <c r="D1397" s="189" t="s">
        <v>178</v>
      </c>
      <c r="E1397" s="198" t="s">
        <v>21</v>
      </c>
      <c r="F1397" s="199" t="s">
        <v>1730</v>
      </c>
      <c r="G1397" s="197"/>
      <c r="H1397" s="200">
        <v>0.69</v>
      </c>
      <c r="I1397" s="201"/>
      <c r="J1397" s="197"/>
      <c r="K1397" s="197"/>
      <c r="L1397" s="202"/>
      <c r="M1397" s="203"/>
      <c r="N1397" s="204"/>
      <c r="O1397" s="204"/>
      <c r="P1397" s="204"/>
      <c r="Q1397" s="204"/>
      <c r="R1397" s="204"/>
      <c r="S1397" s="204"/>
      <c r="T1397" s="205"/>
      <c r="AT1397" s="206" t="s">
        <v>178</v>
      </c>
      <c r="AU1397" s="206" t="s">
        <v>87</v>
      </c>
      <c r="AV1397" s="13" t="s">
        <v>87</v>
      </c>
      <c r="AW1397" s="13" t="s">
        <v>38</v>
      </c>
      <c r="AX1397" s="13" t="s">
        <v>77</v>
      </c>
      <c r="AY1397" s="206" t="s">
        <v>165</v>
      </c>
    </row>
    <row r="1398" spans="1:65" s="14" customFormat="1" ht="11.25">
      <c r="B1398" s="207"/>
      <c r="C1398" s="208"/>
      <c r="D1398" s="189" t="s">
        <v>178</v>
      </c>
      <c r="E1398" s="209" t="s">
        <v>21</v>
      </c>
      <c r="F1398" s="210" t="s">
        <v>180</v>
      </c>
      <c r="G1398" s="208"/>
      <c r="H1398" s="211">
        <v>96.132000000000005</v>
      </c>
      <c r="I1398" s="212"/>
      <c r="J1398" s="208"/>
      <c r="K1398" s="208"/>
      <c r="L1398" s="213"/>
      <c r="M1398" s="214"/>
      <c r="N1398" s="215"/>
      <c r="O1398" s="215"/>
      <c r="P1398" s="215"/>
      <c r="Q1398" s="215"/>
      <c r="R1398" s="215"/>
      <c r="S1398" s="215"/>
      <c r="T1398" s="216"/>
      <c r="AT1398" s="217" t="s">
        <v>178</v>
      </c>
      <c r="AU1398" s="217" t="s">
        <v>87</v>
      </c>
      <c r="AV1398" s="14" t="s">
        <v>172</v>
      </c>
      <c r="AW1398" s="14" t="s">
        <v>38</v>
      </c>
      <c r="AX1398" s="14" t="s">
        <v>85</v>
      </c>
      <c r="AY1398" s="217" t="s">
        <v>165</v>
      </c>
    </row>
    <row r="1399" spans="1:65" s="2" customFormat="1" ht="24.2" customHeight="1">
      <c r="A1399" s="37"/>
      <c r="B1399" s="38"/>
      <c r="C1399" s="176" t="s">
        <v>1731</v>
      </c>
      <c r="D1399" s="176" t="s">
        <v>167</v>
      </c>
      <c r="E1399" s="177" t="s">
        <v>1732</v>
      </c>
      <c r="F1399" s="178" t="s">
        <v>260</v>
      </c>
      <c r="G1399" s="179" t="s">
        <v>261</v>
      </c>
      <c r="H1399" s="180">
        <v>18.48</v>
      </c>
      <c r="I1399" s="181"/>
      <c r="J1399" s="182">
        <f>ROUND(I1399*H1399,2)</f>
        <v>0</v>
      </c>
      <c r="K1399" s="178" t="s">
        <v>171</v>
      </c>
      <c r="L1399" s="42"/>
      <c r="M1399" s="183" t="s">
        <v>21</v>
      </c>
      <c r="N1399" s="184" t="s">
        <v>48</v>
      </c>
      <c r="O1399" s="67"/>
      <c r="P1399" s="185">
        <f>O1399*H1399</f>
        <v>0</v>
      </c>
      <c r="Q1399" s="185">
        <v>0</v>
      </c>
      <c r="R1399" s="185">
        <f>Q1399*H1399</f>
        <v>0</v>
      </c>
      <c r="S1399" s="185">
        <v>0</v>
      </c>
      <c r="T1399" s="186">
        <f>S1399*H1399</f>
        <v>0</v>
      </c>
      <c r="U1399" s="37"/>
      <c r="V1399" s="37"/>
      <c r="W1399" s="37"/>
      <c r="X1399" s="37"/>
      <c r="Y1399" s="37"/>
      <c r="Z1399" s="37"/>
      <c r="AA1399" s="37"/>
      <c r="AB1399" s="37"/>
      <c r="AC1399" s="37"/>
      <c r="AD1399" s="37"/>
      <c r="AE1399" s="37"/>
      <c r="AR1399" s="187" t="s">
        <v>172</v>
      </c>
      <c r="AT1399" s="187" t="s">
        <v>167</v>
      </c>
      <c r="AU1399" s="187" t="s">
        <v>87</v>
      </c>
      <c r="AY1399" s="20" t="s">
        <v>165</v>
      </c>
      <c r="BE1399" s="188">
        <f>IF(N1399="základní",J1399,0)</f>
        <v>0</v>
      </c>
      <c r="BF1399" s="188">
        <f>IF(N1399="snížená",J1399,0)</f>
        <v>0</v>
      </c>
      <c r="BG1399" s="188">
        <f>IF(N1399="zákl. přenesená",J1399,0)</f>
        <v>0</v>
      </c>
      <c r="BH1399" s="188">
        <f>IF(N1399="sníž. přenesená",J1399,0)</f>
        <v>0</v>
      </c>
      <c r="BI1399" s="188">
        <f>IF(N1399="nulová",J1399,0)</f>
        <v>0</v>
      </c>
      <c r="BJ1399" s="20" t="s">
        <v>85</v>
      </c>
      <c r="BK1399" s="188">
        <f>ROUND(I1399*H1399,2)</f>
        <v>0</v>
      </c>
      <c r="BL1399" s="20" t="s">
        <v>172</v>
      </c>
      <c r="BM1399" s="187" t="s">
        <v>1733</v>
      </c>
    </row>
    <row r="1400" spans="1:65" s="2" customFormat="1" ht="29.25">
      <c r="A1400" s="37"/>
      <c r="B1400" s="38"/>
      <c r="C1400" s="39"/>
      <c r="D1400" s="189" t="s">
        <v>174</v>
      </c>
      <c r="E1400" s="39"/>
      <c r="F1400" s="190" t="s">
        <v>263</v>
      </c>
      <c r="G1400" s="39"/>
      <c r="H1400" s="39"/>
      <c r="I1400" s="191"/>
      <c r="J1400" s="39"/>
      <c r="K1400" s="39"/>
      <c r="L1400" s="42"/>
      <c r="M1400" s="192"/>
      <c r="N1400" s="193"/>
      <c r="O1400" s="67"/>
      <c r="P1400" s="67"/>
      <c r="Q1400" s="67"/>
      <c r="R1400" s="67"/>
      <c r="S1400" s="67"/>
      <c r="T1400" s="68"/>
      <c r="U1400" s="37"/>
      <c r="V1400" s="37"/>
      <c r="W1400" s="37"/>
      <c r="X1400" s="37"/>
      <c r="Y1400" s="37"/>
      <c r="Z1400" s="37"/>
      <c r="AA1400" s="37"/>
      <c r="AB1400" s="37"/>
      <c r="AC1400" s="37"/>
      <c r="AD1400" s="37"/>
      <c r="AE1400" s="37"/>
      <c r="AT1400" s="20" t="s">
        <v>174</v>
      </c>
      <c r="AU1400" s="20" t="s">
        <v>87</v>
      </c>
    </row>
    <row r="1401" spans="1:65" s="2" customFormat="1" ht="11.25">
      <c r="A1401" s="37"/>
      <c r="B1401" s="38"/>
      <c r="C1401" s="39"/>
      <c r="D1401" s="194" t="s">
        <v>176</v>
      </c>
      <c r="E1401" s="39"/>
      <c r="F1401" s="195" t="s">
        <v>1734</v>
      </c>
      <c r="G1401" s="39"/>
      <c r="H1401" s="39"/>
      <c r="I1401" s="191"/>
      <c r="J1401" s="39"/>
      <c r="K1401" s="39"/>
      <c r="L1401" s="42"/>
      <c r="M1401" s="192"/>
      <c r="N1401" s="193"/>
      <c r="O1401" s="67"/>
      <c r="P1401" s="67"/>
      <c r="Q1401" s="67"/>
      <c r="R1401" s="67"/>
      <c r="S1401" s="67"/>
      <c r="T1401" s="68"/>
      <c r="U1401" s="37"/>
      <c r="V1401" s="37"/>
      <c r="W1401" s="37"/>
      <c r="X1401" s="37"/>
      <c r="Y1401" s="37"/>
      <c r="Z1401" s="37"/>
      <c r="AA1401" s="37"/>
      <c r="AB1401" s="37"/>
      <c r="AC1401" s="37"/>
      <c r="AD1401" s="37"/>
      <c r="AE1401" s="37"/>
      <c r="AT1401" s="20" t="s">
        <v>176</v>
      </c>
      <c r="AU1401" s="20" t="s">
        <v>87</v>
      </c>
    </row>
    <row r="1402" spans="1:65" s="13" customFormat="1" ht="11.25">
      <c r="B1402" s="196"/>
      <c r="C1402" s="197"/>
      <c r="D1402" s="189" t="s">
        <v>178</v>
      </c>
      <c r="E1402" s="198" t="s">
        <v>21</v>
      </c>
      <c r="F1402" s="199" t="s">
        <v>1735</v>
      </c>
      <c r="G1402" s="197"/>
      <c r="H1402" s="200">
        <v>18.48</v>
      </c>
      <c r="I1402" s="201"/>
      <c r="J1402" s="197"/>
      <c r="K1402" s="197"/>
      <c r="L1402" s="202"/>
      <c r="M1402" s="203"/>
      <c r="N1402" s="204"/>
      <c r="O1402" s="204"/>
      <c r="P1402" s="204"/>
      <c r="Q1402" s="204"/>
      <c r="R1402" s="204"/>
      <c r="S1402" s="204"/>
      <c r="T1402" s="205"/>
      <c r="AT1402" s="206" t="s">
        <v>178</v>
      </c>
      <c r="AU1402" s="206" t="s">
        <v>87</v>
      </c>
      <c r="AV1402" s="13" t="s">
        <v>87</v>
      </c>
      <c r="AW1402" s="13" t="s">
        <v>38</v>
      </c>
      <c r="AX1402" s="13" t="s">
        <v>77</v>
      </c>
      <c r="AY1402" s="206" t="s">
        <v>165</v>
      </c>
    </row>
    <row r="1403" spans="1:65" s="14" customFormat="1" ht="11.25">
      <c r="B1403" s="207"/>
      <c r="C1403" s="208"/>
      <c r="D1403" s="189" t="s">
        <v>178</v>
      </c>
      <c r="E1403" s="209" t="s">
        <v>21</v>
      </c>
      <c r="F1403" s="210" t="s">
        <v>180</v>
      </c>
      <c r="G1403" s="208"/>
      <c r="H1403" s="211">
        <v>18.48</v>
      </c>
      <c r="I1403" s="212"/>
      <c r="J1403" s="208"/>
      <c r="K1403" s="208"/>
      <c r="L1403" s="213"/>
      <c r="M1403" s="214"/>
      <c r="N1403" s="215"/>
      <c r="O1403" s="215"/>
      <c r="P1403" s="215"/>
      <c r="Q1403" s="215"/>
      <c r="R1403" s="215"/>
      <c r="S1403" s="215"/>
      <c r="T1403" s="216"/>
      <c r="AT1403" s="217" t="s">
        <v>178</v>
      </c>
      <c r="AU1403" s="217" t="s">
        <v>87</v>
      </c>
      <c r="AV1403" s="14" t="s">
        <v>172</v>
      </c>
      <c r="AW1403" s="14" t="s">
        <v>38</v>
      </c>
      <c r="AX1403" s="14" t="s">
        <v>85</v>
      </c>
      <c r="AY1403" s="217" t="s">
        <v>165</v>
      </c>
    </row>
    <row r="1404" spans="1:65" s="2" customFormat="1" ht="33" customHeight="1">
      <c r="A1404" s="37"/>
      <c r="B1404" s="38"/>
      <c r="C1404" s="176" t="s">
        <v>1736</v>
      </c>
      <c r="D1404" s="176" t="s">
        <v>167</v>
      </c>
      <c r="E1404" s="177" t="s">
        <v>1737</v>
      </c>
      <c r="F1404" s="178" t="s">
        <v>1738</v>
      </c>
      <c r="G1404" s="179" t="s">
        <v>261</v>
      </c>
      <c r="H1404" s="180">
        <v>1.2090000000000001</v>
      </c>
      <c r="I1404" s="181"/>
      <c r="J1404" s="182">
        <f>ROUND(I1404*H1404,2)</f>
        <v>0</v>
      </c>
      <c r="K1404" s="178" t="s">
        <v>171</v>
      </c>
      <c r="L1404" s="42"/>
      <c r="M1404" s="183" t="s">
        <v>21</v>
      </c>
      <c r="N1404" s="184" t="s">
        <v>48</v>
      </c>
      <c r="O1404" s="67"/>
      <c r="P1404" s="185">
        <f>O1404*H1404</f>
        <v>0</v>
      </c>
      <c r="Q1404" s="185">
        <v>0</v>
      </c>
      <c r="R1404" s="185">
        <f>Q1404*H1404</f>
        <v>0</v>
      </c>
      <c r="S1404" s="185">
        <v>0</v>
      </c>
      <c r="T1404" s="186">
        <f>S1404*H1404</f>
        <v>0</v>
      </c>
      <c r="U1404" s="37"/>
      <c r="V1404" s="37"/>
      <c r="W1404" s="37"/>
      <c r="X1404" s="37"/>
      <c r="Y1404" s="37"/>
      <c r="Z1404" s="37"/>
      <c r="AA1404" s="37"/>
      <c r="AB1404" s="37"/>
      <c r="AC1404" s="37"/>
      <c r="AD1404" s="37"/>
      <c r="AE1404" s="37"/>
      <c r="AR1404" s="187" t="s">
        <v>172</v>
      </c>
      <c r="AT1404" s="187" t="s">
        <v>167</v>
      </c>
      <c r="AU1404" s="187" t="s">
        <v>87</v>
      </c>
      <c r="AY1404" s="20" t="s">
        <v>165</v>
      </c>
      <c r="BE1404" s="188">
        <f>IF(N1404="základní",J1404,0)</f>
        <v>0</v>
      </c>
      <c r="BF1404" s="188">
        <f>IF(N1404="snížená",J1404,0)</f>
        <v>0</v>
      </c>
      <c r="BG1404" s="188">
        <f>IF(N1404="zákl. přenesená",J1404,0)</f>
        <v>0</v>
      </c>
      <c r="BH1404" s="188">
        <f>IF(N1404="sníž. přenesená",J1404,0)</f>
        <v>0</v>
      </c>
      <c r="BI1404" s="188">
        <f>IF(N1404="nulová",J1404,0)</f>
        <v>0</v>
      </c>
      <c r="BJ1404" s="20" t="s">
        <v>85</v>
      </c>
      <c r="BK1404" s="188">
        <f>ROUND(I1404*H1404,2)</f>
        <v>0</v>
      </c>
      <c r="BL1404" s="20" t="s">
        <v>172</v>
      </c>
      <c r="BM1404" s="187" t="s">
        <v>1739</v>
      </c>
    </row>
    <row r="1405" spans="1:65" s="2" customFormat="1" ht="19.5">
      <c r="A1405" s="37"/>
      <c r="B1405" s="38"/>
      <c r="C1405" s="39"/>
      <c r="D1405" s="189" t="s">
        <v>174</v>
      </c>
      <c r="E1405" s="39"/>
      <c r="F1405" s="190" t="s">
        <v>1740</v>
      </c>
      <c r="G1405" s="39"/>
      <c r="H1405" s="39"/>
      <c r="I1405" s="191"/>
      <c r="J1405" s="39"/>
      <c r="K1405" s="39"/>
      <c r="L1405" s="42"/>
      <c r="M1405" s="192"/>
      <c r="N1405" s="193"/>
      <c r="O1405" s="67"/>
      <c r="P1405" s="67"/>
      <c r="Q1405" s="67"/>
      <c r="R1405" s="67"/>
      <c r="S1405" s="67"/>
      <c r="T1405" s="68"/>
      <c r="U1405" s="37"/>
      <c r="V1405" s="37"/>
      <c r="W1405" s="37"/>
      <c r="X1405" s="37"/>
      <c r="Y1405" s="37"/>
      <c r="Z1405" s="37"/>
      <c r="AA1405" s="37"/>
      <c r="AB1405" s="37"/>
      <c r="AC1405" s="37"/>
      <c r="AD1405" s="37"/>
      <c r="AE1405" s="37"/>
      <c r="AT1405" s="20" t="s">
        <v>174</v>
      </c>
      <c r="AU1405" s="20" t="s">
        <v>87</v>
      </c>
    </row>
    <row r="1406" spans="1:65" s="2" customFormat="1" ht="11.25">
      <c r="A1406" s="37"/>
      <c r="B1406" s="38"/>
      <c r="C1406" s="39"/>
      <c r="D1406" s="194" t="s">
        <v>176</v>
      </c>
      <c r="E1406" s="39"/>
      <c r="F1406" s="195" t="s">
        <v>1741</v>
      </c>
      <c r="G1406" s="39"/>
      <c r="H1406" s="39"/>
      <c r="I1406" s="191"/>
      <c r="J1406" s="39"/>
      <c r="K1406" s="39"/>
      <c r="L1406" s="42"/>
      <c r="M1406" s="192"/>
      <c r="N1406" s="193"/>
      <c r="O1406" s="67"/>
      <c r="P1406" s="67"/>
      <c r="Q1406" s="67"/>
      <c r="R1406" s="67"/>
      <c r="S1406" s="67"/>
      <c r="T1406" s="68"/>
      <c r="U1406" s="37"/>
      <c r="V1406" s="37"/>
      <c r="W1406" s="37"/>
      <c r="X1406" s="37"/>
      <c r="Y1406" s="37"/>
      <c r="Z1406" s="37"/>
      <c r="AA1406" s="37"/>
      <c r="AB1406" s="37"/>
      <c r="AC1406" s="37"/>
      <c r="AD1406" s="37"/>
      <c r="AE1406" s="37"/>
      <c r="AT1406" s="20" t="s">
        <v>176</v>
      </c>
      <c r="AU1406" s="20" t="s">
        <v>87</v>
      </c>
    </row>
    <row r="1407" spans="1:65" s="13" customFormat="1" ht="22.5">
      <c r="B1407" s="196"/>
      <c r="C1407" s="197"/>
      <c r="D1407" s="189" t="s">
        <v>178</v>
      </c>
      <c r="E1407" s="198" t="s">
        <v>21</v>
      </c>
      <c r="F1407" s="199" t="s">
        <v>1742</v>
      </c>
      <c r="G1407" s="197"/>
      <c r="H1407" s="200">
        <v>0.71199999999999997</v>
      </c>
      <c r="I1407" s="201"/>
      <c r="J1407" s="197"/>
      <c r="K1407" s="197"/>
      <c r="L1407" s="202"/>
      <c r="M1407" s="203"/>
      <c r="N1407" s="204"/>
      <c r="O1407" s="204"/>
      <c r="P1407" s="204"/>
      <c r="Q1407" s="204"/>
      <c r="R1407" s="204"/>
      <c r="S1407" s="204"/>
      <c r="T1407" s="205"/>
      <c r="AT1407" s="206" t="s">
        <v>178</v>
      </c>
      <c r="AU1407" s="206" t="s">
        <v>87</v>
      </c>
      <c r="AV1407" s="13" t="s">
        <v>87</v>
      </c>
      <c r="AW1407" s="13" t="s">
        <v>38</v>
      </c>
      <c r="AX1407" s="13" t="s">
        <v>77</v>
      </c>
      <c r="AY1407" s="206" t="s">
        <v>165</v>
      </c>
    </row>
    <row r="1408" spans="1:65" s="13" customFormat="1" ht="22.5">
      <c r="B1408" s="196"/>
      <c r="C1408" s="197"/>
      <c r="D1408" s="189" t="s">
        <v>178</v>
      </c>
      <c r="E1408" s="198" t="s">
        <v>21</v>
      </c>
      <c r="F1408" s="199" t="s">
        <v>1743</v>
      </c>
      <c r="G1408" s="197"/>
      <c r="H1408" s="200">
        <v>0.497</v>
      </c>
      <c r="I1408" s="201"/>
      <c r="J1408" s="197"/>
      <c r="K1408" s="197"/>
      <c r="L1408" s="202"/>
      <c r="M1408" s="203"/>
      <c r="N1408" s="204"/>
      <c r="O1408" s="204"/>
      <c r="P1408" s="204"/>
      <c r="Q1408" s="204"/>
      <c r="R1408" s="204"/>
      <c r="S1408" s="204"/>
      <c r="T1408" s="205"/>
      <c r="AT1408" s="206" t="s">
        <v>178</v>
      </c>
      <c r="AU1408" s="206" t="s">
        <v>87</v>
      </c>
      <c r="AV1408" s="13" t="s">
        <v>87</v>
      </c>
      <c r="AW1408" s="13" t="s">
        <v>38</v>
      </c>
      <c r="AX1408" s="13" t="s">
        <v>77</v>
      </c>
      <c r="AY1408" s="206" t="s">
        <v>165</v>
      </c>
    </row>
    <row r="1409" spans="1:65" s="14" customFormat="1" ht="11.25">
      <c r="B1409" s="207"/>
      <c r="C1409" s="208"/>
      <c r="D1409" s="189" t="s">
        <v>178</v>
      </c>
      <c r="E1409" s="209" t="s">
        <v>21</v>
      </c>
      <c r="F1409" s="210" t="s">
        <v>180</v>
      </c>
      <c r="G1409" s="208"/>
      <c r="H1409" s="211">
        <v>1.2090000000000001</v>
      </c>
      <c r="I1409" s="212"/>
      <c r="J1409" s="208"/>
      <c r="K1409" s="208"/>
      <c r="L1409" s="213"/>
      <c r="M1409" s="214"/>
      <c r="N1409" s="215"/>
      <c r="O1409" s="215"/>
      <c r="P1409" s="215"/>
      <c r="Q1409" s="215"/>
      <c r="R1409" s="215"/>
      <c r="S1409" s="215"/>
      <c r="T1409" s="216"/>
      <c r="AT1409" s="217" t="s">
        <v>178</v>
      </c>
      <c r="AU1409" s="217" t="s">
        <v>87</v>
      </c>
      <c r="AV1409" s="14" t="s">
        <v>172</v>
      </c>
      <c r="AW1409" s="14" t="s">
        <v>38</v>
      </c>
      <c r="AX1409" s="14" t="s">
        <v>85</v>
      </c>
      <c r="AY1409" s="217" t="s">
        <v>165</v>
      </c>
    </row>
    <row r="1410" spans="1:65" s="2" customFormat="1" ht="33" customHeight="1">
      <c r="A1410" s="37"/>
      <c r="B1410" s="38"/>
      <c r="C1410" s="176" t="s">
        <v>1744</v>
      </c>
      <c r="D1410" s="176" t="s">
        <v>167</v>
      </c>
      <c r="E1410" s="177" t="s">
        <v>1745</v>
      </c>
      <c r="F1410" s="178" t="s">
        <v>1746</v>
      </c>
      <c r="G1410" s="179" t="s">
        <v>261</v>
      </c>
      <c r="H1410" s="180">
        <v>16.428000000000001</v>
      </c>
      <c r="I1410" s="181"/>
      <c r="J1410" s="182">
        <f>ROUND(I1410*H1410,2)</f>
        <v>0</v>
      </c>
      <c r="K1410" s="178" t="s">
        <v>171</v>
      </c>
      <c r="L1410" s="42"/>
      <c r="M1410" s="183" t="s">
        <v>21</v>
      </c>
      <c r="N1410" s="184" t="s">
        <v>48</v>
      </c>
      <c r="O1410" s="67"/>
      <c r="P1410" s="185">
        <f>O1410*H1410</f>
        <v>0</v>
      </c>
      <c r="Q1410" s="185">
        <v>0</v>
      </c>
      <c r="R1410" s="185">
        <f>Q1410*H1410</f>
        <v>0</v>
      </c>
      <c r="S1410" s="185">
        <v>0</v>
      </c>
      <c r="T1410" s="186">
        <f>S1410*H1410</f>
        <v>0</v>
      </c>
      <c r="U1410" s="37"/>
      <c r="V1410" s="37"/>
      <c r="W1410" s="37"/>
      <c r="X1410" s="37"/>
      <c r="Y1410" s="37"/>
      <c r="Z1410" s="37"/>
      <c r="AA1410" s="37"/>
      <c r="AB1410" s="37"/>
      <c r="AC1410" s="37"/>
      <c r="AD1410" s="37"/>
      <c r="AE1410" s="37"/>
      <c r="AR1410" s="187" t="s">
        <v>172</v>
      </c>
      <c r="AT1410" s="187" t="s">
        <v>167</v>
      </c>
      <c r="AU1410" s="187" t="s">
        <v>87</v>
      </c>
      <c r="AY1410" s="20" t="s">
        <v>165</v>
      </c>
      <c r="BE1410" s="188">
        <f>IF(N1410="základní",J1410,0)</f>
        <v>0</v>
      </c>
      <c r="BF1410" s="188">
        <f>IF(N1410="snížená",J1410,0)</f>
        <v>0</v>
      </c>
      <c r="BG1410" s="188">
        <f>IF(N1410="zákl. přenesená",J1410,0)</f>
        <v>0</v>
      </c>
      <c r="BH1410" s="188">
        <f>IF(N1410="sníž. přenesená",J1410,0)</f>
        <v>0</v>
      </c>
      <c r="BI1410" s="188">
        <f>IF(N1410="nulová",J1410,0)</f>
        <v>0</v>
      </c>
      <c r="BJ1410" s="20" t="s">
        <v>85</v>
      </c>
      <c r="BK1410" s="188">
        <f>ROUND(I1410*H1410,2)</f>
        <v>0</v>
      </c>
      <c r="BL1410" s="20" t="s">
        <v>172</v>
      </c>
      <c r="BM1410" s="187" t="s">
        <v>1747</v>
      </c>
    </row>
    <row r="1411" spans="1:65" s="2" customFormat="1" ht="19.5">
      <c r="A1411" s="37"/>
      <c r="B1411" s="38"/>
      <c r="C1411" s="39"/>
      <c r="D1411" s="189" t="s">
        <v>174</v>
      </c>
      <c r="E1411" s="39"/>
      <c r="F1411" s="190" t="s">
        <v>1748</v>
      </c>
      <c r="G1411" s="39"/>
      <c r="H1411" s="39"/>
      <c r="I1411" s="191"/>
      <c r="J1411" s="39"/>
      <c r="K1411" s="39"/>
      <c r="L1411" s="42"/>
      <c r="M1411" s="192"/>
      <c r="N1411" s="193"/>
      <c r="O1411" s="67"/>
      <c r="P1411" s="67"/>
      <c r="Q1411" s="67"/>
      <c r="R1411" s="67"/>
      <c r="S1411" s="67"/>
      <c r="T1411" s="68"/>
      <c r="U1411" s="37"/>
      <c r="V1411" s="37"/>
      <c r="W1411" s="37"/>
      <c r="X1411" s="37"/>
      <c r="Y1411" s="37"/>
      <c r="Z1411" s="37"/>
      <c r="AA1411" s="37"/>
      <c r="AB1411" s="37"/>
      <c r="AC1411" s="37"/>
      <c r="AD1411" s="37"/>
      <c r="AE1411" s="37"/>
      <c r="AT1411" s="20" t="s">
        <v>174</v>
      </c>
      <c r="AU1411" s="20" t="s">
        <v>87</v>
      </c>
    </row>
    <row r="1412" spans="1:65" s="2" customFormat="1" ht="11.25">
      <c r="A1412" s="37"/>
      <c r="B1412" s="38"/>
      <c r="C1412" s="39"/>
      <c r="D1412" s="194" t="s">
        <v>176</v>
      </c>
      <c r="E1412" s="39"/>
      <c r="F1412" s="195" t="s">
        <v>1749</v>
      </c>
      <c r="G1412" s="39"/>
      <c r="H1412" s="39"/>
      <c r="I1412" s="191"/>
      <c r="J1412" s="39"/>
      <c r="K1412" s="39"/>
      <c r="L1412" s="42"/>
      <c r="M1412" s="192"/>
      <c r="N1412" s="193"/>
      <c r="O1412" s="67"/>
      <c r="P1412" s="67"/>
      <c r="Q1412" s="67"/>
      <c r="R1412" s="67"/>
      <c r="S1412" s="67"/>
      <c r="T1412" s="68"/>
      <c r="U1412" s="37"/>
      <c r="V1412" s="37"/>
      <c r="W1412" s="37"/>
      <c r="X1412" s="37"/>
      <c r="Y1412" s="37"/>
      <c r="Z1412" s="37"/>
      <c r="AA1412" s="37"/>
      <c r="AB1412" s="37"/>
      <c r="AC1412" s="37"/>
      <c r="AD1412" s="37"/>
      <c r="AE1412" s="37"/>
      <c r="AT1412" s="20" t="s">
        <v>176</v>
      </c>
      <c r="AU1412" s="20" t="s">
        <v>87</v>
      </c>
    </row>
    <row r="1413" spans="1:65" s="13" customFormat="1" ht="11.25">
      <c r="B1413" s="196"/>
      <c r="C1413" s="197"/>
      <c r="D1413" s="189" t="s">
        <v>178</v>
      </c>
      <c r="E1413" s="198" t="s">
        <v>21</v>
      </c>
      <c r="F1413" s="199" t="s">
        <v>1750</v>
      </c>
      <c r="G1413" s="197"/>
      <c r="H1413" s="200">
        <v>2.6520000000000001</v>
      </c>
      <c r="I1413" s="201"/>
      <c r="J1413" s="197"/>
      <c r="K1413" s="197"/>
      <c r="L1413" s="202"/>
      <c r="M1413" s="203"/>
      <c r="N1413" s="204"/>
      <c r="O1413" s="204"/>
      <c r="P1413" s="204"/>
      <c r="Q1413" s="204"/>
      <c r="R1413" s="204"/>
      <c r="S1413" s="204"/>
      <c r="T1413" s="205"/>
      <c r="AT1413" s="206" t="s">
        <v>178</v>
      </c>
      <c r="AU1413" s="206" t="s">
        <v>87</v>
      </c>
      <c r="AV1413" s="13" t="s">
        <v>87</v>
      </c>
      <c r="AW1413" s="13" t="s">
        <v>38</v>
      </c>
      <c r="AX1413" s="13" t="s">
        <v>77</v>
      </c>
      <c r="AY1413" s="206" t="s">
        <v>165</v>
      </c>
    </row>
    <row r="1414" spans="1:65" s="13" customFormat="1" ht="11.25">
      <c r="B1414" s="196"/>
      <c r="C1414" s="197"/>
      <c r="D1414" s="189" t="s">
        <v>178</v>
      </c>
      <c r="E1414" s="198" t="s">
        <v>21</v>
      </c>
      <c r="F1414" s="199" t="s">
        <v>1751</v>
      </c>
      <c r="G1414" s="197"/>
      <c r="H1414" s="200">
        <v>13.167999999999999</v>
      </c>
      <c r="I1414" s="201"/>
      <c r="J1414" s="197"/>
      <c r="K1414" s="197"/>
      <c r="L1414" s="202"/>
      <c r="M1414" s="203"/>
      <c r="N1414" s="204"/>
      <c r="O1414" s="204"/>
      <c r="P1414" s="204"/>
      <c r="Q1414" s="204"/>
      <c r="R1414" s="204"/>
      <c r="S1414" s="204"/>
      <c r="T1414" s="205"/>
      <c r="AT1414" s="206" t="s">
        <v>178</v>
      </c>
      <c r="AU1414" s="206" t="s">
        <v>87</v>
      </c>
      <c r="AV1414" s="13" t="s">
        <v>87</v>
      </c>
      <c r="AW1414" s="13" t="s">
        <v>38</v>
      </c>
      <c r="AX1414" s="13" t="s">
        <v>77</v>
      </c>
      <c r="AY1414" s="206" t="s">
        <v>165</v>
      </c>
    </row>
    <row r="1415" spans="1:65" s="13" customFormat="1" ht="11.25">
      <c r="B1415" s="196"/>
      <c r="C1415" s="197"/>
      <c r="D1415" s="189" t="s">
        <v>178</v>
      </c>
      <c r="E1415" s="198" t="s">
        <v>21</v>
      </c>
      <c r="F1415" s="199" t="s">
        <v>1752</v>
      </c>
      <c r="G1415" s="197"/>
      <c r="H1415" s="200">
        <v>0.60799999999999998</v>
      </c>
      <c r="I1415" s="201"/>
      <c r="J1415" s="197"/>
      <c r="K1415" s="197"/>
      <c r="L1415" s="202"/>
      <c r="M1415" s="203"/>
      <c r="N1415" s="204"/>
      <c r="O1415" s="204"/>
      <c r="P1415" s="204"/>
      <c r="Q1415" s="204"/>
      <c r="R1415" s="204"/>
      <c r="S1415" s="204"/>
      <c r="T1415" s="205"/>
      <c r="AT1415" s="206" t="s">
        <v>178</v>
      </c>
      <c r="AU1415" s="206" t="s">
        <v>87</v>
      </c>
      <c r="AV1415" s="13" t="s">
        <v>87</v>
      </c>
      <c r="AW1415" s="13" t="s">
        <v>38</v>
      </c>
      <c r="AX1415" s="13" t="s">
        <v>77</v>
      </c>
      <c r="AY1415" s="206" t="s">
        <v>165</v>
      </c>
    </row>
    <row r="1416" spans="1:65" s="14" customFormat="1" ht="11.25">
      <c r="B1416" s="207"/>
      <c r="C1416" s="208"/>
      <c r="D1416" s="189" t="s">
        <v>178</v>
      </c>
      <c r="E1416" s="209" t="s">
        <v>21</v>
      </c>
      <c r="F1416" s="210" t="s">
        <v>180</v>
      </c>
      <c r="G1416" s="208"/>
      <c r="H1416" s="211">
        <v>16.428000000000001</v>
      </c>
      <c r="I1416" s="212"/>
      <c r="J1416" s="208"/>
      <c r="K1416" s="208"/>
      <c r="L1416" s="213"/>
      <c r="M1416" s="214"/>
      <c r="N1416" s="215"/>
      <c r="O1416" s="215"/>
      <c r="P1416" s="215"/>
      <c r="Q1416" s="215"/>
      <c r="R1416" s="215"/>
      <c r="S1416" s="215"/>
      <c r="T1416" s="216"/>
      <c r="AT1416" s="217" t="s">
        <v>178</v>
      </c>
      <c r="AU1416" s="217" t="s">
        <v>87</v>
      </c>
      <c r="AV1416" s="14" t="s">
        <v>172</v>
      </c>
      <c r="AW1416" s="14" t="s">
        <v>38</v>
      </c>
      <c r="AX1416" s="14" t="s">
        <v>85</v>
      </c>
      <c r="AY1416" s="217" t="s">
        <v>165</v>
      </c>
    </row>
    <row r="1417" spans="1:65" s="2" customFormat="1" ht="37.9" customHeight="1">
      <c r="A1417" s="37"/>
      <c r="B1417" s="38"/>
      <c r="C1417" s="176" t="s">
        <v>1753</v>
      </c>
      <c r="D1417" s="176" t="s">
        <v>167</v>
      </c>
      <c r="E1417" s="177" t="s">
        <v>1754</v>
      </c>
      <c r="F1417" s="178" t="s">
        <v>1755</v>
      </c>
      <c r="G1417" s="179" t="s">
        <v>261</v>
      </c>
      <c r="H1417" s="180">
        <v>0.55400000000000005</v>
      </c>
      <c r="I1417" s="181"/>
      <c r="J1417" s="182">
        <f>ROUND(I1417*H1417,2)</f>
        <v>0</v>
      </c>
      <c r="K1417" s="178" t="s">
        <v>171</v>
      </c>
      <c r="L1417" s="42"/>
      <c r="M1417" s="183" t="s">
        <v>21</v>
      </c>
      <c r="N1417" s="184" t="s">
        <v>48</v>
      </c>
      <c r="O1417" s="67"/>
      <c r="P1417" s="185">
        <f>O1417*H1417</f>
        <v>0</v>
      </c>
      <c r="Q1417" s="185">
        <v>0</v>
      </c>
      <c r="R1417" s="185">
        <f>Q1417*H1417</f>
        <v>0</v>
      </c>
      <c r="S1417" s="185">
        <v>0</v>
      </c>
      <c r="T1417" s="186">
        <f>S1417*H1417</f>
        <v>0</v>
      </c>
      <c r="U1417" s="37"/>
      <c r="V1417" s="37"/>
      <c r="W1417" s="37"/>
      <c r="X1417" s="37"/>
      <c r="Y1417" s="37"/>
      <c r="Z1417" s="37"/>
      <c r="AA1417" s="37"/>
      <c r="AB1417" s="37"/>
      <c r="AC1417" s="37"/>
      <c r="AD1417" s="37"/>
      <c r="AE1417" s="37"/>
      <c r="AR1417" s="187" t="s">
        <v>172</v>
      </c>
      <c r="AT1417" s="187" t="s">
        <v>167</v>
      </c>
      <c r="AU1417" s="187" t="s">
        <v>87</v>
      </c>
      <c r="AY1417" s="20" t="s">
        <v>165</v>
      </c>
      <c r="BE1417" s="188">
        <f>IF(N1417="základní",J1417,0)</f>
        <v>0</v>
      </c>
      <c r="BF1417" s="188">
        <f>IF(N1417="snížená",J1417,0)</f>
        <v>0</v>
      </c>
      <c r="BG1417" s="188">
        <f>IF(N1417="zákl. přenesená",J1417,0)</f>
        <v>0</v>
      </c>
      <c r="BH1417" s="188">
        <f>IF(N1417="sníž. přenesená",J1417,0)</f>
        <v>0</v>
      </c>
      <c r="BI1417" s="188">
        <f>IF(N1417="nulová",J1417,0)</f>
        <v>0</v>
      </c>
      <c r="BJ1417" s="20" t="s">
        <v>85</v>
      </c>
      <c r="BK1417" s="188">
        <f>ROUND(I1417*H1417,2)</f>
        <v>0</v>
      </c>
      <c r="BL1417" s="20" t="s">
        <v>172</v>
      </c>
      <c r="BM1417" s="187" t="s">
        <v>1756</v>
      </c>
    </row>
    <row r="1418" spans="1:65" s="2" customFormat="1" ht="29.25">
      <c r="A1418" s="37"/>
      <c r="B1418" s="38"/>
      <c r="C1418" s="39"/>
      <c r="D1418" s="189" t="s">
        <v>174</v>
      </c>
      <c r="E1418" s="39"/>
      <c r="F1418" s="190" t="s">
        <v>1757</v>
      </c>
      <c r="G1418" s="39"/>
      <c r="H1418" s="39"/>
      <c r="I1418" s="191"/>
      <c r="J1418" s="39"/>
      <c r="K1418" s="39"/>
      <c r="L1418" s="42"/>
      <c r="M1418" s="192"/>
      <c r="N1418" s="193"/>
      <c r="O1418" s="67"/>
      <c r="P1418" s="67"/>
      <c r="Q1418" s="67"/>
      <c r="R1418" s="67"/>
      <c r="S1418" s="67"/>
      <c r="T1418" s="68"/>
      <c r="U1418" s="37"/>
      <c r="V1418" s="37"/>
      <c r="W1418" s="37"/>
      <c r="X1418" s="37"/>
      <c r="Y1418" s="37"/>
      <c r="Z1418" s="37"/>
      <c r="AA1418" s="37"/>
      <c r="AB1418" s="37"/>
      <c r="AC1418" s="37"/>
      <c r="AD1418" s="37"/>
      <c r="AE1418" s="37"/>
      <c r="AT1418" s="20" t="s">
        <v>174</v>
      </c>
      <c r="AU1418" s="20" t="s">
        <v>87</v>
      </c>
    </row>
    <row r="1419" spans="1:65" s="2" customFormat="1" ht="11.25">
      <c r="A1419" s="37"/>
      <c r="B1419" s="38"/>
      <c r="C1419" s="39"/>
      <c r="D1419" s="194" t="s">
        <v>176</v>
      </c>
      <c r="E1419" s="39"/>
      <c r="F1419" s="195" t="s">
        <v>1758</v>
      </c>
      <c r="G1419" s="39"/>
      <c r="H1419" s="39"/>
      <c r="I1419" s="191"/>
      <c r="J1419" s="39"/>
      <c r="K1419" s="39"/>
      <c r="L1419" s="42"/>
      <c r="M1419" s="192"/>
      <c r="N1419" s="193"/>
      <c r="O1419" s="67"/>
      <c r="P1419" s="67"/>
      <c r="Q1419" s="67"/>
      <c r="R1419" s="67"/>
      <c r="S1419" s="67"/>
      <c r="T1419" s="68"/>
      <c r="U1419" s="37"/>
      <c r="V1419" s="37"/>
      <c r="W1419" s="37"/>
      <c r="X1419" s="37"/>
      <c r="Y1419" s="37"/>
      <c r="Z1419" s="37"/>
      <c r="AA1419" s="37"/>
      <c r="AB1419" s="37"/>
      <c r="AC1419" s="37"/>
      <c r="AD1419" s="37"/>
      <c r="AE1419" s="37"/>
      <c r="AT1419" s="20" t="s">
        <v>176</v>
      </c>
      <c r="AU1419" s="20" t="s">
        <v>87</v>
      </c>
    </row>
    <row r="1420" spans="1:65" s="13" customFormat="1" ht="22.5">
      <c r="B1420" s="196"/>
      <c r="C1420" s="197"/>
      <c r="D1420" s="189" t="s">
        <v>178</v>
      </c>
      <c r="E1420" s="198" t="s">
        <v>21</v>
      </c>
      <c r="F1420" s="199" t="s">
        <v>1743</v>
      </c>
      <c r="G1420" s="197"/>
      <c r="H1420" s="200">
        <v>0.497</v>
      </c>
      <c r="I1420" s="201"/>
      <c r="J1420" s="197"/>
      <c r="K1420" s="197"/>
      <c r="L1420" s="202"/>
      <c r="M1420" s="203"/>
      <c r="N1420" s="204"/>
      <c r="O1420" s="204"/>
      <c r="P1420" s="204"/>
      <c r="Q1420" s="204"/>
      <c r="R1420" s="204"/>
      <c r="S1420" s="204"/>
      <c r="T1420" s="205"/>
      <c r="AT1420" s="206" t="s">
        <v>178</v>
      </c>
      <c r="AU1420" s="206" t="s">
        <v>87</v>
      </c>
      <c r="AV1420" s="13" t="s">
        <v>87</v>
      </c>
      <c r="AW1420" s="13" t="s">
        <v>38</v>
      </c>
      <c r="AX1420" s="13" t="s">
        <v>77</v>
      </c>
      <c r="AY1420" s="206" t="s">
        <v>165</v>
      </c>
    </row>
    <row r="1421" spans="1:65" s="13" customFormat="1" ht="11.25">
      <c r="B1421" s="196"/>
      <c r="C1421" s="197"/>
      <c r="D1421" s="189" t="s">
        <v>178</v>
      </c>
      <c r="E1421" s="198" t="s">
        <v>21</v>
      </c>
      <c r="F1421" s="199" t="s">
        <v>1759</v>
      </c>
      <c r="G1421" s="197"/>
      <c r="H1421" s="200">
        <v>5.7000000000000002E-2</v>
      </c>
      <c r="I1421" s="201"/>
      <c r="J1421" s="197"/>
      <c r="K1421" s="197"/>
      <c r="L1421" s="202"/>
      <c r="M1421" s="203"/>
      <c r="N1421" s="204"/>
      <c r="O1421" s="204"/>
      <c r="P1421" s="204"/>
      <c r="Q1421" s="204"/>
      <c r="R1421" s="204"/>
      <c r="S1421" s="204"/>
      <c r="T1421" s="205"/>
      <c r="AT1421" s="206" t="s">
        <v>178</v>
      </c>
      <c r="AU1421" s="206" t="s">
        <v>87</v>
      </c>
      <c r="AV1421" s="13" t="s">
        <v>87</v>
      </c>
      <c r="AW1421" s="13" t="s">
        <v>38</v>
      </c>
      <c r="AX1421" s="13" t="s">
        <v>77</v>
      </c>
      <c r="AY1421" s="206" t="s">
        <v>165</v>
      </c>
    </row>
    <row r="1422" spans="1:65" s="14" customFormat="1" ht="11.25">
      <c r="B1422" s="207"/>
      <c r="C1422" s="208"/>
      <c r="D1422" s="189" t="s">
        <v>178</v>
      </c>
      <c r="E1422" s="209" t="s">
        <v>21</v>
      </c>
      <c r="F1422" s="210" t="s">
        <v>180</v>
      </c>
      <c r="G1422" s="208"/>
      <c r="H1422" s="211">
        <v>0.55400000000000005</v>
      </c>
      <c r="I1422" s="212"/>
      <c r="J1422" s="208"/>
      <c r="K1422" s="208"/>
      <c r="L1422" s="213"/>
      <c r="M1422" s="214"/>
      <c r="N1422" s="215"/>
      <c r="O1422" s="215"/>
      <c r="P1422" s="215"/>
      <c r="Q1422" s="215"/>
      <c r="R1422" s="215"/>
      <c r="S1422" s="215"/>
      <c r="T1422" s="216"/>
      <c r="AT1422" s="217" t="s">
        <v>178</v>
      </c>
      <c r="AU1422" s="217" t="s">
        <v>87</v>
      </c>
      <c r="AV1422" s="14" t="s">
        <v>172</v>
      </c>
      <c r="AW1422" s="14" t="s">
        <v>38</v>
      </c>
      <c r="AX1422" s="14" t="s">
        <v>85</v>
      </c>
      <c r="AY1422" s="217" t="s">
        <v>165</v>
      </c>
    </row>
    <row r="1423" spans="1:65" s="2" customFormat="1" ht="33" customHeight="1">
      <c r="A1423" s="37"/>
      <c r="B1423" s="38"/>
      <c r="C1423" s="176" t="s">
        <v>1760</v>
      </c>
      <c r="D1423" s="176" t="s">
        <v>167</v>
      </c>
      <c r="E1423" s="177" t="s">
        <v>1761</v>
      </c>
      <c r="F1423" s="178" t="s">
        <v>1762</v>
      </c>
      <c r="G1423" s="179" t="s">
        <v>261</v>
      </c>
      <c r="H1423" s="180">
        <v>4.2999999999999997E-2</v>
      </c>
      <c r="I1423" s="181"/>
      <c r="J1423" s="182">
        <f>ROUND(I1423*H1423,2)</f>
        <v>0</v>
      </c>
      <c r="K1423" s="178" t="s">
        <v>171</v>
      </c>
      <c r="L1423" s="42"/>
      <c r="M1423" s="183" t="s">
        <v>21</v>
      </c>
      <c r="N1423" s="184" t="s">
        <v>48</v>
      </c>
      <c r="O1423" s="67"/>
      <c r="P1423" s="185">
        <f>O1423*H1423</f>
        <v>0</v>
      </c>
      <c r="Q1423" s="185">
        <v>0</v>
      </c>
      <c r="R1423" s="185">
        <f>Q1423*H1423</f>
        <v>0</v>
      </c>
      <c r="S1423" s="185">
        <v>0</v>
      </c>
      <c r="T1423" s="186">
        <f>S1423*H1423</f>
        <v>0</v>
      </c>
      <c r="U1423" s="37"/>
      <c r="V1423" s="37"/>
      <c r="W1423" s="37"/>
      <c r="X1423" s="37"/>
      <c r="Y1423" s="37"/>
      <c r="Z1423" s="37"/>
      <c r="AA1423" s="37"/>
      <c r="AB1423" s="37"/>
      <c r="AC1423" s="37"/>
      <c r="AD1423" s="37"/>
      <c r="AE1423" s="37"/>
      <c r="AR1423" s="187" t="s">
        <v>172</v>
      </c>
      <c r="AT1423" s="187" t="s">
        <v>167</v>
      </c>
      <c r="AU1423" s="187" t="s">
        <v>87</v>
      </c>
      <c r="AY1423" s="20" t="s">
        <v>165</v>
      </c>
      <c r="BE1423" s="188">
        <f>IF(N1423="základní",J1423,0)</f>
        <v>0</v>
      </c>
      <c r="BF1423" s="188">
        <f>IF(N1423="snížená",J1423,0)</f>
        <v>0</v>
      </c>
      <c r="BG1423" s="188">
        <f>IF(N1423="zákl. přenesená",J1423,0)</f>
        <v>0</v>
      </c>
      <c r="BH1423" s="188">
        <f>IF(N1423="sníž. přenesená",J1423,0)</f>
        <v>0</v>
      </c>
      <c r="BI1423" s="188">
        <f>IF(N1423="nulová",J1423,0)</f>
        <v>0</v>
      </c>
      <c r="BJ1423" s="20" t="s">
        <v>85</v>
      </c>
      <c r="BK1423" s="188">
        <f>ROUND(I1423*H1423,2)</f>
        <v>0</v>
      </c>
      <c r="BL1423" s="20" t="s">
        <v>172</v>
      </c>
      <c r="BM1423" s="187" t="s">
        <v>1763</v>
      </c>
    </row>
    <row r="1424" spans="1:65" s="2" customFormat="1" ht="29.25">
      <c r="A1424" s="37"/>
      <c r="B1424" s="38"/>
      <c r="C1424" s="39"/>
      <c r="D1424" s="189" t="s">
        <v>174</v>
      </c>
      <c r="E1424" s="39"/>
      <c r="F1424" s="190" t="s">
        <v>1764</v>
      </c>
      <c r="G1424" s="39"/>
      <c r="H1424" s="39"/>
      <c r="I1424" s="191"/>
      <c r="J1424" s="39"/>
      <c r="K1424" s="39"/>
      <c r="L1424" s="42"/>
      <c r="M1424" s="192"/>
      <c r="N1424" s="193"/>
      <c r="O1424" s="67"/>
      <c r="P1424" s="67"/>
      <c r="Q1424" s="67"/>
      <c r="R1424" s="67"/>
      <c r="S1424" s="67"/>
      <c r="T1424" s="68"/>
      <c r="U1424" s="37"/>
      <c r="V1424" s="37"/>
      <c r="W1424" s="37"/>
      <c r="X1424" s="37"/>
      <c r="Y1424" s="37"/>
      <c r="Z1424" s="37"/>
      <c r="AA1424" s="37"/>
      <c r="AB1424" s="37"/>
      <c r="AC1424" s="37"/>
      <c r="AD1424" s="37"/>
      <c r="AE1424" s="37"/>
      <c r="AT1424" s="20" t="s">
        <v>174</v>
      </c>
      <c r="AU1424" s="20" t="s">
        <v>87</v>
      </c>
    </row>
    <row r="1425" spans="1:65" s="2" customFormat="1" ht="11.25">
      <c r="A1425" s="37"/>
      <c r="B1425" s="38"/>
      <c r="C1425" s="39"/>
      <c r="D1425" s="194" t="s">
        <v>176</v>
      </c>
      <c r="E1425" s="39"/>
      <c r="F1425" s="195" t="s">
        <v>1765</v>
      </c>
      <c r="G1425" s="39"/>
      <c r="H1425" s="39"/>
      <c r="I1425" s="191"/>
      <c r="J1425" s="39"/>
      <c r="K1425" s="39"/>
      <c r="L1425" s="42"/>
      <c r="M1425" s="192"/>
      <c r="N1425" s="193"/>
      <c r="O1425" s="67"/>
      <c r="P1425" s="67"/>
      <c r="Q1425" s="67"/>
      <c r="R1425" s="67"/>
      <c r="S1425" s="67"/>
      <c r="T1425" s="68"/>
      <c r="U1425" s="37"/>
      <c r="V1425" s="37"/>
      <c r="W1425" s="37"/>
      <c r="X1425" s="37"/>
      <c r="Y1425" s="37"/>
      <c r="Z1425" s="37"/>
      <c r="AA1425" s="37"/>
      <c r="AB1425" s="37"/>
      <c r="AC1425" s="37"/>
      <c r="AD1425" s="37"/>
      <c r="AE1425" s="37"/>
      <c r="AT1425" s="20" t="s">
        <v>176</v>
      </c>
      <c r="AU1425" s="20" t="s">
        <v>87</v>
      </c>
    </row>
    <row r="1426" spans="1:65" s="13" customFormat="1" ht="11.25">
      <c r="B1426" s="196"/>
      <c r="C1426" s="197"/>
      <c r="D1426" s="189" t="s">
        <v>178</v>
      </c>
      <c r="E1426" s="198" t="s">
        <v>21</v>
      </c>
      <c r="F1426" s="199" t="s">
        <v>1766</v>
      </c>
      <c r="G1426" s="197"/>
      <c r="H1426" s="200">
        <v>4.2999999999999997E-2</v>
      </c>
      <c r="I1426" s="201"/>
      <c r="J1426" s="197"/>
      <c r="K1426" s="197"/>
      <c r="L1426" s="202"/>
      <c r="M1426" s="203"/>
      <c r="N1426" s="204"/>
      <c r="O1426" s="204"/>
      <c r="P1426" s="204"/>
      <c r="Q1426" s="204"/>
      <c r="R1426" s="204"/>
      <c r="S1426" s="204"/>
      <c r="T1426" s="205"/>
      <c r="AT1426" s="206" t="s">
        <v>178</v>
      </c>
      <c r="AU1426" s="206" t="s">
        <v>87</v>
      </c>
      <c r="AV1426" s="13" t="s">
        <v>87</v>
      </c>
      <c r="AW1426" s="13" t="s">
        <v>38</v>
      </c>
      <c r="AX1426" s="13" t="s">
        <v>77</v>
      </c>
      <c r="AY1426" s="206" t="s">
        <v>165</v>
      </c>
    </row>
    <row r="1427" spans="1:65" s="14" customFormat="1" ht="11.25">
      <c r="B1427" s="207"/>
      <c r="C1427" s="208"/>
      <c r="D1427" s="189" t="s">
        <v>178</v>
      </c>
      <c r="E1427" s="209" t="s">
        <v>21</v>
      </c>
      <c r="F1427" s="210" t="s">
        <v>180</v>
      </c>
      <c r="G1427" s="208"/>
      <c r="H1427" s="211">
        <v>4.2999999999999997E-2</v>
      </c>
      <c r="I1427" s="212"/>
      <c r="J1427" s="208"/>
      <c r="K1427" s="208"/>
      <c r="L1427" s="213"/>
      <c r="M1427" s="214"/>
      <c r="N1427" s="215"/>
      <c r="O1427" s="215"/>
      <c r="P1427" s="215"/>
      <c r="Q1427" s="215"/>
      <c r="R1427" s="215"/>
      <c r="S1427" s="215"/>
      <c r="T1427" s="216"/>
      <c r="AT1427" s="217" t="s">
        <v>178</v>
      </c>
      <c r="AU1427" s="217" t="s">
        <v>87</v>
      </c>
      <c r="AV1427" s="14" t="s">
        <v>172</v>
      </c>
      <c r="AW1427" s="14" t="s">
        <v>38</v>
      </c>
      <c r="AX1427" s="14" t="s">
        <v>85</v>
      </c>
      <c r="AY1427" s="217" t="s">
        <v>165</v>
      </c>
    </row>
    <row r="1428" spans="1:65" s="2" customFormat="1" ht="24.2" customHeight="1">
      <c r="A1428" s="37"/>
      <c r="B1428" s="38"/>
      <c r="C1428" s="176" t="s">
        <v>1767</v>
      </c>
      <c r="D1428" s="176" t="s">
        <v>167</v>
      </c>
      <c r="E1428" s="177" t="s">
        <v>280</v>
      </c>
      <c r="F1428" s="178" t="s">
        <v>1768</v>
      </c>
      <c r="G1428" s="179" t="s">
        <v>261</v>
      </c>
      <c r="H1428" s="180">
        <v>1.546</v>
      </c>
      <c r="I1428" s="181"/>
      <c r="J1428" s="182">
        <f>ROUND(I1428*H1428,2)</f>
        <v>0</v>
      </c>
      <c r="K1428" s="178" t="s">
        <v>21</v>
      </c>
      <c r="L1428" s="42"/>
      <c r="M1428" s="183" t="s">
        <v>21</v>
      </c>
      <c r="N1428" s="184" t="s">
        <v>48</v>
      </c>
      <c r="O1428" s="67"/>
      <c r="P1428" s="185">
        <f>O1428*H1428</f>
        <v>0</v>
      </c>
      <c r="Q1428" s="185">
        <v>0</v>
      </c>
      <c r="R1428" s="185">
        <f>Q1428*H1428</f>
        <v>0</v>
      </c>
      <c r="S1428" s="185">
        <v>0</v>
      </c>
      <c r="T1428" s="186">
        <f>S1428*H1428</f>
        <v>0</v>
      </c>
      <c r="U1428" s="37"/>
      <c r="V1428" s="37"/>
      <c r="W1428" s="37"/>
      <c r="X1428" s="37"/>
      <c r="Y1428" s="37"/>
      <c r="Z1428" s="37"/>
      <c r="AA1428" s="37"/>
      <c r="AB1428" s="37"/>
      <c r="AC1428" s="37"/>
      <c r="AD1428" s="37"/>
      <c r="AE1428" s="37"/>
      <c r="AR1428" s="187" t="s">
        <v>172</v>
      </c>
      <c r="AT1428" s="187" t="s">
        <v>167</v>
      </c>
      <c r="AU1428" s="187" t="s">
        <v>87</v>
      </c>
      <c r="AY1428" s="20" t="s">
        <v>165</v>
      </c>
      <c r="BE1428" s="188">
        <f>IF(N1428="základní",J1428,0)</f>
        <v>0</v>
      </c>
      <c r="BF1428" s="188">
        <f>IF(N1428="snížená",J1428,0)</f>
        <v>0</v>
      </c>
      <c r="BG1428" s="188">
        <f>IF(N1428="zákl. přenesená",J1428,0)</f>
        <v>0</v>
      </c>
      <c r="BH1428" s="188">
        <f>IF(N1428="sníž. přenesená",J1428,0)</f>
        <v>0</v>
      </c>
      <c r="BI1428" s="188">
        <f>IF(N1428="nulová",J1428,0)</f>
        <v>0</v>
      </c>
      <c r="BJ1428" s="20" t="s">
        <v>85</v>
      </c>
      <c r="BK1428" s="188">
        <f>ROUND(I1428*H1428,2)</f>
        <v>0</v>
      </c>
      <c r="BL1428" s="20" t="s">
        <v>172</v>
      </c>
      <c r="BM1428" s="187" t="s">
        <v>1769</v>
      </c>
    </row>
    <row r="1429" spans="1:65" s="2" customFormat="1" ht="19.5">
      <c r="A1429" s="37"/>
      <c r="B1429" s="38"/>
      <c r="C1429" s="39"/>
      <c r="D1429" s="189" t="s">
        <v>174</v>
      </c>
      <c r="E1429" s="39"/>
      <c r="F1429" s="190" t="s">
        <v>1770</v>
      </c>
      <c r="G1429" s="39"/>
      <c r="H1429" s="39"/>
      <c r="I1429" s="191"/>
      <c r="J1429" s="39"/>
      <c r="K1429" s="39"/>
      <c r="L1429" s="42"/>
      <c r="M1429" s="192"/>
      <c r="N1429" s="193"/>
      <c r="O1429" s="67"/>
      <c r="P1429" s="67"/>
      <c r="Q1429" s="67"/>
      <c r="R1429" s="67"/>
      <c r="S1429" s="67"/>
      <c r="T1429" s="68"/>
      <c r="U1429" s="37"/>
      <c r="V1429" s="37"/>
      <c r="W1429" s="37"/>
      <c r="X1429" s="37"/>
      <c r="Y1429" s="37"/>
      <c r="Z1429" s="37"/>
      <c r="AA1429" s="37"/>
      <c r="AB1429" s="37"/>
      <c r="AC1429" s="37"/>
      <c r="AD1429" s="37"/>
      <c r="AE1429" s="37"/>
      <c r="AT1429" s="20" t="s">
        <v>174</v>
      </c>
      <c r="AU1429" s="20" t="s">
        <v>87</v>
      </c>
    </row>
    <row r="1430" spans="1:65" s="13" customFormat="1" ht="22.5">
      <c r="B1430" s="196"/>
      <c r="C1430" s="197"/>
      <c r="D1430" s="189" t="s">
        <v>178</v>
      </c>
      <c r="E1430" s="198" t="s">
        <v>21</v>
      </c>
      <c r="F1430" s="199" t="s">
        <v>1771</v>
      </c>
      <c r="G1430" s="197"/>
      <c r="H1430" s="200">
        <v>0.83399999999999996</v>
      </c>
      <c r="I1430" s="201"/>
      <c r="J1430" s="197"/>
      <c r="K1430" s="197"/>
      <c r="L1430" s="202"/>
      <c r="M1430" s="203"/>
      <c r="N1430" s="204"/>
      <c r="O1430" s="204"/>
      <c r="P1430" s="204"/>
      <c r="Q1430" s="204"/>
      <c r="R1430" s="204"/>
      <c r="S1430" s="204"/>
      <c r="T1430" s="205"/>
      <c r="AT1430" s="206" t="s">
        <v>178</v>
      </c>
      <c r="AU1430" s="206" t="s">
        <v>87</v>
      </c>
      <c r="AV1430" s="13" t="s">
        <v>87</v>
      </c>
      <c r="AW1430" s="13" t="s">
        <v>38</v>
      </c>
      <c r="AX1430" s="13" t="s">
        <v>77</v>
      </c>
      <c r="AY1430" s="206" t="s">
        <v>165</v>
      </c>
    </row>
    <row r="1431" spans="1:65" s="13" customFormat="1" ht="22.5">
      <c r="B1431" s="196"/>
      <c r="C1431" s="197"/>
      <c r="D1431" s="189" t="s">
        <v>178</v>
      </c>
      <c r="E1431" s="198" t="s">
        <v>21</v>
      </c>
      <c r="F1431" s="199" t="s">
        <v>1742</v>
      </c>
      <c r="G1431" s="197"/>
      <c r="H1431" s="200">
        <v>0.71199999999999997</v>
      </c>
      <c r="I1431" s="201"/>
      <c r="J1431" s="197"/>
      <c r="K1431" s="197"/>
      <c r="L1431" s="202"/>
      <c r="M1431" s="203"/>
      <c r="N1431" s="204"/>
      <c r="O1431" s="204"/>
      <c r="P1431" s="204"/>
      <c r="Q1431" s="204"/>
      <c r="R1431" s="204"/>
      <c r="S1431" s="204"/>
      <c r="T1431" s="205"/>
      <c r="AT1431" s="206" t="s">
        <v>178</v>
      </c>
      <c r="AU1431" s="206" t="s">
        <v>87</v>
      </c>
      <c r="AV1431" s="13" t="s">
        <v>87</v>
      </c>
      <c r="AW1431" s="13" t="s">
        <v>38</v>
      </c>
      <c r="AX1431" s="13" t="s">
        <v>77</v>
      </c>
      <c r="AY1431" s="206" t="s">
        <v>165</v>
      </c>
    </row>
    <row r="1432" spans="1:65" s="14" customFormat="1" ht="11.25">
      <c r="B1432" s="207"/>
      <c r="C1432" s="208"/>
      <c r="D1432" s="189" t="s">
        <v>178</v>
      </c>
      <c r="E1432" s="209" t="s">
        <v>21</v>
      </c>
      <c r="F1432" s="210" t="s">
        <v>180</v>
      </c>
      <c r="G1432" s="208"/>
      <c r="H1432" s="211">
        <v>1.5459999999999998</v>
      </c>
      <c r="I1432" s="212"/>
      <c r="J1432" s="208"/>
      <c r="K1432" s="208"/>
      <c r="L1432" s="213"/>
      <c r="M1432" s="214"/>
      <c r="N1432" s="215"/>
      <c r="O1432" s="215"/>
      <c r="P1432" s="215"/>
      <c r="Q1432" s="215"/>
      <c r="R1432" s="215"/>
      <c r="S1432" s="215"/>
      <c r="T1432" s="216"/>
      <c r="AT1432" s="217" t="s">
        <v>178</v>
      </c>
      <c r="AU1432" s="217" t="s">
        <v>87</v>
      </c>
      <c r="AV1432" s="14" t="s">
        <v>172</v>
      </c>
      <c r="AW1432" s="14" t="s">
        <v>38</v>
      </c>
      <c r="AX1432" s="14" t="s">
        <v>85</v>
      </c>
      <c r="AY1432" s="217" t="s">
        <v>165</v>
      </c>
    </row>
    <row r="1433" spans="1:65" s="12" customFormat="1" ht="22.9" customHeight="1">
      <c r="B1433" s="160"/>
      <c r="C1433" s="161"/>
      <c r="D1433" s="162" t="s">
        <v>76</v>
      </c>
      <c r="E1433" s="174" t="s">
        <v>1772</v>
      </c>
      <c r="F1433" s="174" t="s">
        <v>1773</v>
      </c>
      <c r="G1433" s="161"/>
      <c r="H1433" s="161"/>
      <c r="I1433" s="164"/>
      <c r="J1433" s="175">
        <f>BK1433</f>
        <v>0</v>
      </c>
      <c r="K1433" s="161"/>
      <c r="L1433" s="166"/>
      <c r="M1433" s="167"/>
      <c r="N1433" s="168"/>
      <c r="O1433" s="168"/>
      <c r="P1433" s="169">
        <f>SUM(P1434:P1436)</f>
        <v>0</v>
      </c>
      <c r="Q1433" s="168"/>
      <c r="R1433" s="169">
        <f>SUM(R1434:R1436)</f>
        <v>0</v>
      </c>
      <c r="S1433" s="168"/>
      <c r="T1433" s="170">
        <f>SUM(T1434:T1436)</f>
        <v>0</v>
      </c>
      <c r="AR1433" s="171" t="s">
        <v>85</v>
      </c>
      <c r="AT1433" s="172" t="s">
        <v>76</v>
      </c>
      <c r="AU1433" s="172" t="s">
        <v>85</v>
      </c>
      <c r="AY1433" s="171" t="s">
        <v>165</v>
      </c>
      <c r="BK1433" s="173">
        <f>SUM(BK1434:BK1436)</f>
        <v>0</v>
      </c>
    </row>
    <row r="1434" spans="1:65" s="2" customFormat="1" ht="24.2" customHeight="1">
      <c r="A1434" s="37"/>
      <c r="B1434" s="38"/>
      <c r="C1434" s="176" t="s">
        <v>1774</v>
      </c>
      <c r="D1434" s="176" t="s">
        <v>167</v>
      </c>
      <c r="E1434" s="177" t="s">
        <v>1775</v>
      </c>
      <c r="F1434" s="178" t="s">
        <v>1776</v>
      </c>
      <c r="G1434" s="179" t="s">
        <v>261</v>
      </c>
      <c r="H1434" s="180">
        <v>310.55599999999998</v>
      </c>
      <c r="I1434" s="181"/>
      <c r="J1434" s="182">
        <f>ROUND(I1434*H1434,2)</f>
        <v>0</v>
      </c>
      <c r="K1434" s="178" t="s">
        <v>171</v>
      </c>
      <c r="L1434" s="42"/>
      <c r="M1434" s="183" t="s">
        <v>21</v>
      </c>
      <c r="N1434" s="184" t="s">
        <v>48</v>
      </c>
      <c r="O1434" s="67"/>
      <c r="P1434" s="185">
        <f>O1434*H1434</f>
        <v>0</v>
      </c>
      <c r="Q1434" s="185">
        <v>0</v>
      </c>
      <c r="R1434" s="185">
        <f>Q1434*H1434</f>
        <v>0</v>
      </c>
      <c r="S1434" s="185">
        <v>0</v>
      </c>
      <c r="T1434" s="186">
        <f>S1434*H1434</f>
        <v>0</v>
      </c>
      <c r="U1434" s="37"/>
      <c r="V1434" s="37"/>
      <c r="W1434" s="37"/>
      <c r="X1434" s="37"/>
      <c r="Y1434" s="37"/>
      <c r="Z1434" s="37"/>
      <c r="AA1434" s="37"/>
      <c r="AB1434" s="37"/>
      <c r="AC1434" s="37"/>
      <c r="AD1434" s="37"/>
      <c r="AE1434" s="37"/>
      <c r="AR1434" s="187" t="s">
        <v>172</v>
      </c>
      <c r="AT1434" s="187" t="s">
        <v>167</v>
      </c>
      <c r="AU1434" s="187" t="s">
        <v>87</v>
      </c>
      <c r="AY1434" s="20" t="s">
        <v>165</v>
      </c>
      <c r="BE1434" s="188">
        <f>IF(N1434="základní",J1434,0)</f>
        <v>0</v>
      </c>
      <c r="BF1434" s="188">
        <f>IF(N1434="snížená",J1434,0)</f>
        <v>0</v>
      </c>
      <c r="BG1434" s="188">
        <f>IF(N1434="zákl. přenesená",J1434,0)</f>
        <v>0</v>
      </c>
      <c r="BH1434" s="188">
        <f>IF(N1434="sníž. přenesená",J1434,0)</f>
        <v>0</v>
      </c>
      <c r="BI1434" s="188">
        <f>IF(N1434="nulová",J1434,0)</f>
        <v>0</v>
      </c>
      <c r="BJ1434" s="20" t="s">
        <v>85</v>
      </c>
      <c r="BK1434" s="188">
        <f>ROUND(I1434*H1434,2)</f>
        <v>0</v>
      </c>
      <c r="BL1434" s="20" t="s">
        <v>172</v>
      </c>
      <c r="BM1434" s="187" t="s">
        <v>1777</v>
      </c>
    </row>
    <row r="1435" spans="1:65" s="2" customFormat="1" ht="39">
      <c r="A1435" s="37"/>
      <c r="B1435" s="38"/>
      <c r="C1435" s="39"/>
      <c r="D1435" s="189" t="s">
        <v>174</v>
      </c>
      <c r="E1435" s="39"/>
      <c r="F1435" s="190" t="s">
        <v>1778</v>
      </c>
      <c r="G1435" s="39"/>
      <c r="H1435" s="39"/>
      <c r="I1435" s="191"/>
      <c r="J1435" s="39"/>
      <c r="K1435" s="39"/>
      <c r="L1435" s="42"/>
      <c r="M1435" s="192"/>
      <c r="N1435" s="193"/>
      <c r="O1435" s="67"/>
      <c r="P1435" s="67"/>
      <c r="Q1435" s="67"/>
      <c r="R1435" s="67"/>
      <c r="S1435" s="67"/>
      <c r="T1435" s="68"/>
      <c r="U1435" s="37"/>
      <c r="V1435" s="37"/>
      <c r="W1435" s="37"/>
      <c r="X1435" s="37"/>
      <c r="Y1435" s="37"/>
      <c r="Z1435" s="37"/>
      <c r="AA1435" s="37"/>
      <c r="AB1435" s="37"/>
      <c r="AC1435" s="37"/>
      <c r="AD1435" s="37"/>
      <c r="AE1435" s="37"/>
      <c r="AT1435" s="20" t="s">
        <v>174</v>
      </c>
      <c r="AU1435" s="20" t="s">
        <v>87</v>
      </c>
    </row>
    <row r="1436" spans="1:65" s="2" customFormat="1" ht="11.25">
      <c r="A1436" s="37"/>
      <c r="B1436" s="38"/>
      <c r="C1436" s="39"/>
      <c r="D1436" s="194" t="s">
        <v>176</v>
      </c>
      <c r="E1436" s="39"/>
      <c r="F1436" s="195" t="s">
        <v>1779</v>
      </c>
      <c r="G1436" s="39"/>
      <c r="H1436" s="39"/>
      <c r="I1436" s="191"/>
      <c r="J1436" s="39"/>
      <c r="K1436" s="39"/>
      <c r="L1436" s="42"/>
      <c r="M1436" s="192"/>
      <c r="N1436" s="193"/>
      <c r="O1436" s="67"/>
      <c r="P1436" s="67"/>
      <c r="Q1436" s="67"/>
      <c r="R1436" s="67"/>
      <c r="S1436" s="67"/>
      <c r="T1436" s="68"/>
      <c r="U1436" s="37"/>
      <c r="V1436" s="37"/>
      <c r="W1436" s="37"/>
      <c r="X1436" s="37"/>
      <c r="Y1436" s="37"/>
      <c r="Z1436" s="37"/>
      <c r="AA1436" s="37"/>
      <c r="AB1436" s="37"/>
      <c r="AC1436" s="37"/>
      <c r="AD1436" s="37"/>
      <c r="AE1436" s="37"/>
      <c r="AT1436" s="20" t="s">
        <v>176</v>
      </c>
      <c r="AU1436" s="20" t="s">
        <v>87</v>
      </c>
    </row>
    <row r="1437" spans="1:65" s="12" customFormat="1" ht="25.9" customHeight="1">
      <c r="B1437" s="160"/>
      <c r="C1437" s="161"/>
      <c r="D1437" s="162" t="s">
        <v>76</v>
      </c>
      <c r="E1437" s="163" t="s">
        <v>1780</v>
      </c>
      <c r="F1437" s="163" t="s">
        <v>1781</v>
      </c>
      <c r="G1437" s="161"/>
      <c r="H1437" s="161"/>
      <c r="I1437" s="164"/>
      <c r="J1437" s="165">
        <f>BK1437</f>
        <v>0</v>
      </c>
      <c r="K1437" s="161"/>
      <c r="L1437" s="166"/>
      <c r="M1437" s="167"/>
      <c r="N1437" s="168"/>
      <c r="O1437" s="168"/>
      <c r="P1437" s="169">
        <f>P1438+P1492+P1565+P1650+P1664+P1673+P1899+P2031+P2242+P2394+P2621+P2848+P3014+P3033+P3061+P3077+P3209+P3388+P3448</f>
        <v>0</v>
      </c>
      <c r="Q1437" s="168"/>
      <c r="R1437" s="169">
        <f>R1438+R1492+R1565+R1650+R1664+R1673+R1899+R2031+R2242+R2394+R2621+R2848+R3014+R3033+R3061+R3077+R3209+R3388+R3448</f>
        <v>250.68126654</v>
      </c>
      <c r="S1437" s="168"/>
      <c r="T1437" s="170">
        <f>T1438+T1492+T1565+T1650+T1664+T1673+T1899+T2031+T2242+T2394+T2621+T2848+T3014+T3033+T3061+T3077+T3209+T3388+T3448</f>
        <v>42.654336009999994</v>
      </c>
      <c r="AR1437" s="171" t="s">
        <v>87</v>
      </c>
      <c r="AT1437" s="172" t="s">
        <v>76</v>
      </c>
      <c r="AU1437" s="172" t="s">
        <v>77</v>
      </c>
      <c r="AY1437" s="171" t="s">
        <v>165</v>
      </c>
      <c r="BK1437" s="173">
        <f>BK1438+BK1492+BK1565+BK1650+BK1664+BK1673+BK1899+BK2031+BK2242+BK2394+BK2621+BK2848+BK3014+BK3033+BK3061+BK3077+BK3209+BK3388+BK3448</f>
        <v>0</v>
      </c>
    </row>
    <row r="1438" spans="1:65" s="12" customFormat="1" ht="22.9" customHeight="1">
      <c r="B1438" s="160"/>
      <c r="C1438" s="161"/>
      <c r="D1438" s="162" t="s">
        <v>76</v>
      </c>
      <c r="E1438" s="174" t="s">
        <v>1782</v>
      </c>
      <c r="F1438" s="174" t="s">
        <v>1783</v>
      </c>
      <c r="G1438" s="161"/>
      <c r="H1438" s="161"/>
      <c r="I1438" s="164"/>
      <c r="J1438" s="175">
        <f>BK1438</f>
        <v>0</v>
      </c>
      <c r="K1438" s="161"/>
      <c r="L1438" s="166"/>
      <c r="M1438" s="167"/>
      <c r="N1438" s="168"/>
      <c r="O1438" s="168"/>
      <c r="P1438" s="169">
        <f>SUM(P1439:P1491)</f>
        <v>0</v>
      </c>
      <c r="Q1438" s="168"/>
      <c r="R1438" s="169">
        <f>SUM(R1439:R1491)</f>
        <v>0.17789000000000002</v>
      </c>
      <c r="S1438" s="168"/>
      <c r="T1438" s="170">
        <f>SUM(T1439:T1491)</f>
        <v>4.3257499999999997E-2</v>
      </c>
      <c r="AR1438" s="171" t="s">
        <v>87</v>
      </c>
      <c r="AT1438" s="172" t="s">
        <v>76</v>
      </c>
      <c r="AU1438" s="172" t="s">
        <v>85</v>
      </c>
      <c r="AY1438" s="171" t="s">
        <v>165</v>
      </c>
      <c r="BK1438" s="173">
        <f>SUM(BK1439:BK1491)</f>
        <v>0</v>
      </c>
    </row>
    <row r="1439" spans="1:65" s="2" customFormat="1" ht="24.2" customHeight="1">
      <c r="A1439" s="37"/>
      <c r="B1439" s="38"/>
      <c r="C1439" s="176" t="s">
        <v>1784</v>
      </c>
      <c r="D1439" s="176" t="s">
        <v>167</v>
      </c>
      <c r="E1439" s="177" t="s">
        <v>1785</v>
      </c>
      <c r="F1439" s="178" t="s">
        <v>1786</v>
      </c>
      <c r="G1439" s="179" t="s">
        <v>170</v>
      </c>
      <c r="H1439" s="180">
        <v>9.3379999999999992</v>
      </c>
      <c r="I1439" s="181"/>
      <c r="J1439" s="182">
        <f>ROUND(I1439*H1439,2)</f>
        <v>0</v>
      </c>
      <c r="K1439" s="178" t="s">
        <v>171</v>
      </c>
      <c r="L1439" s="42"/>
      <c r="M1439" s="183" t="s">
        <v>21</v>
      </c>
      <c r="N1439" s="184" t="s">
        <v>48</v>
      </c>
      <c r="O1439" s="67"/>
      <c r="P1439" s="185">
        <f>O1439*H1439</f>
        <v>0</v>
      </c>
      <c r="Q1439" s="185">
        <v>0</v>
      </c>
      <c r="R1439" s="185">
        <f>Q1439*H1439</f>
        <v>0</v>
      </c>
      <c r="S1439" s="185">
        <v>0</v>
      </c>
      <c r="T1439" s="186">
        <f>S1439*H1439</f>
        <v>0</v>
      </c>
      <c r="U1439" s="37"/>
      <c r="V1439" s="37"/>
      <c r="W1439" s="37"/>
      <c r="X1439" s="37"/>
      <c r="Y1439" s="37"/>
      <c r="Z1439" s="37"/>
      <c r="AA1439" s="37"/>
      <c r="AB1439" s="37"/>
      <c r="AC1439" s="37"/>
      <c r="AD1439" s="37"/>
      <c r="AE1439" s="37"/>
      <c r="AR1439" s="187" t="s">
        <v>286</v>
      </c>
      <c r="AT1439" s="187" t="s">
        <v>167</v>
      </c>
      <c r="AU1439" s="187" t="s">
        <v>87</v>
      </c>
      <c r="AY1439" s="20" t="s">
        <v>165</v>
      </c>
      <c r="BE1439" s="188">
        <f>IF(N1439="základní",J1439,0)</f>
        <v>0</v>
      </c>
      <c r="BF1439" s="188">
        <f>IF(N1439="snížená",J1439,0)</f>
        <v>0</v>
      </c>
      <c r="BG1439" s="188">
        <f>IF(N1439="zákl. přenesená",J1439,0)</f>
        <v>0</v>
      </c>
      <c r="BH1439" s="188">
        <f>IF(N1439="sníž. přenesená",J1439,0)</f>
        <v>0</v>
      </c>
      <c r="BI1439" s="188">
        <f>IF(N1439="nulová",J1439,0)</f>
        <v>0</v>
      </c>
      <c r="BJ1439" s="20" t="s">
        <v>85</v>
      </c>
      <c r="BK1439" s="188">
        <f>ROUND(I1439*H1439,2)</f>
        <v>0</v>
      </c>
      <c r="BL1439" s="20" t="s">
        <v>286</v>
      </c>
      <c r="BM1439" s="187" t="s">
        <v>1787</v>
      </c>
    </row>
    <row r="1440" spans="1:65" s="2" customFormat="1" ht="19.5">
      <c r="A1440" s="37"/>
      <c r="B1440" s="38"/>
      <c r="C1440" s="39"/>
      <c r="D1440" s="189" t="s">
        <v>174</v>
      </c>
      <c r="E1440" s="39"/>
      <c r="F1440" s="190" t="s">
        <v>1788</v>
      </c>
      <c r="G1440" s="39"/>
      <c r="H1440" s="39"/>
      <c r="I1440" s="191"/>
      <c r="J1440" s="39"/>
      <c r="K1440" s="39"/>
      <c r="L1440" s="42"/>
      <c r="M1440" s="192"/>
      <c r="N1440" s="193"/>
      <c r="O1440" s="67"/>
      <c r="P1440" s="67"/>
      <c r="Q1440" s="67"/>
      <c r="R1440" s="67"/>
      <c r="S1440" s="67"/>
      <c r="T1440" s="68"/>
      <c r="U1440" s="37"/>
      <c r="V1440" s="37"/>
      <c r="W1440" s="37"/>
      <c r="X1440" s="37"/>
      <c r="Y1440" s="37"/>
      <c r="Z1440" s="37"/>
      <c r="AA1440" s="37"/>
      <c r="AB1440" s="37"/>
      <c r="AC1440" s="37"/>
      <c r="AD1440" s="37"/>
      <c r="AE1440" s="37"/>
      <c r="AT1440" s="20" t="s">
        <v>174</v>
      </c>
      <c r="AU1440" s="20" t="s">
        <v>87</v>
      </c>
    </row>
    <row r="1441" spans="1:65" s="2" customFormat="1" ht="11.25">
      <c r="A1441" s="37"/>
      <c r="B1441" s="38"/>
      <c r="C1441" s="39"/>
      <c r="D1441" s="194" t="s">
        <v>176</v>
      </c>
      <c r="E1441" s="39"/>
      <c r="F1441" s="195" t="s">
        <v>1789</v>
      </c>
      <c r="G1441" s="39"/>
      <c r="H1441" s="39"/>
      <c r="I1441" s="191"/>
      <c r="J1441" s="39"/>
      <c r="K1441" s="39"/>
      <c r="L1441" s="42"/>
      <c r="M1441" s="192"/>
      <c r="N1441" s="193"/>
      <c r="O1441" s="67"/>
      <c r="P1441" s="67"/>
      <c r="Q1441" s="67"/>
      <c r="R1441" s="67"/>
      <c r="S1441" s="67"/>
      <c r="T1441" s="68"/>
      <c r="U1441" s="37"/>
      <c r="V1441" s="37"/>
      <c r="W1441" s="37"/>
      <c r="X1441" s="37"/>
      <c r="Y1441" s="37"/>
      <c r="Z1441" s="37"/>
      <c r="AA1441" s="37"/>
      <c r="AB1441" s="37"/>
      <c r="AC1441" s="37"/>
      <c r="AD1441" s="37"/>
      <c r="AE1441" s="37"/>
      <c r="AT1441" s="20" t="s">
        <v>176</v>
      </c>
      <c r="AU1441" s="20" t="s">
        <v>87</v>
      </c>
    </row>
    <row r="1442" spans="1:65" s="13" customFormat="1" ht="11.25">
      <c r="B1442" s="196"/>
      <c r="C1442" s="197"/>
      <c r="D1442" s="189" t="s">
        <v>178</v>
      </c>
      <c r="E1442" s="198" t="s">
        <v>21</v>
      </c>
      <c r="F1442" s="199" t="s">
        <v>1790</v>
      </c>
      <c r="G1442" s="197"/>
      <c r="H1442" s="200">
        <v>6.7830000000000004</v>
      </c>
      <c r="I1442" s="201"/>
      <c r="J1442" s="197"/>
      <c r="K1442" s="197"/>
      <c r="L1442" s="202"/>
      <c r="M1442" s="203"/>
      <c r="N1442" s="204"/>
      <c r="O1442" s="204"/>
      <c r="P1442" s="204"/>
      <c r="Q1442" s="204"/>
      <c r="R1442" s="204"/>
      <c r="S1442" s="204"/>
      <c r="T1442" s="205"/>
      <c r="AT1442" s="206" t="s">
        <v>178</v>
      </c>
      <c r="AU1442" s="206" t="s">
        <v>87</v>
      </c>
      <c r="AV1442" s="13" t="s">
        <v>87</v>
      </c>
      <c r="AW1442" s="13" t="s">
        <v>38</v>
      </c>
      <c r="AX1442" s="13" t="s">
        <v>77</v>
      </c>
      <c r="AY1442" s="206" t="s">
        <v>165</v>
      </c>
    </row>
    <row r="1443" spans="1:65" s="13" customFormat="1" ht="22.5">
      <c r="B1443" s="196"/>
      <c r="C1443" s="197"/>
      <c r="D1443" s="189" t="s">
        <v>178</v>
      </c>
      <c r="E1443" s="198" t="s">
        <v>21</v>
      </c>
      <c r="F1443" s="199" t="s">
        <v>1791</v>
      </c>
      <c r="G1443" s="197"/>
      <c r="H1443" s="200">
        <v>2.5550000000000002</v>
      </c>
      <c r="I1443" s="201"/>
      <c r="J1443" s="197"/>
      <c r="K1443" s="197"/>
      <c r="L1443" s="202"/>
      <c r="M1443" s="203"/>
      <c r="N1443" s="204"/>
      <c r="O1443" s="204"/>
      <c r="P1443" s="204"/>
      <c r="Q1443" s="204"/>
      <c r="R1443" s="204"/>
      <c r="S1443" s="204"/>
      <c r="T1443" s="205"/>
      <c r="AT1443" s="206" t="s">
        <v>178</v>
      </c>
      <c r="AU1443" s="206" t="s">
        <v>87</v>
      </c>
      <c r="AV1443" s="13" t="s">
        <v>87</v>
      </c>
      <c r="AW1443" s="13" t="s">
        <v>38</v>
      </c>
      <c r="AX1443" s="13" t="s">
        <v>77</v>
      </c>
      <c r="AY1443" s="206" t="s">
        <v>165</v>
      </c>
    </row>
    <row r="1444" spans="1:65" s="14" customFormat="1" ht="11.25">
      <c r="B1444" s="207"/>
      <c r="C1444" s="208"/>
      <c r="D1444" s="189" t="s">
        <v>178</v>
      </c>
      <c r="E1444" s="209" t="s">
        <v>21</v>
      </c>
      <c r="F1444" s="210" t="s">
        <v>180</v>
      </c>
      <c r="G1444" s="208"/>
      <c r="H1444" s="211">
        <v>9.338000000000001</v>
      </c>
      <c r="I1444" s="212"/>
      <c r="J1444" s="208"/>
      <c r="K1444" s="208"/>
      <c r="L1444" s="213"/>
      <c r="M1444" s="214"/>
      <c r="N1444" s="215"/>
      <c r="O1444" s="215"/>
      <c r="P1444" s="215"/>
      <c r="Q1444" s="215"/>
      <c r="R1444" s="215"/>
      <c r="S1444" s="215"/>
      <c r="T1444" s="216"/>
      <c r="AT1444" s="217" t="s">
        <v>178</v>
      </c>
      <c r="AU1444" s="217" t="s">
        <v>87</v>
      </c>
      <c r="AV1444" s="14" t="s">
        <v>172</v>
      </c>
      <c r="AW1444" s="14" t="s">
        <v>38</v>
      </c>
      <c r="AX1444" s="14" t="s">
        <v>85</v>
      </c>
      <c r="AY1444" s="217" t="s">
        <v>165</v>
      </c>
    </row>
    <row r="1445" spans="1:65" s="2" customFormat="1" ht="24.2" customHeight="1">
      <c r="A1445" s="37"/>
      <c r="B1445" s="38"/>
      <c r="C1445" s="176" t="s">
        <v>1792</v>
      </c>
      <c r="D1445" s="176" t="s">
        <v>167</v>
      </c>
      <c r="E1445" s="177" t="s">
        <v>1793</v>
      </c>
      <c r="F1445" s="178" t="s">
        <v>1794</v>
      </c>
      <c r="G1445" s="179" t="s">
        <v>170</v>
      </c>
      <c r="H1445" s="180">
        <v>13.83</v>
      </c>
      <c r="I1445" s="181"/>
      <c r="J1445" s="182">
        <f>ROUND(I1445*H1445,2)</f>
        <v>0</v>
      </c>
      <c r="K1445" s="178" t="s">
        <v>171</v>
      </c>
      <c r="L1445" s="42"/>
      <c r="M1445" s="183" t="s">
        <v>21</v>
      </c>
      <c r="N1445" s="184" t="s">
        <v>48</v>
      </c>
      <c r="O1445" s="67"/>
      <c r="P1445" s="185">
        <f>O1445*H1445</f>
        <v>0</v>
      </c>
      <c r="Q1445" s="185">
        <v>0</v>
      </c>
      <c r="R1445" s="185">
        <f>Q1445*H1445</f>
        <v>0</v>
      </c>
      <c r="S1445" s="185">
        <v>0</v>
      </c>
      <c r="T1445" s="186">
        <f>S1445*H1445</f>
        <v>0</v>
      </c>
      <c r="U1445" s="37"/>
      <c r="V1445" s="37"/>
      <c r="W1445" s="37"/>
      <c r="X1445" s="37"/>
      <c r="Y1445" s="37"/>
      <c r="Z1445" s="37"/>
      <c r="AA1445" s="37"/>
      <c r="AB1445" s="37"/>
      <c r="AC1445" s="37"/>
      <c r="AD1445" s="37"/>
      <c r="AE1445" s="37"/>
      <c r="AR1445" s="187" t="s">
        <v>286</v>
      </c>
      <c r="AT1445" s="187" t="s">
        <v>167</v>
      </c>
      <c r="AU1445" s="187" t="s">
        <v>87</v>
      </c>
      <c r="AY1445" s="20" t="s">
        <v>165</v>
      </c>
      <c r="BE1445" s="188">
        <f>IF(N1445="základní",J1445,0)</f>
        <v>0</v>
      </c>
      <c r="BF1445" s="188">
        <f>IF(N1445="snížená",J1445,0)</f>
        <v>0</v>
      </c>
      <c r="BG1445" s="188">
        <f>IF(N1445="zákl. přenesená",J1445,0)</f>
        <v>0</v>
      </c>
      <c r="BH1445" s="188">
        <f>IF(N1445="sníž. přenesená",J1445,0)</f>
        <v>0</v>
      </c>
      <c r="BI1445" s="188">
        <f>IF(N1445="nulová",J1445,0)</f>
        <v>0</v>
      </c>
      <c r="BJ1445" s="20" t="s">
        <v>85</v>
      </c>
      <c r="BK1445" s="188">
        <f>ROUND(I1445*H1445,2)</f>
        <v>0</v>
      </c>
      <c r="BL1445" s="20" t="s">
        <v>286</v>
      </c>
      <c r="BM1445" s="187" t="s">
        <v>1795</v>
      </c>
    </row>
    <row r="1446" spans="1:65" s="2" customFormat="1" ht="19.5">
      <c r="A1446" s="37"/>
      <c r="B1446" s="38"/>
      <c r="C1446" s="39"/>
      <c r="D1446" s="189" t="s">
        <v>174</v>
      </c>
      <c r="E1446" s="39"/>
      <c r="F1446" s="190" t="s">
        <v>1796</v>
      </c>
      <c r="G1446" s="39"/>
      <c r="H1446" s="39"/>
      <c r="I1446" s="191"/>
      <c r="J1446" s="39"/>
      <c r="K1446" s="39"/>
      <c r="L1446" s="42"/>
      <c r="M1446" s="192"/>
      <c r="N1446" s="193"/>
      <c r="O1446" s="67"/>
      <c r="P1446" s="67"/>
      <c r="Q1446" s="67"/>
      <c r="R1446" s="67"/>
      <c r="S1446" s="67"/>
      <c r="T1446" s="68"/>
      <c r="U1446" s="37"/>
      <c r="V1446" s="37"/>
      <c r="W1446" s="37"/>
      <c r="X1446" s="37"/>
      <c r="Y1446" s="37"/>
      <c r="Z1446" s="37"/>
      <c r="AA1446" s="37"/>
      <c r="AB1446" s="37"/>
      <c r="AC1446" s="37"/>
      <c r="AD1446" s="37"/>
      <c r="AE1446" s="37"/>
      <c r="AT1446" s="20" t="s">
        <v>174</v>
      </c>
      <c r="AU1446" s="20" t="s">
        <v>87</v>
      </c>
    </row>
    <row r="1447" spans="1:65" s="2" customFormat="1" ht="11.25">
      <c r="A1447" s="37"/>
      <c r="B1447" s="38"/>
      <c r="C1447" s="39"/>
      <c r="D1447" s="194" t="s">
        <v>176</v>
      </c>
      <c r="E1447" s="39"/>
      <c r="F1447" s="195" t="s">
        <v>1797</v>
      </c>
      <c r="G1447" s="39"/>
      <c r="H1447" s="39"/>
      <c r="I1447" s="191"/>
      <c r="J1447" s="39"/>
      <c r="K1447" s="39"/>
      <c r="L1447" s="42"/>
      <c r="M1447" s="192"/>
      <c r="N1447" s="193"/>
      <c r="O1447" s="67"/>
      <c r="P1447" s="67"/>
      <c r="Q1447" s="67"/>
      <c r="R1447" s="67"/>
      <c r="S1447" s="67"/>
      <c r="T1447" s="68"/>
      <c r="U1447" s="37"/>
      <c r="V1447" s="37"/>
      <c r="W1447" s="37"/>
      <c r="X1447" s="37"/>
      <c r="Y1447" s="37"/>
      <c r="Z1447" s="37"/>
      <c r="AA1447" s="37"/>
      <c r="AB1447" s="37"/>
      <c r="AC1447" s="37"/>
      <c r="AD1447" s="37"/>
      <c r="AE1447" s="37"/>
      <c r="AT1447" s="20" t="s">
        <v>176</v>
      </c>
      <c r="AU1447" s="20" t="s">
        <v>87</v>
      </c>
    </row>
    <row r="1448" spans="1:65" s="13" customFormat="1" ht="11.25">
      <c r="B1448" s="196"/>
      <c r="C1448" s="197"/>
      <c r="D1448" s="189" t="s">
        <v>178</v>
      </c>
      <c r="E1448" s="198" t="s">
        <v>21</v>
      </c>
      <c r="F1448" s="199" t="s">
        <v>1798</v>
      </c>
      <c r="G1448" s="197"/>
      <c r="H1448" s="200">
        <v>13.83</v>
      </c>
      <c r="I1448" s="201"/>
      <c r="J1448" s="197"/>
      <c r="K1448" s="197"/>
      <c r="L1448" s="202"/>
      <c r="M1448" s="203"/>
      <c r="N1448" s="204"/>
      <c r="O1448" s="204"/>
      <c r="P1448" s="204"/>
      <c r="Q1448" s="204"/>
      <c r="R1448" s="204"/>
      <c r="S1448" s="204"/>
      <c r="T1448" s="205"/>
      <c r="AT1448" s="206" t="s">
        <v>178</v>
      </c>
      <c r="AU1448" s="206" t="s">
        <v>87</v>
      </c>
      <c r="AV1448" s="13" t="s">
        <v>87</v>
      </c>
      <c r="AW1448" s="13" t="s">
        <v>38</v>
      </c>
      <c r="AX1448" s="13" t="s">
        <v>77</v>
      </c>
      <c r="AY1448" s="206" t="s">
        <v>165</v>
      </c>
    </row>
    <row r="1449" spans="1:65" s="14" customFormat="1" ht="11.25">
      <c r="B1449" s="207"/>
      <c r="C1449" s="208"/>
      <c r="D1449" s="189" t="s">
        <v>178</v>
      </c>
      <c r="E1449" s="209" t="s">
        <v>21</v>
      </c>
      <c r="F1449" s="210" t="s">
        <v>180</v>
      </c>
      <c r="G1449" s="208"/>
      <c r="H1449" s="211">
        <v>13.83</v>
      </c>
      <c r="I1449" s="212"/>
      <c r="J1449" s="208"/>
      <c r="K1449" s="208"/>
      <c r="L1449" s="213"/>
      <c r="M1449" s="214"/>
      <c r="N1449" s="215"/>
      <c r="O1449" s="215"/>
      <c r="P1449" s="215"/>
      <c r="Q1449" s="215"/>
      <c r="R1449" s="215"/>
      <c r="S1449" s="215"/>
      <c r="T1449" s="216"/>
      <c r="AT1449" s="217" t="s">
        <v>178</v>
      </c>
      <c r="AU1449" s="217" t="s">
        <v>87</v>
      </c>
      <c r="AV1449" s="14" t="s">
        <v>172</v>
      </c>
      <c r="AW1449" s="14" t="s">
        <v>38</v>
      </c>
      <c r="AX1449" s="14" t="s">
        <v>85</v>
      </c>
      <c r="AY1449" s="217" t="s">
        <v>165</v>
      </c>
    </row>
    <row r="1450" spans="1:65" s="2" customFormat="1" ht="16.5" customHeight="1">
      <c r="A1450" s="37"/>
      <c r="B1450" s="38"/>
      <c r="C1450" s="239" t="s">
        <v>1799</v>
      </c>
      <c r="D1450" s="239" t="s">
        <v>281</v>
      </c>
      <c r="E1450" s="240" t="s">
        <v>1800</v>
      </c>
      <c r="F1450" s="241" t="s">
        <v>1801</v>
      </c>
      <c r="G1450" s="242" t="s">
        <v>261</v>
      </c>
      <c r="H1450" s="243">
        <v>0.01</v>
      </c>
      <c r="I1450" s="244"/>
      <c r="J1450" s="245">
        <f>ROUND(I1450*H1450,2)</f>
        <v>0</v>
      </c>
      <c r="K1450" s="241" t="s">
        <v>171</v>
      </c>
      <c r="L1450" s="246"/>
      <c r="M1450" s="247" t="s">
        <v>21</v>
      </c>
      <c r="N1450" s="248" t="s">
        <v>48</v>
      </c>
      <c r="O1450" s="67"/>
      <c r="P1450" s="185">
        <f>O1450*H1450</f>
        <v>0</v>
      </c>
      <c r="Q1450" s="185">
        <v>1</v>
      </c>
      <c r="R1450" s="185">
        <f>Q1450*H1450</f>
        <v>0.01</v>
      </c>
      <c r="S1450" s="185">
        <v>0</v>
      </c>
      <c r="T1450" s="186">
        <f>S1450*H1450</f>
        <v>0</v>
      </c>
      <c r="U1450" s="37"/>
      <c r="V1450" s="37"/>
      <c r="W1450" s="37"/>
      <c r="X1450" s="37"/>
      <c r="Y1450" s="37"/>
      <c r="Z1450" s="37"/>
      <c r="AA1450" s="37"/>
      <c r="AB1450" s="37"/>
      <c r="AC1450" s="37"/>
      <c r="AD1450" s="37"/>
      <c r="AE1450" s="37"/>
      <c r="AR1450" s="187" t="s">
        <v>404</v>
      </c>
      <c r="AT1450" s="187" t="s">
        <v>281</v>
      </c>
      <c r="AU1450" s="187" t="s">
        <v>87</v>
      </c>
      <c r="AY1450" s="20" t="s">
        <v>165</v>
      </c>
      <c r="BE1450" s="188">
        <f>IF(N1450="základní",J1450,0)</f>
        <v>0</v>
      </c>
      <c r="BF1450" s="188">
        <f>IF(N1450="snížená",J1450,0)</f>
        <v>0</v>
      </c>
      <c r="BG1450" s="188">
        <f>IF(N1450="zákl. přenesená",J1450,0)</f>
        <v>0</v>
      </c>
      <c r="BH1450" s="188">
        <f>IF(N1450="sníž. přenesená",J1450,0)</f>
        <v>0</v>
      </c>
      <c r="BI1450" s="188">
        <f>IF(N1450="nulová",J1450,0)</f>
        <v>0</v>
      </c>
      <c r="BJ1450" s="20" t="s">
        <v>85</v>
      </c>
      <c r="BK1450" s="188">
        <f>ROUND(I1450*H1450,2)</f>
        <v>0</v>
      </c>
      <c r="BL1450" s="20" t="s">
        <v>286</v>
      </c>
      <c r="BM1450" s="187" t="s">
        <v>1802</v>
      </c>
    </row>
    <row r="1451" spans="1:65" s="2" customFormat="1" ht="11.25">
      <c r="A1451" s="37"/>
      <c r="B1451" s="38"/>
      <c r="C1451" s="39"/>
      <c r="D1451" s="189" t="s">
        <v>174</v>
      </c>
      <c r="E1451" s="39"/>
      <c r="F1451" s="190" t="s">
        <v>1801</v>
      </c>
      <c r="G1451" s="39"/>
      <c r="H1451" s="39"/>
      <c r="I1451" s="191"/>
      <c r="J1451" s="39"/>
      <c r="K1451" s="39"/>
      <c r="L1451" s="42"/>
      <c r="M1451" s="192"/>
      <c r="N1451" s="193"/>
      <c r="O1451" s="67"/>
      <c r="P1451" s="67"/>
      <c r="Q1451" s="67"/>
      <c r="R1451" s="67"/>
      <c r="S1451" s="67"/>
      <c r="T1451" s="68"/>
      <c r="U1451" s="37"/>
      <c r="V1451" s="37"/>
      <c r="W1451" s="37"/>
      <c r="X1451" s="37"/>
      <c r="Y1451" s="37"/>
      <c r="Z1451" s="37"/>
      <c r="AA1451" s="37"/>
      <c r="AB1451" s="37"/>
      <c r="AC1451" s="37"/>
      <c r="AD1451" s="37"/>
      <c r="AE1451" s="37"/>
      <c r="AT1451" s="20" t="s">
        <v>174</v>
      </c>
      <c r="AU1451" s="20" t="s">
        <v>87</v>
      </c>
    </row>
    <row r="1452" spans="1:65" s="2" customFormat="1" ht="19.5">
      <c r="A1452" s="37"/>
      <c r="B1452" s="38"/>
      <c r="C1452" s="39"/>
      <c r="D1452" s="189" t="s">
        <v>372</v>
      </c>
      <c r="E1452" s="39"/>
      <c r="F1452" s="249" t="s">
        <v>1803</v>
      </c>
      <c r="G1452" s="39"/>
      <c r="H1452" s="39"/>
      <c r="I1452" s="191"/>
      <c r="J1452" s="39"/>
      <c r="K1452" s="39"/>
      <c r="L1452" s="42"/>
      <c r="M1452" s="192"/>
      <c r="N1452" s="193"/>
      <c r="O1452" s="67"/>
      <c r="P1452" s="67"/>
      <c r="Q1452" s="67"/>
      <c r="R1452" s="67"/>
      <c r="S1452" s="67"/>
      <c r="T1452" s="68"/>
      <c r="U1452" s="37"/>
      <c r="V1452" s="37"/>
      <c r="W1452" s="37"/>
      <c r="X1452" s="37"/>
      <c r="Y1452" s="37"/>
      <c r="Z1452" s="37"/>
      <c r="AA1452" s="37"/>
      <c r="AB1452" s="37"/>
      <c r="AC1452" s="37"/>
      <c r="AD1452" s="37"/>
      <c r="AE1452" s="37"/>
      <c r="AT1452" s="20" t="s">
        <v>372</v>
      </c>
      <c r="AU1452" s="20" t="s">
        <v>87</v>
      </c>
    </row>
    <row r="1453" spans="1:65" s="13" customFormat="1" ht="22.5">
      <c r="B1453" s="196"/>
      <c r="C1453" s="197"/>
      <c r="D1453" s="189" t="s">
        <v>178</v>
      </c>
      <c r="E1453" s="198" t="s">
        <v>21</v>
      </c>
      <c r="F1453" s="199" t="s">
        <v>1804</v>
      </c>
      <c r="G1453" s="197"/>
      <c r="H1453" s="200">
        <v>3.0000000000000001E-3</v>
      </c>
      <c r="I1453" s="201"/>
      <c r="J1453" s="197"/>
      <c r="K1453" s="197"/>
      <c r="L1453" s="202"/>
      <c r="M1453" s="203"/>
      <c r="N1453" s="204"/>
      <c r="O1453" s="204"/>
      <c r="P1453" s="204"/>
      <c r="Q1453" s="204"/>
      <c r="R1453" s="204"/>
      <c r="S1453" s="204"/>
      <c r="T1453" s="205"/>
      <c r="AT1453" s="206" t="s">
        <v>178</v>
      </c>
      <c r="AU1453" s="206" t="s">
        <v>87</v>
      </c>
      <c r="AV1453" s="13" t="s">
        <v>87</v>
      </c>
      <c r="AW1453" s="13" t="s">
        <v>38</v>
      </c>
      <c r="AX1453" s="13" t="s">
        <v>77</v>
      </c>
      <c r="AY1453" s="206" t="s">
        <v>165</v>
      </c>
    </row>
    <row r="1454" spans="1:65" s="13" customFormat="1" ht="22.5">
      <c r="B1454" s="196"/>
      <c r="C1454" s="197"/>
      <c r="D1454" s="189" t="s">
        <v>178</v>
      </c>
      <c r="E1454" s="198" t="s">
        <v>21</v>
      </c>
      <c r="F1454" s="199" t="s">
        <v>1805</v>
      </c>
      <c r="G1454" s="197"/>
      <c r="H1454" s="200">
        <v>6.0000000000000001E-3</v>
      </c>
      <c r="I1454" s="201"/>
      <c r="J1454" s="197"/>
      <c r="K1454" s="197"/>
      <c r="L1454" s="202"/>
      <c r="M1454" s="203"/>
      <c r="N1454" s="204"/>
      <c r="O1454" s="204"/>
      <c r="P1454" s="204"/>
      <c r="Q1454" s="204"/>
      <c r="R1454" s="204"/>
      <c r="S1454" s="204"/>
      <c r="T1454" s="205"/>
      <c r="AT1454" s="206" t="s">
        <v>178</v>
      </c>
      <c r="AU1454" s="206" t="s">
        <v>87</v>
      </c>
      <c r="AV1454" s="13" t="s">
        <v>87</v>
      </c>
      <c r="AW1454" s="13" t="s">
        <v>38</v>
      </c>
      <c r="AX1454" s="13" t="s">
        <v>77</v>
      </c>
      <c r="AY1454" s="206" t="s">
        <v>165</v>
      </c>
    </row>
    <row r="1455" spans="1:65" s="13" customFormat="1" ht="22.5">
      <c r="B1455" s="196"/>
      <c r="C1455" s="197"/>
      <c r="D1455" s="189" t="s">
        <v>178</v>
      </c>
      <c r="E1455" s="198" t="s">
        <v>21</v>
      </c>
      <c r="F1455" s="199" t="s">
        <v>1806</v>
      </c>
      <c r="G1455" s="197"/>
      <c r="H1455" s="200">
        <v>1E-3</v>
      </c>
      <c r="I1455" s="201"/>
      <c r="J1455" s="197"/>
      <c r="K1455" s="197"/>
      <c r="L1455" s="202"/>
      <c r="M1455" s="203"/>
      <c r="N1455" s="204"/>
      <c r="O1455" s="204"/>
      <c r="P1455" s="204"/>
      <c r="Q1455" s="204"/>
      <c r="R1455" s="204"/>
      <c r="S1455" s="204"/>
      <c r="T1455" s="205"/>
      <c r="AT1455" s="206" t="s">
        <v>178</v>
      </c>
      <c r="AU1455" s="206" t="s">
        <v>87</v>
      </c>
      <c r="AV1455" s="13" t="s">
        <v>87</v>
      </c>
      <c r="AW1455" s="13" t="s">
        <v>38</v>
      </c>
      <c r="AX1455" s="13" t="s">
        <v>77</v>
      </c>
      <c r="AY1455" s="206" t="s">
        <v>165</v>
      </c>
    </row>
    <row r="1456" spans="1:65" s="14" customFormat="1" ht="11.25">
      <c r="B1456" s="207"/>
      <c r="C1456" s="208"/>
      <c r="D1456" s="189" t="s">
        <v>178</v>
      </c>
      <c r="E1456" s="209" t="s">
        <v>21</v>
      </c>
      <c r="F1456" s="210" t="s">
        <v>180</v>
      </c>
      <c r="G1456" s="208"/>
      <c r="H1456" s="211">
        <v>1.0000000000000002E-2</v>
      </c>
      <c r="I1456" s="212"/>
      <c r="J1456" s="208"/>
      <c r="K1456" s="208"/>
      <c r="L1456" s="213"/>
      <c r="M1456" s="214"/>
      <c r="N1456" s="215"/>
      <c r="O1456" s="215"/>
      <c r="P1456" s="215"/>
      <c r="Q1456" s="215"/>
      <c r="R1456" s="215"/>
      <c r="S1456" s="215"/>
      <c r="T1456" s="216"/>
      <c r="AT1456" s="217" t="s">
        <v>178</v>
      </c>
      <c r="AU1456" s="217" t="s">
        <v>87</v>
      </c>
      <c r="AV1456" s="14" t="s">
        <v>172</v>
      </c>
      <c r="AW1456" s="14" t="s">
        <v>38</v>
      </c>
      <c r="AX1456" s="14" t="s">
        <v>85</v>
      </c>
      <c r="AY1456" s="217" t="s">
        <v>165</v>
      </c>
    </row>
    <row r="1457" spans="1:65" s="2" customFormat="1" ht="24.2" customHeight="1">
      <c r="A1457" s="37"/>
      <c r="B1457" s="38"/>
      <c r="C1457" s="176" t="s">
        <v>1807</v>
      </c>
      <c r="D1457" s="176" t="s">
        <v>167</v>
      </c>
      <c r="E1457" s="177" t="s">
        <v>1808</v>
      </c>
      <c r="F1457" s="178" t="s">
        <v>1809</v>
      </c>
      <c r="G1457" s="179" t="s">
        <v>170</v>
      </c>
      <c r="H1457" s="180">
        <v>11.206</v>
      </c>
      <c r="I1457" s="181"/>
      <c r="J1457" s="182">
        <f>ROUND(I1457*H1457,2)</f>
        <v>0</v>
      </c>
      <c r="K1457" s="178" t="s">
        <v>171</v>
      </c>
      <c r="L1457" s="42"/>
      <c r="M1457" s="183" t="s">
        <v>21</v>
      </c>
      <c r="N1457" s="184" t="s">
        <v>48</v>
      </c>
      <c r="O1457" s="67"/>
      <c r="P1457" s="185">
        <f>O1457*H1457</f>
        <v>0</v>
      </c>
      <c r="Q1457" s="185">
        <v>4.0000000000000002E-4</v>
      </c>
      <c r="R1457" s="185">
        <f>Q1457*H1457</f>
        <v>4.4824000000000001E-3</v>
      </c>
      <c r="S1457" s="185">
        <v>0</v>
      </c>
      <c r="T1457" s="186">
        <f>S1457*H1457</f>
        <v>0</v>
      </c>
      <c r="U1457" s="37"/>
      <c r="V1457" s="37"/>
      <c r="W1457" s="37"/>
      <c r="X1457" s="37"/>
      <c r="Y1457" s="37"/>
      <c r="Z1457" s="37"/>
      <c r="AA1457" s="37"/>
      <c r="AB1457" s="37"/>
      <c r="AC1457" s="37"/>
      <c r="AD1457" s="37"/>
      <c r="AE1457" s="37"/>
      <c r="AR1457" s="187" t="s">
        <v>286</v>
      </c>
      <c r="AT1457" s="187" t="s">
        <v>167</v>
      </c>
      <c r="AU1457" s="187" t="s">
        <v>87</v>
      </c>
      <c r="AY1457" s="20" t="s">
        <v>165</v>
      </c>
      <c r="BE1457" s="188">
        <f>IF(N1457="základní",J1457,0)</f>
        <v>0</v>
      </c>
      <c r="BF1457" s="188">
        <f>IF(N1457="snížená",J1457,0)</f>
        <v>0</v>
      </c>
      <c r="BG1457" s="188">
        <f>IF(N1457="zákl. přenesená",J1457,0)</f>
        <v>0</v>
      </c>
      <c r="BH1457" s="188">
        <f>IF(N1457="sníž. přenesená",J1457,0)</f>
        <v>0</v>
      </c>
      <c r="BI1457" s="188">
        <f>IF(N1457="nulová",J1457,0)</f>
        <v>0</v>
      </c>
      <c r="BJ1457" s="20" t="s">
        <v>85</v>
      </c>
      <c r="BK1457" s="188">
        <f>ROUND(I1457*H1457,2)</f>
        <v>0</v>
      </c>
      <c r="BL1457" s="20" t="s">
        <v>286</v>
      </c>
      <c r="BM1457" s="187" t="s">
        <v>1810</v>
      </c>
    </row>
    <row r="1458" spans="1:65" s="2" customFormat="1" ht="19.5">
      <c r="A1458" s="37"/>
      <c r="B1458" s="38"/>
      <c r="C1458" s="39"/>
      <c r="D1458" s="189" t="s">
        <v>174</v>
      </c>
      <c r="E1458" s="39"/>
      <c r="F1458" s="190" t="s">
        <v>1811</v>
      </c>
      <c r="G1458" s="39"/>
      <c r="H1458" s="39"/>
      <c r="I1458" s="191"/>
      <c r="J1458" s="39"/>
      <c r="K1458" s="39"/>
      <c r="L1458" s="42"/>
      <c r="M1458" s="192"/>
      <c r="N1458" s="193"/>
      <c r="O1458" s="67"/>
      <c r="P1458" s="67"/>
      <c r="Q1458" s="67"/>
      <c r="R1458" s="67"/>
      <c r="S1458" s="67"/>
      <c r="T1458" s="68"/>
      <c r="U1458" s="37"/>
      <c r="V1458" s="37"/>
      <c r="W1458" s="37"/>
      <c r="X1458" s="37"/>
      <c r="Y1458" s="37"/>
      <c r="Z1458" s="37"/>
      <c r="AA1458" s="37"/>
      <c r="AB1458" s="37"/>
      <c r="AC1458" s="37"/>
      <c r="AD1458" s="37"/>
      <c r="AE1458" s="37"/>
      <c r="AT1458" s="20" t="s">
        <v>174</v>
      </c>
      <c r="AU1458" s="20" t="s">
        <v>87</v>
      </c>
    </row>
    <row r="1459" spans="1:65" s="2" customFormat="1" ht="11.25">
      <c r="A1459" s="37"/>
      <c r="B1459" s="38"/>
      <c r="C1459" s="39"/>
      <c r="D1459" s="194" t="s">
        <v>176</v>
      </c>
      <c r="E1459" s="39"/>
      <c r="F1459" s="195" t="s">
        <v>1812</v>
      </c>
      <c r="G1459" s="39"/>
      <c r="H1459" s="39"/>
      <c r="I1459" s="191"/>
      <c r="J1459" s="39"/>
      <c r="K1459" s="39"/>
      <c r="L1459" s="42"/>
      <c r="M1459" s="192"/>
      <c r="N1459" s="193"/>
      <c r="O1459" s="67"/>
      <c r="P1459" s="67"/>
      <c r="Q1459" s="67"/>
      <c r="R1459" s="67"/>
      <c r="S1459" s="67"/>
      <c r="T1459" s="68"/>
      <c r="U1459" s="37"/>
      <c r="V1459" s="37"/>
      <c r="W1459" s="37"/>
      <c r="X1459" s="37"/>
      <c r="Y1459" s="37"/>
      <c r="Z1459" s="37"/>
      <c r="AA1459" s="37"/>
      <c r="AB1459" s="37"/>
      <c r="AC1459" s="37"/>
      <c r="AD1459" s="37"/>
      <c r="AE1459" s="37"/>
      <c r="AT1459" s="20" t="s">
        <v>176</v>
      </c>
      <c r="AU1459" s="20" t="s">
        <v>87</v>
      </c>
    </row>
    <row r="1460" spans="1:65" s="13" customFormat="1" ht="11.25">
      <c r="B1460" s="196"/>
      <c r="C1460" s="197"/>
      <c r="D1460" s="189" t="s">
        <v>178</v>
      </c>
      <c r="E1460" s="198" t="s">
        <v>21</v>
      </c>
      <c r="F1460" s="199" t="s">
        <v>1813</v>
      </c>
      <c r="G1460" s="197"/>
      <c r="H1460" s="200">
        <v>8.14</v>
      </c>
      <c r="I1460" s="201"/>
      <c r="J1460" s="197"/>
      <c r="K1460" s="197"/>
      <c r="L1460" s="202"/>
      <c r="M1460" s="203"/>
      <c r="N1460" s="204"/>
      <c r="O1460" s="204"/>
      <c r="P1460" s="204"/>
      <c r="Q1460" s="204"/>
      <c r="R1460" s="204"/>
      <c r="S1460" s="204"/>
      <c r="T1460" s="205"/>
      <c r="AT1460" s="206" t="s">
        <v>178</v>
      </c>
      <c r="AU1460" s="206" t="s">
        <v>87</v>
      </c>
      <c r="AV1460" s="13" t="s">
        <v>87</v>
      </c>
      <c r="AW1460" s="13" t="s">
        <v>38</v>
      </c>
      <c r="AX1460" s="13" t="s">
        <v>77</v>
      </c>
      <c r="AY1460" s="206" t="s">
        <v>165</v>
      </c>
    </row>
    <row r="1461" spans="1:65" s="13" customFormat="1" ht="22.5">
      <c r="B1461" s="196"/>
      <c r="C1461" s="197"/>
      <c r="D1461" s="189" t="s">
        <v>178</v>
      </c>
      <c r="E1461" s="198" t="s">
        <v>21</v>
      </c>
      <c r="F1461" s="199" t="s">
        <v>1814</v>
      </c>
      <c r="G1461" s="197"/>
      <c r="H1461" s="200">
        <v>3.0659999999999998</v>
      </c>
      <c r="I1461" s="201"/>
      <c r="J1461" s="197"/>
      <c r="K1461" s="197"/>
      <c r="L1461" s="202"/>
      <c r="M1461" s="203"/>
      <c r="N1461" s="204"/>
      <c r="O1461" s="204"/>
      <c r="P1461" s="204"/>
      <c r="Q1461" s="204"/>
      <c r="R1461" s="204"/>
      <c r="S1461" s="204"/>
      <c r="T1461" s="205"/>
      <c r="AT1461" s="206" t="s">
        <v>178</v>
      </c>
      <c r="AU1461" s="206" t="s">
        <v>87</v>
      </c>
      <c r="AV1461" s="13" t="s">
        <v>87</v>
      </c>
      <c r="AW1461" s="13" t="s">
        <v>38</v>
      </c>
      <c r="AX1461" s="13" t="s">
        <v>77</v>
      </c>
      <c r="AY1461" s="206" t="s">
        <v>165</v>
      </c>
    </row>
    <row r="1462" spans="1:65" s="14" customFormat="1" ht="11.25">
      <c r="B1462" s="207"/>
      <c r="C1462" s="208"/>
      <c r="D1462" s="189" t="s">
        <v>178</v>
      </c>
      <c r="E1462" s="209" t="s">
        <v>21</v>
      </c>
      <c r="F1462" s="210" t="s">
        <v>180</v>
      </c>
      <c r="G1462" s="208"/>
      <c r="H1462" s="211">
        <v>11.206</v>
      </c>
      <c r="I1462" s="212"/>
      <c r="J1462" s="208"/>
      <c r="K1462" s="208"/>
      <c r="L1462" s="213"/>
      <c r="M1462" s="214"/>
      <c r="N1462" s="215"/>
      <c r="O1462" s="215"/>
      <c r="P1462" s="215"/>
      <c r="Q1462" s="215"/>
      <c r="R1462" s="215"/>
      <c r="S1462" s="215"/>
      <c r="T1462" s="216"/>
      <c r="AT1462" s="217" t="s">
        <v>178</v>
      </c>
      <c r="AU1462" s="217" t="s">
        <v>87</v>
      </c>
      <c r="AV1462" s="14" t="s">
        <v>172</v>
      </c>
      <c r="AW1462" s="14" t="s">
        <v>38</v>
      </c>
      <c r="AX1462" s="14" t="s">
        <v>85</v>
      </c>
      <c r="AY1462" s="217" t="s">
        <v>165</v>
      </c>
    </row>
    <row r="1463" spans="1:65" s="2" customFormat="1" ht="33" customHeight="1">
      <c r="A1463" s="37"/>
      <c r="B1463" s="38"/>
      <c r="C1463" s="176" t="s">
        <v>1815</v>
      </c>
      <c r="D1463" s="176" t="s">
        <v>167</v>
      </c>
      <c r="E1463" s="177" t="s">
        <v>1816</v>
      </c>
      <c r="F1463" s="178" t="s">
        <v>1817</v>
      </c>
      <c r="G1463" s="179" t="s">
        <v>170</v>
      </c>
      <c r="H1463" s="180">
        <v>7.8650000000000002</v>
      </c>
      <c r="I1463" s="181"/>
      <c r="J1463" s="182">
        <f>ROUND(I1463*H1463,2)</f>
        <v>0</v>
      </c>
      <c r="K1463" s="178" t="s">
        <v>171</v>
      </c>
      <c r="L1463" s="42"/>
      <c r="M1463" s="183" t="s">
        <v>21</v>
      </c>
      <c r="N1463" s="184" t="s">
        <v>48</v>
      </c>
      <c r="O1463" s="67"/>
      <c r="P1463" s="185">
        <f>O1463*H1463</f>
        <v>0</v>
      </c>
      <c r="Q1463" s="185">
        <v>0</v>
      </c>
      <c r="R1463" s="185">
        <f>Q1463*H1463</f>
        <v>0</v>
      </c>
      <c r="S1463" s="185">
        <v>5.4999999999999997E-3</v>
      </c>
      <c r="T1463" s="186">
        <f>S1463*H1463</f>
        <v>4.3257499999999997E-2</v>
      </c>
      <c r="U1463" s="37"/>
      <c r="V1463" s="37"/>
      <c r="W1463" s="37"/>
      <c r="X1463" s="37"/>
      <c r="Y1463" s="37"/>
      <c r="Z1463" s="37"/>
      <c r="AA1463" s="37"/>
      <c r="AB1463" s="37"/>
      <c r="AC1463" s="37"/>
      <c r="AD1463" s="37"/>
      <c r="AE1463" s="37"/>
      <c r="AR1463" s="187" t="s">
        <v>286</v>
      </c>
      <c r="AT1463" s="187" t="s">
        <v>167</v>
      </c>
      <c r="AU1463" s="187" t="s">
        <v>87</v>
      </c>
      <c r="AY1463" s="20" t="s">
        <v>165</v>
      </c>
      <c r="BE1463" s="188">
        <f>IF(N1463="základní",J1463,0)</f>
        <v>0</v>
      </c>
      <c r="BF1463" s="188">
        <f>IF(N1463="snížená",J1463,0)</f>
        <v>0</v>
      </c>
      <c r="BG1463" s="188">
        <f>IF(N1463="zákl. přenesená",J1463,0)</f>
        <v>0</v>
      </c>
      <c r="BH1463" s="188">
        <f>IF(N1463="sníž. přenesená",J1463,0)</f>
        <v>0</v>
      </c>
      <c r="BI1463" s="188">
        <f>IF(N1463="nulová",J1463,0)</f>
        <v>0</v>
      </c>
      <c r="BJ1463" s="20" t="s">
        <v>85</v>
      </c>
      <c r="BK1463" s="188">
        <f>ROUND(I1463*H1463,2)</f>
        <v>0</v>
      </c>
      <c r="BL1463" s="20" t="s">
        <v>286</v>
      </c>
      <c r="BM1463" s="187" t="s">
        <v>1818</v>
      </c>
    </row>
    <row r="1464" spans="1:65" s="2" customFormat="1" ht="19.5">
      <c r="A1464" s="37"/>
      <c r="B1464" s="38"/>
      <c r="C1464" s="39"/>
      <c r="D1464" s="189" t="s">
        <v>174</v>
      </c>
      <c r="E1464" s="39"/>
      <c r="F1464" s="190" t="s">
        <v>1819</v>
      </c>
      <c r="G1464" s="39"/>
      <c r="H1464" s="39"/>
      <c r="I1464" s="191"/>
      <c r="J1464" s="39"/>
      <c r="K1464" s="39"/>
      <c r="L1464" s="42"/>
      <c r="M1464" s="192"/>
      <c r="N1464" s="193"/>
      <c r="O1464" s="67"/>
      <c r="P1464" s="67"/>
      <c r="Q1464" s="67"/>
      <c r="R1464" s="67"/>
      <c r="S1464" s="67"/>
      <c r="T1464" s="68"/>
      <c r="U1464" s="37"/>
      <c r="V1464" s="37"/>
      <c r="W1464" s="37"/>
      <c r="X1464" s="37"/>
      <c r="Y1464" s="37"/>
      <c r="Z1464" s="37"/>
      <c r="AA1464" s="37"/>
      <c r="AB1464" s="37"/>
      <c r="AC1464" s="37"/>
      <c r="AD1464" s="37"/>
      <c r="AE1464" s="37"/>
      <c r="AT1464" s="20" t="s">
        <v>174</v>
      </c>
      <c r="AU1464" s="20" t="s">
        <v>87</v>
      </c>
    </row>
    <row r="1465" spans="1:65" s="2" customFormat="1" ht="11.25">
      <c r="A1465" s="37"/>
      <c r="B1465" s="38"/>
      <c r="C1465" s="39"/>
      <c r="D1465" s="194" t="s">
        <v>176</v>
      </c>
      <c r="E1465" s="39"/>
      <c r="F1465" s="195" t="s">
        <v>1820</v>
      </c>
      <c r="G1465" s="39"/>
      <c r="H1465" s="39"/>
      <c r="I1465" s="191"/>
      <c r="J1465" s="39"/>
      <c r="K1465" s="39"/>
      <c r="L1465" s="42"/>
      <c r="M1465" s="192"/>
      <c r="N1465" s="193"/>
      <c r="O1465" s="67"/>
      <c r="P1465" s="67"/>
      <c r="Q1465" s="67"/>
      <c r="R1465" s="67"/>
      <c r="S1465" s="67"/>
      <c r="T1465" s="68"/>
      <c r="U1465" s="37"/>
      <c r="V1465" s="37"/>
      <c r="W1465" s="37"/>
      <c r="X1465" s="37"/>
      <c r="Y1465" s="37"/>
      <c r="Z1465" s="37"/>
      <c r="AA1465" s="37"/>
      <c r="AB1465" s="37"/>
      <c r="AC1465" s="37"/>
      <c r="AD1465" s="37"/>
      <c r="AE1465" s="37"/>
      <c r="AT1465" s="20" t="s">
        <v>176</v>
      </c>
      <c r="AU1465" s="20" t="s">
        <v>87</v>
      </c>
    </row>
    <row r="1466" spans="1:65" s="13" customFormat="1" ht="11.25">
      <c r="B1466" s="196"/>
      <c r="C1466" s="197"/>
      <c r="D1466" s="189" t="s">
        <v>178</v>
      </c>
      <c r="E1466" s="198" t="s">
        <v>21</v>
      </c>
      <c r="F1466" s="199" t="s">
        <v>1821</v>
      </c>
      <c r="G1466" s="197"/>
      <c r="H1466" s="200">
        <v>7.8650000000000002</v>
      </c>
      <c r="I1466" s="201"/>
      <c r="J1466" s="197"/>
      <c r="K1466" s="197"/>
      <c r="L1466" s="202"/>
      <c r="M1466" s="203"/>
      <c r="N1466" s="204"/>
      <c r="O1466" s="204"/>
      <c r="P1466" s="204"/>
      <c r="Q1466" s="204"/>
      <c r="R1466" s="204"/>
      <c r="S1466" s="204"/>
      <c r="T1466" s="205"/>
      <c r="AT1466" s="206" t="s">
        <v>178</v>
      </c>
      <c r="AU1466" s="206" t="s">
        <v>87</v>
      </c>
      <c r="AV1466" s="13" t="s">
        <v>87</v>
      </c>
      <c r="AW1466" s="13" t="s">
        <v>38</v>
      </c>
      <c r="AX1466" s="13" t="s">
        <v>77</v>
      </c>
      <c r="AY1466" s="206" t="s">
        <v>165</v>
      </c>
    </row>
    <row r="1467" spans="1:65" s="14" customFormat="1" ht="11.25">
      <c r="B1467" s="207"/>
      <c r="C1467" s="208"/>
      <c r="D1467" s="189" t="s">
        <v>178</v>
      </c>
      <c r="E1467" s="209" t="s">
        <v>21</v>
      </c>
      <c r="F1467" s="210" t="s">
        <v>180</v>
      </c>
      <c r="G1467" s="208"/>
      <c r="H1467" s="211">
        <v>7.8650000000000002</v>
      </c>
      <c r="I1467" s="212"/>
      <c r="J1467" s="208"/>
      <c r="K1467" s="208"/>
      <c r="L1467" s="213"/>
      <c r="M1467" s="214"/>
      <c r="N1467" s="215"/>
      <c r="O1467" s="215"/>
      <c r="P1467" s="215"/>
      <c r="Q1467" s="215"/>
      <c r="R1467" s="215"/>
      <c r="S1467" s="215"/>
      <c r="T1467" s="216"/>
      <c r="AT1467" s="217" t="s">
        <v>178</v>
      </c>
      <c r="AU1467" s="217" t="s">
        <v>87</v>
      </c>
      <c r="AV1467" s="14" t="s">
        <v>172</v>
      </c>
      <c r="AW1467" s="14" t="s">
        <v>38</v>
      </c>
      <c r="AX1467" s="14" t="s">
        <v>85</v>
      </c>
      <c r="AY1467" s="217" t="s">
        <v>165</v>
      </c>
    </row>
    <row r="1468" spans="1:65" s="2" customFormat="1" ht="24.2" customHeight="1">
      <c r="A1468" s="37"/>
      <c r="B1468" s="38"/>
      <c r="C1468" s="176" t="s">
        <v>1822</v>
      </c>
      <c r="D1468" s="176" t="s">
        <v>167</v>
      </c>
      <c r="E1468" s="177" t="s">
        <v>1823</v>
      </c>
      <c r="F1468" s="178" t="s">
        <v>1824</v>
      </c>
      <c r="G1468" s="179" t="s">
        <v>170</v>
      </c>
      <c r="H1468" s="180">
        <v>16.596</v>
      </c>
      <c r="I1468" s="181"/>
      <c r="J1468" s="182">
        <f>ROUND(I1468*H1468,2)</f>
        <v>0</v>
      </c>
      <c r="K1468" s="178" t="s">
        <v>171</v>
      </c>
      <c r="L1468" s="42"/>
      <c r="M1468" s="183" t="s">
        <v>21</v>
      </c>
      <c r="N1468" s="184" t="s">
        <v>48</v>
      </c>
      <c r="O1468" s="67"/>
      <c r="P1468" s="185">
        <f>O1468*H1468</f>
        <v>0</v>
      </c>
      <c r="Q1468" s="185">
        <v>4.0000000000000002E-4</v>
      </c>
      <c r="R1468" s="185">
        <f>Q1468*H1468</f>
        <v>6.6384E-3</v>
      </c>
      <c r="S1468" s="185">
        <v>0</v>
      </c>
      <c r="T1468" s="186">
        <f>S1468*H1468</f>
        <v>0</v>
      </c>
      <c r="U1468" s="37"/>
      <c r="V1468" s="37"/>
      <c r="W1468" s="37"/>
      <c r="X1468" s="37"/>
      <c r="Y1468" s="37"/>
      <c r="Z1468" s="37"/>
      <c r="AA1468" s="37"/>
      <c r="AB1468" s="37"/>
      <c r="AC1468" s="37"/>
      <c r="AD1468" s="37"/>
      <c r="AE1468" s="37"/>
      <c r="AR1468" s="187" t="s">
        <v>286</v>
      </c>
      <c r="AT1468" s="187" t="s">
        <v>167</v>
      </c>
      <c r="AU1468" s="187" t="s">
        <v>87</v>
      </c>
      <c r="AY1468" s="20" t="s">
        <v>165</v>
      </c>
      <c r="BE1468" s="188">
        <f>IF(N1468="základní",J1468,0)</f>
        <v>0</v>
      </c>
      <c r="BF1468" s="188">
        <f>IF(N1468="snížená",J1468,0)</f>
        <v>0</v>
      </c>
      <c r="BG1468" s="188">
        <f>IF(N1468="zákl. přenesená",J1468,0)</f>
        <v>0</v>
      </c>
      <c r="BH1468" s="188">
        <f>IF(N1468="sníž. přenesená",J1468,0)</f>
        <v>0</v>
      </c>
      <c r="BI1468" s="188">
        <f>IF(N1468="nulová",J1468,0)</f>
        <v>0</v>
      </c>
      <c r="BJ1468" s="20" t="s">
        <v>85</v>
      </c>
      <c r="BK1468" s="188">
        <f>ROUND(I1468*H1468,2)</f>
        <v>0</v>
      </c>
      <c r="BL1468" s="20" t="s">
        <v>286</v>
      </c>
      <c r="BM1468" s="187" t="s">
        <v>1825</v>
      </c>
    </row>
    <row r="1469" spans="1:65" s="2" customFormat="1" ht="19.5">
      <c r="A1469" s="37"/>
      <c r="B1469" s="38"/>
      <c r="C1469" s="39"/>
      <c r="D1469" s="189" t="s">
        <v>174</v>
      </c>
      <c r="E1469" s="39"/>
      <c r="F1469" s="190" t="s">
        <v>1826</v>
      </c>
      <c r="G1469" s="39"/>
      <c r="H1469" s="39"/>
      <c r="I1469" s="191"/>
      <c r="J1469" s="39"/>
      <c r="K1469" s="39"/>
      <c r="L1469" s="42"/>
      <c r="M1469" s="192"/>
      <c r="N1469" s="193"/>
      <c r="O1469" s="67"/>
      <c r="P1469" s="67"/>
      <c r="Q1469" s="67"/>
      <c r="R1469" s="67"/>
      <c r="S1469" s="67"/>
      <c r="T1469" s="68"/>
      <c r="U1469" s="37"/>
      <c r="V1469" s="37"/>
      <c r="W1469" s="37"/>
      <c r="X1469" s="37"/>
      <c r="Y1469" s="37"/>
      <c r="Z1469" s="37"/>
      <c r="AA1469" s="37"/>
      <c r="AB1469" s="37"/>
      <c r="AC1469" s="37"/>
      <c r="AD1469" s="37"/>
      <c r="AE1469" s="37"/>
      <c r="AT1469" s="20" t="s">
        <v>174</v>
      </c>
      <c r="AU1469" s="20" t="s">
        <v>87</v>
      </c>
    </row>
    <row r="1470" spans="1:65" s="2" customFormat="1" ht="11.25">
      <c r="A1470" s="37"/>
      <c r="B1470" s="38"/>
      <c r="C1470" s="39"/>
      <c r="D1470" s="194" t="s">
        <v>176</v>
      </c>
      <c r="E1470" s="39"/>
      <c r="F1470" s="195" t="s">
        <v>1827</v>
      </c>
      <c r="G1470" s="39"/>
      <c r="H1470" s="39"/>
      <c r="I1470" s="191"/>
      <c r="J1470" s="39"/>
      <c r="K1470" s="39"/>
      <c r="L1470" s="42"/>
      <c r="M1470" s="192"/>
      <c r="N1470" s="193"/>
      <c r="O1470" s="67"/>
      <c r="P1470" s="67"/>
      <c r="Q1470" s="67"/>
      <c r="R1470" s="67"/>
      <c r="S1470" s="67"/>
      <c r="T1470" s="68"/>
      <c r="U1470" s="37"/>
      <c r="V1470" s="37"/>
      <c r="W1470" s="37"/>
      <c r="X1470" s="37"/>
      <c r="Y1470" s="37"/>
      <c r="Z1470" s="37"/>
      <c r="AA1470" s="37"/>
      <c r="AB1470" s="37"/>
      <c r="AC1470" s="37"/>
      <c r="AD1470" s="37"/>
      <c r="AE1470" s="37"/>
      <c r="AT1470" s="20" t="s">
        <v>176</v>
      </c>
      <c r="AU1470" s="20" t="s">
        <v>87</v>
      </c>
    </row>
    <row r="1471" spans="1:65" s="13" customFormat="1" ht="22.5">
      <c r="B1471" s="196"/>
      <c r="C1471" s="197"/>
      <c r="D1471" s="189" t="s">
        <v>178</v>
      </c>
      <c r="E1471" s="198" t="s">
        <v>21</v>
      </c>
      <c r="F1471" s="199" t="s">
        <v>1828</v>
      </c>
      <c r="G1471" s="197"/>
      <c r="H1471" s="200">
        <v>16.596</v>
      </c>
      <c r="I1471" s="201"/>
      <c r="J1471" s="197"/>
      <c r="K1471" s="197"/>
      <c r="L1471" s="202"/>
      <c r="M1471" s="203"/>
      <c r="N1471" s="204"/>
      <c r="O1471" s="204"/>
      <c r="P1471" s="204"/>
      <c r="Q1471" s="204"/>
      <c r="R1471" s="204"/>
      <c r="S1471" s="204"/>
      <c r="T1471" s="205"/>
      <c r="AT1471" s="206" t="s">
        <v>178</v>
      </c>
      <c r="AU1471" s="206" t="s">
        <v>87</v>
      </c>
      <c r="AV1471" s="13" t="s">
        <v>87</v>
      </c>
      <c r="AW1471" s="13" t="s">
        <v>38</v>
      </c>
      <c r="AX1471" s="13" t="s">
        <v>77</v>
      </c>
      <c r="AY1471" s="206" t="s">
        <v>165</v>
      </c>
    </row>
    <row r="1472" spans="1:65" s="14" customFormat="1" ht="11.25">
      <c r="B1472" s="207"/>
      <c r="C1472" s="208"/>
      <c r="D1472" s="189" t="s">
        <v>178</v>
      </c>
      <c r="E1472" s="209" t="s">
        <v>21</v>
      </c>
      <c r="F1472" s="210" t="s">
        <v>180</v>
      </c>
      <c r="G1472" s="208"/>
      <c r="H1472" s="211">
        <v>16.596</v>
      </c>
      <c r="I1472" s="212"/>
      <c r="J1472" s="208"/>
      <c r="K1472" s="208"/>
      <c r="L1472" s="213"/>
      <c r="M1472" s="214"/>
      <c r="N1472" s="215"/>
      <c r="O1472" s="215"/>
      <c r="P1472" s="215"/>
      <c r="Q1472" s="215"/>
      <c r="R1472" s="215"/>
      <c r="S1472" s="215"/>
      <c r="T1472" s="216"/>
      <c r="AT1472" s="217" t="s">
        <v>178</v>
      </c>
      <c r="AU1472" s="217" t="s">
        <v>87</v>
      </c>
      <c r="AV1472" s="14" t="s">
        <v>172</v>
      </c>
      <c r="AW1472" s="14" t="s">
        <v>38</v>
      </c>
      <c r="AX1472" s="14" t="s">
        <v>85</v>
      </c>
      <c r="AY1472" s="217" t="s">
        <v>165</v>
      </c>
    </row>
    <row r="1473" spans="1:65" s="2" customFormat="1" ht="49.15" customHeight="1">
      <c r="A1473" s="37"/>
      <c r="B1473" s="38"/>
      <c r="C1473" s="239" t="s">
        <v>1829</v>
      </c>
      <c r="D1473" s="239" t="s">
        <v>281</v>
      </c>
      <c r="E1473" s="240" t="s">
        <v>1830</v>
      </c>
      <c r="F1473" s="241" t="s">
        <v>1831</v>
      </c>
      <c r="G1473" s="242" t="s">
        <v>170</v>
      </c>
      <c r="H1473" s="243">
        <v>27.802</v>
      </c>
      <c r="I1473" s="244"/>
      <c r="J1473" s="245">
        <f>ROUND(I1473*H1473,2)</f>
        <v>0</v>
      </c>
      <c r="K1473" s="241" t="s">
        <v>171</v>
      </c>
      <c r="L1473" s="246"/>
      <c r="M1473" s="247" t="s">
        <v>21</v>
      </c>
      <c r="N1473" s="248" t="s">
        <v>48</v>
      </c>
      <c r="O1473" s="67"/>
      <c r="P1473" s="185">
        <f>O1473*H1473</f>
        <v>0</v>
      </c>
      <c r="Q1473" s="185">
        <v>5.4000000000000003E-3</v>
      </c>
      <c r="R1473" s="185">
        <f>Q1473*H1473</f>
        <v>0.15013080000000001</v>
      </c>
      <c r="S1473" s="185">
        <v>0</v>
      </c>
      <c r="T1473" s="186">
        <f>S1473*H1473</f>
        <v>0</v>
      </c>
      <c r="U1473" s="37"/>
      <c r="V1473" s="37"/>
      <c r="W1473" s="37"/>
      <c r="X1473" s="37"/>
      <c r="Y1473" s="37"/>
      <c r="Z1473" s="37"/>
      <c r="AA1473" s="37"/>
      <c r="AB1473" s="37"/>
      <c r="AC1473" s="37"/>
      <c r="AD1473" s="37"/>
      <c r="AE1473" s="37"/>
      <c r="AR1473" s="187" t="s">
        <v>404</v>
      </c>
      <c r="AT1473" s="187" t="s">
        <v>281</v>
      </c>
      <c r="AU1473" s="187" t="s">
        <v>87</v>
      </c>
      <c r="AY1473" s="20" t="s">
        <v>165</v>
      </c>
      <c r="BE1473" s="188">
        <f>IF(N1473="základní",J1473,0)</f>
        <v>0</v>
      </c>
      <c r="BF1473" s="188">
        <f>IF(N1473="snížená",J1473,0)</f>
        <v>0</v>
      </c>
      <c r="BG1473" s="188">
        <f>IF(N1473="zákl. přenesená",J1473,0)</f>
        <v>0</v>
      </c>
      <c r="BH1473" s="188">
        <f>IF(N1473="sníž. přenesená",J1473,0)</f>
        <v>0</v>
      </c>
      <c r="BI1473" s="188">
        <f>IF(N1473="nulová",J1473,0)</f>
        <v>0</v>
      </c>
      <c r="BJ1473" s="20" t="s">
        <v>85</v>
      </c>
      <c r="BK1473" s="188">
        <f>ROUND(I1473*H1473,2)</f>
        <v>0</v>
      </c>
      <c r="BL1473" s="20" t="s">
        <v>286</v>
      </c>
      <c r="BM1473" s="187" t="s">
        <v>1832</v>
      </c>
    </row>
    <row r="1474" spans="1:65" s="2" customFormat="1" ht="29.25">
      <c r="A1474" s="37"/>
      <c r="B1474" s="38"/>
      <c r="C1474" s="39"/>
      <c r="D1474" s="189" t="s">
        <v>174</v>
      </c>
      <c r="E1474" s="39"/>
      <c r="F1474" s="190" t="s">
        <v>1831</v>
      </c>
      <c r="G1474" s="39"/>
      <c r="H1474" s="39"/>
      <c r="I1474" s="191"/>
      <c r="J1474" s="39"/>
      <c r="K1474" s="39"/>
      <c r="L1474" s="42"/>
      <c r="M1474" s="192"/>
      <c r="N1474" s="193"/>
      <c r="O1474" s="67"/>
      <c r="P1474" s="67"/>
      <c r="Q1474" s="67"/>
      <c r="R1474" s="67"/>
      <c r="S1474" s="67"/>
      <c r="T1474" s="68"/>
      <c r="U1474" s="37"/>
      <c r="V1474" s="37"/>
      <c r="W1474" s="37"/>
      <c r="X1474" s="37"/>
      <c r="Y1474" s="37"/>
      <c r="Z1474" s="37"/>
      <c r="AA1474" s="37"/>
      <c r="AB1474" s="37"/>
      <c r="AC1474" s="37"/>
      <c r="AD1474" s="37"/>
      <c r="AE1474" s="37"/>
      <c r="AT1474" s="20" t="s">
        <v>174</v>
      </c>
      <c r="AU1474" s="20" t="s">
        <v>87</v>
      </c>
    </row>
    <row r="1475" spans="1:65" s="13" customFormat="1" ht="11.25">
      <c r="B1475" s="196"/>
      <c r="C1475" s="197"/>
      <c r="D1475" s="189" t="s">
        <v>178</v>
      </c>
      <c r="E1475" s="198" t="s">
        <v>21</v>
      </c>
      <c r="F1475" s="199" t="s">
        <v>1833</v>
      </c>
      <c r="G1475" s="197"/>
      <c r="H1475" s="200">
        <v>8.14</v>
      </c>
      <c r="I1475" s="201"/>
      <c r="J1475" s="197"/>
      <c r="K1475" s="197"/>
      <c r="L1475" s="202"/>
      <c r="M1475" s="203"/>
      <c r="N1475" s="204"/>
      <c r="O1475" s="204"/>
      <c r="P1475" s="204"/>
      <c r="Q1475" s="204"/>
      <c r="R1475" s="204"/>
      <c r="S1475" s="204"/>
      <c r="T1475" s="205"/>
      <c r="AT1475" s="206" t="s">
        <v>178</v>
      </c>
      <c r="AU1475" s="206" t="s">
        <v>87</v>
      </c>
      <c r="AV1475" s="13" t="s">
        <v>87</v>
      </c>
      <c r="AW1475" s="13" t="s">
        <v>38</v>
      </c>
      <c r="AX1475" s="13" t="s">
        <v>77</v>
      </c>
      <c r="AY1475" s="206" t="s">
        <v>165</v>
      </c>
    </row>
    <row r="1476" spans="1:65" s="13" customFormat="1" ht="22.5">
      <c r="B1476" s="196"/>
      <c r="C1476" s="197"/>
      <c r="D1476" s="189" t="s">
        <v>178</v>
      </c>
      <c r="E1476" s="198" t="s">
        <v>21</v>
      </c>
      <c r="F1476" s="199" t="s">
        <v>1834</v>
      </c>
      <c r="G1476" s="197"/>
      <c r="H1476" s="200">
        <v>3.0659999999999998</v>
      </c>
      <c r="I1476" s="201"/>
      <c r="J1476" s="197"/>
      <c r="K1476" s="197"/>
      <c r="L1476" s="202"/>
      <c r="M1476" s="203"/>
      <c r="N1476" s="204"/>
      <c r="O1476" s="204"/>
      <c r="P1476" s="204"/>
      <c r="Q1476" s="204"/>
      <c r="R1476" s="204"/>
      <c r="S1476" s="204"/>
      <c r="T1476" s="205"/>
      <c r="AT1476" s="206" t="s">
        <v>178</v>
      </c>
      <c r="AU1476" s="206" t="s">
        <v>87</v>
      </c>
      <c r="AV1476" s="13" t="s">
        <v>87</v>
      </c>
      <c r="AW1476" s="13" t="s">
        <v>38</v>
      </c>
      <c r="AX1476" s="13" t="s">
        <v>77</v>
      </c>
      <c r="AY1476" s="206" t="s">
        <v>165</v>
      </c>
    </row>
    <row r="1477" spans="1:65" s="13" customFormat="1" ht="22.5">
      <c r="B1477" s="196"/>
      <c r="C1477" s="197"/>
      <c r="D1477" s="189" t="s">
        <v>178</v>
      </c>
      <c r="E1477" s="198" t="s">
        <v>21</v>
      </c>
      <c r="F1477" s="199" t="s">
        <v>1828</v>
      </c>
      <c r="G1477" s="197"/>
      <c r="H1477" s="200">
        <v>16.596</v>
      </c>
      <c r="I1477" s="201"/>
      <c r="J1477" s="197"/>
      <c r="K1477" s="197"/>
      <c r="L1477" s="202"/>
      <c r="M1477" s="203"/>
      <c r="N1477" s="204"/>
      <c r="O1477" s="204"/>
      <c r="P1477" s="204"/>
      <c r="Q1477" s="204"/>
      <c r="R1477" s="204"/>
      <c r="S1477" s="204"/>
      <c r="T1477" s="205"/>
      <c r="AT1477" s="206" t="s">
        <v>178</v>
      </c>
      <c r="AU1477" s="206" t="s">
        <v>87</v>
      </c>
      <c r="AV1477" s="13" t="s">
        <v>87</v>
      </c>
      <c r="AW1477" s="13" t="s">
        <v>38</v>
      </c>
      <c r="AX1477" s="13" t="s">
        <v>77</v>
      </c>
      <c r="AY1477" s="206" t="s">
        <v>165</v>
      </c>
    </row>
    <row r="1478" spans="1:65" s="14" customFormat="1" ht="11.25">
      <c r="B1478" s="207"/>
      <c r="C1478" s="208"/>
      <c r="D1478" s="189" t="s">
        <v>178</v>
      </c>
      <c r="E1478" s="209" t="s">
        <v>21</v>
      </c>
      <c r="F1478" s="210" t="s">
        <v>180</v>
      </c>
      <c r="G1478" s="208"/>
      <c r="H1478" s="211">
        <v>27.802</v>
      </c>
      <c r="I1478" s="212"/>
      <c r="J1478" s="208"/>
      <c r="K1478" s="208"/>
      <c r="L1478" s="213"/>
      <c r="M1478" s="214"/>
      <c r="N1478" s="215"/>
      <c r="O1478" s="215"/>
      <c r="P1478" s="215"/>
      <c r="Q1478" s="215"/>
      <c r="R1478" s="215"/>
      <c r="S1478" s="215"/>
      <c r="T1478" s="216"/>
      <c r="AT1478" s="217" t="s">
        <v>178</v>
      </c>
      <c r="AU1478" s="217" t="s">
        <v>87</v>
      </c>
      <c r="AV1478" s="14" t="s">
        <v>172</v>
      </c>
      <c r="AW1478" s="14" t="s">
        <v>38</v>
      </c>
      <c r="AX1478" s="14" t="s">
        <v>85</v>
      </c>
      <c r="AY1478" s="217" t="s">
        <v>165</v>
      </c>
    </row>
    <row r="1479" spans="1:65" s="2" customFormat="1" ht="24.2" customHeight="1">
      <c r="A1479" s="37"/>
      <c r="B1479" s="38"/>
      <c r="C1479" s="176" t="s">
        <v>1835</v>
      </c>
      <c r="D1479" s="176" t="s">
        <v>167</v>
      </c>
      <c r="E1479" s="177" t="s">
        <v>1836</v>
      </c>
      <c r="F1479" s="178" t="s">
        <v>1837</v>
      </c>
      <c r="G1479" s="179" t="s">
        <v>170</v>
      </c>
      <c r="H1479" s="180">
        <v>12.907999999999999</v>
      </c>
      <c r="I1479" s="181"/>
      <c r="J1479" s="182">
        <f>ROUND(I1479*H1479,2)</f>
        <v>0</v>
      </c>
      <c r="K1479" s="178" t="s">
        <v>171</v>
      </c>
      <c r="L1479" s="42"/>
      <c r="M1479" s="183" t="s">
        <v>21</v>
      </c>
      <c r="N1479" s="184" t="s">
        <v>48</v>
      </c>
      <c r="O1479" s="67"/>
      <c r="P1479" s="185">
        <f>O1479*H1479</f>
        <v>0</v>
      </c>
      <c r="Q1479" s="185">
        <v>4.0000000000000002E-4</v>
      </c>
      <c r="R1479" s="185">
        <f>Q1479*H1479</f>
        <v>5.1631999999999997E-3</v>
      </c>
      <c r="S1479" s="185">
        <v>0</v>
      </c>
      <c r="T1479" s="186">
        <f>S1479*H1479</f>
        <v>0</v>
      </c>
      <c r="U1479" s="37"/>
      <c r="V1479" s="37"/>
      <c r="W1479" s="37"/>
      <c r="X1479" s="37"/>
      <c r="Y1479" s="37"/>
      <c r="Z1479" s="37"/>
      <c r="AA1479" s="37"/>
      <c r="AB1479" s="37"/>
      <c r="AC1479" s="37"/>
      <c r="AD1479" s="37"/>
      <c r="AE1479" s="37"/>
      <c r="AR1479" s="187" t="s">
        <v>286</v>
      </c>
      <c r="AT1479" s="187" t="s">
        <v>167</v>
      </c>
      <c r="AU1479" s="187" t="s">
        <v>87</v>
      </c>
      <c r="AY1479" s="20" t="s">
        <v>165</v>
      </c>
      <c r="BE1479" s="188">
        <f>IF(N1479="základní",J1479,0)</f>
        <v>0</v>
      </c>
      <c r="BF1479" s="188">
        <f>IF(N1479="snížená",J1479,0)</f>
        <v>0</v>
      </c>
      <c r="BG1479" s="188">
        <f>IF(N1479="zákl. přenesená",J1479,0)</f>
        <v>0</v>
      </c>
      <c r="BH1479" s="188">
        <f>IF(N1479="sníž. přenesená",J1479,0)</f>
        <v>0</v>
      </c>
      <c r="BI1479" s="188">
        <f>IF(N1479="nulová",J1479,0)</f>
        <v>0</v>
      </c>
      <c r="BJ1479" s="20" t="s">
        <v>85</v>
      </c>
      <c r="BK1479" s="188">
        <f>ROUND(I1479*H1479,2)</f>
        <v>0</v>
      </c>
      <c r="BL1479" s="20" t="s">
        <v>286</v>
      </c>
      <c r="BM1479" s="187" t="s">
        <v>1838</v>
      </c>
    </row>
    <row r="1480" spans="1:65" s="2" customFormat="1" ht="29.25">
      <c r="A1480" s="37"/>
      <c r="B1480" s="38"/>
      <c r="C1480" s="39"/>
      <c r="D1480" s="189" t="s">
        <v>174</v>
      </c>
      <c r="E1480" s="39"/>
      <c r="F1480" s="190" t="s">
        <v>1839</v>
      </c>
      <c r="G1480" s="39"/>
      <c r="H1480" s="39"/>
      <c r="I1480" s="191"/>
      <c r="J1480" s="39"/>
      <c r="K1480" s="39"/>
      <c r="L1480" s="42"/>
      <c r="M1480" s="192"/>
      <c r="N1480" s="193"/>
      <c r="O1480" s="67"/>
      <c r="P1480" s="67"/>
      <c r="Q1480" s="67"/>
      <c r="R1480" s="67"/>
      <c r="S1480" s="67"/>
      <c r="T1480" s="68"/>
      <c r="U1480" s="37"/>
      <c r="V1480" s="37"/>
      <c r="W1480" s="37"/>
      <c r="X1480" s="37"/>
      <c r="Y1480" s="37"/>
      <c r="Z1480" s="37"/>
      <c r="AA1480" s="37"/>
      <c r="AB1480" s="37"/>
      <c r="AC1480" s="37"/>
      <c r="AD1480" s="37"/>
      <c r="AE1480" s="37"/>
      <c r="AT1480" s="20" t="s">
        <v>174</v>
      </c>
      <c r="AU1480" s="20" t="s">
        <v>87</v>
      </c>
    </row>
    <row r="1481" spans="1:65" s="2" customFormat="1" ht="11.25">
      <c r="A1481" s="37"/>
      <c r="B1481" s="38"/>
      <c r="C1481" s="39"/>
      <c r="D1481" s="194" t="s">
        <v>176</v>
      </c>
      <c r="E1481" s="39"/>
      <c r="F1481" s="195" t="s">
        <v>1840</v>
      </c>
      <c r="G1481" s="39"/>
      <c r="H1481" s="39"/>
      <c r="I1481" s="191"/>
      <c r="J1481" s="39"/>
      <c r="K1481" s="39"/>
      <c r="L1481" s="42"/>
      <c r="M1481" s="192"/>
      <c r="N1481" s="193"/>
      <c r="O1481" s="67"/>
      <c r="P1481" s="67"/>
      <c r="Q1481" s="67"/>
      <c r="R1481" s="67"/>
      <c r="S1481" s="67"/>
      <c r="T1481" s="68"/>
      <c r="U1481" s="37"/>
      <c r="V1481" s="37"/>
      <c r="W1481" s="37"/>
      <c r="X1481" s="37"/>
      <c r="Y1481" s="37"/>
      <c r="Z1481" s="37"/>
      <c r="AA1481" s="37"/>
      <c r="AB1481" s="37"/>
      <c r="AC1481" s="37"/>
      <c r="AD1481" s="37"/>
      <c r="AE1481" s="37"/>
      <c r="AT1481" s="20" t="s">
        <v>176</v>
      </c>
      <c r="AU1481" s="20" t="s">
        <v>87</v>
      </c>
    </row>
    <row r="1482" spans="1:65" s="13" customFormat="1" ht="22.5">
      <c r="B1482" s="196"/>
      <c r="C1482" s="197"/>
      <c r="D1482" s="189" t="s">
        <v>178</v>
      </c>
      <c r="E1482" s="198" t="s">
        <v>21</v>
      </c>
      <c r="F1482" s="199" t="s">
        <v>1841</v>
      </c>
      <c r="G1482" s="197"/>
      <c r="H1482" s="200">
        <v>12.907999999999999</v>
      </c>
      <c r="I1482" s="201"/>
      <c r="J1482" s="197"/>
      <c r="K1482" s="197"/>
      <c r="L1482" s="202"/>
      <c r="M1482" s="203"/>
      <c r="N1482" s="204"/>
      <c r="O1482" s="204"/>
      <c r="P1482" s="204"/>
      <c r="Q1482" s="204"/>
      <c r="R1482" s="204"/>
      <c r="S1482" s="204"/>
      <c r="T1482" s="205"/>
      <c r="AT1482" s="206" t="s">
        <v>178</v>
      </c>
      <c r="AU1482" s="206" t="s">
        <v>87</v>
      </c>
      <c r="AV1482" s="13" t="s">
        <v>87</v>
      </c>
      <c r="AW1482" s="13" t="s">
        <v>38</v>
      </c>
      <c r="AX1482" s="13" t="s">
        <v>77</v>
      </c>
      <c r="AY1482" s="206" t="s">
        <v>165</v>
      </c>
    </row>
    <row r="1483" spans="1:65" s="14" customFormat="1" ht="11.25">
      <c r="B1483" s="207"/>
      <c r="C1483" s="208"/>
      <c r="D1483" s="189" t="s">
        <v>178</v>
      </c>
      <c r="E1483" s="209" t="s">
        <v>21</v>
      </c>
      <c r="F1483" s="210" t="s">
        <v>180</v>
      </c>
      <c r="G1483" s="208"/>
      <c r="H1483" s="211">
        <v>12.907999999999999</v>
      </c>
      <c r="I1483" s="212"/>
      <c r="J1483" s="208"/>
      <c r="K1483" s="208"/>
      <c r="L1483" s="213"/>
      <c r="M1483" s="214"/>
      <c r="N1483" s="215"/>
      <c r="O1483" s="215"/>
      <c r="P1483" s="215"/>
      <c r="Q1483" s="215"/>
      <c r="R1483" s="215"/>
      <c r="S1483" s="215"/>
      <c r="T1483" s="216"/>
      <c r="AT1483" s="217" t="s">
        <v>178</v>
      </c>
      <c r="AU1483" s="217" t="s">
        <v>87</v>
      </c>
      <c r="AV1483" s="14" t="s">
        <v>172</v>
      </c>
      <c r="AW1483" s="14" t="s">
        <v>38</v>
      </c>
      <c r="AX1483" s="14" t="s">
        <v>85</v>
      </c>
      <c r="AY1483" s="217" t="s">
        <v>165</v>
      </c>
    </row>
    <row r="1484" spans="1:65" s="2" customFormat="1" ht="24.2" customHeight="1">
      <c r="A1484" s="37"/>
      <c r="B1484" s="38"/>
      <c r="C1484" s="176" t="s">
        <v>1842</v>
      </c>
      <c r="D1484" s="176" t="s">
        <v>167</v>
      </c>
      <c r="E1484" s="177" t="s">
        <v>1843</v>
      </c>
      <c r="F1484" s="178" t="s">
        <v>1844</v>
      </c>
      <c r="G1484" s="179" t="s">
        <v>189</v>
      </c>
      <c r="H1484" s="180">
        <v>9.2200000000000006</v>
      </c>
      <c r="I1484" s="181"/>
      <c r="J1484" s="182">
        <f>ROUND(I1484*H1484,2)</f>
        <v>0</v>
      </c>
      <c r="K1484" s="178" t="s">
        <v>171</v>
      </c>
      <c r="L1484" s="42"/>
      <c r="M1484" s="183" t="s">
        <v>21</v>
      </c>
      <c r="N1484" s="184" t="s">
        <v>48</v>
      </c>
      <c r="O1484" s="67"/>
      <c r="P1484" s="185">
        <f>O1484*H1484</f>
        <v>0</v>
      </c>
      <c r="Q1484" s="185">
        <v>1.6000000000000001E-4</v>
      </c>
      <c r="R1484" s="185">
        <f>Q1484*H1484</f>
        <v>1.4752000000000003E-3</v>
      </c>
      <c r="S1484" s="185">
        <v>0</v>
      </c>
      <c r="T1484" s="186">
        <f>S1484*H1484</f>
        <v>0</v>
      </c>
      <c r="U1484" s="37"/>
      <c r="V1484" s="37"/>
      <c r="W1484" s="37"/>
      <c r="X1484" s="37"/>
      <c r="Y1484" s="37"/>
      <c r="Z1484" s="37"/>
      <c r="AA1484" s="37"/>
      <c r="AB1484" s="37"/>
      <c r="AC1484" s="37"/>
      <c r="AD1484" s="37"/>
      <c r="AE1484" s="37"/>
      <c r="AR1484" s="187" t="s">
        <v>286</v>
      </c>
      <c r="AT1484" s="187" t="s">
        <v>167</v>
      </c>
      <c r="AU1484" s="187" t="s">
        <v>87</v>
      </c>
      <c r="AY1484" s="20" t="s">
        <v>165</v>
      </c>
      <c r="BE1484" s="188">
        <f>IF(N1484="základní",J1484,0)</f>
        <v>0</v>
      </c>
      <c r="BF1484" s="188">
        <f>IF(N1484="snížená",J1484,0)</f>
        <v>0</v>
      </c>
      <c r="BG1484" s="188">
        <f>IF(N1484="zákl. přenesená",J1484,0)</f>
        <v>0</v>
      </c>
      <c r="BH1484" s="188">
        <f>IF(N1484="sníž. přenesená",J1484,0)</f>
        <v>0</v>
      </c>
      <c r="BI1484" s="188">
        <f>IF(N1484="nulová",J1484,0)</f>
        <v>0</v>
      </c>
      <c r="BJ1484" s="20" t="s">
        <v>85</v>
      </c>
      <c r="BK1484" s="188">
        <f>ROUND(I1484*H1484,2)</f>
        <v>0</v>
      </c>
      <c r="BL1484" s="20" t="s">
        <v>286</v>
      </c>
      <c r="BM1484" s="187" t="s">
        <v>1845</v>
      </c>
    </row>
    <row r="1485" spans="1:65" s="2" customFormat="1" ht="19.5">
      <c r="A1485" s="37"/>
      <c r="B1485" s="38"/>
      <c r="C1485" s="39"/>
      <c r="D1485" s="189" t="s">
        <v>174</v>
      </c>
      <c r="E1485" s="39"/>
      <c r="F1485" s="190" t="s">
        <v>1846</v>
      </c>
      <c r="G1485" s="39"/>
      <c r="H1485" s="39"/>
      <c r="I1485" s="191"/>
      <c r="J1485" s="39"/>
      <c r="K1485" s="39"/>
      <c r="L1485" s="42"/>
      <c r="M1485" s="192"/>
      <c r="N1485" s="193"/>
      <c r="O1485" s="67"/>
      <c r="P1485" s="67"/>
      <c r="Q1485" s="67"/>
      <c r="R1485" s="67"/>
      <c r="S1485" s="67"/>
      <c r="T1485" s="68"/>
      <c r="U1485" s="37"/>
      <c r="V1485" s="37"/>
      <c r="W1485" s="37"/>
      <c r="X1485" s="37"/>
      <c r="Y1485" s="37"/>
      <c r="Z1485" s="37"/>
      <c r="AA1485" s="37"/>
      <c r="AB1485" s="37"/>
      <c r="AC1485" s="37"/>
      <c r="AD1485" s="37"/>
      <c r="AE1485" s="37"/>
      <c r="AT1485" s="20" t="s">
        <v>174</v>
      </c>
      <c r="AU1485" s="20" t="s">
        <v>87</v>
      </c>
    </row>
    <row r="1486" spans="1:65" s="2" customFormat="1" ht="11.25">
      <c r="A1486" s="37"/>
      <c r="B1486" s="38"/>
      <c r="C1486" s="39"/>
      <c r="D1486" s="194" t="s">
        <v>176</v>
      </c>
      <c r="E1486" s="39"/>
      <c r="F1486" s="195" t="s">
        <v>1847</v>
      </c>
      <c r="G1486" s="39"/>
      <c r="H1486" s="39"/>
      <c r="I1486" s="191"/>
      <c r="J1486" s="39"/>
      <c r="K1486" s="39"/>
      <c r="L1486" s="42"/>
      <c r="M1486" s="192"/>
      <c r="N1486" s="193"/>
      <c r="O1486" s="67"/>
      <c r="P1486" s="67"/>
      <c r="Q1486" s="67"/>
      <c r="R1486" s="67"/>
      <c r="S1486" s="67"/>
      <c r="T1486" s="68"/>
      <c r="U1486" s="37"/>
      <c r="V1486" s="37"/>
      <c r="W1486" s="37"/>
      <c r="X1486" s="37"/>
      <c r="Y1486" s="37"/>
      <c r="Z1486" s="37"/>
      <c r="AA1486" s="37"/>
      <c r="AB1486" s="37"/>
      <c r="AC1486" s="37"/>
      <c r="AD1486" s="37"/>
      <c r="AE1486" s="37"/>
      <c r="AT1486" s="20" t="s">
        <v>176</v>
      </c>
      <c r="AU1486" s="20" t="s">
        <v>87</v>
      </c>
    </row>
    <row r="1487" spans="1:65" s="13" customFormat="1" ht="11.25">
      <c r="B1487" s="196"/>
      <c r="C1487" s="197"/>
      <c r="D1487" s="189" t="s">
        <v>178</v>
      </c>
      <c r="E1487" s="198" t="s">
        <v>21</v>
      </c>
      <c r="F1487" s="199" t="s">
        <v>1848</v>
      </c>
      <c r="G1487" s="197"/>
      <c r="H1487" s="200">
        <v>9.2200000000000006</v>
      </c>
      <c r="I1487" s="201"/>
      <c r="J1487" s="197"/>
      <c r="K1487" s="197"/>
      <c r="L1487" s="202"/>
      <c r="M1487" s="203"/>
      <c r="N1487" s="204"/>
      <c r="O1487" s="204"/>
      <c r="P1487" s="204"/>
      <c r="Q1487" s="204"/>
      <c r="R1487" s="204"/>
      <c r="S1487" s="204"/>
      <c r="T1487" s="205"/>
      <c r="AT1487" s="206" t="s">
        <v>178</v>
      </c>
      <c r="AU1487" s="206" t="s">
        <v>87</v>
      </c>
      <c r="AV1487" s="13" t="s">
        <v>87</v>
      </c>
      <c r="AW1487" s="13" t="s">
        <v>38</v>
      </c>
      <c r="AX1487" s="13" t="s">
        <v>77</v>
      </c>
      <c r="AY1487" s="206" t="s">
        <v>165</v>
      </c>
    </row>
    <row r="1488" spans="1:65" s="14" customFormat="1" ht="11.25">
      <c r="B1488" s="207"/>
      <c r="C1488" s="208"/>
      <c r="D1488" s="189" t="s">
        <v>178</v>
      </c>
      <c r="E1488" s="209" t="s">
        <v>21</v>
      </c>
      <c r="F1488" s="210" t="s">
        <v>180</v>
      </c>
      <c r="G1488" s="208"/>
      <c r="H1488" s="211">
        <v>9.2200000000000006</v>
      </c>
      <c r="I1488" s="212"/>
      <c r="J1488" s="208"/>
      <c r="K1488" s="208"/>
      <c r="L1488" s="213"/>
      <c r="M1488" s="214"/>
      <c r="N1488" s="215"/>
      <c r="O1488" s="215"/>
      <c r="P1488" s="215"/>
      <c r="Q1488" s="215"/>
      <c r="R1488" s="215"/>
      <c r="S1488" s="215"/>
      <c r="T1488" s="216"/>
      <c r="AT1488" s="217" t="s">
        <v>178</v>
      </c>
      <c r="AU1488" s="217" t="s">
        <v>87</v>
      </c>
      <c r="AV1488" s="14" t="s">
        <v>172</v>
      </c>
      <c r="AW1488" s="14" t="s">
        <v>38</v>
      </c>
      <c r="AX1488" s="14" t="s">
        <v>85</v>
      </c>
      <c r="AY1488" s="217" t="s">
        <v>165</v>
      </c>
    </row>
    <row r="1489" spans="1:65" s="2" customFormat="1" ht="33" customHeight="1">
      <c r="A1489" s="37"/>
      <c r="B1489" s="38"/>
      <c r="C1489" s="176" t="s">
        <v>1849</v>
      </c>
      <c r="D1489" s="176" t="s">
        <v>167</v>
      </c>
      <c r="E1489" s="177" t="s">
        <v>1850</v>
      </c>
      <c r="F1489" s="178" t="s">
        <v>1851</v>
      </c>
      <c r="G1489" s="179" t="s">
        <v>261</v>
      </c>
      <c r="H1489" s="180">
        <v>0.17799999999999999</v>
      </c>
      <c r="I1489" s="181"/>
      <c r="J1489" s="182">
        <f>ROUND(I1489*H1489,2)</f>
        <v>0</v>
      </c>
      <c r="K1489" s="178" t="s">
        <v>171</v>
      </c>
      <c r="L1489" s="42"/>
      <c r="M1489" s="183" t="s">
        <v>21</v>
      </c>
      <c r="N1489" s="184" t="s">
        <v>48</v>
      </c>
      <c r="O1489" s="67"/>
      <c r="P1489" s="185">
        <f>O1489*H1489</f>
        <v>0</v>
      </c>
      <c r="Q1489" s="185">
        <v>0</v>
      </c>
      <c r="R1489" s="185">
        <f>Q1489*H1489</f>
        <v>0</v>
      </c>
      <c r="S1489" s="185">
        <v>0</v>
      </c>
      <c r="T1489" s="186">
        <f>S1489*H1489</f>
        <v>0</v>
      </c>
      <c r="U1489" s="37"/>
      <c r="V1489" s="37"/>
      <c r="W1489" s="37"/>
      <c r="X1489" s="37"/>
      <c r="Y1489" s="37"/>
      <c r="Z1489" s="37"/>
      <c r="AA1489" s="37"/>
      <c r="AB1489" s="37"/>
      <c r="AC1489" s="37"/>
      <c r="AD1489" s="37"/>
      <c r="AE1489" s="37"/>
      <c r="AR1489" s="187" t="s">
        <v>286</v>
      </c>
      <c r="AT1489" s="187" t="s">
        <v>167</v>
      </c>
      <c r="AU1489" s="187" t="s">
        <v>87</v>
      </c>
      <c r="AY1489" s="20" t="s">
        <v>165</v>
      </c>
      <c r="BE1489" s="188">
        <f>IF(N1489="základní",J1489,0)</f>
        <v>0</v>
      </c>
      <c r="BF1489" s="188">
        <f>IF(N1489="snížená",J1489,0)</f>
        <v>0</v>
      </c>
      <c r="BG1489" s="188">
        <f>IF(N1489="zákl. přenesená",J1489,0)</f>
        <v>0</v>
      </c>
      <c r="BH1489" s="188">
        <f>IF(N1489="sníž. přenesená",J1489,0)</f>
        <v>0</v>
      </c>
      <c r="BI1489" s="188">
        <f>IF(N1489="nulová",J1489,0)</f>
        <v>0</v>
      </c>
      <c r="BJ1489" s="20" t="s">
        <v>85</v>
      </c>
      <c r="BK1489" s="188">
        <f>ROUND(I1489*H1489,2)</f>
        <v>0</v>
      </c>
      <c r="BL1489" s="20" t="s">
        <v>286</v>
      </c>
      <c r="BM1489" s="187" t="s">
        <v>1852</v>
      </c>
    </row>
    <row r="1490" spans="1:65" s="2" customFormat="1" ht="29.25">
      <c r="A1490" s="37"/>
      <c r="B1490" s="38"/>
      <c r="C1490" s="39"/>
      <c r="D1490" s="189" t="s">
        <v>174</v>
      </c>
      <c r="E1490" s="39"/>
      <c r="F1490" s="190" t="s">
        <v>1853</v>
      </c>
      <c r="G1490" s="39"/>
      <c r="H1490" s="39"/>
      <c r="I1490" s="191"/>
      <c r="J1490" s="39"/>
      <c r="K1490" s="39"/>
      <c r="L1490" s="42"/>
      <c r="M1490" s="192"/>
      <c r="N1490" s="193"/>
      <c r="O1490" s="67"/>
      <c r="P1490" s="67"/>
      <c r="Q1490" s="67"/>
      <c r="R1490" s="67"/>
      <c r="S1490" s="67"/>
      <c r="T1490" s="68"/>
      <c r="U1490" s="37"/>
      <c r="V1490" s="37"/>
      <c r="W1490" s="37"/>
      <c r="X1490" s="37"/>
      <c r="Y1490" s="37"/>
      <c r="Z1490" s="37"/>
      <c r="AA1490" s="37"/>
      <c r="AB1490" s="37"/>
      <c r="AC1490" s="37"/>
      <c r="AD1490" s="37"/>
      <c r="AE1490" s="37"/>
      <c r="AT1490" s="20" t="s">
        <v>174</v>
      </c>
      <c r="AU1490" s="20" t="s">
        <v>87</v>
      </c>
    </row>
    <row r="1491" spans="1:65" s="2" customFormat="1" ht="11.25">
      <c r="A1491" s="37"/>
      <c r="B1491" s="38"/>
      <c r="C1491" s="39"/>
      <c r="D1491" s="194" t="s">
        <v>176</v>
      </c>
      <c r="E1491" s="39"/>
      <c r="F1491" s="195" t="s">
        <v>1854</v>
      </c>
      <c r="G1491" s="39"/>
      <c r="H1491" s="39"/>
      <c r="I1491" s="191"/>
      <c r="J1491" s="39"/>
      <c r="K1491" s="39"/>
      <c r="L1491" s="42"/>
      <c r="M1491" s="192"/>
      <c r="N1491" s="193"/>
      <c r="O1491" s="67"/>
      <c r="P1491" s="67"/>
      <c r="Q1491" s="67"/>
      <c r="R1491" s="67"/>
      <c r="S1491" s="67"/>
      <c r="T1491" s="68"/>
      <c r="U1491" s="37"/>
      <c r="V1491" s="37"/>
      <c r="W1491" s="37"/>
      <c r="X1491" s="37"/>
      <c r="Y1491" s="37"/>
      <c r="Z1491" s="37"/>
      <c r="AA1491" s="37"/>
      <c r="AB1491" s="37"/>
      <c r="AC1491" s="37"/>
      <c r="AD1491" s="37"/>
      <c r="AE1491" s="37"/>
      <c r="AT1491" s="20" t="s">
        <v>176</v>
      </c>
      <c r="AU1491" s="20" t="s">
        <v>87</v>
      </c>
    </row>
    <row r="1492" spans="1:65" s="12" customFormat="1" ht="22.9" customHeight="1">
      <c r="B1492" s="160"/>
      <c r="C1492" s="161"/>
      <c r="D1492" s="162" t="s">
        <v>76</v>
      </c>
      <c r="E1492" s="174" t="s">
        <v>1855</v>
      </c>
      <c r="F1492" s="174" t="s">
        <v>1856</v>
      </c>
      <c r="G1492" s="161"/>
      <c r="H1492" s="161"/>
      <c r="I1492" s="164"/>
      <c r="J1492" s="175">
        <f>BK1492</f>
        <v>0</v>
      </c>
      <c r="K1492" s="161"/>
      <c r="L1492" s="166"/>
      <c r="M1492" s="167"/>
      <c r="N1492" s="168"/>
      <c r="O1492" s="168"/>
      <c r="P1492" s="169">
        <f>SUM(P1493:P1564)</f>
        <v>0</v>
      </c>
      <c r="Q1492" s="168"/>
      <c r="R1492" s="169">
        <f>SUM(R1493:R1564)</f>
        <v>0.19583589999999998</v>
      </c>
      <c r="S1492" s="168"/>
      <c r="T1492" s="170">
        <f>SUM(T1493:T1564)</f>
        <v>4.4999999999999997E-3</v>
      </c>
      <c r="AR1492" s="171" t="s">
        <v>87</v>
      </c>
      <c r="AT1492" s="172" t="s">
        <v>76</v>
      </c>
      <c r="AU1492" s="172" t="s">
        <v>85</v>
      </c>
      <c r="AY1492" s="171" t="s">
        <v>165</v>
      </c>
      <c r="BK1492" s="173">
        <f>SUM(BK1493:BK1564)</f>
        <v>0</v>
      </c>
    </row>
    <row r="1493" spans="1:65" s="2" customFormat="1" ht="44.25" customHeight="1">
      <c r="A1493" s="37"/>
      <c r="B1493" s="38"/>
      <c r="C1493" s="176" t="s">
        <v>1857</v>
      </c>
      <c r="D1493" s="176" t="s">
        <v>167</v>
      </c>
      <c r="E1493" s="177" t="s">
        <v>286</v>
      </c>
      <c r="F1493" s="178" t="s">
        <v>1858</v>
      </c>
      <c r="G1493" s="179" t="s">
        <v>170</v>
      </c>
      <c r="H1493" s="180">
        <v>16.452999999999999</v>
      </c>
      <c r="I1493" s="181"/>
      <c r="J1493" s="182">
        <f>ROUND(I1493*H1493,2)</f>
        <v>0</v>
      </c>
      <c r="K1493" s="178" t="s">
        <v>21</v>
      </c>
      <c r="L1493" s="42"/>
      <c r="M1493" s="183" t="s">
        <v>21</v>
      </c>
      <c r="N1493" s="184" t="s">
        <v>48</v>
      </c>
      <c r="O1493" s="67"/>
      <c r="P1493" s="185">
        <f>O1493*H1493</f>
        <v>0</v>
      </c>
      <c r="Q1493" s="185">
        <v>2.5000000000000001E-3</v>
      </c>
      <c r="R1493" s="185">
        <f>Q1493*H1493</f>
        <v>4.1132500000000002E-2</v>
      </c>
      <c r="S1493" s="185">
        <v>0</v>
      </c>
      <c r="T1493" s="186">
        <f>S1493*H1493</f>
        <v>0</v>
      </c>
      <c r="U1493" s="37"/>
      <c r="V1493" s="37"/>
      <c r="W1493" s="37"/>
      <c r="X1493" s="37"/>
      <c r="Y1493" s="37"/>
      <c r="Z1493" s="37"/>
      <c r="AA1493" s="37"/>
      <c r="AB1493" s="37"/>
      <c r="AC1493" s="37"/>
      <c r="AD1493" s="37"/>
      <c r="AE1493" s="37"/>
      <c r="AR1493" s="187" t="s">
        <v>286</v>
      </c>
      <c r="AT1493" s="187" t="s">
        <v>167</v>
      </c>
      <c r="AU1493" s="187" t="s">
        <v>87</v>
      </c>
      <c r="AY1493" s="20" t="s">
        <v>165</v>
      </c>
      <c r="BE1493" s="188">
        <f>IF(N1493="základní",J1493,0)</f>
        <v>0</v>
      </c>
      <c r="BF1493" s="188">
        <f>IF(N1493="snížená",J1493,0)</f>
        <v>0</v>
      </c>
      <c r="BG1493" s="188">
        <f>IF(N1493="zákl. přenesená",J1493,0)</f>
        <v>0</v>
      </c>
      <c r="BH1493" s="188">
        <f>IF(N1493="sníž. přenesená",J1493,0)</f>
        <v>0</v>
      </c>
      <c r="BI1493" s="188">
        <f>IF(N1493="nulová",J1493,0)</f>
        <v>0</v>
      </c>
      <c r="BJ1493" s="20" t="s">
        <v>85</v>
      </c>
      <c r="BK1493" s="188">
        <f>ROUND(I1493*H1493,2)</f>
        <v>0</v>
      </c>
      <c r="BL1493" s="20" t="s">
        <v>286</v>
      </c>
      <c r="BM1493" s="187" t="s">
        <v>1859</v>
      </c>
    </row>
    <row r="1494" spans="1:65" s="2" customFormat="1" ht="58.5">
      <c r="A1494" s="37"/>
      <c r="B1494" s="38"/>
      <c r="C1494" s="39"/>
      <c r="D1494" s="189" t="s">
        <v>174</v>
      </c>
      <c r="E1494" s="39"/>
      <c r="F1494" s="190" t="s">
        <v>1860</v>
      </c>
      <c r="G1494" s="39"/>
      <c r="H1494" s="39"/>
      <c r="I1494" s="191"/>
      <c r="J1494" s="39"/>
      <c r="K1494" s="39"/>
      <c r="L1494" s="42"/>
      <c r="M1494" s="192"/>
      <c r="N1494" s="193"/>
      <c r="O1494" s="67"/>
      <c r="P1494" s="67"/>
      <c r="Q1494" s="67"/>
      <c r="R1494" s="67"/>
      <c r="S1494" s="67"/>
      <c r="T1494" s="68"/>
      <c r="U1494" s="37"/>
      <c r="V1494" s="37"/>
      <c r="W1494" s="37"/>
      <c r="X1494" s="37"/>
      <c r="Y1494" s="37"/>
      <c r="Z1494" s="37"/>
      <c r="AA1494" s="37"/>
      <c r="AB1494" s="37"/>
      <c r="AC1494" s="37"/>
      <c r="AD1494" s="37"/>
      <c r="AE1494" s="37"/>
      <c r="AT1494" s="20" t="s">
        <v>174</v>
      </c>
      <c r="AU1494" s="20" t="s">
        <v>87</v>
      </c>
    </row>
    <row r="1495" spans="1:65" s="13" customFormat="1" ht="22.5">
      <c r="B1495" s="196"/>
      <c r="C1495" s="197"/>
      <c r="D1495" s="189" t="s">
        <v>178</v>
      </c>
      <c r="E1495" s="198" t="s">
        <v>21</v>
      </c>
      <c r="F1495" s="199" t="s">
        <v>1861</v>
      </c>
      <c r="G1495" s="197"/>
      <c r="H1495" s="200">
        <v>13.212999999999999</v>
      </c>
      <c r="I1495" s="201"/>
      <c r="J1495" s="197"/>
      <c r="K1495" s="197"/>
      <c r="L1495" s="202"/>
      <c r="M1495" s="203"/>
      <c r="N1495" s="204"/>
      <c r="O1495" s="204"/>
      <c r="P1495" s="204"/>
      <c r="Q1495" s="204"/>
      <c r="R1495" s="204"/>
      <c r="S1495" s="204"/>
      <c r="T1495" s="205"/>
      <c r="AT1495" s="206" t="s">
        <v>178</v>
      </c>
      <c r="AU1495" s="206" t="s">
        <v>87</v>
      </c>
      <c r="AV1495" s="13" t="s">
        <v>87</v>
      </c>
      <c r="AW1495" s="13" t="s">
        <v>38</v>
      </c>
      <c r="AX1495" s="13" t="s">
        <v>77</v>
      </c>
      <c r="AY1495" s="206" t="s">
        <v>165</v>
      </c>
    </row>
    <row r="1496" spans="1:65" s="13" customFormat="1" ht="11.25">
      <c r="B1496" s="196"/>
      <c r="C1496" s="197"/>
      <c r="D1496" s="189" t="s">
        <v>178</v>
      </c>
      <c r="E1496" s="198" t="s">
        <v>21</v>
      </c>
      <c r="F1496" s="199" t="s">
        <v>1862</v>
      </c>
      <c r="G1496" s="197"/>
      <c r="H1496" s="200">
        <v>3.24</v>
      </c>
      <c r="I1496" s="201"/>
      <c r="J1496" s="197"/>
      <c r="K1496" s="197"/>
      <c r="L1496" s="202"/>
      <c r="M1496" s="203"/>
      <c r="N1496" s="204"/>
      <c r="O1496" s="204"/>
      <c r="P1496" s="204"/>
      <c r="Q1496" s="204"/>
      <c r="R1496" s="204"/>
      <c r="S1496" s="204"/>
      <c r="T1496" s="205"/>
      <c r="AT1496" s="206" t="s">
        <v>178</v>
      </c>
      <c r="AU1496" s="206" t="s">
        <v>87</v>
      </c>
      <c r="AV1496" s="13" t="s">
        <v>87</v>
      </c>
      <c r="AW1496" s="13" t="s">
        <v>38</v>
      </c>
      <c r="AX1496" s="13" t="s">
        <v>77</v>
      </c>
      <c r="AY1496" s="206" t="s">
        <v>165</v>
      </c>
    </row>
    <row r="1497" spans="1:65" s="14" customFormat="1" ht="11.25">
      <c r="B1497" s="207"/>
      <c r="C1497" s="208"/>
      <c r="D1497" s="189" t="s">
        <v>178</v>
      </c>
      <c r="E1497" s="209" t="s">
        <v>21</v>
      </c>
      <c r="F1497" s="210" t="s">
        <v>180</v>
      </c>
      <c r="G1497" s="208"/>
      <c r="H1497" s="211">
        <v>16.452999999999999</v>
      </c>
      <c r="I1497" s="212"/>
      <c r="J1497" s="208"/>
      <c r="K1497" s="208"/>
      <c r="L1497" s="213"/>
      <c r="M1497" s="214"/>
      <c r="N1497" s="215"/>
      <c r="O1497" s="215"/>
      <c r="P1497" s="215"/>
      <c r="Q1497" s="215"/>
      <c r="R1497" s="215"/>
      <c r="S1497" s="215"/>
      <c r="T1497" s="216"/>
      <c r="AT1497" s="217" t="s">
        <v>178</v>
      </c>
      <c r="AU1497" s="217" t="s">
        <v>87</v>
      </c>
      <c r="AV1497" s="14" t="s">
        <v>172</v>
      </c>
      <c r="AW1497" s="14" t="s">
        <v>38</v>
      </c>
      <c r="AX1497" s="14" t="s">
        <v>85</v>
      </c>
      <c r="AY1497" s="217" t="s">
        <v>165</v>
      </c>
    </row>
    <row r="1498" spans="1:65" s="2" customFormat="1" ht="44.25" customHeight="1">
      <c r="A1498" s="37"/>
      <c r="B1498" s="38"/>
      <c r="C1498" s="176" t="s">
        <v>1863</v>
      </c>
      <c r="D1498" s="176" t="s">
        <v>167</v>
      </c>
      <c r="E1498" s="177" t="s">
        <v>295</v>
      </c>
      <c r="F1498" s="178" t="s">
        <v>1864</v>
      </c>
      <c r="G1498" s="179" t="s">
        <v>170</v>
      </c>
      <c r="H1498" s="180">
        <v>7.5419999999999998</v>
      </c>
      <c r="I1498" s="181"/>
      <c r="J1498" s="182">
        <f>ROUND(I1498*H1498,2)</f>
        <v>0</v>
      </c>
      <c r="K1498" s="178" t="s">
        <v>21</v>
      </c>
      <c r="L1498" s="42"/>
      <c r="M1498" s="183" t="s">
        <v>21</v>
      </c>
      <c r="N1498" s="184" t="s">
        <v>48</v>
      </c>
      <c r="O1498" s="67"/>
      <c r="P1498" s="185">
        <f>O1498*H1498</f>
        <v>0</v>
      </c>
      <c r="Q1498" s="185">
        <v>2.5000000000000001E-3</v>
      </c>
      <c r="R1498" s="185">
        <f>Q1498*H1498</f>
        <v>1.8855E-2</v>
      </c>
      <c r="S1498" s="185">
        <v>0</v>
      </c>
      <c r="T1498" s="186">
        <f>S1498*H1498</f>
        <v>0</v>
      </c>
      <c r="U1498" s="37"/>
      <c r="V1498" s="37"/>
      <c r="W1498" s="37"/>
      <c r="X1498" s="37"/>
      <c r="Y1498" s="37"/>
      <c r="Z1498" s="37"/>
      <c r="AA1498" s="37"/>
      <c r="AB1498" s="37"/>
      <c r="AC1498" s="37"/>
      <c r="AD1498" s="37"/>
      <c r="AE1498" s="37"/>
      <c r="AR1498" s="187" t="s">
        <v>286</v>
      </c>
      <c r="AT1498" s="187" t="s">
        <v>167</v>
      </c>
      <c r="AU1498" s="187" t="s">
        <v>87</v>
      </c>
      <c r="AY1498" s="20" t="s">
        <v>165</v>
      </c>
      <c r="BE1498" s="188">
        <f>IF(N1498="základní",J1498,0)</f>
        <v>0</v>
      </c>
      <c r="BF1498" s="188">
        <f>IF(N1498="snížená",J1498,0)</f>
        <v>0</v>
      </c>
      <c r="BG1498" s="188">
        <f>IF(N1498="zákl. přenesená",J1498,0)</f>
        <v>0</v>
      </c>
      <c r="BH1498" s="188">
        <f>IF(N1498="sníž. přenesená",J1498,0)</f>
        <v>0</v>
      </c>
      <c r="BI1498" s="188">
        <f>IF(N1498="nulová",J1498,0)</f>
        <v>0</v>
      </c>
      <c r="BJ1498" s="20" t="s">
        <v>85</v>
      </c>
      <c r="BK1498" s="188">
        <f>ROUND(I1498*H1498,2)</f>
        <v>0</v>
      </c>
      <c r="BL1498" s="20" t="s">
        <v>286</v>
      </c>
      <c r="BM1498" s="187" t="s">
        <v>1865</v>
      </c>
    </row>
    <row r="1499" spans="1:65" s="2" customFormat="1" ht="58.5">
      <c r="A1499" s="37"/>
      <c r="B1499" s="38"/>
      <c r="C1499" s="39"/>
      <c r="D1499" s="189" t="s">
        <v>174</v>
      </c>
      <c r="E1499" s="39"/>
      <c r="F1499" s="190" t="s">
        <v>1866</v>
      </c>
      <c r="G1499" s="39"/>
      <c r="H1499" s="39"/>
      <c r="I1499" s="191"/>
      <c r="J1499" s="39"/>
      <c r="K1499" s="39"/>
      <c r="L1499" s="42"/>
      <c r="M1499" s="192"/>
      <c r="N1499" s="193"/>
      <c r="O1499" s="67"/>
      <c r="P1499" s="67"/>
      <c r="Q1499" s="67"/>
      <c r="R1499" s="67"/>
      <c r="S1499" s="67"/>
      <c r="T1499" s="68"/>
      <c r="U1499" s="37"/>
      <c r="V1499" s="37"/>
      <c r="W1499" s="37"/>
      <c r="X1499" s="37"/>
      <c r="Y1499" s="37"/>
      <c r="Z1499" s="37"/>
      <c r="AA1499" s="37"/>
      <c r="AB1499" s="37"/>
      <c r="AC1499" s="37"/>
      <c r="AD1499" s="37"/>
      <c r="AE1499" s="37"/>
      <c r="AT1499" s="20" t="s">
        <v>174</v>
      </c>
      <c r="AU1499" s="20" t="s">
        <v>87</v>
      </c>
    </row>
    <row r="1500" spans="1:65" s="13" customFormat="1" ht="22.5">
      <c r="B1500" s="196"/>
      <c r="C1500" s="197"/>
      <c r="D1500" s="189" t="s">
        <v>178</v>
      </c>
      <c r="E1500" s="198" t="s">
        <v>21</v>
      </c>
      <c r="F1500" s="199" t="s">
        <v>1867</v>
      </c>
      <c r="G1500" s="197"/>
      <c r="H1500" s="200">
        <v>5.742</v>
      </c>
      <c r="I1500" s="201"/>
      <c r="J1500" s="197"/>
      <c r="K1500" s="197"/>
      <c r="L1500" s="202"/>
      <c r="M1500" s="203"/>
      <c r="N1500" s="204"/>
      <c r="O1500" s="204"/>
      <c r="P1500" s="204"/>
      <c r="Q1500" s="204"/>
      <c r="R1500" s="204"/>
      <c r="S1500" s="204"/>
      <c r="T1500" s="205"/>
      <c r="AT1500" s="206" t="s">
        <v>178</v>
      </c>
      <c r="AU1500" s="206" t="s">
        <v>87</v>
      </c>
      <c r="AV1500" s="13" t="s">
        <v>87</v>
      </c>
      <c r="AW1500" s="13" t="s">
        <v>38</v>
      </c>
      <c r="AX1500" s="13" t="s">
        <v>77</v>
      </c>
      <c r="AY1500" s="206" t="s">
        <v>165</v>
      </c>
    </row>
    <row r="1501" spans="1:65" s="13" customFormat="1" ht="11.25">
      <c r="B1501" s="196"/>
      <c r="C1501" s="197"/>
      <c r="D1501" s="189" t="s">
        <v>178</v>
      </c>
      <c r="E1501" s="198" t="s">
        <v>21</v>
      </c>
      <c r="F1501" s="199" t="s">
        <v>1868</v>
      </c>
      <c r="G1501" s="197"/>
      <c r="H1501" s="200">
        <v>1.8</v>
      </c>
      <c r="I1501" s="201"/>
      <c r="J1501" s="197"/>
      <c r="K1501" s="197"/>
      <c r="L1501" s="202"/>
      <c r="M1501" s="203"/>
      <c r="N1501" s="204"/>
      <c r="O1501" s="204"/>
      <c r="P1501" s="204"/>
      <c r="Q1501" s="204"/>
      <c r="R1501" s="204"/>
      <c r="S1501" s="204"/>
      <c r="T1501" s="205"/>
      <c r="AT1501" s="206" t="s">
        <v>178</v>
      </c>
      <c r="AU1501" s="206" t="s">
        <v>87</v>
      </c>
      <c r="AV1501" s="13" t="s">
        <v>87</v>
      </c>
      <c r="AW1501" s="13" t="s">
        <v>38</v>
      </c>
      <c r="AX1501" s="13" t="s">
        <v>77</v>
      </c>
      <c r="AY1501" s="206" t="s">
        <v>165</v>
      </c>
    </row>
    <row r="1502" spans="1:65" s="14" customFormat="1" ht="11.25">
      <c r="B1502" s="207"/>
      <c r="C1502" s="208"/>
      <c r="D1502" s="189" t="s">
        <v>178</v>
      </c>
      <c r="E1502" s="209" t="s">
        <v>21</v>
      </c>
      <c r="F1502" s="210" t="s">
        <v>180</v>
      </c>
      <c r="G1502" s="208"/>
      <c r="H1502" s="211">
        <v>7.5419999999999998</v>
      </c>
      <c r="I1502" s="212"/>
      <c r="J1502" s="208"/>
      <c r="K1502" s="208"/>
      <c r="L1502" s="213"/>
      <c r="M1502" s="214"/>
      <c r="N1502" s="215"/>
      <c r="O1502" s="215"/>
      <c r="P1502" s="215"/>
      <c r="Q1502" s="215"/>
      <c r="R1502" s="215"/>
      <c r="S1502" s="215"/>
      <c r="T1502" s="216"/>
      <c r="AT1502" s="217" t="s">
        <v>178</v>
      </c>
      <c r="AU1502" s="217" t="s">
        <v>87</v>
      </c>
      <c r="AV1502" s="14" t="s">
        <v>172</v>
      </c>
      <c r="AW1502" s="14" t="s">
        <v>38</v>
      </c>
      <c r="AX1502" s="14" t="s">
        <v>85</v>
      </c>
      <c r="AY1502" s="217" t="s">
        <v>165</v>
      </c>
    </row>
    <row r="1503" spans="1:65" s="2" customFormat="1" ht="24.2" customHeight="1">
      <c r="A1503" s="37"/>
      <c r="B1503" s="38"/>
      <c r="C1503" s="176" t="s">
        <v>1869</v>
      </c>
      <c r="D1503" s="176" t="s">
        <v>167</v>
      </c>
      <c r="E1503" s="177" t="s">
        <v>1870</v>
      </c>
      <c r="F1503" s="178" t="s">
        <v>1871</v>
      </c>
      <c r="G1503" s="179" t="s">
        <v>170</v>
      </c>
      <c r="H1503" s="180">
        <v>15.795999999999999</v>
      </c>
      <c r="I1503" s="181"/>
      <c r="J1503" s="182">
        <f>ROUND(I1503*H1503,2)</f>
        <v>0</v>
      </c>
      <c r="K1503" s="178" t="s">
        <v>171</v>
      </c>
      <c r="L1503" s="42"/>
      <c r="M1503" s="183" t="s">
        <v>21</v>
      </c>
      <c r="N1503" s="184" t="s">
        <v>48</v>
      </c>
      <c r="O1503" s="67"/>
      <c r="P1503" s="185">
        <f>O1503*H1503</f>
        <v>0</v>
      </c>
      <c r="Q1503" s="185">
        <v>0</v>
      </c>
      <c r="R1503" s="185">
        <f>Q1503*H1503</f>
        <v>0</v>
      </c>
      <c r="S1503" s="185">
        <v>0</v>
      </c>
      <c r="T1503" s="186">
        <f>S1503*H1503</f>
        <v>0</v>
      </c>
      <c r="U1503" s="37"/>
      <c r="V1503" s="37"/>
      <c r="W1503" s="37"/>
      <c r="X1503" s="37"/>
      <c r="Y1503" s="37"/>
      <c r="Z1503" s="37"/>
      <c r="AA1503" s="37"/>
      <c r="AB1503" s="37"/>
      <c r="AC1503" s="37"/>
      <c r="AD1503" s="37"/>
      <c r="AE1503" s="37"/>
      <c r="AR1503" s="187" t="s">
        <v>286</v>
      </c>
      <c r="AT1503" s="187" t="s">
        <v>167</v>
      </c>
      <c r="AU1503" s="187" t="s">
        <v>87</v>
      </c>
      <c r="AY1503" s="20" t="s">
        <v>165</v>
      </c>
      <c r="BE1503" s="188">
        <f>IF(N1503="základní",J1503,0)</f>
        <v>0</v>
      </c>
      <c r="BF1503" s="188">
        <f>IF(N1503="snížená",J1503,0)</f>
        <v>0</v>
      </c>
      <c r="BG1503" s="188">
        <f>IF(N1503="zákl. přenesená",J1503,0)</f>
        <v>0</v>
      </c>
      <c r="BH1503" s="188">
        <f>IF(N1503="sníž. přenesená",J1503,0)</f>
        <v>0</v>
      </c>
      <c r="BI1503" s="188">
        <f>IF(N1503="nulová",J1503,0)</f>
        <v>0</v>
      </c>
      <c r="BJ1503" s="20" t="s">
        <v>85</v>
      </c>
      <c r="BK1503" s="188">
        <f>ROUND(I1503*H1503,2)</f>
        <v>0</v>
      </c>
      <c r="BL1503" s="20" t="s">
        <v>286</v>
      </c>
      <c r="BM1503" s="187" t="s">
        <v>1872</v>
      </c>
    </row>
    <row r="1504" spans="1:65" s="2" customFormat="1" ht="19.5">
      <c r="A1504" s="37"/>
      <c r="B1504" s="38"/>
      <c r="C1504" s="39"/>
      <c r="D1504" s="189" t="s">
        <v>174</v>
      </c>
      <c r="E1504" s="39"/>
      <c r="F1504" s="190" t="s">
        <v>1873</v>
      </c>
      <c r="G1504" s="39"/>
      <c r="H1504" s="39"/>
      <c r="I1504" s="191"/>
      <c r="J1504" s="39"/>
      <c r="K1504" s="39"/>
      <c r="L1504" s="42"/>
      <c r="M1504" s="192"/>
      <c r="N1504" s="193"/>
      <c r="O1504" s="67"/>
      <c r="P1504" s="67"/>
      <c r="Q1504" s="67"/>
      <c r="R1504" s="67"/>
      <c r="S1504" s="67"/>
      <c r="T1504" s="68"/>
      <c r="U1504" s="37"/>
      <c r="V1504" s="37"/>
      <c r="W1504" s="37"/>
      <c r="X1504" s="37"/>
      <c r="Y1504" s="37"/>
      <c r="Z1504" s="37"/>
      <c r="AA1504" s="37"/>
      <c r="AB1504" s="37"/>
      <c r="AC1504" s="37"/>
      <c r="AD1504" s="37"/>
      <c r="AE1504" s="37"/>
      <c r="AT1504" s="20" t="s">
        <v>174</v>
      </c>
      <c r="AU1504" s="20" t="s">
        <v>87</v>
      </c>
    </row>
    <row r="1505" spans="1:65" s="2" customFormat="1" ht="11.25">
      <c r="A1505" s="37"/>
      <c r="B1505" s="38"/>
      <c r="C1505" s="39"/>
      <c r="D1505" s="194" t="s">
        <v>176</v>
      </c>
      <c r="E1505" s="39"/>
      <c r="F1505" s="195" t="s">
        <v>1874</v>
      </c>
      <c r="G1505" s="39"/>
      <c r="H1505" s="39"/>
      <c r="I1505" s="191"/>
      <c r="J1505" s="39"/>
      <c r="K1505" s="39"/>
      <c r="L1505" s="42"/>
      <c r="M1505" s="192"/>
      <c r="N1505" s="193"/>
      <c r="O1505" s="67"/>
      <c r="P1505" s="67"/>
      <c r="Q1505" s="67"/>
      <c r="R1505" s="67"/>
      <c r="S1505" s="67"/>
      <c r="T1505" s="68"/>
      <c r="U1505" s="37"/>
      <c r="V1505" s="37"/>
      <c r="W1505" s="37"/>
      <c r="X1505" s="37"/>
      <c r="Y1505" s="37"/>
      <c r="Z1505" s="37"/>
      <c r="AA1505" s="37"/>
      <c r="AB1505" s="37"/>
      <c r="AC1505" s="37"/>
      <c r="AD1505" s="37"/>
      <c r="AE1505" s="37"/>
      <c r="AT1505" s="20" t="s">
        <v>176</v>
      </c>
      <c r="AU1505" s="20" t="s">
        <v>87</v>
      </c>
    </row>
    <row r="1506" spans="1:65" s="2" customFormat="1" ht="19.5">
      <c r="A1506" s="37"/>
      <c r="B1506" s="38"/>
      <c r="C1506" s="39"/>
      <c r="D1506" s="189" t="s">
        <v>372</v>
      </c>
      <c r="E1506" s="39"/>
      <c r="F1506" s="249" t="s">
        <v>1875</v>
      </c>
      <c r="G1506" s="39"/>
      <c r="H1506" s="39"/>
      <c r="I1506" s="191"/>
      <c r="J1506" s="39"/>
      <c r="K1506" s="39"/>
      <c r="L1506" s="42"/>
      <c r="M1506" s="192"/>
      <c r="N1506" s="193"/>
      <c r="O1506" s="67"/>
      <c r="P1506" s="67"/>
      <c r="Q1506" s="67"/>
      <c r="R1506" s="67"/>
      <c r="S1506" s="67"/>
      <c r="T1506" s="68"/>
      <c r="U1506" s="37"/>
      <c r="V1506" s="37"/>
      <c r="W1506" s="37"/>
      <c r="X1506" s="37"/>
      <c r="Y1506" s="37"/>
      <c r="Z1506" s="37"/>
      <c r="AA1506" s="37"/>
      <c r="AB1506" s="37"/>
      <c r="AC1506" s="37"/>
      <c r="AD1506" s="37"/>
      <c r="AE1506" s="37"/>
      <c r="AT1506" s="20" t="s">
        <v>372</v>
      </c>
      <c r="AU1506" s="20" t="s">
        <v>87</v>
      </c>
    </row>
    <row r="1507" spans="1:65" s="13" customFormat="1" ht="22.5">
      <c r="B1507" s="196"/>
      <c r="C1507" s="197"/>
      <c r="D1507" s="189" t="s">
        <v>178</v>
      </c>
      <c r="E1507" s="198" t="s">
        <v>21</v>
      </c>
      <c r="F1507" s="199" t="s">
        <v>1876</v>
      </c>
      <c r="G1507" s="197"/>
      <c r="H1507" s="200">
        <v>15.795999999999999</v>
      </c>
      <c r="I1507" s="201"/>
      <c r="J1507" s="197"/>
      <c r="K1507" s="197"/>
      <c r="L1507" s="202"/>
      <c r="M1507" s="203"/>
      <c r="N1507" s="204"/>
      <c r="O1507" s="204"/>
      <c r="P1507" s="204"/>
      <c r="Q1507" s="204"/>
      <c r="R1507" s="204"/>
      <c r="S1507" s="204"/>
      <c r="T1507" s="205"/>
      <c r="AT1507" s="206" t="s">
        <v>178</v>
      </c>
      <c r="AU1507" s="206" t="s">
        <v>87</v>
      </c>
      <c r="AV1507" s="13" t="s">
        <v>87</v>
      </c>
      <c r="AW1507" s="13" t="s">
        <v>38</v>
      </c>
      <c r="AX1507" s="13" t="s">
        <v>77</v>
      </c>
      <c r="AY1507" s="206" t="s">
        <v>165</v>
      </c>
    </row>
    <row r="1508" spans="1:65" s="14" customFormat="1" ht="11.25">
      <c r="B1508" s="207"/>
      <c r="C1508" s="208"/>
      <c r="D1508" s="189" t="s">
        <v>178</v>
      </c>
      <c r="E1508" s="209" t="s">
        <v>21</v>
      </c>
      <c r="F1508" s="210" t="s">
        <v>180</v>
      </c>
      <c r="G1508" s="208"/>
      <c r="H1508" s="211">
        <v>15.795999999999999</v>
      </c>
      <c r="I1508" s="212"/>
      <c r="J1508" s="208"/>
      <c r="K1508" s="208"/>
      <c r="L1508" s="213"/>
      <c r="M1508" s="214"/>
      <c r="N1508" s="215"/>
      <c r="O1508" s="215"/>
      <c r="P1508" s="215"/>
      <c r="Q1508" s="215"/>
      <c r="R1508" s="215"/>
      <c r="S1508" s="215"/>
      <c r="T1508" s="216"/>
      <c r="AT1508" s="217" t="s">
        <v>178</v>
      </c>
      <c r="AU1508" s="217" t="s">
        <v>87</v>
      </c>
      <c r="AV1508" s="14" t="s">
        <v>172</v>
      </c>
      <c r="AW1508" s="14" t="s">
        <v>38</v>
      </c>
      <c r="AX1508" s="14" t="s">
        <v>85</v>
      </c>
      <c r="AY1508" s="217" t="s">
        <v>165</v>
      </c>
    </row>
    <row r="1509" spans="1:65" s="2" customFormat="1" ht="16.5" customHeight="1">
      <c r="A1509" s="37"/>
      <c r="B1509" s="38"/>
      <c r="C1509" s="239" t="s">
        <v>1877</v>
      </c>
      <c r="D1509" s="239" t="s">
        <v>281</v>
      </c>
      <c r="E1509" s="240" t="s">
        <v>1878</v>
      </c>
      <c r="F1509" s="241" t="s">
        <v>1801</v>
      </c>
      <c r="G1509" s="242" t="s">
        <v>261</v>
      </c>
      <c r="H1509" s="243">
        <v>6.0000000000000001E-3</v>
      </c>
      <c r="I1509" s="244"/>
      <c r="J1509" s="245">
        <f>ROUND(I1509*H1509,2)</f>
        <v>0</v>
      </c>
      <c r="K1509" s="241" t="s">
        <v>171</v>
      </c>
      <c r="L1509" s="246"/>
      <c r="M1509" s="247" t="s">
        <v>21</v>
      </c>
      <c r="N1509" s="248" t="s">
        <v>48</v>
      </c>
      <c r="O1509" s="67"/>
      <c r="P1509" s="185">
        <f>O1509*H1509</f>
        <v>0</v>
      </c>
      <c r="Q1509" s="185">
        <v>1</v>
      </c>
      <c r="R1509" s="185">
        <f>Q1509*H1509</f>
        <v>6.0000000000000001E-3</v>
      </c>
      <c r="S1509" s="185">
        <v>0</v>
      </c>
      <c r="T1509" s="186">
        <f>S1509*H1509</f>
        <v>0</v>
      </c>
      <c r="U1509" s="37"/>
      <c r="V1509" s="37"/>
      <c r="W1509" s="37"/>
      <c r="X1509" s="37"/>
      <c r="Y1509" s="37"/>
      <c r="Z1509" s="37"/>
      <c r="AA1509" s="37"/>
      <c r="AB1509" s="37"/>
      <c r="AC1509" s="37"/>
      <c r="AD1509" s="37"/>
      <c r="AE1509" s="37"/>
      <c r="AR1509" s="187" t="s">
        <v>404</v>
      </c>
      <c r="AT1509" s="187" t="s">
        <v>281</v>
      </c>
      <c r="AU1509" s="187" t="s">
        <v>87</v>
      </c>
      <c r="AY1509" s="20" t="s">
        <v>165</v>
      </c>
      <c r="BE1509" s="188">
        <f>IF(N1509="základní",J1509,0)</f>
        <v>0</v>
      </c>
      <c r="BF1509" s="188">
        <f>IF(N1509="snížená",J1509,0)</f>
        <v>0</v>
      </c>
      <c r="BG1509" s="188">
        <f>IF(N1509="zákl. přenesená",J1509,0)</f>
        <v>0</v>
      </c>
      <c r="BH1509" s="188">
        <f>IF(N1509="sníž. přenesená",J1509,0)</f>
        <v>0</v>
      </c>
      <c r="BI1509" s="188">
        <f>IF(N1509="nulová",J1509,0)</f>
        <v>0</v>
      </c>
      <c r="BJ1509" s="20" t="s">
        <v>85</v>
      </c>
      <c r="BK1509" s="188">
        <f>ROUND(I1509*H1509,2)</f>
        <v>0</v>
      </c>
      <c r="BL1509" s="20" t="s">
        <v>286</v>
      </c>
      <c r="BM1509" s="187" t="s">
        <v>1879</v>
      </c>
    </row>
    <row r="1510" spans="1:65" s="2" customFormat="1" ht="11.25">
      <c r="A1510" s="37"/>
      <c r="B1510" s="38"/>
      <c r="C1510" s="39"/>
      <c r="D1510" s="189" t="s">
        <v>174</v>
      </c>
      <c r="E1510" s="39"/>
      <c r="F1510" s="190" t="s">
        <v>1801</v>
      </c>
      <c r="G1510" s="39"/>
      <c r="H1510" s="39"/>
      <c r="I1510" s="191"/>
      <c r="J1510" s="39"/>
      <c r="K1510" s="39"/>
      <c r="L1510" s="42"/>
      <c r="M1510" s="192"/>
      <c r="N1510" s="193"/>
      <c r="O1510" s="67"/>
      <c r="P1510" s="67"/>
      <c r="Q1510" s="67"/>
      <c r="R1510" s="67"/>
      <c r="S1510" s="67"/>
      <c r="T1510" s="68"/>
      <c r="U1510" s="37"/>
      <c r="V1510" s="37"/>
      <c r="W1510" s="37"/>
      <c r="X1510" s="37"/>
      <c r="Y1510" s="37"/>
      <c r="Z1510" s="37"/>
      <c r="AA1510" s="37"/>
      <c r="AB1510" s="37"/>
      <c r="AC1510" s="37"/>
      <c r="AD1510" s="37"/>
      <c r="AE1510" s="37"/>
      <c r="AT1510" s="20" t="s">
        <v>174</v>
      </c>
      <c r="AU1510" s="20" t="s">
        <v>87</v>
      </c>
    </row>
    <row r="1511" spans="1:65" s="13" customFormat="1" ht="22.5">
      <c r="B1511" s="196"/>
      <c r="C1511" s="197"/>
      <c r="D1511" s="189" t="s">
        <v>178</v>
      </c>
      <c r="E1511" s="198" t="s">
        <v>21</v>
      </c>
      <c r="F1511" s="199" t="s">
        <v>1880</v>
      </c>
      <c r="G1511" s="197"/>
      <c r="H1511" s="200">
        <v>6.0000000000000001E-3</v>
      </c>
      <c r="I1511" s="201"/>
      <c r="J1511" s="197"/>
      <c r="K1511" s="197"/>
      <c r="L1511" s="202"/>
      <c r="M1511" s="203"/>
      <c r="N1511" s="204"/>
      <c r="O1511" s="204"/>
      <c r="P1511" s="204"/>
      <c r="Q1511" s="204"/>
      <c r="R1511" s="204"/>
      <c r="S1511" s="204"/>
      <c r="T1511" s="205"/>
      <c r="AT1511" s="206" t="s">
        <v>178</v>
      </c>
      <c r="AU1511" s="206" t="s">
        <v>87</v>
      </c>
      <c r="AV1511" s="13" t="s">
        <v>87</v>
      </c>
      <c r="AW1511" s="13" t="s">
        <v>38</v>
      </c>
      <c r="AX1511" s="13" t="s">
        <v>77</v>
      </c>
      <c r="AY1511" s="206" t="s">
        <v>165</v>
      </c>
    </row>
    <row r="1512" spans="1:65" s="14" customFormat="1" ht="11.25">
      <c r="B1512" s="207"/>
      <c r="C1512" s="208"/>
      <c r="D1512" s="189" t="s">
        <v>178</v>
      </c>
      <c r="E1512" s="209" t="s">
        <v>21</v>
      </c>
      <c r="F1512" s="210" t="s">
        <v>180</v>
      </c>
      <c r="G1512" s="208"/>
      <c r="H1512" s="211">
        <v>6.0000000000000001E-3</v>
      </c>
      <c r="I1512" s="212"/>
      <c r="J1512" s="208"/>
      <c r="K1512" s="208"/>
      <c r="L1512" s="213"/>
      <c r="M1512" s="214"/>
      <c r="N1512" s="215"/>
      <c r="O1512" s="215"/>
      <c r="P1512" s="215"/>
      <c r="Q1512" s="215"/>
      <c r="R1512" s="215"/>
      <c r="S1512" s="215"/>
      <c r="T1512" s="216"/>
      <c r="AT1512" s="217" t="s">
        <v>178</v>
      </c>
      <c r="AU1512" s="217" t="s">
        <v>87</v>
      </c>
      <c r="AV1512" s="14" t="s">
        <v>172</v>
      </c>
      <c r="AW1512" s="14" t="s">
        <v>38</v>
      </c>
      <c r="AX1512" s="14" t="s">
        <v>85</v>
      </c>
      <c r="AY1512" s="217" t="s">
        <v>165</v>
      </c>
    </row>
    <row r="1513" spans="1:65" s="2" customFormat="1" ht="24.2" customHeight="1">
      <c r="A1513" s="37"/>
      <c r="B1513" s="38"/>
      <c r="C1513" s="176" t="s">
        <v>1881</v>
      </c>
      <c r="D1513" s="176" t="s">
        <v>167</v>
      </c>
      <c r="E1513" s="177" t="s">
        <v>1882</v>
      </c>
      <c r="F1513" s="178" t="s">
        <v>1883</v>
      </c>
      <c r="G1513" s="179" t="s">
        <v>170</v>
      </c>
      <c r="H1513" s="180">
        <v>18.954999999999998</v>
      </c>
      <c r="I1513" s="181"/>
      <c r="J1513" s="182">
        <f>ROUND(I1513*H1513,2)</f>
        <v>0</v>
      </c>
      <c r="K1513" s="178" t="s">
        <v>171</v>
      </c>
      <c r="L1513" s="42"/>
      <c r="M1513" s="183" t="s">
        <v>21</v>
      </c>
      <c r="N1513" s="184" t="s">
        <v>48</v>
      </c>
      <c r="O1513" s="67"/>
      <c r="P1513" s="185">
        <f>O1513*H1513</f>
        <v>0</v>
      </c>
      <c r="Q1513" s="185">
        <v>8.8000000000000003E-4</v>
      </c>
      <c r="R1513" s="185">
        <f>Q1513*H1513</f>
        <v>1.6680399999999998E-2</v>
      </c>
      <c r="S1513" s="185">
        <v>0</v>
      </c>
      <c r="T1513" s="186">
        <f>S1513*H1513</f>
        <v>0</v>
      </c>
      <c r="U1513" s="37"/>
      <c r="V1513" s="37"/>
      <c r="W1513" s="37"/>
      <c r="X1513" s="37"/>
      <c r="Y1513" s="37"/>
      <c r="Z1513" s="37"/>
      <c r="AA1513" s="37"/>
      <c r="AB1513" s="37"/>
      <c r="AC1513" s="37"/>
      <c r="AD1513" s="37"/>
      <c r="AE1513" s="37"/>
      <c r="AR1513" s="187" t="s">
        <v>286</v>
      </c>
      <c r="AT1513" s="187" t="s">
        <v>167</v>
      </c>
      <c r="AU1513" s="187" t="s">
        <v>87</v>
      </c>
      <c r="AY1513" s="20" t="s">
        <v>165</v>
      </c>
      <c r="BE1513" s="188">
        <f>IF(N1513="základní",J1513,0)</f>
        <v>0</v>
      </c>
      <c r="BF1513" s="188">
        <f>IF(N1513="snížená",J1513,0)</f>
        <v>0</v>
      </c>
      <c r="BG1513" s="188">
        <f>IF(N1513="zákl. přenesená",J1513,0)</f>
        <v>0</v>
      </c>
      <c r="BH1513" s="188">
        <f>IF(N1513="sníž. přenesená",J1513,0)</f>
        <v>0</v>
      </c>
      <c r="BI1513" s="188">
        <f>IF(N1513="nulová",J1513,0)</f>
        <v>0</v>
      </c>
      <c r="BJ1513" s="20" t="s">
        <v>85</v>
      </c>
      <c r="BK1513" s="188">
        <f>ROUND(I1513*H1513,2)</f>
        <v>0</v>
      </c>
      <c r="BL1513" s="20" t="s">
        <v>286</v>
      </c>
      <c r="BM1513" s="187" t="s">
        <v>1884</v>
      </c>
    </row>
    <row r="1514" spans="1:65" s="2" customFormat="1" ht="19.5">
      <c r="A1514" s="37"/>
      <c r="B1514" s="38"/>
      <c r="C1514" s="39"/>
      <c r="D1514" s="189" t="s">
        <v>174</v>
      </c>
      <c r="E1514" s="39"/>
      <c r="F1514" s="190" t="s">
        <v>1885</v>
      </c>
      <c r="G1514" s="39"/>
      <c r="H1514" s="39"/>
      <c r="I1514" s="191"/>
      <c r="J1514" s="39"/>
      <c r="K1514" s="39"/>
      <c r="L1514" s="42"/>
      <c r="M1514" s="192"/>
      <c r="N1514" s="193"/>
      <c r="O1514" s="67"/>
      <c r="P1514" s="67"/>
      <c r="Q1514" s="67"/>
      <c r="R1514" s="67"/>
      <c r="S1514" s="67"/>
      <c r="T1514" s="68"/>
      <c r="U1514" s="37"/>
      <c r="V1514" s="37"/>
      <c r="W1514" s="37"/>
      <c r="X1514" s="37"/>
      <c r="Y1514" s="37"/>
      <c r="Z1514" s="37"/>
      <c r="AA1514" s="37"/>
      <c r="AB1514" s="37"/>
      <c r="AC1514" s="37"/>
      <c r="AD1514" s="37"/>
      <c r="AE1514" s="37"/>
      <c r="AT1514" s="20" t="s">
        <v>174</v>
      </c>
      <c r="AU1514" s="20" t="s">
        <v>87</v>
      </c>
    </row>
    <row r="1515" spans="1:65" s="2" customFormat="1" ht="11.25">
      <c r="A1515" s="37"/>
      <c r="B1515" s="38"/>
      <c r="C1515" s="39"/>
      <c r="D1515" s="194" t="s">
        <v>176</v>
      </c>
      <c r="E1515" s="39"/>
      <c r="F1515" s="195" t="s">
        <v>1886</v>
      </c>
      <c r="G1515" s="39"/>
      <c r="H1515" s="39"/>
      <c r="I1515" s="191"/>
      <c r="J1515" s="39"/>
      <c r="K1515" s="39"/>
      <c r="L1515" s="42"/>
      <c r="M1515" s="192"/>
      <c r="N1515" s="193"/>
      <c r="O1515" s="67"/>
      <c r="P1515" s="67"/>
      <c r="Q1515" s="67"/>
      <c r="R1515" s="67"/>
      <c r="S1515" s="67"/>
      <c r="T1515" s="68"/>
      <c r="U1515" s="37"/>
      <c r="V1515" s="37"/>
      <c r="W1515" s="37"/>
      <c r="X1515" s="37"/>
      <c r="Y1515" s="37"/>
      <c r="Z1515" s="37"/>
      <c r="AA1515" s="37"/>
      <c r="AB1515" s="37"/>
      <c r="AC1515" s="37"/>
      <c r="AD1515" s="37"/>
      <c r="AE1515" s="37"/>
      <c r="AT1515" s="20" t="s">
        <v>176</v>
      </c>
      <c r="AU1515" s="20" t="s">
        <v>87</v>
      </c>
    </row>
    <row r="1516" spans="1:65" s="2" customFormat="1" ht="19.5">
      <c r="A1516" s="37"/>
      <c r="B1516" s="38"/>
      <c r="C1516" s="39"/>
      <c r="D1516" s="189" t="s">
        <v>372</v>
      </c>
      <c r="E1516" s="39"/>
      <c r="F1516" s="249" t="s">
        <v>1875</v>
      </c>
      <c r="G1516" s="39"/>
      <c r="H1516" s="39"/>
      <c r="I1516" s="191"/>
      <c r="J1516" s="39"/>
      <c r="K1516" s="39"/>
      <c r="L1516" s="42"/>
      <c r="M1516" s="192"/>
      <c r="N1516" s="193"/>
      <c r="O1516" s="67"/>
      <c r="P1516" s="67"/>
      <c r="Q1516" s="67"/>
      <c r="R1516" s="67"/>
      <c r="S1516" s="67"/>
      <c r="T1516" s="68"/>
      <c r="U1516" s="37"/>
      <c r="V1516" s="37"/>
      <c r="W1516" s="37"/>
      <c r="X1516" s="37"/>
      <c r="Y1516" s="37"/>
      <c r="Z1516" s="37"/>
      <c r="AA1516" s="37"/>
      <c r="AB1516" s="37"/>
      <c r="AC1516" s="37"/>
      <c r="AD1516" s="37"/>
      <c r="AE1516" s="37"/>
      <c r="AT1516" s="20" t="s">
        <v>372</v>
      </c>
      <c r="AU1516" s="20" t="s">
        <v>87</v>
      </c>
    </row>
    <row r="1517" spans="1:65" s="13" customFormat="1" ht="22.5">
      <c r="B1517" s="196"/>
      <c r="C1517" s="197"/>
      <c r="D1517" s="189" t="s">
        <v>178</v>
      </c>
      <c r="E1517" s="198" t="s">
        <v>21</v>
      </c>
      <c r="F1517" s="199" t="s">
        <v>1887</v>
      </c>
      <c r="G1517" s="197"/>
      <c r="H1517" s="200">
        <v>18.954999999999998</v>
      </c>
      <c r="I1517" s="201"/>
      <c r="J1517" s="197"/>
      <c r="K1517" s="197"/>
      <c r="L1517" s="202"/>
      <c r="M1517" s="203"/>
      <c r="N1517" s="204"/>
      <c r="O1517" s="204"/>
      <c r="P1517" s="204"/>
      <c r="Q1517" s="204"/>
      <c r="R1517" s="204"/>
      <c r="S1517" s="204"/>
      <c r="T1517" s="205"/>
      <c r="AT1517" s="206" t="s">
        <v>178</v>
      </c>
      <c r="AU1517" s="206" t="s">
        <v>87</v>
      </c>
      <c r="AV1517" s="13" t="s">
        <v>87</v>
      </c>
      <c r="AW1517" s="13" t="s">
        <v>38</v>
      </c>
      <c r="AX1517" s="13" t="s">
        <v>77</v>
      </c>
      <c r="AY1517" s="206" t="s">
        <v>165</v>
      </c>
    </row>
    <row r="1518" spans="1:65" s="14" customFormat="1" ht="11.25">
      <c r="B1518" s="207"/>
      <c r="C1518" s="208"/>
      <c r="D1518" s="189" t="s">
        <v>178</v>
      </c>
      <c r="E1518" s="209" t="s">
        <v>21</v>
      </c>
      <c r="F1518" s="210" t="s">
        <v>180</v>
      </c>
      <c r="G1518" s="208"/>
      <c r="H1518" s="211">
        <v>18.954999999999998</v>
      </c>
      <c r="I1518" s="212"/>
      <c r="J1518" s="208"/>
      <c r="K1518" s="208"/>
      <c r="L1518" s="213"/>
      <c r="M1518" s="214"/>
      <c r="N1518" s="215"/>
      <c r="O1518" s="215"/>
      <c r="P1518" s="215"/>
      <c r="Q1518" s="215"/>
      <c r="R1518" s="215"/>
      <c r="S1518" s="215"/>
      <c r="T1518" s="216"/>
      <c r="AT1518" s="217" t="s">
        <v>178</v>
      </c>
      <c r="AU1518" s="217" t="s">
        <v>87</v>
      </c>
      <c r="AV1518" s="14" t="s">
        <v>172</v>
      </c>
      <c r="AW1518" s="14" t="s">
        <v>38</v>
      </c>
      <c r="AX1518" s="14" t="s">
        <v>85</v>
      </c>
      <c r="AY1518" s="217" t="s">
        <v>165</v>
      </c>
    </row>
    <row r="1519" spans="1:65" s="2" customFormat="1" ht="49.15" customHeight="1">
      <c r="A1519" s="37"/>
      <c r="B1519" s="38"/>
      <c r="C1519" s="239" t="s">
        <v>1888</v>
      </c>
      <c r="D1519" s="239" t="s">
        <v>281</v>
      </c>
      <c r="E1519" s="240" t="s">
        <v>1889</v>
      </c>
      <c r="F1519" s="241" t="s">
        <v>1890</v>
      </c>
      <c r="G1519" s="242" t="s">
        <v>170</v>
      </c>
      <c r="H1519" s="243">
        <v>18.954999999999998</v>
      </c>
      <c r="I1519" s="244"/>
      <c r="J1519" s="245">
        <f>ROUND(I1519*H1519,2)</f>
        <v>0</v>
      </c>
      <c r="K1519" s="241" t="s">
        <v>171</v>
      </c>
      <c r="L1519" s="246"/>
      <c r="M1519" s="247" t="s">
        <v>21</v>
      </c>
      <c r="N1519" s="248" t="s">
        <v>48</v>
      </c>
      <c r="O1519" s="67"/>
      <c r="P1519" s="185">
        <f>O1519*H1519</f>
        <v>0</v>
      </c>
      <c r="Q1519" s="185">
        <v>4.7000000000000002E-3</v>
      </c>
      <c r="R1519" s="185">
        <f>Q1519*H1519</f>
        <v>8.9088500000000001E-2</v>
      </c>
      <c r="S1519" s="185">
        <v>0</v>
      </c>
      <c r="T1519" s="186">
        <f>S1519*H1519</f>
        <v>0</v>
      </c>
      <c r="U1519" s="37"/>
      <c r="V1519" s="37"/>
      <c r="W1519" s="37"/>
      <c r="X1519" s="37"/>
      <c r="Y1519" s="37"/>
      <c r="Z1519" s="37"/>
      <c r="AA1519" s="37"/>
      <c r="AB1519" s="37"/>
      <c r="AC1519" s="37"/>
      <c r="AD1519" s="37"/>
      <c r="AE1519" s="37"/>
      <c r="AR1519" s="187" t="s">
        <v>404</v>
      </c>
      <c r="AT1519" s="187" t="s">
        <v>281</v>
      </c>
      <c r="AU1519" s="187" t="s">
        <v>87</v>
      </c>
      <c r="AY1519" s="20" t="s">
        <v>165</v>
      </c>
      <c r="BE1519" s="188">
        <f>IF(N1519="základní",J1519,0)</f>
        <v>0</v>
      </c>
      <c r="BF1519" s="188">
        <f>IF(N1519="snížená",J1519,0)</f>
        <v>0</v>
      </c>
      <c r="BG1519" s="188">
        <f>IF(N1519="zákl. přenesená",J1519,0)</f>
        <v>0</v>
      </c>
      <c r="BH1519" s="188">
        <f>IF(N1519="sníž. přenesená",J1519,0)</f>
        <v>0</v>
      </c>
      <c r="BI1519" s="188">
        <f>IF(N1519="nulová",J1519,0)</f>
        <v>0</v>
      </c>
      <c r="BJ1519" s="20" t="s">
        <v>85</v>
      </c>
      <c r="BK1519" s="188">
        <f>ROUND(I1519*H1519,2)</f>
        <v>0</v>
      </c>
      <c r="BL1519" s="20" t="s">
        <v>286</v>
      </c>
      <c r="BM1519" s="187" t="s">
        <v>1891</v>
      </c>
    </row>
    <row r="1520" spans="1:65" s="2" customFormat="1" ht="29.25">
      <c r="A1520" s="37"/>
      <c r="B1520" s="38"/>
      <c r="C1520" s="39"/>
      <c r="D1520" s="189" t="s">
        <v>174</v>
      </c>
      <c r="E1520" s="39"/>
      <c r="F1520" s="190" t="s">
        <v>1890</v>
      </c>
      <c r="G1520" s="39"/>
      <c r="H1520" s="39"/>
      <c r="I1520" s="191"/>
      <c r="J1520" s="39"/>
      <c r="K1520" s="39"/>
      <c r="L1520" s="42"/>
      <c r="M1520" s="192"/>
      <c r="N1520" s="193"/>
      <c r="O1520" s="67"/>
      <c r="P1520" s="67"/>
      <c r="Q1520" s="67"/>
      <c r="R1520" s="67"/>
      <c r="S1520" s="67"/>
      <c r="T1520" s="68"/>
      <c r="U1520" s="37"/>
      <c r="V1520" s="37"/>
      <c r="W1520" s="37"/>
      <c r="X1520" s="37"/>
      <c r="Y1520" s="37"/>
      <c r="Z1520" s="37"/>
      <c r="AA1520" s="37"/>
      <c r="AB1520" s="37"/>
      <c r="AC1520" s="37"/>
      <c r="AD1520" s="37"/>
      <c r="AE1520" s="37"/>
      <c r="AT1520" s="20" t="s">
        <v>174</v>
      </c>
      <c r="AU1520" s="20" t="s">
        <v>87</v>
      </c>
    </row>
    <row r="1521" spans="1:65" s="13" customFormat="1" ht="22.5">
      <c r="B1521" s="196"/>
      <c r="C1521" s="197"/>
      <c r="D1521" s="189" t="s">
        <v>178</v>
      </c>
      <c r="E1521" s="198" t="s">
        <v>21</v>
      </c>
      <c r="F1521" s="199" t="s">
        <v>1887</v>
      </c>
      <c r="G1521" s="197"/>
      <c r="H1521" s="200">
        <v>18.954999999999998</v>
      </c>
      <c r="I1521" s="201"/>
      <c r="J1521" s="197"/>
      <c r="K1521" s="197"/>
      <c r="L1521" s="202"/>
      <c r="M1521" s="203"/>
      <c r="N1521" s="204"/>
      <c r="O1521" s="204"/>
      <c r="P1521" s="204"/>
      <c r="Q1521" s="204"/>
      <c r="R1521" s="204"/>
      <c r="S1521" s="204"/>
      <c r="T1521" s="205"/>
      <c r="AT1521" s="206" t="s">
        <v>178</v>
      </c>
      <c r="AU1521" s="206" t="s">
        <v>87</v>
      </c>
      <c r="AV1521" s="13" t="s">
        <v>87</v>
      </c>
      <c r="AW1521" s="13" t="s">
        <v>38</v>
      </c>
      <c r="AX1521" s="13" t="s">
        <v>77</v>
      </c>
      <c r="AY1521" s="206" t="s">
        <v>165</v>
      </c>
    </row>
    <row r="1522" spans="1:65" s="14" customFormat="1" ht="11.25">
      <c r="B1522" s="207"/>
      <c r="C1522" s="208"/>
      <c r="D1522" s="189" t="s">
        <v>178</v>
      </c>
      <c r="E1522" s="209" t="s">
        <v>21</v>
      </c>
      <c r="F1522" s="210" t="s">
        <v>180</v>
      </c>
      <c r="G1522" s="208"/>
      <c r="H1522" s="211">
        <v>18.954999999999998</v>
      </c>
      <c r="I1522" s="212"/>
      <c r="J1522" s="208"/>
      <c r="K1522" s="208"/>
      <c r="L1522" s="213"/>
      <c r="M1522" s="214"/>
      <c r="N1522" s="215"/>
      <c r="O1522" s="215"/>
      <c r="P1522" s="215"/>
      <c r="Q1522" s="215"/>
      <c r="R1522" s="215"/>
      <c r="S1522" s="215"/>
      <c r="T1522" s="216"/>
      <c r="AT1522" s="217" t="s">
        <v>178</v>
      </c>
      <c r="AU1522" s="217" t="s">
        <v>87</v>
      </c>
      <c r="AV1522" s="14" t="s">
        <v>172</v>
      </c>
      <c r="AW1522" s="14" t="s">
        <v>38</v>
      </c>
      <c r="AX1522" s="14" t="s">
        <v>85</v>
      </c>
      <c r="AY1522" s="217" t="s">
        <v>165</v>
      </c>
    </row>
    <row r="1523" spans="1:65" s="2" customFormat="1" ht="24.2" customHeight="1">
      <c r="A1523" s="37"/>
      <c r="B1523" s="38"/>
      <c r="C1523" s="176" t="s">
        <v>1892</v>
      </c>
      <c r="D1523" s="176" t="s">
        <v>167</v>
      </c>
      <c r="E1523" s="177" t="s">
        <v>1893</v>
      </c>
      <c r="F1523" s="178" t="s">
        <v>1894</v>
      </c>
      <c r="G1523" s="179" t="s">
        <v>170</v>
      </c>
      <c r="H1523" s="180">
        <v>23.995000000000001</v>
      </c>
      <c r="I1523" s="181"/>
      <c r="J1523" s="182">
        <f>ROUND(I1523*H1523,2)</f>
        <v>0</v>
      </c>
      <c r="K1523" s="178" t="s">
        <v>171</v>
      </c>
      <c r="L1523" s="42"/>
      <c r="M1523" s="183" t="s">
        <v>21</v>
      </c>
      <c r="N1523" s="184" t="s">
        <v>48</v>
      </c>
      <c r="O1523" s="67"/>
      <c r="P1523" s="185">
        <f>O1523*H1523</f>
        <v>0</v>
      </c>
      <c r="Q1523" s="185">
        <v>0</v>
      </c>
      <c r="R1523" s="185">
        <f>Q1523*H1523</f>
        <v>0</v>
      </c>
      <c r="S1523" s="185">
        <v>0</v>
      </c>
      <c r="T1523" s="186">
        <f>S1523*H1523</f>
        <v>0</v>
      </c>
      <c r="U1523" s="37"/>
      <c r="V1523" s="37"/>
      <c r="W1523" s="37"/>
      <c r="X1523" s="37"/>
      <c r="Y1523" s="37"/>
      <c r="Z1523" s="37"/>
      <c r="AA1523" s="37"/>
      <c r="AB1523" s="37"/>
      <c r="AC1523" s="37"/>
      <c r="AD1523" s="37"/>
      <c r="AE1523" s="37"/>
      <c r="AR1523" s="187" t="s">
        <v>286</v>
      </c>
      <c r="AT1523" s="187" t="s">
        <v>167</v>
      </c>
      <c r="AU1523" s="187" t="s">
        <v>87</v>
      </c>
      <c r="AY1523" s="20" t="s">
        <v>165</v>
      </c>
      <c r="BE1523" s="188">
        <f>IF(N1523="základní",J1523,0)</f>
        <v>0</v>
      </c>
      <c r="BF1523" s="188">
        <f>IF(N1523="snížená",J1523,0)</f>
        <v>0</v>
      </c>
      <c r="BG1523" s="188">
        <f>IF(N1523="zákl. přenesená",J1523,0)</f>
        <v>0</v>
      </c>
      <c r="BH1523" s="188">
        <f>IF(N1523="sníž. přenesená",J1523,0)</f>
        <v>0</v>
      </c>
      <c r="BI1523" s="188">
        <f>IF(N1523="nulová",J1523,0)</f>
        <v>0</v>
      </c>
      <c r="BJ1523" s="20" t="s">
        <v>85</v>
      </c>
      <c r="BK1523" s="188">
        <f>ROUND(I1523*H1523,2)</f>
        <v>0</v>
      </c>
      <c r="BL1523" s="20" t="s">
        <v>286</v>
      </c>
      <c r="BM1523" s="187" t="s">
        <v>1895</v>
      </c>
    </row>
    <row r="1524" spans="1:65" s="2" customFormat="1" ht="19.5">
      <c r="A1524" s="37"/>
      <c r="B1524" s="38"/>
      <c r="C1524" s="39"/>
      <c r="D1524" s="189" t="s">
        <v>174</v>
      </c>
      <c r="E1524" s="39"/>
      <c r="F1524" s="190" t="s">
        <v>1896</v>
      </c>
      <c r="G1524" s="39"/>
      <c r="H1524" s="39"/>
      <c r="I1524" s="191"/>
      <c r="J1524" s="39"/>
      <c r="K1524" s="39"/>
      <c r="L1524" s="42"/>
      <c r="M1524" s="192"/>
      <c r="N1524" s="193"/>
      <c r="O1524" s="67"/>
      <c r="P1524" s="67"/>
      <c r="Q1524" s="67"/>
      <c r="R1524" s="67"/>
      <c r="S1524" s="67"/>
      <c r="T1524" s="68"/>
      <c r="U1524" s="37"/>
      <c r="V1524" s="37"/>
      <c r="W1524" s="37"/>
      <c r="X1524" s="37"/>
      <c r="Y1524" s="37"/>
      <c r="Z1524" s="37"/>
      <c r="AA1524" s="37"/>
      <c r="AB1524" s="37"/>
      <c r="AC1524" s="37"/>
      <c r="AD1524" s="37"/>
      <c r="AE1524" s="37"/>
      <c r="AT1524" s="20" t="s">
        <v>174</v>
      </c>
      <c r="AU1524" s="20" t="s">
        <v>87</v>
      </c>
    </row>
    <row r="1525" spans="1:65" s="2" customFormat="1" ht="11.25">
      <c r="A1525" s="37"/>
      <c r="B1525" s="38"/>
      <c r="C1525" s="39"/>
      <c r="D1525" s="194" t="s">
        <v>176</v>
      </c>
      <c r="E1525" s="39"/>
      <c r="F1525" s="195" t="s">
        <v>1897</v>
      </c>
      <c r="G1525" s="39"/>
      <c r="H1525" s="39"/>
      <c r="I1525" s="191"/>
      <c r="J1525" s="39"/>
      <c r="K1525" s="39"/>
      <c r="L1525" s="42"/>
      <c r="M1525" s="192"/>
      <c r="N1525" s="193"/>
      <c r="O1525" s="67"/>
      <c r="P1525" s="67"/>
      <c r="Q1525" s="67"/>
      <c r="R1525" s="67"/>
      <c r="S1525" s="67"/>
      <c r="T1525" s="68"/>
      <c r="U1525" s="37"/>
      <c r="V1525" s="37"/>
      <c r="W1525" s="37"/>
      <c r="X1525" s="37"/>
      <c r="Y1525" s="37"/>
      <c r="Z1525" s="37"/>
      <c r="AA1525" s="37"/>
      <c r="AB1525" s="37"/>
      <c r="AC1525" s="37"/>
      <c r="AD1525" s="37"/>
      <c r="AE1525" s="37"/>
      <c r="AT1525" s="20" t="s">
        <v>176</v>
      </c>
      <c r="AU1525" s="20" t="s">
        <v>87</v>
      </c>
    </row>
    <row r="1526" spans="1:65" s="2" customFormat="1" ht="19.5">
      <c r="A1526" s="37"/>
      <c r="B1526" s="38"/>
      <c r="C1526" s="39"/>
      <c r="D1526" s="189" t="s">
        <v>372</v>
      </c>
      <c r="E1526" s="39"/>
      <c r="F1526" s="249" t="s">
        <v>1898</v>
      </c>
      <c r="G1526" s="39"/>
      <c r="H1526" s="39"/>
      <c r="I1526" s="191"/>
      <c r="J1526" s="39"/>
      <c r="K1526" s="39"/>
      <c r="L1526" s="42"/>
      <c r="M1526" s="192"/>
      <c r="N1526" s="193"/>
      <c r="O1526" s="67"/>
      <c r="P1526" s="67"/>
      <c r="Q1526" s="67"/>
      <c r="R1526" s="67"/>
      <c r="S1526" s="67"/>
      <c r="T1526" s="68"/>
      <c r="U1526" s="37"/>
      <c r="V1526" s="37"/>
      <c r="W1526" s="37"/>
      <c r="X1526" s="37"/>
      <c r="Y1526" s="37"/>
      <c r="Z1526" s="37"/>
      <c r="AA1526" s="37"/>
      <c r="AB1526" s="37"/>
      <c r="AC1526" s="37"/>
      <c r="AD1526" s="37"/>
      <c r="AE1526" s="37"/>
      <c r="AT1526" s="20" t="s">
        <v>372</v>
      </c>
      <c r="AU1526" s="20" t="s">
        <v>87</v>
      </c>
    </row>
    <row r="1527" spans="1:65" s="13" customFormat="1" ht="22.5">
      <c r="B1527" s="196"/>
      <c r="C1527" s="197"/>
      <c r="D1527" s="189" t="s">
        <v>178</v>
      </c>
      <c r="E1527" s="198" t="s">
        <v>21</v>
      </c>
      <c r="F1527" s="199" t="s">
        <v>1899</v>
      </c>
      <c r="G1527" s="197"/>
      <c r="H1527" s="200">
        <v>18.954999999999998</v>
      </c>
      <c r="I1527" s="201"/>
      <c r="J1527" s="197"/>
      <c r="K1527" s="197"/>
      <c r="L1527" s="202"/>
      <c r="M1527" s="203"/>
      <c r="N1527" s="204"/>
      <c r="O1527" s="204"/>
      <c r="P1527" s="204"/>
      <c r="Q1527" s="204"/>
      <c r="R1527" s="204"/>
      <c r="S1527" s="204"/>
      <c r="T1527" s="205"/>
      <c r="AT1527" s="206" t="s">
        <v>178</v>
      </c>
      <c r="AU1527" s="206" t="s">
        <v>87</v>
      </c>
      <c r="AV1527" s="13" t="s">
        <v>87</v>
      </c>
      <c r="AW1527" s="13" t="s">
        <v>38</v>
      </c>
      <c r="AX1527" s="13" t="s">
        <v>77</v>
      </c>
      <c r="AY1527" s="206" t="s">
        <v>165</v>
      </c>
    </row>
    <row r="1528" spans="1:65" s="13" customFormat="1" ht="22.5">
      <c r="B1528" s="196"/>
      <c r="C1528" s="197"/>
      <c r="D1528" s="189" t="s">
        <v>178</v>
      </c>
      <c r="E1528" s="198" t="s">
        <v>21</v>
      </c>
      <c r="F1528" s="199" t="s">
        <v>1900</v>
      </c>
      <c r="G1528" s="197"/>
      <c r="H1528" s="200">
        <v>5.04</v>
      </c>
      <c r="I1528" s="201"/>
      <c r="J1528" s="197"/>
      <c r="K1528" s="197"/>
      <c r="L1528" s="202"/>
      <c r="M1528" s="203"/>
      <c r="N1528" s="204"/>
      <c r="O1528" s="204"/>
      <c r="P1528" s="204"/>
      <c r="Q1528" s="204"/>
      <c r="R1528" s="204"/>
      <c r="S1528" s="204"/>
      <c r="T1528" s="205"/>
      <c r="AT1528" s="206" t="s">
        <v>178</v>
      </c>
      <c r="AU1528" s="206" t="s">
        <v>87</v>
      </c>
      <c r="AV1528" s="13" t="s">
        <v>87</v>
      </c>
      <c r="AW1528" s="13" t="s">
        <v>38</v>
      </c>
      <c r="AX1528" s="13" t="s">
        <v>77</v>
      </c>
      <c r="AY1528" s="206" t="s">
        <v>165</v>
      </c>
    </row>
    <row r="1529" spans="1:65" s="14" customFormat="1" ht="11.25">
      <c r="B1529" s="207"/>
      <c r="C1529" s="208"/>
      <c r="D1529" s="189" t="s">
        <v>178</v>
      </c>
      <c r="E1529" s="209" t="s">
        <v>21</v>
      </c>
      <c r="F1529" s="210" t="s">
        <v>180</v>
      </c>
      <c r="G1529" s="208"/>
      <c r="H1529" s="211">
        <v>23.994999999999997</v>
      </c>
      <c r="I1529" s="212"/>
      <c r="J1529" s="208"/>
      <c r="K1529" s="208"/>
      <c r="L1529" s="213"/>
      <c r="M1529" s="214"/>
      <c r="N1529" s="215"/>
      <c r="O1529" s="215"/>
      <c r="P1529" s="215"/>
      <c r="Q1529" s="215"/>
      <c r="R1529" s="215"/>
      <c r="S1529" s="215"/>
      <c r="T1529" s="216"/>
      <c r="AT1529" s="217" t="s">
        <v>178</v>
      </c>
      <c r="AU1529" s="217" t="s">
        <v>87</v>
      </c>
      <c r="AV1529" s="14" t="s">
        <v>172</v>
      </c>
      <c r="AW1529" s="14" t="s">
        <v>38</v>
      </c>
      <c r="AX1529" s="14" t="s">
        <v>85</v>
      </c>
      <c r="AY1529" s="217" t="s">
        <v>165</v>
      </c>
    </row>
    <row r="1530" spans="1:65" s="2" customFormat="1" ht="21.75" customHeight="1">
      <c r="A1530" s="37"/>
      <c r="B1530" s="38"/>
      <c r="C1530" s="239" t="s">
        <v>1901</v>
      </c>
      <c r="D1530" s="239" t="s">
        <v>281</v>
      </c>
      <c r="E1530" s="240" t="s">
        <v>301</v>
      </c>
      <c r="F1530" s="241" t="s">
        <v>1902</v>
      </c>
      <c r="G1530" s="242" t="s">
        <v>170</v>
      </c>
      <c r="H1530" s="243">
        <v>23.995000000000001</v>
      </c>
      <c r="I1530" s="244"/>
      <c r="J1530" s="245">
        <f>ROUND(I1530*H1530,2)</f>
        <v>0</v>
      </c>
      <c r="K1530" s="241" t="s">
        <v>21</v>
      </c>
      <c r="L1530" s="246"/>
      <c r="M1530" s="247" t="s">
        <v>21</v>
      </c>
      <c r="N1530" s="248" t="s">
        <v>48</v>
      </c>
      <c r="O1530" s="67"/>
      <c r="P1530" s="185">
        <f>O1530*H1530</f>
        <v>0</v>
      </c>
      <c r="Q1530" s="185">
        <v>2.9999999999999997E-4</v>
      </c>
      <c r="R1530" s="185">
        <f>Q1530*H1530</f>
        <v>7.1985E-3</v>
      </c>
      <c r="S1530" s="185">
        <v>0</v>
      </c>
      <c r="T1530" s="186">
        <f>S1530*H1530</f>
        <v>0</v>
      </c>
      <c r="U1530" s="37"/>
      <c r="V1530" s="37"/>
      <c r="W1530" s="37"/>
      <c r="X1530" s="37"/>
      <c r="Y1530" s="37"/>
      <c r="Z1530" s="37"/>
      <c r="AA1530" s="37"/>
      <c r="AB1530" s="37"/>
      <c r="AC1530" s="37"/>
      <c r="AD1530" s="37"/>
      <c r="AE1530" s="37"/>
      <c r="AR1530" s="187" t="s">
        <v>404</v>
      </c>
      <c r="AT1530" s="187" t="s">
        <v>281</v>
      </c>
      <c r="AU1530" s="187" t="s">
        <v>87</v>
      </c>
      <c r="AY1530" s="20" t="s">
        <v>165</v>
      </c>
      <c r="BE1530" s="188">
        <f>IF(N1530="základní",J1530,0)</f>
        <v>0</v>
      </c>
      <c r="BF1530" s="188">
        <f>IF(N1530="snížená",J1530,0)</f>
        <v>0</v>
      </c>
      <c r="BG1530" s="188">
        <f>IF(N1530="zákl. přenesená",J1530,0)</f>
        <v>0</v>
      </c>
      <c r="BH1530" s="188">
        <f>IF(N1530="sníž. přenesená",J1530,0)</f>
        <v>0</v>
      </c>
      <c r="BI1530" s="188">
        <f>IF(N1530="nulová",J1530,0)</f>
        <v>0</v>
      </c>
      <c r="BJ1530" s="20" t="s">
        <v>85</v>
      </c>
      <c r="BK1530" s="188">
        <f>ROUND(I1530*H1530,2)</f>
        <v>0</v>
      </c>
      <c r="BL1530" s="20" t="s">
        <v>286</v>
      </c>
      <c r="BM1530" s="187" t="s">
        <v>1903</v>
      </c>
    </row>
    <row r="1531" spans="1:65" s="2" customFormat="1" ht="11.25">
      <c r="A1531" s="37"/>
      <c r="B1531" s="38"/>
      <c r="C1531" s="39"/>
      <c r="D1531" s="189" t="s">
        <v>174</v>
      </c>
      <c r="E1531" s="39"/>
      <c r="F1531" s="190" t="s">
        <v>1902</v>
      </c>
      <c r="G1531" s="39"/>
      <c r="H1531" s="39"/>
      <c r="I1531" s="191"/>
      <c r="J1531" s="39"/>
      <c r="K1531" s="39"/>
      <c r="L1531" s="42"/>
      <c r="M1531" s="192"/>
      <c r="N1531" s="193"/>
      <c r="O1531" s="67"/>
      <c r="P1531" s="67"/>
      <c r="Q1531" s="67"/>
      <c r="R1531" s="67"/>
      <c r="S1531" s="67"/>
      <c r="T1531" s="68"/>
      <c r="U1531" s="37"/>
      <c r="V1531" s="37"/>
      <c r="W1531" s="37"/>
      <c r="X1531" s="37"/>
      <c r="Y1531" s="37"/>
      <c r="Z1531" s="37"/>
      <c r="AA1531" s="37"/>
      <c r="AB1531" s="37"/>
      <c r="AC1531" s="37"/>
      <c r="AD1531" s="37"/>
      <c r="AE1531" s="37"/>
      <c r="AT1531" s="20" t="s">
        <v>174</v>
      </c>
      <c r="AU1531" s="20" t="s">
        <v>87</v>
      </c>
    </row>
    <row r="1532" spans="1:65" s="13" customFormat="1" ht="22.5">
      <c r="B1532" s="196"/>
      <c r="C1532" s="197"/>
      <c r="D1532" s="189" t="s">
        <v>178</v>
      </c>
      <c r="E1532" s="198" t="s">
        <v>21</v>
      </c>
      <c r="F1532" s="199" t="s">
        <v>1899</v>
      </c>
      <c r="G1532" s="197"/>
      <c r="H1532" s="200">
        <v>18.954999999999998</v>
      </c>
      <c r="I1532" s="201"/>
      <c r="J1532" s="197"/>
      <c r="K1532" s="197"/>
      <c r="L1532" s="202"/>
      <c r="M1532" s="203"/>
      <c r="N1532" s="204"/>
      <c r="O1532" s="204"/>
      <c r="P1532" s="204"/>
      <c r="Q1532" s="204"/>
      <c r="R1532" s="204"/>
      <c r="S1532" s="204"/>
      <c r="T1532" s="205"/>
      <c r="AT1532" s="206" t="s">
        <v>178</v>
      </c>
      <c r="AU1532" s="206" t="s">
        <v>87</v>
      </c>
      <c r="AV1532" s="13" t="s">
        <v>87</v>
      </c>
      <c r="AW1532" s="13" t="s">
        <v>38</v>
      </c>
      <c r="AX1532" s="13" t="s">
        <v>77</v>
      </c>
      <c r="AY1532" s="206" t="s">
        <v>165</v>
      </c>
    </row>
    <row r="1533" spans="1:65" s="13" customFormat="1" ht="22.5">
      <c r="B1533" s="196"/>
      <c r="C1533" s="197"/>
      <c r="D1533" s="189" t="s">
        <v>178</v>
      </c>
      <c r="E1533" s="198" t="s">
        <v>21</v>
      </c>
      <c r="F1533" s="199" t="s">
        <v>1900</v>
      </c>
      <c r="G1533" s="197"/>
      <c r="H1533" s="200">
        <v>5.04</v>
      </c>
      <c r="I1533" s="201"/>
      <c r="J1533" s="197"/>
      <c r="K1533" s="197"/>
      <c r="L1533" s="202"/>
      <c r="M1533" s="203"/>
      <c r="N1533" s="204"/>
      <c r="O1533" s="204"/>
      <c r="P1533" s="204"/>
      <c r="Q1533" s="204"/>
      <c r="R1533" s="204"/>
      <c r="S1533" s="204"/>
      <c r="T1533" s="205"/>
      <c r="AT1533" s="206" t="s">
        <v>178</v>
      </c>
      <c r="AU1533" s="206" t="s">
        <v>87</v>
      </c>
      <c r="AV1533" s="13" t="s">
        <v>87</v>
      </c>
      <c r="AW1533" s="13" t="s">
        <v>38</v>
      </c>
      <c r="AX1533" s="13" t="s">
        <v>77</v>
      </c>
      <c r="AY1533" s="206" t="s">
        <v>165</v>
      </c>
    </row>
    <row r="1534" spans="1:65" s="14" customFormat="1" ht="11.25">
      <c r="B1534" s="207"/>
      <c r="C1534" s="208"/>
      <c r="D1534" s="189" t="s">
        <v>178</v>
      </c>
      <c r="E1534" s="209" t="s">
        <v>21</v>
      </c>
      <c r="F1534" s="210" t="s">
        <v>180</v>
      </c>
      <c r="G1534" s="208"/>
      <c r="H1534" s="211">
        <v>23.994999999999997</v>
      </c>
      <c r="I1534" s="212"/>
      <c r="J1534" s="208"/>
      <c r="K1534" s="208"/>
      <c r="L1534" s="213"/>
      <c r="M1534" s="214"/>
      <c r="N1534" s="215"/>
      <c r="O1534" s="215"/>
      <c r="P1534" s="215"/>
      <c r="Q1534" s="215"/>
      <c r="R1534" s="215"/>
      <c r="S1534" s="215"/>
      <c r="T1534" s="216"/>
      <c r="AT1534" s="217" t="s">
        <v>178</v>
      </c>
      <c r="AU1534" s="217" t="s">
        <v>87</v>
      </c>
      <c r="AV1534" s="14" t="s">
        <v>172</v>
      </c>
      <c r="AW1534" s="14" t="s">
        <v>38</v>
      </c>
      <c r="AX1534" s="14" t="s">
        <v>85</v>
      </c>
      <c r="AY1534" s="217" t="s">
        <v>165</v>
      </c>
    </row>
    <row r="1535" spans="1:65" s="2" customFormat="1" ht="24.2" customHeight="1">
      <c r="A1535" s="37"/>
      <c r="B1535" s="38"/>
      <c r="C1535" s="176" t="s">
        <v>1904</v>
      </c>
      <c r="D1535" s="176" t="s">
        <v>167</v>
      </c>
      <c r="E1535" s="177" t="s">
        <v>1905</v>
      </c>
      <c r="F1535" s="178" t="s">
        <v>1906</v>
      </c>
      <c r="G1535" s="179" t="s">
        <v>170</v>
      </c>
      <c r="H1535" s="180">
        <v>3.24</v>
      </c>
      <c r="I1535" s="181"/>
      <c r="J1535" s="182">
        <f>ROUND(I1535*H1535,2)</f>
        <v>0</v>
      </c>
      <c r="K1535" s="178" t="s">
        <v>171</v>
      </c>
      <c r="L1535" s="42"/>
      <c r="M1535" s="183" t="s">
        <v>21</v>
      </c>
      <c r="N1535" s="184" t="s">
        <v>48</v>
      </c>
      <c r="O1535" s="67"/>
      <c r="P1535" s="185">
        <f>O1535*H1535</f>
        <v>0</v>
      </c>
      <c r="Q1535" s="185">
        <v>0</v>
      </c>
      <c r="R1535" s="185">
        <f>Q1535*H1535</f>
        <v>0</v>
      </c>
      <c r="S1535" s="185">
        <v>0</v>
      </c>
      <c r="T1535" s="186">
        <f>S1535*H1535</f>
        <v>0</v>
      </c>
      <c r="U1535" s="37"/>
      <c r="V1535" s="37"/>
      <c r="W1535" s="37"/>
      <c r="X1535" s="37"/>
      <c r="Y1535" s="37"/>
      <c r="Z1535" s="37"/>
      <c r="AA1535" s="37"/>
      <c r="AB1535" s="37"/>
      <c r="AC1535" s="37"/>
      <c r="AD1535" s="37"/>
      <c r="AE1535" s="37"/>
      <c r="AR1535" s="187" t="s">
        <v>286</v>
      </c>
      <c r="AT1535" s="187" t="s">
        <v>167</v>
      </c>
      <c r="AU1535" s="187" t="s">
        <v>87</v>
      </c>
      <c r="AY1535" s="20" t="s">
        <v>165</v>
      </c>
      <c r="BE1535" s="188">
        <f>IF(N1535="základní",J1535,0)</f>
        <v>0</v>
      </c>
      <c r="BF1535" s="188">
        <f>IF(N1535="snížená",J1535,0)</f>
        <v>0</v>
      </c>
      <c r="BG1535" s="188">
        <f>IF(N1535="zákl. přenesená",J1535,0)</f>
        <v>0</v>
      </c>
      <c r="BH1535" s="188">
        <f>IF(N1535="sníž. přenesená",J1535,0)</f>
        <v>0</v>
      </c>
      <c r="BI1535" s="188">
        <f>IF(N1535="nulová",J1535,0)</f>
        <v>0</v>
      </c>
      <c r="BJ1535" s="20" t="s">
        <v>85</v>
      </c>
      <c r="BK1535" s="188">
        <f>ROUND(I1535*H1535,2)</f>
        <v>0</v>
      </c>
      <c r="BL1535" s="20" t="s">
        <v>286</v>
      </c>
      <c r="BM1535" s="187" t="s">
        <v>1907</v>
      </c>
    </row>
    <row r="1536" spans="1:65" s="2" customFormat="1" ht="19.5">
      <c r="A1536" s="37"/>
      <c r="B1536" s="38"/>
      <c r="C1536" s="39"/>
      <c r="D1536" s="189" t="s">
        <v>174</v>
      </c>
      <c r="E1536" s="39"/>
      <c r="F1536" s="190" t="s">
        <v>1908</v>
      </c>
      <c r="G1536" s="39"/>
      <c r="H1536" s="39"/>
      <c r="I1536" s="191"/>
      <c r="J1536" s="39"/>
      <c r="K1536" s="39"/>
      <c r="L1536" s="42"/>
      <c r="M1536" s="192"/>
      <c r="N1536" s="193"/>
      <c r="O1536" s="67"/>
      <c r="P1536" s="67"/>
      <c r="Q1536" s="67"/>
      <c r="R1536" s="67"/>
      <c r="S1536" s="67"/>
      <c r="T1536" s="68"/>
      <c r="U1536" s="37"/>
      <c r="V1536" s="37"/>
      <c r="W1536" s="37"/>
      <c r="X1536" s="37"/>
      <c r="Y1536" s="37"/>
      <c r="Z1536" s="37"/>
      <c r="AA1536" s="37"/>
      <c r="AB1536" s="37"/>
      <c r="AC1536" s="37"/>
      <c r="AD1536" s="37"/>
      <c r="AE1536" s="37"/>
      <c r="AT1536" s="20" t="s">
        <v>174</v>
      </c>
      <c r="AU1536" s="20" t="s">
        <v>87</v>
      </c>
    </row>
    <row r="1537" spans="1:65" s="2" customFormat="1" ht="11.25">
      <c r="A1537" s="37"/>
      <c r="B1537" s="38"/>
      <c r="C1537" s="39"/>
      <c r="D1537" s="194" t="s">
        <v>176</v>
      </c>
      <c r="E1537" s="39"/>
      <c r="F1537" s="195" t="s">
        <v>1909</v>
      </c>
      <c r="G1537" s="39"/>
      <c r="H1537" s="39"/>
      <c r="I1537" s="191"/>
      <c r="J1537" s="39"/>
      <c r="K1537" s="39"/>
      <c r="L1537" s="42"/>
      <c r="M1537" s="192"/>
      <c r="N1537" s="193"/>
      <c r="O1537" s="67"/>
      <c r="P1537" s="67"/>
      <c r="Q1537" s="67"/>
      <c r="R1537" s="67"/>
      <c r="S1537" s="67"/>
      <c r="T1537" s="68"/>
      <c r="U1537" s="37"/>
      <c r="V1537" s="37"/>
      <c r="W1537" s="37"/>
      <c r="X1537" s="37"/>
      <c r="Y1537" s="37"/>
      <c r="Z1537" s="37"/>
      <c r="AA1537" s="37"/>
      <c r="AB1537" s="37"/>
      <c r="AC1537" s="37"/>
      <c r="AD1537" s="37"/>
      <c r="AE1537" s="37"/>
      <c r="AT1537" s="20" t="s">
        <v>176</v>
      </c>
      <c r="AU1537" s="20" t="s">
        <v>87</v>
      </c>
    </row>
    <row r="1538" spans="1:65" s="13" customFormat="1" ht="11.25">
      <c r="B1538" s="196"/>
      <c r="C1538" s="197"/>
      <c r="D1538" s="189" t="s">
        <v>178</v>
      </c>
      <c r="E1538" s="198" t="s">
        <v>21</v>
      </c>
      <c r="F1538" s="199" t="s">
        <v>1862</v>
      </c>
      <c r="G1538" s="197"/>
      <c r="H1538" s="200">
        <v>3.24</v>
      </c>
      <c r="I1538" s="201"/>
      <c r="J1538" s="197"/>
      <c r="K1538" s="197"/>
      <c r="L1538" s="202"/>
      <c r="M1538" s="203"/>
      <c r="N1538" s="204"/>
      <c r="O1538" s="204"/>
      <c r="P1538" s="204"/>
      <c r="Q1538" s="204"/>
      <c r="R1538" s="204"/>
      <c r="S1538" s="204"/>
      <c r="T1538" s="205"/>
      <c r="AT1538" s="206" t="s">
        <v>178</v>
      </c>
      <c r="AU1538" s="206" t="s">
        <v>87</v>
      </c>
      <c r="AV1538" s="13" t="s">
        <v>87</v>
      </c>
      <c r="AW1538" s="13" t="s">
        <v>38</v>
      </c>
      <c r="AX1538" s="13" t="s">
        <v>77</v>
      </c>
      <c r="AY1538" s="206" t="s">
        <v>165</v>
      </c>
    </row>
    <row r="1539" spans="1:65" s="14" customFormat="1" ht="11.25">
      <c r="B1539" s="207"/>
      <c r="C1539" s="208"/>
      <c r="D1539" s="189" t="s">
        <v>178</v>
      </c>
      <c r="E1539" s="209" t="s">
        <v>21</v>
      </c>
      <c r="F1539" s="210" t="s">
        <v>180</v>
      </c>
      <c r="G1539" s="208"/>
      <c r="H1539" s="211">
        <v>3.24</v>
      </c>
      <c r="I1539" s="212"/>
      <c r="J1539" s="208"/>
      <c r="K1539" s="208"/>
      <c r="L1539" s="213"/>
      <c r="M1539" s="214"/>
      <c r="N1539" s="215"/>
      <c r="O1539" s="215"/>
      <c r="P1539" s="215"/>
      <c r="Q1539" s="215"/>
      <c r="R1539" s="215"/>
      <c r="S1539" s="215"/>
      <c r="T1539" s="216"/>
      <c r="AT1539" s="217" t="s">
        <v>178</v>
      </c>
      <c r="AU1539" s="217" t="s">
        <v>87</v>
      </c>
      <c r="AV1539" s="14" t="s">
        <v>172</v>
      </c>
      <c r="AW1539" s="14" t="s">
        <v>38</v>
      </c>
      <c r="AX1539" s="14" t="s">
        <v>85</v>
      </c>
      <c r="AY1539" s="217" t="s">
        <v>165</v>
      </c>
    </row>
    <row r="1540" spans="1:65" s="2" customFormat="1" ht="49.15" customHeight="1">
      <c r="A1540" s="37"/>
      <c r="B1540" s="38"/>
      <c r="C1540" s="239" t="s">
        <v>1910</v>
      </c>
      <c r="D1540" s="239" t="s">
        <v>281</v>
      </c>
      <c r="E1540" s="240" t="s">
        <v>1911</v>
      </c>
      <c r="F1540" s="241" t="s">
        <v>1912</v>
      </c>
      <c r="G1540" s="242" t="s">
        <v>170</v>
      </c>
      <c r="H1540" s="243">
        <v>3.24</v>
      </c>
      <c r="I1540" s="244"/>
      <c r="J1540" s="245">
        <f>ROUND(I1540*H1540,2)</f>
        <v>0</v>
      </c>
      <c r="K1540" s="241" t="s">
        <v>171</v>
      </c>
      <c r="L1540" s="246"/>
      <c r="M1540" s="247" t="s">
        <v>21</v>
      </c>
      <c r="N1540" s="248" t="s">
        <v>48</v>
      </c>
      <c r="O1540" s="67"/>
      <c r="P1540" s="185">
        <f>O1540*H1540</f>
        <v>0</v>
      </c>
      <c r="Q1540" s="185">
        <v>2.3E-3</v>
      </c>
      <c r="R1540" s="185">
        <f>Q1540*H1540</f>
        <v>7.4520000000000003E-3</v>
      </c>
      <c r="S1540" s="185">
        <v>0</v>
      </c>
      <c r="T1540" s="186">
        <f>S1540*H1540</f>
        <v>0</v>
      </c>
      <c r="U1540" s="37"/>
      <c r="V1540" s="37"/>
      <c r="W1540" s="37"/>
      <c r="X1540" s="37"/>
      <c r="Y1540" s="37"/>
      <c r="Z1540" s="37"/>
      <c r="AA1540" s="37"/>
      <c r="AB1540" s="37"/>
      <c r="AC1540" s="37"/>
      <c r="AD1540" s="37"/>
      <c r="AE1540" s="37"/>
      <c r="AR1540" s="187" t="s">
        <v>404</v>
      </c>
      <c r="AT1540" s="187" t="s">
        <v>281</v>
      </c>
      <c r="AU1540" s="187" t="s">
        <v>87</v>
      </c>
      <c r="AY1540" s="20" t="s">
        <v>165</v>
      </c>
      <c r="BE1540" s="188">
        <f>IF(N1540="základní",J1540,0)</f>
        <v>0</v>
      </c>
      <c r="BF1540" s="188">
        <f>IF(N1540="snížená",J1540,0)</f>
        <v>0</v>
      </c>
      <c r="BG1540" s="188">
        <f>IF(N1540="zákl. přenesená",J1540,0)</f>
        <v>0</v>
      </c>
      <c r="BH1540" s="188">
        <f>IF(N1540="sníž. přenesená",J1540,0)</f>
        <v>0</v>
      </c>
      <c r="BI1540" s="188">
        <f>IF(N1540="nulová",J1540,0)</f>
        <v>0</v>
      </c>
      <c r="BJ1540" s="20" t="s">
        <v>85</v>
      </c>
      <c r="BK1540" s="188">
        <f>ROUND(I1540*H1540,2)</f>
        <v>0</v>
      </c>
      <c r="BL1540" s="20" t="s">
        <v>286</v>
      </c>
      <c r="BM1540" s="187" t="s">
        <v>1913</v>
      </c>
    </row>
    <row r="1541" spans="1:65" s="2" customFormat="1" ht="29.25">
      <c r="A1541" s="37"/>
      <c r="B1541" s="38"/>
      <c r="C1541" s="39"/>
      <c r="D1541" s="189" t="s">
        <v>174</v>
      </c>
      <c r="E1541" s="39"/>
      <c r="F1541" s="190" t="s">
        <v>1912</v>
      </c>
      <c r="G1541" s="39"/>
      <c r="H1541" s="39"/>
      <c r="I1541" s="191"/>
      <c r="J1541" s="39"/>
      <c r="K1541" s="39"/>
      <c r="L1541" s="42"/>
      <c r="M1541" s="192"/>
      <c r="N1541" s="193"/>
      <c r="O1541" s="67"/>
      <c r="P1541" s="67"/>
      <c r="Q1541" s="67"/>
      <c r="R1541" s="67"/>
      <c r="S1541" s="67"/>
      <c r="T1541" s="68"/>
      <c r="U1541" s="37"/>
      <c r="V1541" s="37"/>
      <c r="W1541" s="37"/>
      <c r="X1541" s="37"/>
      <c r="Y1541" s="37"/>
      <c r="Z1541" s="37"/>
      <c r="AA1541" s="37"/>
      <c r="AB1541" s="37"/>
      <c r="AC1541" s="37"/>
      <c r="AD1541" s="37"/>
      <c r="AE1541" s="37"/>
      <c r="AT1541" s="20" t="s">
        <v>174</v>
      </c>
      <c r="AU1541" s="20" t="s">
        <v>87</v>
      </c>
    </row>
    <row r="1542" spans="1:65" s="13" customFormat="1" ht="11.25">
      <c r="B1542" s="196"/>
      <c r="C1542" s="197"/>
      <c r="D1542" s="189" t="s">
        <v>178</v>
      </c>
      <c r="E1542" s="198" t="s">
        <v>21</v>
      </c>
      <c r="F1542" s="199" t="s">
        <v>1862</v>
      </c>
      <c r="G1542" s="197"/>
      <c r="H1542" s="200">
        <v>3.24</v>
      </c>
      <c r="I1542" s="201"/>
      <c r="J1542" s="197"/>
      <c r="K1542" s="197"/>
      <c r="L1542" s="202"/>
      <c r="M1542" s="203"/>
      <c r="N1542" s="204"/>
      <c r="O1542" s="204"/>
      <c r="P1542" s="204"/>
      <c r="Q1542" s="204"/>
      <c r="R1542" s="204"/>
      <c r="S1542" s="204"/>
      <c r="T1542" s="205"/>
      <c r="AT1542" s="206" t="s">
        <v>178</v>
      </c>
      <c r="AU1542" s="206" t="s">
        <v>87</v>
      </c>
      <c r="AV1542" s="13" t="s">
        <v>87</v>
      </c>
      <c r="AW1542" s="13" t="s">
        <v>38</v>
      </c>
      <c r="AX1542" s="13" t="s">
        <v>77</v>
      </c>
      <c r="AY1542" s="206" t="s">
        <v>165</v>
      </c>
    </row>
    <row r="1543" spans="1:65" s="14" customFormat="1" ht="11.25">
      <c r="B1543" s="207"/>
      <c r="C1543" s="208"/>
      <c r="D1543" s="189" t="s">
        <v>178</v>
      </c>
      <c r="E1543" s="209" t="s">
        <v>21</v>
      </c>
      <c r="F1543" s="210" t="s">
        <v>180</v>
      </c>
      <c r="G1543" s="208"/>
      <c r="H1543" s="211">
        <v>3.24</v>
      </c>
      <c r="I1543" s="212"/>
      <c r="J1543" s="208"/>
      <c r="K1543" s="208"/>
      <c r="L1543" s="213"/>
      <c r="M1543" s="214"/>
      <c r="N1543" s="215"/>
      <c r="O1543" s="215"/>
      <c r="P1543" s="215"/>
      <c r="Q1543" s="215"/>
      <c r="R1543" s="215"/>
      <c r="S1543" s="215"/>
      <c r="T1543" s="216"/>
      <c r="AT1543" s="217" t="s">
        <v>178</v>
      </c>
      <c r="AU1543" s="217" t="s">
        <v>87</v>
      </c>
      <c r="AV1543" s="14" t="s">
        <v>172</v>
      </c>
      <c r="AW1543" s="14" t="s">
        <v>38</v>
      </c>
      <c r="AX1543" s="14" t="s">
        <v>85</v>
      </c>
      <c r="AY1543" s="217" t="s">
        <v>165</v>
      </c>
    </row>
    <row r="1544" spans="1:65" s="2" customFormat="1" ht="21.75" customHeight="1">
      <c r="A1544" s="37"/>
      <c r="B1544" s="38"/>
      <c r="C1544" s="176" t="s">
        <v>1914</v>
      </c>
      <c r="D1544" s="176" t="s">
        <v>167</v>
      </c>
      <c r="E1544" s="177" t="s">
        <v>1915</v>
      </c>
      <c r="F1544" s="178" t="s">
        <v>1916</v>
      </c>
      <c r="G1544" s="179" t="s">
        <v>449</v>
      </c>
      <c r="H1544" s="180">
        <v>15</v>
      </c>
      <c r="I1544" s="181"/>
      <c r="J1544" s="182">
        <f>ROUND(I1544*H1544,2)</f>
        <v>0</v>
      </c>
      <c r="K1544" s="178" t="s">
        <v>171</v>
      </c>
      <c r="L1544" s="42"/>
      <c r="M1544" s="183" t="s">
        <v>21</v>
      </c>
      <c r="N1544" s="184" t="s">
        <v>48</v>
      </c>
      <c r="O1544" s="67"/>
      <c r="P1544" s="185">
        <f>O1544*H1544</f>
        <v>0</v>
      </c>
      <c r="Q1544" s="185">
        <v>0</v>
      </c>
      <c r="R1544" s="185">
        <f>Q1544*H1544</f>
        <v>0</v>
      </c>
      <c r="S1544" s="185">
        <v>2.9999999999999997E-4</v>
      </c>
      <c r="T1544" s="186">
        <f>S1544*H1544</f>
        <v>4.4999999999999997E-3</v>
      </c>
      <c r="U1544" s="37"/>
      <c r="V1544" s="37"/>
      <c r="W1544" s="37"/>
      <c r="X1544" s="37"/>
      <c r="Y1544" s="37"/>
      <c r="Z1544" s="37"/>
      <c r="AA1544" s="37"/>
      <c r="AB1544" s="37"/>
      <c r="AC1544" s="37"/>
      <c r="AD1544" s="37"/>
      <c r="AE1544" s="37"/>
      <c r="AR1544" s="187" t="s">
        <v>286</v>
      </c>
      <c r="AT1544" s="187" t="s">
        <v>167</v>
      </c>
      <c r="AU1544" s="187" t="s">
        <v>87</v>
      </c>
      <c r="AY1544" s="20" t="s">
        <v>165</v>
      </c>
      <c r="BE1544" s="188">
        <f>IF(N1544="základní",J1544,0)</f>
        <v>0</v>
      </c>
      <c r="BF1544" s="188">
        <f>IF(N1544="snížená",J1544,0)</f>
        <v>0</v>
      </c>
      <c r="BG1544" s="188">
        <f>IF(N1544="zákl. přenesená",J1544,0)</f>
        <v>0</v>
      </c>
      <c r="BH1544" s="188">
        <f>IF(N1544="sníž. přenesená",J1544,0)</f>
        <v>0</v>
      </c>
      <c r="BI1544" s="188">
        <f>IF(N1544="nulová",J1544,0)</f>
        <v>0</v>
      </c>
      <c r="BJ1544" s="20" t="s">
        <v>85</v>
      </c>
      <c r="BK1544" s="188">
        <f>ROUND(I1544*H1544,2)</f>
        <v>0</v>
      </c>
      <c r="BL1544" s="20" t="s">
        <v>286</v>
      </c>
      <c r="BM1544" s="187" t="s">
        <v>1917</v>
      </c>
    </row>
    <row r="1545" spans="1:65" s="2" customFormat="1" ht="19.5">
      <c r="A1545" s="37"/>
      <c r="B1545" s="38"/>
      <c r="C1545" s="39"/>
      <c r="D1545" s="189" t="s">
        <v>174</v>
      </c>
      <c r="E1545" s="39"/>
      <c r="F1545" s="190" t="s">
        <v>1918</v>
      </c>
      <c r="G1545" s="39"/>
      <c r="H1545" s="39"/>
      <c r="I1545" s="191"/>
      <c r="J1545" s="39"/>
      <c r="K1545" s="39"/>
      <c r="L1545" s="42"/>
      <c r="M1545" s="192"/>
      <c r="N1545" s="193"/>
      <c r="O1545" s="67"/>
      <c r="P1545" s="67"/>
      <c r="Q1545" s="67"/>
      <c r="R1545" s="67"/>
      <c r="S1545" s="67"/>
      <c r="T1545" s="68"/>
      <c r="U1545" s="37"/>
      <c r="V1545" s="37"/>
      <c r="W1545" s="37"/>
      <c r="X1545" s="37"/>
      <c r="Y1545" s="37"/>
      <c r="Z1545" s="37"/>
      <c r="AA1545" s="37"/>
      <c r="AB1545" s="37"/>
      <c r="AC1545" s="37"/>
      <c r="AD1545" s="37"/>
      <c r="AE1545" s="37"/>
      <c r="AT1545" s="20" t="s">
        <v>174</v>
      </c>
      <c r="AU1545" s="20" t="s">
        <v>87</v>
      </c>
    </row>
    <row r="1546" spans="1:65" s="2" customFormat="1" ht="11.25">
      <c r="A1546" s="37"/>
      <c r="B1546" s="38"/>
      <c r="C1546" s="39"/>
      <c r="D1546" s="194" t="s">
        <v>176</v>
      </c>
      <c r="E1546" s="39"/>
      <c r="F1546" s="195" t="s">
        <v>1919</v>
      </c>
      <c r="G1546" s="39"/>
      <c r="H1546" s="39"/>
      <c r="I1546" s="191"/>
      <c r="J1546" s="39"/>
      <c r="K1546" s="39"/>
      <c r="L1546" s="42"/>
      <c r="M1546" s="192"/>
      <c r="N1546" s="193"/>
      <c r="O1546" s="67"/>
      <c r="P1546" s="67"/>
      <c r="Q1546" s="67"/>
      <c r="R1546" s="67"/>
      <c r="S1546" s="67"/>
      <c r="T1546" s="68"/>
      <c r="U1546" s="37"/>
      <c r="V1546" s="37"/>
      <c r="W1546" s="37"/>
      <c r="X1546" s="37"/>
      <c r="Y1546" s="37"/>
      <c r="Z1546" s="37"/>
      <c r="AA1546" s="37"/>
      <c r="AB1546" s="37"/>
      <c r="AC1546" s="37"/>
      <c r="AD1546" s="37"/>
      <c r="AE1546" s="37"/>
      <c r="AT1546" s="20" t="s">
        <v>176</v>
      </c>
      <c r="AU1546" s="20" t="s">
        <v>87</v>
      </c>
    </row>
    <row r="1547" spans="1:65" s="13" customFormat="1" ht="11.25">
      <c r="B1547" s="196"/>
      <c r="C1547" s="197"/>
      <c r="D1547" s="189" t="s">
        <v>178</v>
      </c>
      <c r="E1547" s="198" t="s">
        <v>21</v>
      </c>
      <c r="F1547" s="199" t="s">
        <v>1920</v>
      </c>
      <c r="G1547" s="197"/>
      <c r="H1547" s="200">
        <v>15</v>
      </c>
      <c r="I1547" s="201"/>
      <c r="J1547" s="197"/>
      <c r="K1547" s="197"/>
      <c r="L1547" s="202"/>
      <c r="M1547" s="203"/>
      <c r="N1547" s="204"/>
      <c r="O1547" s="204"/>
      <c r="P1547" s="204"/>
      <c r="Q1547" s="204"/>
      <c r="R1547" s="204"/>
      <c r="S1547" s="204"/>
      <c r="T1547" s="205"/>
      <c r="AT1547" s="206" t="s">
        <v>178</v>
      </c>
      <c r="AU1547" s="206" t="s">
        <v>87</v>
      </c>
      <c r="AV1547" s="13" t="s">
        <v>87</v>
      </c>
      <c r="AW1547" s="13" t="s">
        <v>38</v>
      </c>
      <c r="AX1547" s="13" t="s">
        <v>77</v>
      </c>
      <c r="AY1547" s="206" t="s">
        <v>165</v>
      </c>
    </row>
    <row r="1548" spans="1:65" s="14" customFormat="1" ht="11.25">
      <c r="B1548" s="207"/>
      <c r="C1548" s="208"/>
      <c r="D1548" s="189" t="s">
        <v>178</v>
      </c>
      <c r="E1548" s="209" t="s">
        <v>21</v>
      </c>
      <c r="F1548" s="210" t="s">
        <v>180</v>
      </c>
      <c r="G1548" s="208"/>
      <c r="H1548" s="211">
        <v>15</v>
      </c>
      <c r="I1548" s="212"/>
      <c r="J1548" s="208"/>
      <c r="K1548" s="208"/>
      <c r="L1548" s="213"/>
      <c r="M1548" s="214"/>
      <c r="N1548" s="215"/>
      <c r="O1548" s="215"/>
      <c r="P1548" s="215"/>
      <c r="Q1548" s="215"/>
      <c r="R1548" s="215"/>
      <c r="S1548" s="215"/>
      <c r="T1548" s="216"/>
      <c r="AT1548" s="217" t="s">
        <v>178</v>
      </c>
      <c r="AU1548" s="217" t="s">
        <v>87</v>
      </c>
      <c r="AV1548" s="14" t="s">
        <v>172</v>
      </c>
      <c r="AW1548" s="14" t="s">
        <v>38</v>
      </c>
      <c r="AX1548" s="14" t="s">
        <v>85</v>
      </c>
      <c r="AY1548" s="217" t="s">
        <v>165</v>
      </c>
    </row>
    <row r="1549" spans="1:65" s="2" customFormat="1" ht="24.2" customHeight="1">
      <c r="A1549" s="37"/>
      <c r="B1549" s="38"/>
      <c r="C1549" s="176" t="s">
        <v>1921</v>
      </c>
      <c r="D1549" s="176" t="s">
        <v>167</v>
      </c>
      <c r="E1549" s="177" t="s">
        <v>1922</v>
      </c>
      <c r="F1549" s="178" t="s">
        <v>1923</v>
      </c>
      <c r="G1549" s="179" t="s">
        <v>170</v>
      </c>
      <c r="H1549" s="180">
        <v>1.8</v>
      </c>
      <c r="I1549" s="181"/>
      <c r="J1549" s="182">
        <f>ROUND(I1549*H1549,2)</f>
        <v>0</v>
      </c>
      <c r="K1549" s="178" t="s">
        <v>171</v>
      </c>
      <c r="L1549" s="42"/>
      <c r="M1549" s="183" t="s">
        <v>21</v>
      </c>
      <c r="N1549" s="184" t="s">
        <v>48</v>
      </c>
      <c r="O1549" s="67"/>
      <c r="P1549" s="185">
        <f>O1549*H1549</f>
        <v>0</v>
      </c>
      <c r="Q1549" s="185">
        <v>0</v>
      </c>
      <c r="R1549" s="185">
        <f>Q1549*H1549</f>
        <v>0</v>
      </c>
      <c r="S1549" s="185">
        <v>0</v>
      </c>
      <c r="T1549" s="186">
        <f>S1549*H1549</f>
        <v>0</v>
      </c>
      <c r="U1549" s="37"/>
      <c r="V1549" s="37"/>
      <c r="W1549" s="37"/>
      <c r="X1549" s="37"/>
      <c r="Y1549" s="37"/>
      <c r="Z1549" s="37"/>
      <c r="AA1549" s="37"/>
      <c r="AB1549" s="37"/>
      <c r="AC1549" s="37"/>
      <c r="AD1549" s="37"/>
      <c r="AE1549" s="37"/>
      <c r="AR1549" s="187" t="s">
        <v>286</v>
      </c>
      <c r="AT1549" s="187" t="s">
        <v>167</v>
      </c>
      <c r="AU1549" s="187" t="s">
        <v>87</v>
      </c>
      <c r="AY1549" s="20" t="s">
        <v>165</v>
      </c>
      <c r="BE1549" s="188">
        <f>IF(N1549="základní",J1549,0)</f>
        <v>0</v>
      </c>
      <c r="BF1549" s="188">
        <f>IF(N1549="snížená",J1549,0)</f>
        <v>0</v>
      </c>
      <c r="BG1549" s="188">
        <f>IF(N1549="zákl. přenesená",J1549,0)</f>
        <v>0</v>
      </c>
      <c r="BH1549" s="188">
        <f>IF(N1549="sníž. přenesená",J1549,0)</f>
        <v>0</v>
      </c>
      <c r="BI1549" s="188">
        <f>IF(N1549="nulová",J1549,0)</f>
        <v>0</v>
      </c>
      <c r="BJ1549" s="20" t="s">
        <v>85</v>
      </c>
      <c r="BK1549" s="188">
        <f>ROUND(I1549*H1549,2)</f>
        <v>0</v>
      </c>
      <c r="BL1549" s="20" t="s">
        <v>286</v>
      </c>
      <c r="BM1549" s="187" t="s">
        <v>1924</v>
      </c>
    </row>
    <row r="1550" spans="1:65" s="2" customFormat="1" ht="29.25">
      <c r="A1550" s="37"/>
      <c r="B1550" s="38"/>
      <c r="C1550" s="39"/>
      <c r="D1550" s="189" t="s">
        <v>174</v>
      </c>
      <c r="E1550" s="39"/>
      <c r="F1550" s="190" t="s">
        <v>1925</v>
      </c>
      <c r="G1550" s="39"/>
      <c r="H1550" s="39"/>
      <c r="I1550" s="191"/>
      <c r="J1550" s="39"/>
      <c r="K1550" s="39"/>
      <c r="L1550" s="42"/>
      <c r="M1550" s="192"/>
      <c r="N1550" s="193"/>
      <c r="O1550" s="67"/>
      <c r="P1550" s="67"/>
      <c r="Q1550" s="67"/>
      <c r="R1550" s="67"/>
      <c r="S1550" s="67"/>
      <c r="T1550" s="68"/>
      <c r="U1550" s="37"/>
      <c r="V1550" s="37"/>
      <c r="W1550" s="37"/>
      <c r="X1550" s="37"/>
      <c r="Y1550" s="37"/>
      <c r="Z1550" s="37"/>
      <c r="AA1550" s="37"/>
      <c r="AB1550" s="37"/>
      <c r="AC1550" s="37"/>
      <c r="AD1550" s="37"/>
      <c r="AE1550" s="37"/>
      <c r="AT1550" s="20" t="s">
        <v>174</v>
      </c>
      <c r="AU1550" s="20" t="s">
        <v>87</v>
      </c>
    </row>
    <row r="1551" spans="1:65" s="2" customFormat="1" ht="11.25">
      <c r="A1551" s="37"/>
      <c r="B1551" s="38"/>
      <c r="C1551" s="39"/>
      <c r="D1551" s="194" t="s">
        <v>176</v>
      </c>
      <c r="E1551" s="39"/>
      <c r="F1551" s="195" t="s">
        <v>1926</v>
      </c>
      <c r="G1551" s="39"/>
      <c r="H1551" s="39"/>
      <c r="I1551" s="191"/>
      <c r="J1551" s="39"/>
      <c r="K1551" s="39"/>
      <c r="L1551" s="42"/>
      <c r="M1551" s="192"/>
      <c r="N1551" s="193"/>
      <c r="O1551" s="67"/>
      <c r="P1551" s="67"/>
      <c r="Q1551" s="67"/>
      <c r="R1551" s="67"/>
      <c r="S1551" s="67"/>
      <c r="T1551" s="68"/>
      <c r="U1551" s="37"/>
      <c r="V1551" s="37"/>
      <c r="W1551" s="37"/>
      <c r="X1551" s="37"/>
      <c r="Y1551" s="37"/>
      <c r="Z1551" s="37"/>
      <c r="AA1551" s="37"/>
      <c r="AB1551" s="37"/>
      <c r="AC1551" s="37"/>
      <c r="AD1551" s="37"/>
      <c r="AE1551" s="37"/>
      <c r="AT1551" s="20" t="s">
        <v>176</v>
      </c>
      <c r="AU1551" s="20" t="s">
        <v>87</v>
      </c>
    </row>
    <row r="1552" spans="1:65" s="13" customFormat="1" ht="11.25">
      <c r="B1552" s="196"/>
      <c r="C1552" s="197"/>
      <c r="D1552" s="189" t="s">
        <v>178</v>
      </c>
      <c r="E1552" s="198" t="s">
        <v>21</v>
      </c>
      <c r="F1552" s="199" t="s">
        <v>1868</v>
      </c>
      <c r="G1552" s="197"/>
      <c r="H1552" s="200">
        <v>1.8</v>
      </c>
      <c r="I1552" s="201"/>
      <c r="J1552" s="197"/>
      <c r="K1552" s="197"/>
      <c r="L1552" s="202"/>
      <c r="M1552" s="203"/>
      <c r="N1552" s="204"/>
      <c r="O1552" s="204"/>
      <c r="P1552" s="204"/>
      <c r="Q1552" s="204"/>
      <c r="R1552" s="204"/>
      <c r="S1552" s="204"/>
      <c r="T1552" s="205"/>
      <c r="AT1552" s="206" t="s">
        <v>178</v>
      </c>
      <c r="AU1552" s="206" t="s">
        <v>87</v>
      </c>
      <c r="AV1552" s="13" t="s">
        <v>87</v>
      </c>
      <c r="AW1552" s="13" t="s">
        <v>38</v>
      </c>
      <c r="AX1552" s="13" t="s">
        <v>77</v>
      </c>
      <c r="AY1552" s="206" t="s">
        <v>165</v>
      </c>
    </row>
    <row r="1553" spans="1:65" s="14" customFormat="1" ht="11.25">
      <c r="B1553" s="207"/>
      <c r="C1553" s="208"/>
      <c r="D1553" s="189" t="s">
        <v>178</v>
      </c>
      <c r="E1553" s="209" t="s">
        <v>21</v>
      </c>
      <c r="F1553" s="210" t="s">
        <v>180</v>
      </c>
      <c r="G1553" s="208"/>
      <c r="H1553" s="211">
        <v>1.8</v>
      </c>
      <c r="I1553" s="212"/>
      <c r="J1553" s="208"/>
      <c r="K1553" s="208"/>
      <c r="L1553" s="213"/>
      <c r="M1553" s="214"/>
      <c r="N1553" s="215"/>
      <c r="O1553" s="215"/>
      <c r="P1553" s="215"/>
      <c r="Q1553" s="215"/>
      <c r="R1553" s="215"/>
      <c r="S1553" s="215"/>
      <c r="T1553" s="216"/>
      <c r="AT1553" s="217" t="s">
        <v>178</v>
      </c>
      <c r="AU1553" s="217" t="s">
        <v>87</v>
      </c>
      <c r="AV1553" s="14" t="s">
        <v>172</v>
      </c>
      <c r="AW1553" s="14" t="s">
        <v>38</v>
      </c>
      <c r="AX1553" s="14" t="s">
        <v>85</v>
      </c>
      <c r="AY1553" s="217" t="s">
        <v>165</v>
      </c>
    </row>
    <row r="1554" spans="1:65" s="2" customFormat="1" ht="49.15" customHeight="1">
      <c r="A1554" s="37"/>
      <c r="B1554" s="38"/>
      <c r="C1554" s="239" t="s">
        <v>1927</v>
      </c>
      <c r="D1554" s="239" t="s">
        <v>281</v>
      </c>
      <c r="E1554" s="240" t="s">
        <v>1911</v>
      </c>
      <c r="F1554" s="241" t="s">
        <v>1912</v>
      </c>
      <c r="G1554" s="242" t="s">
        <v>170</v>
      </c>
      <c r="H1554" s="243">
        <v>1.8</v>
      </c>
      <c r="I1554" s="244"/>
      <c r="J1554" s="245">
        <f>ROUND(I1554*H1554,2)</f>
        <v>0</v>
      </c>
      <c r="K1554" s="241" t="s">
        <v>171</v>
      </c>
      <c r="L1554" s="246"/>
      <c r="M1554" s="247" t="s">
        <v>21</v>
      </c>
      <c r="N1554" s="248" t="s">
        <v>48</v>
      </c>
      <c r="O1554" s="67"/>
      <c r="P1554" s="185">
        <f>O1554*H1554</f>
        <v>0</v>
      </c>
      <c r="Q1554" s="185">
        <v>2.3E-3</v>
      </c>
      <c r="R1554" s="185">
        <f>Q1554*H1554</f>
        <v>4.1400000000000005E-3</v>
      </c>
      <c r="S1554" s="185">
        <v>0</v>
      </c>
      <c r="T1554" s="186">
        <f>S1554*H1554</f>
        <v>0</v>
      </c>
      <c r="U1554" s="37"/>
      <c r="V1554" s="37"/>
      <c r="W1554" s="37"/>
      <c r="X1554" s="37"/>
      <c r="Y1554" s="37"/>
      <c r="Z1554" s="37"/>
      <c r="AA1554" s="37"/>
      <c r="AB1554" s="37"/>
      <c r="AC1554" s="37"/>
      <c r="AD1554" s="37"/>
      <c r="AE1554" s="37"/>
      <c r="AR1554" s="187" t="s">
        <v>404</v>
      </c>
      <c r="AT1554" s="187" t="s">
        <v>281</v>
      </c>
      <c r="AU1554" s="187" t="s">
        <v>87</v>
      </c>
      <c r="AY1554" s="20" t="s">
        <v>165</v>
      </c>
      <c r="BE1554" s="188">
        <f>IF(N1554="základní",J1554,0)</f>
        <v>0</v>
      </c>
      <c r="BF1554" s="188">
        <f>IF(N1554="snížená",J1554,0)</f>
        <v>0</v>
      </c>
      <c r="BG1554" s="188">
        <f>IF(N1554="zákl. přenesená",J1554,0)</f>
        <v>0</v>
      </c>
      <c r="BH1554" s="188">
        <f>IF(N1554="sníž. přenesená",J1554,0)</f>
        <v>0</v>
      </c>
      <c r="BI1554" s="188">
        <f>IF(N1554="nulová",J1554,0)</f>
        <v>0</v>
      </c>
      <c r="BJ1554" s="20" t="s">
        <v>85</v>
      </c>
      <c r="BK1554" s="188">
        <f>ROUND(I1554*H1554,2)</f>
        <v>0</v>
      </c>
      <c r="BL1554" s="20" t="s">
        <v>286</v>
      </c>
      <c r="BM1554" s="187" t="s">
        <v>1928</v>
      </c>
    </row>
    <row r="1555" spans="1:65" s="2" customFormat="1" ht="29.25">
      <c r="A1555" s="37"/>
      <c r="B1555" s="38"/>
      <c r="C1555" s="39"/>
      <c r="D1555" s="189" t="s">
        <v>174</v>
      </c>
      <c r="E1555" s="39"/>
      <c r="F1555" s="190" t="s">
        <v>1912</v>
      </c>
      <c r="G1555" s="39"/>
      <c r="H1555" s="39"/>
      <c r="I1555" s="191"/>
      <c r="J1555" s="39"/>
      <c r="K1555" s="39"/>
      <c r="L1555" s="42"/>
      <c r="M1555" s="192"/>
      <c r="N1555" s="193"/>
      <c r="O1555" s="67"/>
      <c r="P1555" s="67"/>
      <c r="Q1555" s="67"/>
      <c r="R1555" s="67"/>
      <c r="S1555" s="67"/>
      <c r="T1555" s="68"/>
      <c r="U1555" s="37"/>
      <c r="V1555" s="37"/>
      <c r="W1555" s="37"/>
      <c r="X1555" s="37"/>
      <c r="Y1555" s="37"/>
      <c r="Z1555" s="37"/>
      <c r="AA1555" s="37"/>
      <c r="AB1555" s="37"/>
      <c r="AC1555" s="37"/>
      <c r="AD1555" s="37"/>
      <c r="AE1555" s="37"/>
      <c r="AT1555" s="20" t="s">
        <v>174</v>
      </c>
      <c r="AU1555" s="20" t="s">
        <v>87</v>
      </c>
    </row>
    <row r="1556" spans="1:65" s="13" customFormat="1" ht="11.25">
      <c r="B1556" s="196"/>
      <c r="C1556" s="197"/>
      <c r="D1556" s="189" t="s">
        <v>178</v>
      </c>
      <c r="E1556" s="198" t="s">
        <v>21</v>
      </c>
      <c r="F1556" s="199" t="s">
        <v>1868</v>
      </c>
      <c r="G1556" s="197"/>
      <c r="H1556" s="200">
        <v>1.8</v>
      </c>
      <c r="I1556" s="201"/>
      <c r="J1556" s="197"/>
      <c r="K1556" s="197"/>
      <c r="L1556" s="202"/>
      <c r="M1556" s="203"/>
      <c r="N1556" s="204"/>
      <c r="O1556" s="204"/>
      <c r="P1556" s="204"/>
      <c r="Q1556" s="204"/>
      <c r="R1556" s="204"/>
      <c r="S1556" s="204"/>
      <c r="T1556" s="205"/>
      <c r="AT1556" s="206" t="s">
        <v>178</v>
      </c>
      <c r="AU1556" s="206" t="s">
        <v>87</v>
      </c>
      <c r="AV1556" s="13" t="s">
        <v>87</v>
      </c>
      <c r="AW1556" s="13" t="s">
        <v>38</v>
      </c>
      <c r="AX1556" s="13" t="s">
        <v>77</v>
      </c>
      <c r="AY1556" s="206" t="s">
        <v>165</v>
      </c>
    </row>
    <row r="1557" spans="1:65" s="14" customFormat="1" ht="11.25">
      <c r="B1557" s="207"/>
      <c r="C1557" s="208"/>
      <c r="D1557" s="189" t="s">
        <v>178</v>
      </c>
      <c r="E1557" s="209" t="s">
        <v>21</v>
      </c>
      <c r="F1557" s="210" t="s">
        <v>180</v>
      </c>
      <c r="G1557" s="208"/>
      <c r="H1557" s="211">
        <v>1.8</v>
      </c>
      <c r="I1557" s="212"/>
      <c r="J1557" s="208"/>
      <c r="K1557" s="208"/>
      <c r="L1557" s="213"/>
      <c r="M1557" s="214"/>
      <c r="N1557" s="215"/>
      <c r="O1557" s="215"/>
      <c r="P1557" s="215"/>
      <c r="Q1557" s="215"/>
      <c r="R1557" s="215"/>
      <c r="S1557" s="215"/>
      <c r="T1557" s="216"/>
      <c r="AT1557" s="217" t="s">
        <v>178</v>
      </c>
      <c r="AU1557" s="217" t="s">
        <v>87</v>
      </c>
      <c r="AV1557" s="14" t="s">
        <v>172</v>
      </c>
      <c r="AW1557" s="14" t="s">
        <v>38</v>
      </c>
      <c r="AX1557" s="14" t="s">
        <v>85</v>
      </c>
      <c r="AY1557" s="217" t="s">
        <v>165</v>
      </c>
    </row>
    <row r="1558" spans="1:65" s="2" customFormat="1" ht="37.9" customHeight="1">
      <c r="A1558" s="37"/>
      <c r="B1558" s="38"/>
      <c r="C1558" s="176" t="s">
        <v>1929</v>
      </c>
      <c r="D1558" s="176" t="s">
        <v>167</v>
      </c>
      <c r="E1558" s="177" t="s">
        <v>308</v>
      </c>
      <c r="F1558" s="178" t="s">
        <v>1930</v>
      </c>
      <c r="G1558" s="179" t="s">
        <v>189</v>
      </c>
      <c r="H1558" s="180">
        <v>12.3</v>
      </c>
      <c r="I1558" s="181"/>
      <c r="J1558" s="182">
        <f>ROUND(I1558*H1558,2)</f>
        <v>0</v>
      </c>
      <c r="K1558" s="178" t="s">
        <v>21</v>
      </c>
      <c r="L1558" s="42"/>
      <c r="M1558" s="183" t="s">
        <v>21</v>
      </c>
      <c r="N1558" s="184" t="s">
        <v>48</v>
      </c>
      <c r="O1558" s="67"/>
      <c r="P1558" s="185">
        <f>O1558*H1558</f>
        <v>0</v>
      </c>
      <c r="Q1558" s="185">
        <v>4.2999999999999999E-4</v>
      </c>
      <c r="R1558" s="185">
        <f>Q1558*H1558</f>
        <v>5.2890000000000003E-3</v>
      </c>
      <c r="S1558" s="185">
        <v>0</v>
      </c>
      <c r="T1558" s="186">
        <f>S1558*H1558</f>
        <v>0</v>
      </c>
      <c r="U1558" s="37"/>
      <c r="V1558" s="37"/>
      <c r="W1558" s="37"/>
      <c r="X1558" s="37"/>
      <c r="Y1558" s="37"/>
      <c r="Z1558" s="37"/>
      <c r="AA1558" s="37"/>
      <c r="AB1558" s="37"/>
      <c r="AC1558" s="37"/>
      <c r="AD1558" s="37"/>
      <c r="AE1558" s="37"/>
      <c r="AR1558" s="187" t="s">
        <v>286</v>
      </c>
      <c r="AT1558" s="187" t="s">
        <v>167</v>
      </c>
      <c r="AU1558" s="187" t="s">
        <v>87</v>
      </c>
      <c r="AY1558" s="20" t="s">
        <v>165</v>
      </c>
      <c r="BE1558" s="188">
        <f>IF(N1558="základní",J1558,0)</f>
        <v>0</v>
      </c>
      <c r="BF1558" s="188">
        <f>IF(N1558="snížená",J1558,0)</f>
        <v>0</v>
      </c>
      <c r="BG1558" s="188">
        <f>IF(N1558="zákl. přenesená",J1558,0)</f>
        <v>0</v>
      </c>
      <c r="BH1558" s="188">
        <f>IF(N1558="sníž. přenesená",J1558,0)</f>
        <v>0</v>
      </c>
      <c r="BI1558" s="188">
        <f>IF(N1558="nulová",J1558,0)</f>
        <v>0</v>
      </c>
      <c r="BJ1558" s="20" t="s">
        <v>85</v>
      </c>
      <c r="BK1558" s="188">
        <f>ROUND(I1558*H1558,2)</f>
        <v>0</v>
      </c>
      <c r="BL1558" s="20" t="s">
        <v>286</v>
      </c>
      <c r="BM1558" s="187" t="s">
        <v>1931</v>
      </c>
    </row>
    <row r="1559" spans="1:65" s="2" customFormat="1" ht="19.5">
      <c r="A1559" s="37"/>
      <c r="B1559" s="38"/>
      <c r="C1559" s="39"/>
      <c r="D1559" s="189" t="s">
        <v>174</v>
      </c>
      <c r="E1559" s="39"/>
      <c r="F1559" s="190" t="s">
        <v>1930</v>
      </c>
      <c r="G1559" s="39"/>
      <c r="H1559" s="39"/>
      <c r="I1559" s="191"/>
      <c r="J1559" s="39"/>
      <c r="K1559" s="39"/>
      <c r="L1559" s="42"/>
      <c r="M1559" s="192"/>
      <c r="N1559" s="193"/>
      <c r="O1559" s="67"/>
      <c r="P1559" s="67"/>
      <c r="Q1559" s="67"/>
      <c r="R1559" s="67"/>
      <c r="S1559" s="67"/>
      <c r="T1559" s="68"/>
      <c r="U1559" s="37"/>
      <c r="V1559" s="37"/>
      <c r="W1559" s="37"/>
      <c r="X1559" s="37"/>
      <c r="Y1559" s="37"/>
      <c r="Z1559" s="37"/>
      <c r="AA1559" s="37"/>
      <c r="AB1559" s="37"/>
      <c r="AC1559" s="37"/>
      <c r="AD1559" s="37"/>
      <c r="AE1559" s="37"/>
      <c r="AT1559" s="20" t="s">
        <v>174</v>
      </c>
      <c r="AU1559" s="20" t="s">
        <v>87</v>
      </c>
    </row>
    <row r="1560" spans="1:65" s="13" customFormat="1" ht="11.25">
      <c r="B1560" s="196"/>
      <c r="C1560" s="197"/>
      <c r="D1560" s="189" t="s">
        <v>178</v>
      </c>
      <c r="E1560" s="198" t="s">
        <v>21</v>
      </c>
      <c r="F1560" s="199" t="s">
        <v>1932</v>
      </c>
      <c r="G1560" s="197"/>
      <c r="H1560" s="200">
        <v>12.3</v>
      </c>
      <c r="I1560" s="201"/>
      <c r="J1560" s="197"/>
      <c r="K1560" s="197"/>
      <c r="L1560" s="202"/>
      <c r="M1560" s="203"/>
      <c r="N1560" s="204"/>
      <c r="O1560" s="204"/>
      <c r="P1560" s="204"/>
      <c r="Q1560" s="204"/>
      <c r="R1560" s="204"/>
      <c r="S1560" s="204"/>
      <c r="T1560" s="205"/>
      <c r="AT1560" s="206" t="s">
        <v>178</v>
      </c>
      <c r="AU1560" s="206" t="s">
        <v>87</v>
      </c>
      <c r="AV1560" s="13" t="s">
        <v>87</v>
      </c>
      <c r="AW1560" s="13" t="s">
        <v>38</v>
      </c>
      <c r="AX1560" s="13" t="s">
        <v>77</v>
      </c>
      <c r="AY1560" s="206" t="s">
        <v>165</v>
      </c>
    </row>
    <row r="1561" spans="1:65" s="14" customFormat="1" ht="11.25">
      <c r="B1561" s="207"/>
      <c r="C1561" s="208"/>
      <c r="D1561" s="189" t="s">
        <v>178</v>
      </c>
      <c r="E1561" s="209" t="s">
        <v>21</v>
      </c>
      <c r="F1561" s="210" t="s">
        <v>180</v>
      </c>
      <c r="G1561" s="208"/>
      <c r="H1561" s="211">
        <v>12.3</v>
      </c>
      <c r="I1561" s="212"/>
      <c r="J1561" s="208"/>
      <c r="K1561" s="208"/>
      <c r="L1561" s="213"/>
      <c r="M1561" s="214"/>
      <c r="N1561" s="215"/>
      <c r="O1561" s="215"/>
      <c r="P1561" s="215"/>
      <c r="Q1561" s="215"/>
      <c r="R1561" s="215"/>
      <c r="S1561" s="215"/>
      <c r="T1561" s="216"/>
      <c r="AT1561" s="217" t="s">
        <v>178</v>
      </c>
      <c r="AU1561" s="217" t="s">
        <v>87</v>
      </c>
      <c r="AV1561" s="14" t="s">
        <v>172</v>
      </c>
      <c r="AW1561" s="14" t="s">
        <v>38</v>
      </c>
      <c r="AX1561" s="14" t="s">
        <v>85</v>
      </c>
      <c r="AY1561" s="217" t="s">
        <v>165</v>
      </c>
    </row>
    <row r="1562" spans="1:65" s="2" customFormat="1" ht="24.2" customHeight="1">
      <c r="A1562" s="37"/>
      <c r="B1562" s="38"/>
      <c r="C1562" s="176" t="s">
        <v>1933</v>
      </c>
      <c r="D1562" s="176" t="s">
        <v>167</v>
      </c>
      <c r="E1562" s="177" t="s">
        <v>1934</v>
      </c>
      <c r="F1562" s="178" t="s">
        <v>1935</v>
      </c>
      <c r="G1562" s="179" t="s">
        <v>261</v>
      </c>
      <c r="H1562" s="180">
        <v>0.19600000000000001</v>
      </c>
      <c r="I1562" s="181"/>
      <c r="J1562" s="182">
        <f>ROUND(I1562*H1562,2)</f>
        <v>0</v>
      </c>
      <c r="K1562" s="178" t="s">
        <v>171</v>
      </c>
      <c r="L1562" s="42"/>
      <c r="M1562" s="183" t="s">
        <v>21</v>
      </c>
      <c r="N1562" s="184" t="s">
        <v>48</v>
      </c>
      <c r="O1562" s="67"/>
      <c r="P1562" s="185">
        <f>O1562*H1562</f>
        <v>0</v>
      </c>
      <c r="Q1562" s="185">
        <v>0</v>
      </c>
      <c r="R1562" s="185">
        <f>Q1562*H1562</f>
        <v>0</v>
      </c>
      <c r="S1562" s="185">
        <v>0</v>
      </c>
      <c r="T1562" s="186">
        <f>S1562*H1562</f>
        <v>0</v>
      </c>
      <c r="U1562" s="37"/>
      <c r="V1562" s="37"/>
      <c r="W1562" s="37"/>
      <c r="X1562" s="37"/>
      <c r="Y1562" s="37"/>
      <c r="Z1562" s="37"/>
      <c r="AA1562" s="37"/>
      <c r="AB1562" s="37"/>
      <c r="AC1562" s="37"/>
      <c r="AD1562" s="37"/>
      <c r="AE1562" s="37"/>
      <c r="AR1562" s="187" t="s">
        <v>286</v>
      </c>
      <c r="AT1562" s="187" t="s">
        <v>167</v>
      </c>
      <c r="AU1562" s="187" t="s">
        <v>87</v>
      </c>
      <c r="AY1562" s="20" t="s">
        <v>165</v>
      </c>
      <c r="BE1562" s="188">
        <f>IF(N1562="základní",J1562,0)</f>
        <v>0</v>
      </c>
      <c r="BF1562" s="188">
        <f>IF(N1562="snížená",J1562,0)</f>
        <v>0</v>
      </c>
      <c r="BG1562" s="188">
        <f>IF(N1562="zákl. přenesená",J1562,0)</f>
        <v>0</v>
      </c>
      <c r="BH1562" s="188">
        <f>IF(N1562="sníž. přenesená",J1562,0)</f>
        <v>0</v>
      </c>
      <c r="BI1562" s="188">
        <f>IF(N1562="nulová",J1562,0)</f>
        <v>0</v>
      </c>
      <c r="BJ1562" s="20" t="s">
        <v>85</v>
      </c>
      <c r="BK1562" s="188">
        <f>ROUND(I1562*H1562,2)</f>
        <v>0</v>
      </c>
      <c r="BL1562" s="20" t="s">
        <v>286</v>
      </c>
      <c r="BM1562" s="187" t="s">
        <v>1936</v>
      </c>
    </row>
    <row r="1563" spans="1:65" s="2" customFormat="1" ht="29.25">
      <c r="A1563" s="37"/>
      <c r="B1563" s="38"/>
      <c r="C1563" s="39"/>
      <c r="D1563" s="189" t="s">
        <v>174</v>
      </c>
      <c r="E1563" s="39"/>
      <c r="F1563" s="190" t="s">
        <v>1937</v>
      </c>
      <c r="G1563" s="39"/>
      <c r="H1563" s="39"/>
      <c r="I1563" s="191"/>
      <c r="J1563" s="39"/>
      <c r="K1563" s="39"/>
      <c r="L1563" s="42"/>
      <c r="M1563" s="192"/>
      <c r="N1563" s="193"/>
      <c r="O1563" s="67"/>
      <c r="P1563" s="67"/>
      <c r="Q1563" s="67"/>
      <c r="R1563" s="67"/>
      <c r="S1563" s="67"/>
      <c r="T1563" s="68"/>
      <c r="U1563" s="37"/>
      <c r="V1563" s="37"/>
      <c r="W1563" s="37"/>
      <c r="X1563" s="37"/>
      <c r="Y1563" s="37"/>
      <c r="Z1563" s="37"/>
      <c r="AA1563" s="37"/>
      <c r="AB1563" s="37"/>
      <c r="AC1563" s="37"/>
      <c r="AD1563" s="37"/>
      <c r="AE1563" s="37"/>
      <c r="AT1563" s="20" t="s">
        <v>174</v>
      </c>
      <c r="AU1563" s="20" t="s">
        <v>87</v>
      </c>
    </row>
    <row r="1564" spans="1:65" s="2" customFormat="1" ht="11.25">
      <c r="A1564" s="37"/>
      <c r="B1564" s="38"/>
      <c r="C1564" s="39"/>
      <c r="D1564" s="194" t="s">
        <v>176</v>
      </c>
      <c r="E1564" s="39"/>
      <c r="F1564" s="195" t="s">
        <v>1938</v>
      </c>
      <c r="G1564" s="39"/>
      <c r="H1564" s="39"/>
      <c r="I1564" s="191"/>
      <c r="J1564" s="39"/>
      <c r="K1564" s="39"/>
      <c r="L1564" s="42"/>
      <c r="M1564" s="192"/>
      <c r="N1564" s="193"/>
      <c r="O1564" s="67"/>
      <c r="P1564" s="67"/>
      <c r="Q1564" s="67"/>
      <c r="R1564" s="67"/>
      <c r="S1564" s="67"/>
      <c r="T1564" s="68"/>
      <c r="U1564" s="37"/>
      <c r="V1564" s="37"/>
      <c r="W1564" s="37"/>
      <c r="X1564" s="37"/>
      <c r="Y1564" s="37"/>
      <c r="Z1564" s="37"/>
      <c r="AA1564" s="37"/>
      <c r="AB1564" s="37"/>
      <c r="AC1564" s="37"/>
      <c r="AD1564" s="37"/>
      <c r="AE1564" s="37"/>
      <c r="AT1564" s="20" t="s">
        <v>176</v>
      </c>
      <c r="AU1564" s="20" t="s">
        <v>87</v>
      </c>
    </row>
    <row r="1565" spans="1:65" s="12" customFormat="1" ht="22.9" customHeight="1">
      <c r="B1565" s="160"/>
      <c r="C1565" s="161"/>
      <c r="D1565" s="162" t="s">
        <v>76</v>
      </c>
      <c r="E1565" s="174" t="s">
        <v>1939</v>
      </c>
      <c r="F1565" s="174" t="s">
        <v>1940</v>
      </c>
      <c r="G1565" s="161"/>
      <c r="H1565" s="161"/>
      <c r="I1565" s="164"/>
      <c r="J1565" s="175">
        <f>BK1565</f>
        <v>0</v>
      </c>
      <c r="K1565" s="161"/>
      <c r="L1565" s="166"/>
      <c r="M1565" s="167"/>
      <c r="N1565" s="168"/>
      <c r="O1565" s="168"/>
      <c r="P1565" s="169">
        <f>SUM(P1566:P1649)</f>
        <v>0</v>
      </c>
      <c r="Q1565" s="168"/>
      <c r="R1565" s="169">
        <f>SUM(R1566:R1649)</f>
        <v>13.499870120000001</v>
      </c>
      <c r="S1565" s="168"/>
      <c r="T1565" s="170">
        <f>SUM(T1566:T1649)</f>
        <v>0.66807500000000009</v>
      </c>
      <c r="AR1565" s="171" t="s">
        <v>87</v>
      </c>
      <c r="AT1565" s="172" t="s">
        <v>76</v>
      </c>
      <c r="AU1565" s="172" t="s">
        <v>85</v>
      </c>
      <c r="AY1565" s="171" t="s">
        <v>165</v>
      </c>
      <c r="BK1565" s="173">
        <f>SUM(BK1566:BK1649)</f>
        <v>0</v>
      </c>
    </row>
    <row r="1566" spans="1:65" s="2" customFormat="1" ht="24.2" customHeight="1">
      <c r="A1566" s="37"/>
      <c r="B1566" s="38"/>
      <c r="C1566" s="176" t="s">
        <v>1941</v>
      </c>
      <c r="D1566" s="176" t="s">
        <v>167</v>
      </c>
      <c r="E1566" s="177" t="s">
        <v>1942</v>
      </c>
      <c r="F1566" s="178" t="s">
        <v>1943</v>
      </c>
      <c r="G1566" s="179" t="s">
        <v>170</v>
      </c>
      <c r="H1566" s="180">
        <v>20.27</v>
      </c>
      <c r="I1566" s="181"/>
      <c r="J1566" s="182">
        <f>ROUND(I1566*H1566,2)</f>
        <v>0</v>
      </c>
      <c r="K1566" s="178" t="s">
        <v>171</v>
      </c>
      <c r="L1566" s="42"/>
      <c r="M1566" s="183" t="s">
        <v>21</v>
      </c>
      <c r="N1566" s="184" t="s">
        <v>48</v>
      </c>
      <c r="O1566" s="67"/>
      <c r="P1566" s="185">
        <f>O1566*H1566</f>
        <v>0</v>
      </c>
      <c r="Q1566" s="185">
        <v>0</v>
      </c>
      <c r="R1566" s="185">
        <f>Q1566*H1566</f>
        <v>0</v>
      </c>
      <c r="S1566" s="185">
        <v>2.5000000000000001E-3</v>
      </c>
      <c r="T1566" s="186">
        <f>S1566*H1566</f>
        <v>5.0674999999999998E-2</v>
      </c>
      <c r="U1566" s="37"/>
      <c r="V1566" s="37"/>
      <c r="W1566" s="37"/>
      <c r="X1566" s="37"/>
      <c r="Y1566" s="37"/>
      <c r="Z1566" s="37"/>
      <c r="AA1566" s="37"/>
      <c r="AB1566" s="37"/>
      <c r="AC1566" s="37"/>
      <c r="AD1566" s="37"/>
      <c r="AE1566" s="37"/>
      <c r="AR1566" s="187" t="s">
        <v>286</v>
      </c>
      <c r="AT1566" s="187" t="s">
        <v>167</v>
      </c>
      <c r="AU1566" s="187" t="s">
        <v>87</v>
      </c>
      <c r="AY1566" s="20" t="s">
        <v>165</v>
      </c>
      <c r="BE1566" s="188">
        <f>IF(N1566="základní",J1566,0)</f>
        <v>0</v>
      </c>
      <c r="BF1566" s="188">
        <f>IF(N1566="snížená",J1566,0)</f>
        <v>0</v>
      </c>
      <c r="BG1566" s="188">
        <f>IF(N1566="zákl. přenesená",J1566,0)</f>
        <v>0</v>
      </c>
      <c r="BH1566" s="188">
        <f>IF(N1566="sníž. přenesená",J1566,0)</f>
        <v>0</v>
      </c>
      <c r="BI1566" s="188">
        <f>IF(N1566="nulová",J1566,0)</f>
        <v>0</v>
      </c>
      <c r="BJ1566" s="20" t="s">
        <v>85</v>
      </c>
      <c r="BK1566" s="188">
        <f>ROUND(I1566*H1566,2)</f>
        <v>0</v>
      </c>
      <c r="BL1566" s="20" t="s">
        <v>286</v>
      </c>
      <c r="BM1566" s="187" t="s">
        <v>1944</v>
      </c>
    </row>
    <row r="1567" spans="1:65" s="2" customFormat="1" ht="29.25">
      <c r="A1567" s="37"/>
      <c r="B1567" s="38"/>
      <c r="C1567" s="39"/>
      <c r="D1567" s="189" t="s">
        <v>174</v>
      </c>
      <c r="E1567" s="39"/>
      <c r="F1567" s="190" t="s">
        <v>1945</v>
      </c>
      <c r="G1567" s="39"/>
      <c r="H1567" s="39"/>
      <c r="I1567" s="191"/>
      <c r="J1567" s="39"/>
      <c r="K1567" s="39"/>
      <c r="L1567" s="42"/>
      <c r="M1567" s="192"/>
      <c r="N1567" s="193"/>
      <c r="O1567" s="67"/>
      <c r="P1567" s="67"/>
      <c r="Q1567" s="67"/>
      <c r="R1567" s="67"/>
      <c r="S1567" s="67"/>
      <c r="T1567" s="68"/>
      <c r="U1567" s="37"/>
      <c r="V1567" s="37"/>
      <c r="W1567" s="37"/>
      <c r="X1567" s="37"/>
      <c r="Y1567" s="37"/>
      <c r="Z1567" s="37"/>
      <c r="AA1567" s="37"/>
      <c r="AB1567" s="37"/>
      <c r="AC1567" s="37"/>
      <c r="AD1567" s="37"/>
      <c r="AE1567" s="37"/>
      <c r="AT1567" s="20" t="s">
        <v>174</v>
      </c>
      <c r="AU1567" s="20" t="s">
        <v>87</v>
      </c>
    </row>
    <row r="1568" spans="1:65" s="2" customFormat="1" ht="11.25">
      <c r="A1568" s="37"/>
      <c r="B1568" s="38"/>
      <c r="C1568" s="39"/>
      <c r="D1568" s="194" t="s">
        <v>176</v>
      </c>
      <c r="E1568" s="39"/>
      <c r="F1568" s="195" t="s">
        <v>1946</v>
      </c>
      <c r="G1568" s="39"/>
      <c r="H1568" s="39"/>
      <c r="I1568" s="191"/>
      <c r="J1568" s="39"/>
      <c r="K1568" s="39"/>
      <c r="L1568" s="42"/>
      <c r="M1568" s="192"/>
      <c r="N1568" s="193"/>
      <c r="O1568" s="67"/>
      <c r="P1568" s="67"/>
      <c r="Q1568" s="67"/>
      <c r="R1568" s="67"/>
      <c r="S1568" s="67"/>
      <c r="T1568" s="68"/>
      <c r="U1568" s="37"/>
      <c r="V1568" s="37"/>
      <c r="W1568" s="37"/>
      <c r="X1568" s="37"/>
      <c r="Y1568" s="37"/>
      <c r="Z1568" s="37"/>
      <c r="AA1568" s="37"/>
      <c r="AB1568" s="37"/>
      <c r="AC1568" s="37"/>
      <c r="AD1568" s="37"/>
      <c r="AE1568" s="37"/>
      <c r="AT1568" s="20" t="s">
        <v>176</v>
      </c>
      <c r="AU1568" s="20" t="s">
        <v>87</v>
      </c>
    </row>
    <row r="1569" spans="1:65" s="13" customFormat="1" ht="11.25">
      <c r="B1569" s="196"/>
      <c r="C1569" s="197"/>
      <c r="D1569" s="189" t="s">
        <v>178</v>
      </c>
      <c r="E1569" s="198" t="s">
        <v>21</v>
      </c>
      <c r="F1569" s="199" t="s">
        <v>1409</v>
      </c>
      <c r="G1569" s="197"/>
      <c r="H1569" s="200">
        <v>8.75</v>
      </c>
      <c r="I1569" s="201"/>
      <c r="J1569" s="197"/>
      <c r="K1569" s="197"/>
      <c r="L1569" s="202"/>
      <c r="M1569" s="203"/>
      <c r="N1569" s="204"/>
      <c r="O1569" s="204"/>
      <c r="P1569" s="204"/>
      <c r="Q1569" s="204"/>
      <c r="R1569" s="204"/>
      <c r="S1569" s="204"/>
      <c r="T1569" s="205"/>
      <c r="AT1569" s="206" t="s">
        <v>178</v>
      </c>
      <c r="AU1569" s="206" t="s">
        <v>87</v>
      </c>
      <c r="AV1569" s="13" t="s">
        <v>87</v>
      </c>
      <c r="AW1569" s="13" t="s">
        <v>38</v>
      </c>
      <c r="AX1569" s="13" t="s">
        <v>77</v>
      </c>
      <c r="AY1569" s="206" t="s">
        <v>165</v>
      </c>
    </row>
    <row r="1570" spans="1:65" s="13" customFormat="1" ht="11.25">
      <c r="B1570" s="196"/>
      <c r="C1570" s="197"/>
      <c r="D1570" s="189" t="s">
        <v>178</v>
      </c>
      <c r="E1570" s="198" t="s">
        <v>21</v>
      </c>
      <c r="F1570" s="199" t="s">
        <v>1416</v>
      </c>
      <c r="G1570" s="197"/>
      <c r="H1570" s="200">
        <v>11.52</v>
      </c>
      <c r="I1570" s="201"/>
      <c r="J1570" s="197"/>
      <c r="K1570" s="197"/>
      <c r="L1570" s="202"/>
      <c r="M1570" s="203"/>
      <c r="N1570" s="204"/>
      <c r="O1570" s="204"/>
      <c r="P1570" s="204"/>
      <c r="Q1570" s="204"/>
      <c r="R1570" s="204"/>
      <c r="S1570" s="204"/>
      <c r="T1570" s="205"/>
      <c r="AT1570" s="206" t="s">
        <v>178</v>
      </c>
      <c r="AU1570" s="206" t="s">
        <v>87</v>
      </c>
      <c r="AV1570" s="13" t="s">
        <v>87</v>
      </c>
      <c r="AW1570" s="13" t="s">
        <v>38</v>
      </c>
      <c r="AX1570" s="13" t="s">
        <v>77</v>
      </c>
      <c r="AY1570" s="206" t="s">
        <v>165</v>
      </c>
    </row>
    <row r="1571" spans="1:65" s="14" customFormat="1" ht="11.25">
      <c r="B1571" s="207"/>
      <c r="C1571" s="208"/>
      <c r="D1571" s="189" t="s">
        <v>178</v>
      </c>
      <c r="E1571" s="209" t="s">
        <v>21</v>
      </c>
      <c r="F1571" s="210" t="s">
        <v>180</v>
      </c>
      <c r="G1571" s="208"/>
      <c r="H1571" s="211">
        <v>20.27</v>
      </c>
      <c r="I1571" s="212"/>
      <c r="J1571" s="208"/>
      <c r="K1571" s="208"/>
      <c r="L1571" s="213"/>
      <c r="M1571" s="214"/>
      <c r="N1571" s="215"/>
      <c r="O1571" s="215"/>
      <c r="P1571" s="215"/>
      <c r="Q1571" s="215"/>
      <c r="R1571" s="215"/>
      <c r="S1571" s="215"/>
      <c r="T1571" s="216"/>
      <c r="AT1571" s="217" t="s">
        <v>178</v>
      </c>
      <c r="AU1571" s="217" t="s">
        <v>87</v>
      </c>
      <c r="AV1571" s="14" t="s">
        <v>172</v>
      </c>
      <c r="AW1571" s="14" t="s">
        <v>38</v>
      </c>
      <c r="AX1571" s="14" t="s">
        <v>85</v>
      </c>
      <c r="AY1571" s="217" t="s">
        <v>165</v>
      </c>
    </row>
    <row r="1572" spans="1:65" s="2" customFormat="1" ht="24.2" customHeight="1">
      <c r="A1572" s="37"/>
      <c r="B1572" s="38"/>
      <c r="C1572" s="176" t="s">
        <v>1947</v>
      </c>
      <c r="D1572" s="176" t="s">
        <v>167</v>
      </c>
      <c r="E1572" s="177" t="s">
        <v>1948</v>
      </c>
      <c r="F1572" s="178" t="s">
        <v>1949</v>
      </c>
      <c r="G1572" s="179" t="s">
        <v>170</v>
      </c>
      <c r="H1572" s="180">
        <v>2.7</v>
      </c>
      <c r="I1572" s="181"/>
      <c r="J1572" s="182">
        <f>ROUND(I1572*H1572,2)</f>
        <v>0</v>
      </c>
      <c r="K1572" s="178" t="s">
        <v>171</v>
      </c>
      <c r="L1572" s="42"/>
      <c r="M1572" s="183" t="s">
        <v>21</v>
      </c>
      <c r="N1572" s="184" t="s">
        <v>48</v>
      </c>
      <c r="O1572" s="67"/>
      <c r="P1572" s="185">
        <f>O1572*H1572</f>
        <v>0</v>
      </c>
      <c r="Q1572" s="185">
        <v>0</v>
      </c>
      <c r="R1572" s="185">
        <f>Q1572*H1572</f>
        <v>0</v>
      </c>
      <c r="S1572" s="185">
        <v>0</v>
      </c>
      <c r="T1572" s="186">
        <f>S1572*H1572</f>
        <v>0</v>
      </c>
      <c r="U1572" s="37"/>
      <c r="V1572" s="37"/>
      <c r="W1572" s="37"/>
      <c r="X1572" s="37"/>
      <c r="Y1572" s="37"/>
      <c r="Z1572" s="37"/>
      <c r="AA1572" s="37"/>
      <c r="AB1572" s="37"/>
      <c r="AC1572" s="37"/>
      <c r="AD1572" s="37"/>
      <c r="AE1572" s="37"/>
      <c r="AR1572" s="187" t="s">
        <v>286</v>
      </c>
      <c r="AT1572" s="187" t="s">
        <v>167</v>
      </c>
      <c r="AU1572" s="187" t="s">
        <v>87</v>
      </c>
      <c r="AY1572" s="20" t="s">
        <v>165</v>
      </c>
      <c r="BE1572" s="188">
        <f>IF(N1572="základní",J1572,0)</f>
        <v>0</v>
      </c>
      <c r="BF1572" s="188">
        <f>IF(N1572="snížená",J1572,0)</f>
        <v>0</v>
      </c>
      <c r="BG1572" s="188">
        <f>IF(N1572="zákl. přenesená",J1572,0)</f>
        <v>0</v>
      </c>
      <c r="BH1572" s="188">
        <f>IF(N1572="sníž. přenesená",J1572,0)</f>
        <v>0</v>
      </c>
      <c r="BI1572" s="188">
        <f>IF(N1572="nulová",J1572,0)</f>
        <v>0</v>
      </c>
      <c r="BJ1572" s="20" t="s">
        <v>85</v>
      </c>
      <c r="BK1572" s="188">
        <f>ROUND(I1572*H1572,2)</f>
        <v>0</v>
      </c>
      <c r="BL1572" s="20" t="s">
        <v>286</v>
      </c>
      <c r="BM1572" s="187" t="s">
        <v>1950</v>
      </c>
    </row>
    <row r="1573" spans="1:65" s="2" customFormat="1" ht="19.5">
      <c r="A1573" s="37"/>
      <c r="B1573" s="38"/>
      <c r="C1573" s="39"/>
      <c r="D1573" s="189" t="s">
        <v>174</v>
      </c>
      <c r="E1573" s="39"/>
      <c r="F1573" s="190" t="s">
        <v>1951</v>
      </c>
      <c r="G1573" s="39"/>
      <c r="H1573" s="39"/>
      <c r="I1573" s="191"/>
      <c r="J1573" s="39"/>
      <c r="K1573" s="39"/>
      <c r="L1573" s="42"/>
      <c r="M1573" s="192"/>
      <c r="N1573" s="193"/>
      <c r="O1573" s="67"/>
      <c r="P1573" s="67"/>
      <c r="Q1573" s="67"/>
      <c r="R1573" s="67"/>
      <c r="S1573" s="67"/>
      <c r="T1573" s="68"/>
      <c r="U1573" s="37"/>
      <c r="V1573" s="37"/>
      <c r="W1573" s="37"/>
      <c r="X1573" s="37"/>
      <c r="Y1573" s="37"/>
      <c r="Z1573" s="37"/>
      <c r="AA1573" s="37"/>
      <c r="AB1573" s="37"/>
      <c r="AC1573" s="37"/>
      <c r="AD1573" s="37"/>
      <c r="AE1573" s="37"/>
      <c r="AT1573" s="20" t="s">
        <v>174</v>
      </c>
      <c r="AU1573" s="20" t="s">
        <v>87</v>
      </c>
    </row>
    <row r="1574" spans="1:65" s="2" customFormat="1" ht="11.25">
      <c r="A1574" s="37"/>
      <c r="B1574" s="38"/>
      <c r="C1574" s="39"/>
      <c r="D1574" s="194" t="s">
        <v>176</v>
      </c>
      <c r="E1574" s="39"/>
      <c r="F1574" s="195" t="s">
        <v>1952</v>
      </c>
      <c r="G1574" s="39"/>
      <c r="H1574" s="39"/>
      <c r="I1574" s="191"/>
      <c r="J1574" s="39"/>
      <c r="K1574" s="39"/>
      <c r="L1574" s="42"/>
      <c r="M1574" s="192"/>
      <c r="N1574" s="193"/>
      <c r="O1574" s="67"/>
      <c r="P1574" s="67"/>
      <c r="Q1574" s="67"/>
      <c r="R1574" s="67"/>
      <c r="S1574" s="67"/>
      <c r="T1574" s="68"/>
      <c r="U1574" s="37"/>
      <c r="V1574" s="37"/>
      <c r="W1574" s="37"/>
      <c r="X1574" s="37"/>
      <c r="Y1574" s="37"/>
      <c r="Z1574" s="37"/>
      <c r="AA1574" s="37"/>
      <c r="AB1574" s="37"/>
      <c r="AC1574" s="37"/>
      <c r="AD1574" s="37"/>
      <c r="AE1574" s="37"/>
      <c r="AT1574" s="20" t="s">
        <v>176</v>
      </c>
      <c r="AU1574" s="20" t="s">
        <v>87</v>
      </c>
    </row>
    <row r="1575" spans="1:65" s="13" customFormat="1" ht="11.25">
      <c r="B1575" s="196"/>
      <c r="C1575" s="197"/>
      <c r="D1575" s="189" t="s">
        <v>178</v>
      </c>
      <c r="E1575" s="198" t="s">
        <v>21</v>
      </c>
      <c r="F1575" s="199" t="s">
        <v>1230</v>
      </c>
      <c r="G1575" s="197"/>
      <c r="H1575" s="200">
        <v>2.7</v>
      </c>
      <c r="I1575" s="201"/>
      <c r="J1575" s="197"/>
      <c r="K1575" s="197"/>
      <c r="L1575" s="202"/>
      <c r="M1575" s="203"/>
      <c r="N1575" s="204"/>
      <c r="O1575" s="204"/>
      <c r="P1575" s="204"/>
      <c r="Q1575" s="204"/>
      <c r="R1575" s="204"/>
      <c r="S1575" s="204"/>
      <c r="T1575" s="205"/>
      <c r="AT1575" s="206" t="s">
        <v>178</v>
      </c>
      <c r="AU1575" s="206" t="s">
        <v>87</v>
      </c>
      <c r="AV1575" s="13" t="s">
        <v>87</v>
      </c>
      <c r="AW1575" s="13" t="s">
        <v>38</v>
      </c>
      <c r="AX1575" s="13" t="s">
        <v>77</v>
      </c>
      <c r="AY1575" s="206" t="s">
        <v>165</v>
      </c>
    </row>
    <row r="1576" spans="1:65" s="14" customFormat="1" ht="11.25">
      <c r="B1576" s="207"/>
      <c r="C1576" s="208"/>
      <c r="D1576" s="189" t="s">
        <v>178</v>
      </c>
      <c r="E1576" s="209" t="s">
        <v>21</v>
      </c>
      <c r="F1576" s="210" t="s">
        <v>180</v>
      </c>
      <c r="G1576" s="208"/>
      <c r="H1576" s="211">
        <v>2.7</v>
      </c>
      <c r="I1576" s="212"/>
      <c r="J1576" s="208"/>
      <c r="K1576" s="208"/>
      <c r="L1576" s="213"/>
      <c r="M1576" s="214"/>
      <c r="N1576" s="215"/>
      <c r="O1576" s="215"/>
      <c r="P1576" s="215"/>
      <c r="Q1576" s="215"/>
      <c r="R1576" s="215"/>
      <c r="S1576" s="215"/>
      <c r="T1576" s="216"/>
      <c r="AT1576" s="217" t="s">
        <v>178</v>
      </c>
      <c r="AU1576" s="217" t="s">
        <v>87</v>
      </c>
      <c r="AV1576" s="14" t="s">
        <v>172</v>
      </c>
      <c r="AW1576" s="14" t="s">
        <v>38</v>
      </c>
      <c r="AX1576" s="14" t="s">
        <v>85</v>
      </c>
      <c r="AY1576" s="217" t="s">
        <v>165</v>
      </c>
    </row>
    <row r="1577" spans="1:65" s="2" customFormat="1" ht="37.9" customHeight="1">
      <c r="A1577" s="37"/>
      <c r="B1577" s="38"/>
      <c r="C1577" s="239" t="s">
        <v>1953</v>
      </c>
      <c r="D1577" s="239" t="s">
        <v>281</v>
      </c>
      <c r="E1577" s="240" t="s">
        <v>1954</v>
      </c>
      <c r="F1577" s="241" t="s">
        <v>1955</v>
      </c>
      <c r="G1577" s="242" t="s">
        <v>170</v>
      </c>
      <c r="H1577" s="243">
        <v>3.105</v>
      </c>
      <c r="I1577" s="244"/>
      <c r="J1577" s="245">
        <f>ROUND(I1577*H1577,2)</f>
        <v>0</v>
      </c>
      <c r="K1577" s="241" t="s">
        <v>171</v>
      </c>
      <c r="L1577" s="246"/>
      <c r="M1577" s="247" t="s">
        <v>21</v>
      </c>
      <c r="N1577" s="248" t="s">
        <v>48</v>
      </c>
      <c r="O1577" s="67"/>
      <c r="P1577" s="185">
        <f>O1577*H1577</f>
        <v>0</v>
      </c>
      <c r="Q1577" s="185">
        <v>2.0799999999999999E-2</v>
      </c>
      <c r="R1577" s="185">
        <f>Q1577*H1577</f>
        <v>6.4584000000000003E-2</v>
      </c>
      <c r="S1577" s="185">
        <v>0</v>
      </c>
      <c r="T1577" s="186">
        <f>S1577*H1577</f>
        <v>0</v>
      </c>
      <c r="U1577" s="37"/>
      <c r="V1577" s="37"/>
      <c r="W1577" s="37"/>
      <c r="X1577" s="37"/>
      <c r="Y1577" s="37"/>
      <c r="Z1577" s="37"/>
      <c r="AA1577" s="37"/>
      <c r="AB1577" s="37"/>
      <c r="AC1577" s="37"/>
      <c r="AD1577" s="37"/>
      <c r="AE1577" s="37"/>
      <c r="AR1577" s="187" t="s">
        <v>404</v>
      </c>
      <c r="AT1577" s="187" t="s">
        <v>281</v>
      </c>
      <c r="AU1577" s="187" t="s">
        <v>87</v>
      </c>
      <c r="AY1577" s="20" t="s">
        <v>165</v>
      </c>
      <c r="BE1577" s="188">
        <f>IF(N1577="základní",J1577,0)</f>
        <v>0</v>
      </c>
      <c r="BF1577" s="188">
        <f>IF(N1577="snížená",J1577,0)</f>
        <v>0</v>
      </c>
      <c r="BG1577" s="188">
        <f>IF(N1577="zákl. přenesená",J1577,0)</f>
        <v>0</v>
      </c>
      <c r="BH1577" s="188">
        <f>IF(N1577="sníž. přenesená",J1577,0)</f>
        <v>0</v>
      </c>
      <c r="BI1577" s="188">
        <f>IF(N1577="nulová",J1577,0)</f>
        <v>0</v>
      </c>
      <c r="BJ1577" s="20" t="s">
        <v>85</v>
      </c>
      <c r="BK1577" s="188">
        <f>ROUND(I1577*H1577,2)</f>
        <v>0</v>
      </c>
      <c r="BL1577" s="20" t="s">
        <v>286</v>
      </c>
      <c r="BM1577" s="187" t="s">
        <v>1956</v>
      </c>
    </row>
    <row r="1578" spans="1:65" s="2" customFormat="1" ht="19.5">
      <c r="A1578" s="37"/>
      <c r="B1578" s="38"/>
      <c r="C1578" s="39"/>
      <c r="D1578" s="189" t="s">
        <v>174</v>
      </c>
      <c r="E1578" s="39"/>
      <c r="F1578" s="190" t="s">
        <v>1955</v>
      </c>
      <c r="G1578" s="39"/>
      <c r="H1578" s="39"/>
      <c r="I1578" s="191"/>
      <c r="J1578" s="39"/>
      <c r="K1578" s="39"/>
      <c r="L1578" s="42"/>
      <c r="M1578" s="192"/>
      <c r="N1578" s="193"/>
      <c r="O1578" s="67"/>
      <c r="P1578" s="67"/>
      <c r="Q1578" s="67"/>
      <c r="R1578" s="67"/>
      <c r="S1578" s="67"/>
      <c r="T1578" s="68"/>
      <c r="U1578" s="37"/>
      <c r="V1578" s="37"/>
      <c r="W1578" s="37"/>
      <c r="X1578" s="37"/>
      <c r="Y1578" s="37"/>
      <c r="Z1578" s="37"/>
      <c r="AA1578" s="37"/>
      <c r="AB1578" s="37"/>
      <c r="AC1578" s="37"/>
      <c r="AD1578" s="37"/>
      <c r="AE1578" s="37"/>
      <c r="AT1578" s="20" t="s">
        <v>174</v>
      </c>
      <c r="AU1578" s="20" t="s">
        <v>87</v>
      </c>
    </row>
    <row r="1579" spans="1:65" s="13" customFormat="1" ht="11.25">
      <c r="B1579" s="196"/>
      <c r="C1579" s="197"/>
      <c r="D1579" s="189" t="s">
        <v>178</v>
      </c>
      <c r="E1579" s="198" t="s">
        <v>21</v>
      </c>
      <c r="F1579" s="199" t="s">
        <v>1957</v>
      </c>
      <c r="G1579" s="197"/>
      <c r="H1579" s="200">
        <v>3.105</v>
      </c>
      <c r="I1579" s="201"/>
      <c r="J1579" s="197"/>
      <c r="K1579" s="197"/>
      <c r="L1579" s="202"/>
      <c r="M1579" s="203"/>
      <c r="N1579" s="204"/>
      <c r="O1579" s="204"/>
      <c r="P1579" s="204"/>
      <c r="Q1579" s="204"/>
      <c r="R1579" s="204"/>
      <c r="S1579" s="204"/>
      <c r="T1579" s="205"/>
      <c r="AT1579" s="206" t="s">
        <v>178</v>
      </c>
      <c r="AU1579" s="206" t="s">
        <v>87</v>
      </c>
      <c r="AV1579" s="13" t="s">
        <v>87</v>
      </c>
      <c r="AW1579" s="13" t="s">
        <v>38</v>
      </c>
      <c r="AX1579" s="13" t="s">
        <v>77</v>
      </c>
      <c r="AY1579" s="206" t="s">
        <v>165</v>
      </c>
    </row>
    <row r="1580" spans="1:65" s="14" customFormat="1" ht="11.25">
      <c r="B1580" s="207"/>
      <c r="C1580" s="208"/>
      <c r="D1580" s="189" t="s">
        <v>178</v>
      </c>
      <c r="E1580" s="209" t="s">
        <v>21</v>
      </c>
      <c r="F1580" s="210" t="s">
        <v>180</v>
      </c>
      <c r="G1580" s="208"/>
      <c r="H1580" s="211">
        <v>3.105</v>
      </c>
      <c r="I1580" s="212"/>
      <c r="J1580" s="208"/>
      <c r="K1580" s="208"/>
      <c r="L1580" s="213"/>
      <c r="M1580" s="214"/>
      <c r="N1580" s="215"/>
      <c r="O1580" s="215"/>
      <c r="P1580" s="215"/>
      <c r="Q1580" s="215"/>
      <c r="R1580" s="215"/>
      <c r="S1580" s="215"/>
      <c r="T1580" s="216"/>
      <c r="AT1580" s="217" t="s">
        <v>178</v>
      </c>
      <c r="AU1580" s="217" t="s">
        <v>87</v>
      </c>
      <c r="AV1580" s="14" t="s">
        <v>172</v>
      </c>
      <c r="AW1580" s="14" t="s">
        <v>38</v>
      </c>
      <c r="AX1580" s="14" t="s">
        <v>85</v>
      </c>
      <c r="AY1580" s="217" t="s">
        <v>165</v>
      </c>
    </row>
    <row r="1581" spans="1:65" s="2" customFormat="1" ht="24.2" customHeight="1">
      <c r="A1581" s="37"/>
      <c r="B1581" s="38"/>
      <c r="C1581" s="176" t="s">
        <v>1958</v>
      </c>
      <c r="D1581" s="176" t="s">
        <v>167</v>
      </c>
      <c r="E1581" s="177" t="s">
        <v>1959</v>
      </c>
      <c r="F1581" s="178" t="s">
        <v>1960</v>
      </c>
      <c r="G1581" s="179" t="s">
        <v>170</v>
      </c>
      <c r="H1581" s="180">
        <v>8.5</v>
      </c>
      <c r="I1581" s="181"/>
      <c r="J1581" s="182">
        <f>ROUND(I1581*H1581,2)</f>
        <v>0</v>
      </c>
      <c r="K1581" s="178" t="s">
        <v>171</v>
      </c>
      <c r="L1581" s="42"/>
      <c r="M1581" s="183" t="s">
        <v>21</v>
      </c>
      <c r="N1581" s="184" t="s">
        <v>48</v>
      </c>
      <c r="O1581" s="67"/>
      <c r="P1581" s="185">
        <f>O1581*H1581</f>
        <v>0</v>
      </c>
      <c r="Q1581" s="185">
        <v>0</v>
      </c>
      <c r="R1581" s="185">
        <f>Q1581*H1581</f>
        <v>0</v>
      </c>
      <c r="S1581" s="185">
        <v>0</v>
      </c>
      <c r="T1581" s="186">
        <f>S1581*H1581</f>
        <v>0</v>
      </c>
      <c r="U1581" s="37"/>
      <c r="V1581" s="37"/>
      <c r="W1581" s="37"/>
      <c r="X1581" s="37"/>
      <c r="Y1581" s="37"/>
      <c r="Z1581" s="37"/>
      <c r="AA1581" s="37"/>
      <c r="AB1581" s="37"/>
      <c r="AC1581" s="37"/>
      <c r="AD1581" s="37"/>
      <c r="AE1581" s="37"/>
      <c r="AR1581" s="187" t="s">
        <v>286</v>
      </c>
      <c r="AT1581" s="187" t="s">
        <v>167</v>
      </c>
      <c r="AU1581" s="187" t="s">
        <v>87</v>
      </c>
      <c r="AY1581" s="20" t="s">
        <v>165</v>
      </c>
      <c r="BE1581" s="188">
        <f>IF(N1581="základní",J1581,0)</f>
        <v>0</v>
      </c>
      <c r="BF1581" s="188">
        <f>IF(N1581="snížená",J1581,0)</f>
        <v>0</v>
      </c>
      <c r="BG1581" s="188">
        <f>IF(N1581="zákl. přenesená",J1581,0)</f>
        <v>0</v>
      </c>
      <c r="BH1581" s="188">
        <f>IF(N1581="sníž. přenesená",J1581,0)</f>
        <v>0</v>
      </c>
      <c r="BI1581" s="188">
        <f>IF(N1581="nulová",J1581,0)</f>
        <v>0</v>
      </c>
      <c r="BJ1581" s="20" t="s">
        <v>85</v>
      </c>
      <c r="BK1581" s="188">
        <f>ROUND(I1581*H1581,2)</f>
        <v>0</v>
      </c>
      <c r="BL1581" s="20" t="s">
        <v>286</v>
      </c>
      <c r="BM1581" s="187" t="s">
        <v>1961</v>
      </c>
    </row>
    <row r="1582" spans="1:65" s="2" customFormat="1" ht="19.5">
      <c r="A1582" s="37"/>
      <c r="B1582" s="38"/>
      <c r="C1582" s="39"/>
      <c r="D1582" s="189" t="s">
        <v>174</v>
      </c>
      <c r="E1582" s="39"/>
      <c r="F1582" s="190" t="s">
        <v>1962</v>
      </c>
      <c r="G1582" s="39"/>
      <c r="H1582" s="39"/>
      <c r="I1582" s="191"/>
      <c r="J1582" s="39"/>
      <c r="K1582" s="39"/>
      <c r="L1582" s="42"/>
      <c r="M1582" s="192"/>
      <c r="N1582" s="193"/>
      <c r="O1582" s="67"/>
      <c r="P1582" s="67"/>
      <c r="Q1582" s="67"/>
      <c r="R1582" s="67"/>
      <c r="S1582" s="67"/>
      <c r="T1582" s="68"/>
      <c r="U1582" s="37"/>
      <c r="V1582" s="37"/>
      <c r="W1582" s="37"/>
      <c r="X1582" s="37"/>
      <c r="Y1582" s="37"/>
      <c r="Z1582" s="37"/>
      <c r="AA1582" s="37"/>
      <c r="AB1582" s="37"/>
      <c r="AC1582" s="37"/>
      <c r="AD1582" s="37"/>
      <c r="AE1582" s="37"/>
      <c r="AT1582" s="20" t="s">
        <v>174</v>
      </c>
      <c r="AU1582" s="20" t="s">
        <v>87</v>
      </c>
    </row>
    <row r="1583" spans="1:65" s="2" customFormat="1" ht="11.25">
      <c r="A1583" s="37"/>
      <c r="B1583" s="38"/>
      <c r="C1583" s="39"/>
      <c r="D1583" s="194" t="s">
        <v>176</v>
      </c>
      <c r="E1583" s="39"/>
      <c r="F1583" s="195" t="s">
        <v>1963</v>
      </c>
      <c r="G1583" s="39"/>
      <c r="H1583" s="39"/>
      <c r="I1583" s="191"/>
      <c r="J1583" s="39"/>
      <c r="K1583" s="39"/>
      <c r="L1583" s="42"/>
      <c r="M1583" s="192"/>
      <c r="N1583" s="193"/>
      <c r="O1583" s="67"/>
      <c r="P1583" s="67"/>
      <c r="Q1583" s="67"/>
      <c r="R1583" s="67"/>
      <c r="S1583" s="67"/>
      <c r="T1583" s="68"/>
      <c r="U1583" s="37"/>
      <c r="V1583" s="37"/>
      <c r="W1583" s="37"/>
      <c r="X1583" s="37"/>
      <c r="Y1583" s="37"/>
      <c r="Z1583" s="37"/>
      <c r="AA1583" s="37"/>
      <c r="AB1583" s="37"/>
      <c r="AC1583" s="37"/>
      <c r="AD1583" s="37"/>
      <c r="AE1583" s="37"/>
      <c r="AT1583" s="20" t="s">
        <v>176</v>
      </c>
      <c r="AU1583" s="20" t="s">
        <v>87</v>
      </c>
    </row>
    <row r="1584" spans="1:65" s="13" customFormat="1" ht="11.25">
      <c r="B1584" s="196"/>
      <c r="C1584" s="197"/>
      <c r="D1584" s="189" t="s">
        <v>178</v>
      </c>
      <c r="E1584" s="198" t="s">
        <v>21</v>
      </c>
      <c r="F1584" s="199" t="s">
        <v>1192</v>
      </c>
      <c r="G1584" s="197"/>
      <c r="H1584" s="200">
        <v>8.5</v>
      </c>
      <c r="I1584" s="201"/>
      <c r="J1584" s="197"/>
      <c r="K1584" s="197"/>
      <c r="L1584" s="202"/>
      <c r="M1584" s="203"/>
      <c r="N1584" s="204"/>
      <c r="O1584" s="204"/>
      <c r="P1584" s="204"/>
      <c r="Q1584" s="204"/>
      <c r="R1584" s="204"/>
      <c r="S1584" s="204"/>
      <c r="T1584" s="205"/>
      <c r="AT1584" s="206" t="s">
        <v>178</v>
      </c>
      <c r="AU1584" s="206" t="s">
        <v>87</v>
      </c>
      <c r="AV1584" s="13" t="s">
        <v>87</v>
      </c>
      <c r="AW1584" s="13" t="s">
        <v>38</v>
      </c>
      <c r="AX1584" s="13" t="s">
        <v>77</v>
      </c>
      <c r="AY1584" s="206" t="s">
        <v>165</v>
      </c>
    </row>
    <row r="1585" spans="1:65" s="14" customFormat="1" ht="11.25">
      <c r="B1585" s="207"/>
      <c r="C1585" s="208"/>
      <c r="D1585" s="189" t="s">
        <v>178</v>
      </c>
      <c r="E1585" s="209" t="s">
        <v>21</v>
      </c>
      <c r="F1585" s="210" t="s">
        <v>180</v>
      </c>
      <c r="G1585" s="208"/>
      <c r="H1585" s="211">
        <v>8.5</v>
      </c>
      <c r="I1585" s="212"/>
      <c r="J1585" s="208"/>
      <c r="K1585" s="208"/>
      <c r="L1585" s="213"/>
      <c r="M1585" s="214"/>
      <c r="N1585" s="215"/>
      <c r="O1585" s="215"/>
      <c r="P1585" s="215"/>
      <c r="Q1585" s="215"/>
      <c r="R1585" s="215"/>
      <c r="S1585" s="215"/>
      <c r="T1585" s="216"/>
      <c r="AT1585" s="217" t="s">
        <v>178</v>
      </c>
      <c r="AU1585" s="217" t="s">
        <v>87</v>
      </c>
      <c r="AV1585" s="14" t="s">
        <v>172</v>
      </c>
      <c r="AW1585" s="14" t="s">
        <v>38</v>
      </c>
      <c r="AX1585" s="14" t="s">
        <v>85</v>
      </c>
      <c r="AY1585" s="217" t="s">
        <v>165</v>
      </c>
    </row>
    <row r="1586" spans="1:65" s="2" customFormat="1" ht="24.2" customHeight="1">
      <c r="A1586" s="37"/>
      <c r="B1586" s="38"/>
      <c r="C1586" s="239" t="s">
        <v>1964</v>
      </c>
      <c r="D1586" s="239" t="s">
        <v>281</v>
      </c>
      <c r="E1586" s="240" t="s">
        <v>1965</v>
      </c>
      <c r="F1586" s="241" t="s">
        <v>1966</v>
      </c>
      <c r="G1586" s="242" t="s">
        <v>170</v>
      </c>
      <c r="H1586" s="243">
        <v>19.55</v>
      </c>
      <c r="I1586" s="244"/>
      <c r="J1586" s="245">
        <f>ROUND(I1586*H1586,2)</f>
        <v>0</v>
      </c>
      <c r="K1586" s="241" t="s">
        <v>171</v>
      </c>
      <c r="L1586" s="246"/>
      <c r="M1586" s="247" t="s">
        <v>21</v>
      </c>
      <c r="N1586" s="248" t="s">
        <v>48</v>
      </c>
      <c r="O1586" s="67"/>
      <c r="P1586" s="185">
        <f>O1586*H1586</f>
        <v>0</v>
      </c>
      <c r="Q1586" s="185">
        <v>1.4E-3</v>
      </c>
      <c r="R1586" s="185">
        <f>Q1586*H1586</f>
        <v>2.7370000000000002E-2</v>
      </c>
      <c r="S1586" s="185">
        <v>0</v>
      </c>
      <c r="T1586" s="186">
        <f>S1586*H1586</f>
        <v>0</v>
      </c>
      <c r="U1586" s="37"/>
      <c r="V1586" s="37"/>
      <c r="W1586" s="37"/>
      <c r="X1586" s="37"/>
      <c r="Y1586" s="37"/>
      <c r="Z1586" s="37"/>
      <c r="AA1586" s="37"/>
      <c r="AB1586" s="37"/>
      <c r="AC1586" s="37"/>
      <c r="AD1586" s="37"/>
      <c r="AE1586" s="37"/>
      <c r="AR1586" s="187" t="s">
        <v>404</v>
      </c>
      <c r="AT1586" s="187" t="s">
        <v>281</v>
      </c>
      <c r="AU1586" s="187" t="s">
        <v>87</v>
      </c>
      <c r="AY1586" s="20" t="s">
        <v>165</v>
      </c>
      <c r="BE1586" s="188">
        <f>IF(N1586="základní",J1586,0)</f>
        <v>0</v>
      </c>
      <c r="BF1586" s="188">
        <f>IF(N1586="snížená",J1586,0)</f>
        <v>0</v>
      </c>
      <c r="BG1586" s="188">
        <f>IF(N1586="zákl. přenesená",J1586,0)</f>
        <v>0</v>
      </c>
      <c r="BH1586" s="188">
        <f>IF(N1586="sníž. přenesená",J1586,0)</f>
        <v>0</v>
      </c>
      <c r="BI1586" s="188">
        <f>IF(N1586="nulová",J1586,0)</f>
        <v>0</v>
      </c>
      <c r="BJ1586" s="20" t="s">
        <v>85</v>
      </c>
      <c r="BK1586" s="188">
        <f>ROUND(I1586*H1586,2)</f>
        <v>0</v>
      </c>
      <c r="BL1586" s="20" t="s">
        <v>286</v>
      </c>
      <c r="BM1586" s="187" t="s">
        <v>1967</v>
      </c>
    </row>
    <row r="1587" spans="1:65" s="2" customFormat="1" ht="19.5">
      <c r="A1587" s="37"/>
      <c r="B1587" s="38"/>
      <c r="C1587" s="39"/>
      <c r="D1587" s="189" t="s">
        <v>174</v>
      </c>
      <c r="E1587" s="39"/>
      <c r="F1587" s="190" t="s">
        <v>1966</v>
      </c>
      <c r="G1587" s="39"/>
      <c r="H1587" s="39"/>
      <c r="I1587" s="191"/>
      <c r="J1587" s="39"/>
      <c r="K1587" s="39"/>
      <c r="L1587" s="42"/>
      <c r="M1587" s="192"/>
      <c r="N1587" s="193"/>
      <c r="O1587" s="67"/>
      <c r="P1587" s="67"/>
      <c r="Q1587" s="67"/>
      <c r="R1587" s="67"/>
      <c r="S1587" s="67"/>
      <c r="T1587" s="68"/>
      <c r="U1587" s="37"/>
      <c r="V1587" s="37"/>
      <c r="W1587" s="37"/>
      <c r="X1587" s="37"/>
      <c r="Y1587" s="37"/>
      <c r="Z1587" s="37"/>
      <c r="AA1587" s="37"/>
      <c r="AB1587" s="37"/>
      <c r="AC1587" s="37"/>
      <c r="AD1587" s="37"/>
      <c r="AE1587" s="37"/>
      <c r="AT1587" s="20" t="s">
        <v>174</v>
      </c>
      <c r="AU1587" s="20" t="s">
        <v>87</v>
      </c>
    </row>
    <row r="1588" spans="1:65" s="13" customFormat="1" ht="11.25">
      <c r="B1588" s="196"/>
      <c r="C1588" s="197"/>
      <c r="D1588" s="189" t="s">
        <v>178</v>
      </c>
      <c r="E1588" s="198" t="s">
        <v>21</v>
      </c>
      <c r="F1588" s="199" t="s">
        <v>1968</v>
      </c>
      <c r="G1588" s="197"/>
      <c r="H1588" s="200">
        <v>19.55</v>
      </c>
      <c r="I1588" s="201"/>
      <c r="J1588" s="197"/>
      <c r="K1588" s="197"/>
      <c r="L1588" s="202"/>
      <c r="M1588" s="203"/>
      <c r="N1588" s="204"/>
      <c r="O1588" s="204"/>
      <c r="P1588" s="204"/>
      <c r="Q1588" s="204"/>
      <c r="R1588" s="204"/>
      <c r="S1588" s="204"/>
      <c r="T1588" s="205"/>
      <c r="AT1588" s="206" t="s">
        <v>178</v>
      </c>
      <c r="AU1588" s="206" t="s">
        <v>87</v>
      </c>
      <c r="AV1588" s="13" t="s">
        <v>87</v>
      </c>
      <c r="AW1588" s="13" t="s">
        <v>38</v>
      </c>
      <c r="AX1588" s="13" t="s">
        <v>77</v>
      </c>
      <c r="AY1588" s="206" t="s">
        <v>165</v>
      </c>
    </row>
    <row r="1589" spans="1:65" s="14" customFormat="1" ht="11.25">
      <c r="B1589" s="207"/>
      <c r="C1589" s="208"/>
      <c r="D1589" s="189" t="s">
        <v>178</v>
      </c>
      <c r="E1589" s="209" t="s">
        <v>21</v>
      </c>
      <c r="F1589" s="210" t="s">
        <v>180</v>
      </c>
      <c r="G1589" s="208"/>
      <c r="H1589" s="211">
        <v>19.55</v>
      </c>
      <c r="I1589" s="212"/>
      <c r="J1589" s="208"/>
      <c r="K1589" s="208"/>
      <c r="L1589" s="213"/>
      <c r="M1589" s="214"/>
      <c r="N1589" s="215"/>
      <c r="O1589" s="215"/>
      <c r="P1589" s="215"/>
      <c r="Q1589" s="215"/>
      <c r="R1589" s="215"/>
      <c r="S1589" s="215"/>
      <c r="T1589" s="216"/>
      <c r="AT1589" s="217" t="s">
        <v>178</v>
      </c>
      <c r="AU1589" s="217" t="s">
        <v>87</v>
      </c>
      <c r="AV1589" s="14" t="s">
        <v>172</v>
      </c>
      <c r="AW1589" s="14" t="s">
        <v>38</v>
      </c>
      <c r="AX1589" s="14" t="s">
        <v>85</v>
      </c>
      <c r="AY1589" s="217" t="s">
        <v>165</v>
      </c>
    </row>
    <row r="1590" spans="1:65" s="2" customFormat="1" ht="24.2" customHeight="1">
      <c r="A1590" s="37"/>
      <c r="B1590" s="38"/>
      <c r="C1590" s="176" t="s">
        <v>1969</v>
      </c>
      <c r="D1590" s="176" t="s">
        <v>167</v>
      </c>
      <c r="E1590" s="177" t="s">
        <v>1970</v>
      </c>
      <c r="F1590" s="178" t="s">
        <v>1971</v>
      </c>
      <c r="G1590" s="179" t="s">
        <v>170</v>
      </c>
      <c r="H1590" s="180">
        <v>9.2690000000000001</v>
      </c>
      <c r="I1590" s="181"/>
      <c r="J1590" s="182">
        <f>ROUND(I1590*H1590,2)</f>
        <v>0</v>
      </c>
      <c r="K1590" s="178" t="s">
        <v>171</v>
      </c>
      <c r="L1590" s="42"/>
      <c r="M1590" s="183" t="s">
        <v>21</v>
      </c>
      <c r="N1590" s="184" t="s">
        <v>48</v>
      </c>
      <c r="O1590" s="67"/>
      <c r="P1590" s="185">
        <f>O1590*H1590</f>
        <v>0</v>
      </c>
      <c r="Q1590" s="185">
        <v>6.0000000000000001E-3</v>
      </c>
      <c r="R1590" s="185">
        <f>Q1590*H1590</f>
        <v>5.5614000000000004E-2</v>
      </c>
      <c r="S1590" s="185">
        <v>0</v>
      </c>
      <c r="T1590" s="186">
        <f>S1590*H1590</f>
        <v>0</v>
      </c>
      <c r="U1590" s="37"/>
      <c r="V1590" s="37"/>
      <c r="W1590" s="37"/>
      <c r="X1590" s="37"/>
      <c r="Y1590" s="37"/>
      <c r="Z1590" s="37"/>
      <c r="AA1590" s="37"/>
      <c r="AB1590" s="37"/>
      <c r="AC1590" s="37"/>
      <c r="AD1590" s="37"/>
      <c r="AE1590" s="37"/>
      <c r="AR1590" s="187" t="s">
        <v>286</v>
      </c>
      <c r="AT1590" s="187" t="s">
        <v>167</v>
      </c>
      <c r="AU1590" s="187" t="s">
        <v>87</v>
      </c>
      <c r="AY1590" s="20" t="s">
        <v>165</v>
      </c>
      <c r="BE1590" s="188">
        <f>IF(N1590="základní",J1590,0)</f>
        <v>0</v>
      </c>
      <c r="BF1590" s="188">
        <f>IF(N1590="snížená",J1590,0)</f>
        <v>0</v>
      </c>
      <c r="BG1590" s="188">
        <f>IF(N1590="zákl. přenesená",J1590,0)</f>
        <v>0</v>
      </c>
      <c r="BH1590" s="188">
        <f>IF(N1590="sníž. přenesená",J1590,0)</f>
        <v>0</v>
      </c>
      <c r="BI1590" s="188">
        <f>IF(N1590="nulová",J1590,0)</f>
        <v>0</v>
      </c>
      <c r="BJ1590" s="20" t="s">
        <v>85</v>
      </c>
      <c r="BK1590" s="188">
        <f>ROUND(I1590*H1590,2)</f>
        <v>0</v>
      </c>
      <c r="BL1590" s="20" t="s">
        <v>286</v>
      </c>
      <c r="BM1590" s="187" t="s">
        <v>1972</v>
      </c>
    </row>
    <row r="1591" spans="1:65" s="2" customFormat="1" ht="29.25">
      <c r="A1591" s="37"/>
      <c r="B1591" s="38"/>
      <c r="C1591" s="39"/>
      <c r="D1591" s="189" t="s">
        <v>174</v>
      </c>
      <c r="E1591" s="39"/>
      <c r="F1591" s="190" t="s">
        <v>1973</v>
      </c>
      <c r="G1591" s="39"/>
      <c r="H1591" s="39"/>
      <c r="I1591" s="191"/>
      <c r="J1591" s="39"/>
      <c r="K1591" s="39"/>
      <c r="L1591" s="42"/>
      <c r="M1591" s="192"/>
      <c r="N1591" s="193"/>
      <c r="O1591" s="67"/>
      <c r="P1591" s="67"/>
      <c r="Q1591" s="67"/>
      <c r="R1591" s="67"/>
      <c r="S1591" s="67"/>
      <c r="T1591" s="68"/>
      <c r="U1591" s="37"/>
      <c r="V1591" s="37"/>
      <c r="W1591" s="37"/>
      <c r="X1591" s="37"/>
      <c r="Y1591" s="37"/>
      <c r="Z1591" s="37"/>
      <c r="AA1591" s="37"/>
      <c r="AB1591" s="37"/>
      <c r="AC1591" s="37"/>
      <c r="AD1591" s="37"/>
      <c r="AE1591" s="37"/>
      <c r="AT1591" s="20" t="s">
        <v>174</v>
      </c>
      <c r="AU1591" s="20" t="s">
        <v>87</v>
      </c>
    </row>
    <row r="1592" spans="1:65" s="2" customFormat="1" ht="11.25">
      <c r="A1592" s="37"/>
      <c r="B1592" s="38"/>
      <c r="C1592" s="39"/>
      <c r="D1592" s="194" t="s">
        <v>176</v>
      </c>
      <c r="E1592" s="39"/>
      <c r="F1592" s="195" t="s">
        <v>1974</v>
      </c>
      <c r="G1592" s="39"/>
      <c r="H1592" s="39"/>
      <c r="I1592" s="191"/>
      <c r="J1592" s="39"/>
      <c r="K1592" s="39"/>
      <c r="L1592" s="42"/>
      <c r="M1592" s="192"/>
      <c r="N1592" s="193"/>
      <c r="O1592" s="67"/>
      <c r="P1592" s="67"/>
      <c r="Q1592" s="67"/>
      <c r="R1592" s="67"/>
      <c r="S1592" s="67"/>
      <c r="T1592" s="68"/>
      <c r="U1592" s="37"/>
      <c r="V1592" s="37"/>
      <c r="W1592" s="37"/>
      <c r="X1592" s="37"/>
      <c r="Y1592" s="37"/>
      <c r="Z1592" s="37"/>
      <c r="AA1592" s="37"/>
      <c r="AB1592" s="37"/>
      <c r="AC1592" s="37"/>
      <c r="AD1592" s="37"/>
      <c r="AE1592" s="37"/>
      <c r="AT1592" s="20" t="s">
        <v>176</v>
      </c>
      <c r="AU1592" s="20" t="s">
        <v>87</v>
      </c>
    </row>
    <row r="1593" spans="1:65" s="13" customFormat="1" ht="11.25">
      <c r="B1593" s="196"/>
      <c r="C1593" s="197"/>
      <c r="D1593" s="189" t="s">
        <v>178</v>
      </c>
      <c r="E1593" s="198" t="s">
        <v>21</v>
      </c>
      <c r="F1593" s="199" t="s">
        <v>1975</v>
      </c>
      <c r="G1593" s="197"/>
      <c r="H1593" s="200">
        <v>0.63100000000000001</v>
      </c>
      <c r="I1593" s="201"/>
      <c r="J1593" s="197"/>
      <c r="K1593" s="197"/>
      <c r="L1593" s="202"/>
      <c r="M1593" s="203"/>
      <c r="N1593" s="204"/>
      <c r="O1593" s="204"/>
      <c r="P1593" s="204"/>
      <c r="Q1593" s="204"/>
      <c r="R1593" s="204"/>
      <c r="S1593" s="204"/>
      <c r="T1593" s="205"/>
      <c r="AT1593" s="206" t="s">
        <v>178</v>
      </c>
      <c r="AU1593" s="206" t="s">
        <v>87</v>
      </c>
      <c r="AV1593" s="13" t="s">
        <v>87</v>
      </c>
      <c r="AW1593" s="13" t="s">
        <v>38</v>
      </c>
      <c r="AX1593" s="13" t="s">
        <v>77</v>
      </c>
      <c r="AY1593" s="206" t="s">
        <v>165</v>
      </c>
    </row>
    <row r="1594" spans="1:65" s="13" customFormat="1" ht="11.25">
      <c r="B1594" s="196"/>
      <c r="C1594" s="197"/>
      <c r="D1594" s="189" t="s">
        <v>178</v>
      </c>
      <c r="E1594" s="198" t="s">
        <v>21</v>
      </c>
      <c r="F1594" s="199" t="s">
        <v>1976</v>
      </c>
      <c r="G1594" s="197"/>
      <c r="H1594" s="200">
        <v>0.95399999999999996</v>
      </c>
      <c r="I1594" s="201"/>
      <c r="J1594" s="197"/>
      <c r="K1594" s="197"/>
      <c r="L1594" s="202"/>
      <c r="M1594" s="203"/>
      <c r="N1594" s="204"/>
      <c r="O1594" s="204"/>
      <c r="P1594" s="204"/>
      <c r="Q1594" s="204"/>
      <c r="R1594" s="204"/>
      <c r="S1594" s="204"/>
      <c r="T1594" s="205"/>
      <c r="AT1594" s="206" t="s">
        <v>178</v>
      </c>
      <c r="AU1594" s="206" t="s">
        <v>87</v>
      </c>
      <c r="AV1594" s="13" t="s">
        <v>87</v>
      </c>
      <c r="AW1594" s="13" t="s">
        <v>38</v>
      </c>
      <c r="AX1594" s="13" t="s">
        <v>77</v>
      </c>
      <c r="AY1594" s="206" t="s">
        <v>165</v>
      </c>
    </row>
    <row r="1595" spans="1:65" s="13" customFormat="1" ht="11.25">
      <c r="B1595" s="196"/>
      <c r="C1595" s="197"/>
      <c r="D1595" s="189" t="s">
        <v>178</v>
      </c>
      <c r="E1595" s="198" t="s">
        <v>21</v>
      </c>
      <c r="F1595" s="199" t="s">
        <v>1977</v>
      </c>
      <c r="G1595" s="197"/>
      <c r="H1595" s="200">
        <v>1.4179999999999999</v>
      </c>
      <c r="I1595" s="201"/>
      <c r="J1595" s="197"/>
      <c r="K1595" s="197"/>
      <c r="L1595" s="202"/>
      <c r="M1595" s="203"/>
      <c r="N1595" s="204"/>
      <c r="O1595" s="204"/>
      <c r="P1595" s="204"/>
      <c r="Q1595" s="204"/>
      <c r="R1595" s="204"/>
      <c r="S1595" s="204"/>
      <c r="T1595" s="205"/>
      <c r="AT1595" s="206" t="s">
        <v>178</v>
      </c>
      <c r="AU1595" s="206" t="s">
        <v>87</v>
      </c>
      <c r="AV1595" s="13" t="s">
        <v>87</v>
      </c>
      <c r="AW1595" s="13" t="s">
        <v>38</v>
      </c>
      <c r="AX1595" s="13" t="s">
        <v>77</v>
      </c>
      <c r="AY1595" s="206" t="s">
        <v>165</v>
      </c>
    </row>
    <row r="1596" spans="1:65" s="13" customFormat="1" ht="22.5">
      <c r="B1596" s="196"/>
      <c r="C1596" s="197"/>
      <c r="D1596" s="189" t="s">
        <v>178</v>
      </c>
      <c r="E1596" s="198" t="s">
        <v>21</v>
      </c>
      <c r="F1596" s="199" t="s">
        <v>1978</v>
      </c>
      <c r="G1596" s="197"/>
      <c r="H1596" s="200">
        <v>6.266</v>
      </c>
      <c r="I1596" s="201"/>
      <c r="J1596" s="197"/>
      <c r="K1596" s="197"/>
      <c r="L1596" s="202"/>
      <c r="M1596" s="203"/>
      <c r="N1596" s="204"/>
      <c r="O1596" s="204"/>
      <c r="P1596" s="204"/>
      <c r="Q1596" s="204"/>
      <c r="R1596" s="204"/>
      <c r="S1596" s="204"/>
      <c r="T1596" s="205"/>
      <c r="AT1596" s="206" t="s">
        <v>178</v>
      </c>
      <c r="AU1596" s="206" t="s">
        <v>87</v>
      </c>
      <c r="AV1596" s="13" t="s">
        <v>87</v>
      </c>
      <c r="AW1596" s="13" t="s">
        <v>38</v>
      </c>
      <c r="AX1596" s="13" t="s">
        <v>77</v>
      </c>
      <c r="AY1596" s="206" t="s">
        <v>165</v>
      </c>
    </row>
    <row r="1597" spans="1:65" s="14" customFormat="1" ht="11.25">
      <c r="B1597" s="207"/>
      <c r="C1597" s="208"/>
      <c r="D1597" s="189" t="s">
        <v>178</v>
      </c>
      <c r="E1597" s="209" t="s">
        <v>21</v>
      </c>
      <c r="F1597" s="210" t="s">
        <v>180</v>
      </c>
      <c r="G1597" s="208"/>
      <c r="H1597" s="211">
        <v>9.2690000000000001</v>
      </c>
      <c r="I1597" s="212"/>
      <c r="J1597" s="208"/>
      <c r="K1597" s="208"/>
      <c r="L1597" s="213"/>
      <c r="M1597" s="214"/>
      <c r="N1597" s="215"/>
      <c r="O1597" s="215"/>
      <c r="P1597" s="215"/>
      <c r="Q1597" s="215"/>
      <c r="R1597" s="215"/>
      <c r="S1597" s="215"/>
      <c r="T1597" s="216"/>
      <c r="AT1597" s="217" t="s">
        <v>178</v>
      </c>
      <c r="AU1597" s="217" t="s">
        <v>87</v>
      </c>
      <c r="AV1597" s="14" t="s">
        <v>172</v>
      </c>
      <c r="AW1597" s="14" t="s">
        <v>38</v>
      </c>
      <c r="AX1597" s="14" t="s">
        <v>85</v>
      </c>
      <c r="AY1597" s="217" t="s">
        <v>165</v>
      </c>
    </row>
    <row r="1598" spans="1:65" s="2" customFormat="1" ht="24.2" customHeight="1">
      <c r="A1598" s="37"/>
      <c r="B1598" s="38"/>
      <c r="C1598" s="239" t="s">
        <v>1979</v>
      </c>
      <c r="D1598" s="239" t="s">
        <v>281</v>
      </c>
      <c r="E1598" s="240" t="s">
        <v>1980</v>
      </c>
      <c r="F1598" s="241" t="s">
        <v>1981</v>
      </c>
      <c r="G1598" s="242" t="s">
        <v>170</v>
      </c>
      <c r="H1598" s="243">
        <v>10.657999999999999</v>
      </c>
      <c r="I1598" s="244"/>
      <c r="J1598" s="245">
        <f>ROUND(I1598*H1598,2)</f>
        <v>0</v>
      </c>
      <c r="K1598" s="241" t="s">
        <v>171</v>
      </c>
      <c r="L1598" s="246"/>
      <c r="M1598" s="247" t="s">
        <v>21</v>
      </c>
      <c r="N1598" s="248" t="s">
        <v>48</v>
      </c>
      <c r="O1598" s="67"/>
      <c r="P1598" s="185">
        <f>O1598*H1598</f>
        <v>0</v>
      </c>
      <c r="Q1598" s="185">
        <v>5.9999999999999995E-4</v>
      </c>
      <c r="R1598" s="185">
        <f>Q1598*H1598</f>
        <v>6.3947999999999991E-3</v>
      </c>
      <c r="S1598" s="185">
        <v>0</v>
      </c>
      <c r="T1598" s="186">
        <f>S1598*H1598</f>
        <v>0</v>
      </c>
      <c r="U1598" s="37"/>
      <c r="V1598" s="37"/>
      <c r="W1598" s="37"/>
      <c r="X1598" s="37"/>
      <c r="Y1598" s="37"/>
      <c r="Z1598" s="37"/>
      <c r="AA1598" s="37"/>
      <c r="AB1598" s="37"/>
      <c r="AC1598" s="37"/>
      <c r="AD1598" s="37"/>
      <c r="AE1598" s="37"/>
      <c r="AR1598" s="187" t="s">
        <v>404</v>
      </c>
      <c r="AT1598" s="187" t="s">
        <v>281</v>
      </c>
      <c r="AU1598" s="187" t="s">
        <v>87</v>
      </c>
      <c r="AY1598" s="20" t="s">
        <v>165</v>
      </c>
      <c r="BE1598" s="188">
        <f>IF(N1598="základní",J1598,0)</f>
        <v>0</v>
      </c>
      <c r="BF1598" s="188">
        <f>IF(N1598="snížená",J1598,0)</f>
        <v>0</v>
      </c>
      <c r="BG1598" s="188">
        <f>IF(N1598="zákl. přenesená",J1598,0)</f>
        <v>0</v>
      </c>
      <c r="BH1598" s="188">
        <f>IF(N1598="sníž. přenesená",J1598,0)</f>
        <v>0</v>
      </c>
      <c r="BI1598" s="188">
        <f>IF(N1598="nulová",J1598,0)</f>
        <v>0</v>
      </c>
      <c r="BJ1598" s="20" t="s">
        <v>85</v>
      </c>
      <c r="BK1598" s="188">
        <f>ROUND(I1598*H1598,2)</f>
        <v>0</v>
      </c>
      <c r="BL1598" s="20" t="s">
        <v>286</v>
      </c>
      <c r="BM1598" s="187" t="s">
        <v>1982</v>
      </c>
    </row>
    <row r="1599" spans="1:65" s="2" customFormat="1" ht="19.5">
      <c r="A1599" s="37"/>
      <c r="B1599" s="38"/>
      <c r="C1599" s="39"/>
      <c r="D1599" s="189" t="s">
        <v>174</v>
      </c>
      <c r="E1599" s="39"/>
      <c r="F1599" s="190" t="s">
        <v>1981</v>
      </c>
      <c r="G1599" s="39"/>
      <c r="H1599" s="39"/>
      <c r="I1599" s="191"/>
      <c r="J1599" s="39"/>
      <c r="K1599" s="39"/>
      <c r="L1599" s="42"/>
      <c r="M1599" s="192"/>
      <c r="N1599" s="193"/>
      <c r="O1599" s="67"/>
      <c r="P1599" s="67"/>
      <c r="Q1599" s="67"/>
      <c r="R1599" s="67"/>
      <c r="S1599" s="67"/>
      <c r="T1599" s="68"/>
      <c r="U1599" s="37"/>
      <c r="V1599" s="37"/>
      <c r="W1599" s="37"/>
      <c r="X1599" s="37"/>
      <c r="Y1599" s="37"/>
      <c r="Z1599" s="37"/>
      <c r="AA1599" s="37"/>
      <c r="AB1599" s="37"/>
      <c r="AC1599" s="37"/>
      <c r="AD1599" s="37"/>
      <c r="AE1599" s="37"/>
      <c r="AT1599" s="20" t="s">
        <v>174</v>
      </c>
      <c r="AU1599" s="20" t="s">
        <v>87</v>
      </c>
    </row>
    <row r="1600" spans="1:65" s="13" customFormat="1" ht="11.25">
      <c r="B1600" s="196"/>
      <c r="C1600" s="197"/>
      <c r="D1600" s="189" t="s">
        <v>178</v>
      </c>
      <c r="E1600" s="198" t="s">
        <v>21</v>
      </c>
      <c r="F1600" s="199" t="s">
        <v>1983</v>
      </c>
      <c r="G1600" s="197"/>
      <c r="H1600" s="200">
        <v>0.72499999999999998</v>
      </c>
      <c r="I1600" s="201"/>
      <c r="J1600" s="197"/>
      <c r="K1600" s="197"/>
      <c r="L1600" s="202"/>
      <c r="M1600" s="203"/>
      <c r="N1600" s="204"/>
      <c r="O1600" s="204"/>
      <c r="P1600" s="204"/>
      <c r="Q1600" s="204"/>
      <c r="R1600" s="204"/>
      <c r="S1600" s="204"/>
      <c r="T1600" s="205"/>
      <c r="AT1600" s="206" t="s">
        <v>178</v>
      </c>
      <c r="AU1600" s="206" t="s">
        <v>87</v>
      </c>
      <c r="AV1600" s="13" t="s">
        <v>87</v>
      </c>
      <c r="AW1600" s="13" t="s">
        <v>38</v>
      </c>
      <c r="AX1600" s="13" t="s">
        <v>77</v>
      </c>
      <c r="AY1600" s="206" t="s">
        <v>165</v>
      </c>
    </row>
    <row r="1601" spans="1:65" s="13" customFormat="1" ht="11.25">
      <c r="B1601" s="196"/>
      <c r="C1601" s="197"/>
      <c r="D1601" s="189" t="s">
        <v>178</v>
      </c>
      <c r="E1601" s="198" t="s">
        <v>21</v>
      </c>
      <c r="F1601" s="199" t="s">
        <v>1984</v>
      </c>
      <c r="G1601" s="197"/>
      <c r="H1601" s="200">
        <v>1.097</v>
      </c>
      <c r="I1601" s="201"/>
      <c r="J1601" s="197"/>
      <c r="K1601" s="197"/>
      <c r="L1601" s="202"/>
      <c r="M1601" s="203"/>
      <c r="N1601" s="204"/>
      <c r="O1601" s="204"/>
      <c r="P1601" s="204"/>
      <c r="Q1601" s="204"/>
      <c r="R1601" s="204"/>
      <c r="S1601" s="204"/>
      <c r="T1601" s="205"/>
      <c r="AT1601" s="206" t="s">
        <v>178</v>
      </c>
      <c r="AU1601" s="206" t="s">
        <v>87</v>
      </c>
      <c r="AV1601" s="13" t="s">
        <v>87</v>
      </c>
      <c r="AW1601" s="13" t="s">
        <v>38</v>
      </c>
      <c r="AX1601" s="13" t="s">
        <v>77</v>
      </c>
      <c r="AY1601" s="206" t="s">
        <v>165</v>
      </c>
    </row>
    <row r="1602" spans="1:65" s="13" customFormat="1" ht="11.25">
      <c r="B1602" s="196"/>
      <c r="C1602" s="197"/>
      <c r="D1602" s="189" t="s">
        <v>178</v>
      </c>
      <c r="E1602" s="198" t="s">
        <v>21</v>
      </c>
      <c r="F1602" s="199" t="s">
        <v>1985</v>
      </c>
      <c r="G1602" s="197"/>
      <c r="H1602" s="200">
        <v>1.63</v>
      </c>
      <c r="I1602" s="201"/>
      <c r="J1602" s="197"/>
      <c r="K1602" s="197"/>
      <c r="L1602" s="202"/>
      <c r="M1602" s="203"/>
      <c r="N1602" s="204"/>
      <c r="O1602" s="204"/>
      <c r="P1602" s="204"/>
      <c r="Q1602" s="204"/>
      <c r="R1602" s="204"/>
      <c r="S1602" s="204"/>
      <c r="T1602" s="205"/>
      <c r="AT1602" s="206" t="s">
        <v>178</v>
      </c>
      <c r="AU1602" s="206" t="s">
        <v>87</v>
      </c>
      <c r="AV1602" s="13" t="s">
        <v>87</v>
      </c>
      <c r="AW1602" s="13" t="s">
        <v>38</v>
      </c>
      <c r="AX1602" s="13" t="s">
        <v>77</v>
      </c>
      <c r="AY1602" s="206" t="s">
        <v>165</v>
      </c>
    </row>
    <row r="1603" spans="1:65" s="13" customFormat="1" ht="33.75">
      <c r="B1603" s="196"/>
      <c r="C1603" s="197"/>
      <c r="D1603" s="189" t="s">
        <v>178</v>
      </c>
      <c r="E1603" s="198" t="s">
        <v>21</v>
      </c>
      <c r="F1603" s="199" t="s">
        <v>1986</v>
      </c>
      <c r="G1603" s="197"/>
      <c r="H1603" s="200">
        <v>7.2060000000000004</v>
      </c>
      <c r="I1603" s="201"/>
      <c r="J1603" s="197"/>
      <c r="K1603" s="197"/>
      <c r="L1603" s="202"/>
      <c r="M1603" s="203"/>
      <c r="N1603" s="204"/>
      <c r="O1603" s="204"/>
      <c r="P1603" s="204"/>
      <c r="Q1603" s="204"/>
      <c r="R1603" s="204"/>
      <c r="S1603" s="204"/>
      <c r="T1603" s="205"/>
      <c r="AT1603" s="206" t="s">
        <v>178</v>
      </c>
      <c r="AU1603" s="206" t="s">
        <v>87</v>
      </c>
      <c r="AV1603" s="13" t="s">
        <v>87</v>
      </c>
      <c r="AW1603" s="13" t="s">
        <v>38</v>
      </c>
      <c r="AX1603" s="13" t="s">
        <v>77</v>
      </c>
      <c r="AY1603" s="206" t="s">
        <v>165</v>
      </c>
    </row>
    <row r="1604" spans="1:65" s="14" customFormat="1" ht="11.25">
      <c r="B1604" s="207"/>
      <c r="C1604" s="208"/>
      <c r="D1604" s="189" t="s">
        <v>178</v>
      </c>
      <c r="E1604" s="209" t="s">
        <v>21</v>
      </c>
      <c r="F1604" s="210" t="s">
        <v>180</v>
      </c>
      <c r="G1604" s="208"/>
      <c r="H1604" s="211">
        <v>10.657999999999999</v>
      </c>
      <c r="I1604" s="212"/>
      <c r="J1604" s="208"/>
      <c r="K1604" s="208"/>
      <c r="L1604" s="213"/>
      <c r="M1604" s="214"/>
      <c r="N1604" s="215"/>
      <c r="O1604" s="215"/>
      <c r="P1604" s="215"/>
      <c r="Q1604" s="215"/>
      <c r="R1604" s="215"/>
      <c r="S1604" s="215"/>
      <c r="T1604" s="216"/>
      <c r="AT1604" s="217" t="s">
        <v>178</v>
      </c>
      <c r="AU1604" s="217" t="s">
        <v>87</v>
      </c>
      <c r="AV1604" s="14" t="s">
        <v>172</v>
      </c>
      <c r="AW1604" s="14" t="s">
        <v>38</v>
      </c>
      <c r="AX1604" s="14" t="s">
        <v>85</v>
      </c>
      <c r="AY1604" s="217" t="s">
        <v>165</v>
      </c>
    </row>
    <row r="1605" spans="1:65" s="2" customFormat="1" ht="24.2" customHeight="1">
      <c r="A1605" s="37"/>
      <c r="B1605" s="38"/>
      <c r="C1605" s="176" t="s">
        <v>1987</v>
      </c>
      <c r="D1605" s="176" t="s">
        <v>167</v>
      </c>
      <c r="E1605" s="177" t="s">
        <v>1988</v>
      </c>
      <c r="F1605" s="178" t="s">
        <v>1989</v>
      </c>
      <c r="G1605" s="179" t="s">
        <v>170</v>
      </c>
      <c r="H1605" s="180">
        <v>11.010999999999999</v>
      </c>
      <c r="I1605" s="181"/>
      <c r="J1605" s="182">
        <f>ROUND(I1605*H1605,2)</f>
        <v>0</v>
      </c>
      <c r="K1605" s="178" t="s">
        <v>171</v>
      </c>
      <c r="L1605" s="42"/>
      <c r="M1605" s="183" t="s">
        <v>21</v>
      </c>
      <c r="N1605" s="184" t="s">
        <v>48</v>
      </c>
      <c r="O1605" s="67"/>
      <c r="P1605" s="185">
        <f>O1605*H1605</f>
        <v>0</v>
      </c>
      <c r="Q1605" s="185">
        <v>1.16E-3</v>
      </c>
      <c r="R1605" s="185">
        <f>Q1605*H1605</f>
        <v>1.2772759999999999E-2</v>
      </c>
      <c r="S1605" s="185">
        <v>0</v>
      </c>
      <c r="T1605" s="186">
        <f>S1605*H1605</f>
        <v>0</v>
      </c>
      <c r="U1605" s="37"/>
      <c r="V1605" s="37"/>
      <c r="W1605" s="37"/>
      <c r="X1605" s="37"/>
      <c r="Y1605" s="37"/>
      <c r="Z1605" s="37"/>
      <c r="AA1605" s="37"/>
      <c r="AB1605" s="37"/>
      <c r="AC1605" s="37"/>
      <c r="AD1605" s="37"/>
      <c r="AE1605" s="37"/>
      <c r="AR1605" s="187" t="s">
        <v>286</v>
      </c>
      <c r="AT1605" s="187" t="s">
        <v>167</v>
      </c>
      <c r="AU1605" s="187" t="s">
        <v>87</v>
      </c>
      <c r="AY1605" s="20" t="s">
        <v>165</v>
      </c>
      <c r="BE1605" s="188">
        <f>IF(N1605="základní",J1605,0)</f>
        <v>0</v>
      </c>
      <c r="BF1605" s="188">
        <f>IF(N1605="snížená",J1605,0)</f>
        <v>0</v>
      </c>
      <c r="BG1605" s="188">
        <f>IF(N1605="zákl. přenesená",J1605,0)</f>
        <v>0</v>
      </c>
      <c r="BH1605" s="188">
        <f>IF(N1605="sníž. přenesená",J1605,0)</f>
        <v>0</v>
      </c>
      <c r="BI1605" s="188">
        <f>IF(N1605="nulová",J1605,0)</f>
        <v>0</v>
      </c>
      <c r="BJ1605" s="20" t="s">
        <v>85</v>
      </c>
      <c r="BK1605" s="188">
        <f>ROUND(I1605*H1605,2)</f>
        <v>0</v>
      </c>
      <c r="BL1605" s="20" t="s">
        <v>286</v>
      </c>
      <c r="BM1605" s="187" t="s">
        <v>1990</v>
      </c>
    </row>
    <row r="1606" spans="1:65" s="2" customFormat="1" ht="19.5">
      <c r="A1606" s="37"/>
      <c r="B1606" s="38"/>
      <c r="C1606" s="39"/>
      <c r="D1606" s="189" t="s">
        <v>174</v>
      </c>
      <c r="E1606" s="39"/>
      <c r="F1606" s="190" t="s">
        <v>1991</v>
      </c>
      <c r="G1606" s="39"/>
      <c r="H1606" s="39"/>
      <c r="I1606" s="191"/>
      <c r="J1606" s="39"/>
      <c r="K1606" s="39"/>
      <c r="L1606" s="42"/>
      <c r="M1606" s="192"/>
      <c r="N1606" s="193"/>
      <c r="O1606" s="67"/>
      <c r="P1606" s="67"/>
      <c r="Q1606" s="67"/>
      <c r="R1606" s="67"/>
      <c r="S1606" s="67"/>
      <c r="T1606" s="68"/>
      <c r="U1606" s="37"/>
      <c r="V1606" s="37"/>
      <c r="W1606" s="37"/>
      <c r="X1606" s="37"/>
      <c r="Y1606" s="37"/>
      <c r="Z1606" s="37"/>
      <c r="AA1606" s="37"/>
      <c r="AB1606" s="37"/>
      <c r="AC1606" s="37"/>
      <c r="AD1606" s="37"/>
      <c r="AE1606" s="37"/>
      <c r="AT1606" s="20" t="s">
        <v>174</v>
      </c>
      <c r="AU1606" s="20" t="s">
        <v>87</v>
      </c>
    </row>
    <row r="1607" spans="1:65" s="2" customFormat="1" ht="11.25">
      <c r="A1607" s="37"/>
      <c r="B1607" s="38"/>
      <c r="C1607" s="39"/>
      <c r="D1607" s="194" t="s">
        <v>176</v>
      </c>
      <c r="E1607" s="39"/>
      <c r="F1607" s="195" t="s">
        <v>1992</v>
      </c>
      <c r="G1607" s="39"/>
      <c r="H1607" s="39"/>
      <c r="I1607" s="191"/>
      <c r="J1607" s="39"/>
      <c r="K1607" s="39"/>
      <c r="L1607" s="42"/>
      <c r="M1607" s="192"/>
      <c r="N1607" s="193"/>
      <c r="O1607" s="67"/>
      <c r="P1607" s="67"/>
      <c r="Q1607" s="67"/>
      <c r="R1607" s="67"/>
      <c r="S1607" s="67"/>
      <c r="T1607" s="68"/>
      <c r="U1607" s="37"/>
      <c r="V1607" s="37"/>
      <c r="W1607" s="37"/>
      <c r="X1607" s="37"/>
      <c r="Y1607" s="37"/>
      <c r="Z1607" s="37"/>
      <c r="AA1607" s="37"/>
      <c r="AB1607" s="37"/>
      <c r="AC1607" s="37"/>
      <c r="AD1607" s="37"/>
      <c r="AE1607" s="37"/>
      <c r="AT1607" s="20" t="s">
        <v>176</v>
      </c>
      <c r="AU1607" s="20" t="s">
        <v>87</v>
      </c>
    </row>
    <row r="1608" spans="1:65" s="13" customFormat="1" ht="11.25">
      <c r="B1608" s="196"/>
      <c r="C1608" s="197"/>
      <c r="D1608" s="189" t="s">
        <v>178</v>
      </c>
      <c r="E1608" s="198" t="s">
        <v>21</v>
      </c>
      <c r="F1608" s="199" t="s">
        <v>1993</v>
      </c>
      <c r="G1608" s="197"/>
      <c r="H1608" s="200">
        <v>11.010999999999999</v>
      </c>
      <c r="I1608" s="201"/>
      <c r="J1608" s="197"/>
      <c r="K1608" s="197"/>
      <c r="L1608" s="202"/>
      <c r="M1608" s="203"/>
      <c r="N1608" s="204"/>
      <c r="O1608" s="204"/>
      <c r="P1608" s="204"/>
      <c r="Q1608" s="204"/>
      <c r="R1608" s="204"/>
      <c r="S1608" s="204"/>
      <c r="T1608" s="205"/>
      <c r="AT1608" s="206" t="s">
        <v>178</v>
      </c>
      <c r="AU1608" s="206" t="s">
        <v>87</v>
      </c>
      <c r="AV1608" s="13" t="s">
        <v>87</v>
      </c>
      <c r="AW1608" s="13" t="s">
        <v>38</v>
      </c>
      <c r="AX1608" s="13" t="s">
        <v>77</v>
      </c>
      <c r="AY1608" s="206" t="s">
        <v>165</v>
      </c>
    </row>
    <row r="1609" spans="1:65" s="14" customFormat="1" ht="11.25">
      <c r="B1609" s="207"/>
      <c r="C1609" s="208"/>
      <c r="D1609" s="189" t="s">
        <v>178</v>
      </c>
      <c r="E1609" s="209" t="s">
        <v>21</v>
      </c>
      <c r="F1609" s="210" t="s">
        <v>180</v>
      </c>
      <c r="G1609" s="208"/>
      <c r="H1609" s="211">
        <v>11.010999999999999</v>
      </c>
      <c r="I1609" s="212"/>
      <c r="J1609" s="208"/>
      <c r="K1609" s="208"/>
      <c r="L1609" s="213"/>
      <c r="M1609" s="214"/>
      <c r="N1609" s="215"/>
      <c r="O1609" s="215"/>
      <c r="P1609" s="215"/>
      <c r="Q1609" s="215"/>
      <c r="R1609" s="215"/>
      <c r="S1609" s="215"/>
      <c r="T1609" s="216"/>
      <c r="AT1609" s="217" t="s">
        <v>178</v>
      </c>
      <c r="AU1609" s="217" t="s">
        <v>87</v>
      </c>
      <c r="AV1609" s="14" t="s">
        <v>172</v>
      </c>
      <c r="AW1609" s="14" t="s">
        <v>38</v>
      </c>
      <c r="AX1609" s="14" t="s">
        <v>85</v>
      </c>
      <c r="AY1609" s="217" t="s">
        <v>165</v>
      </c>
    </row>
    <row r="1610" spans="1:65" s="2" customFormat="1" ht="16.5" customHeight="1">
      <c r="A1610" s="37"/>
      <c r="B1610" s="38"/>
      <c r="C1610" s="239" t="s">
        <v>1994</v>
      </c>
      <c r="D1610" s="239" t="s">
        <v>281</v>
      </c>
      <c r="E1610" s="240" t="s">
        <v>1995</v>
      </c>
      <c r="F1610" s="241" t="s">
        <v>1996</v>
      </c>
      <c r="G1610" s="242" t="s">
        <v>196</v>
      </c>
      <c r="H1610" s="243">
        <v>2.4220000000000002</v>
      </c>
      <c r="I1610" s="244"/>
      <c r="J1610" s="245">
        <f>ROUND(I1610*H1610,2)</f>
        <v>0</v>
      </c>
      <c r="K1610" s="241" t="s">
        <v>171</v>
      </c>
      <c r="L1610" s="246"/>
      <c r="M1610" s="247" t="s">
        <v>21</v>
      </c>
      <c r="N1610" s="248" t="s">
        <v>48</v>
      </c>
      <c r="O1610" s="67"/>
      <c r="P1610" s="185">
        <f>O1610*H1610</f>
        <v>0</v>
      </c>
      <c r="Q1610" s="185">
        <v>2.5000000000000001E-2</v>
      </c>
      <c r="R1610" s="185">
        <f>Q1610*H1610</f>
        <v>6.0550000000000007E-2</v>
      </c>
      <c r="S1610" s="185">
        <v>0</v>
      </c>
      <c r="T1610" s="186">
        <f>S1610*H1610</f>
        <v>0</v>
      </c>
      <c r="U1610" s="37"/>
      <c r="V1610" s="37"/>
      <c r="W1610" s="37"/>
      <c r="X1610" s="37"/>
      <c r="Y1610" s="37"/>
      <c r="Z1610" s="37"/>
      <c r="AA1610" s="37"/>
      <c r="AB1610" s="37"/>
      <c r="AC1610" s="37"/>
      <c r="AD1610" s="37"/>
      <c r="AE1610" s="37"/>
      <c r="AR1610" s="187" t="s">
        <v>404</v>
      </c>
      <c r="AT1610" s="187" t="s">
        <v>281</v>
      </c>
      <c r="AU1610" s="187" t="s">
        <v>87</v>
      </c>
      <c r="AY1610" s="20" t="s">
        <v>165</v>
      </c>
      <c r="BE1610" s="188">
        <f>IF(N1610="základní",J1610,0)</f>
        <v>0</v>
      </c>
      <c r="BF1610" s="188">
        <f>IF(N1610="snížená",J1610,0)</f>
        <v>0</v>
      </c>
      <c r="BG1610" s="188">
        <f>IF(N1610="zákl. přenesená",J1610,0)</f>
        <v>0</v>
      </c>
      <c r="BH1610" s="188">
        <f>IF(N1610="sníž. přenesená",J1610,0)</f>
        <v>0</v>
      </c>
      <c r="BI1610" s="188">
        <f>IF(N1610="nulová",J1610,0)</f>
        <v>0</v>
      </c>
      <c r="BJ1610" s="20" t="s">
        <v>85</v>
      </c>
      <c r="BK1610" s="188">
        <f>ROUND(I1610*H1610,2)</f>
        <v>0</v>
      </c>
      <c r="BL1610" s="20" t="s">
        <v>286</v>
      </c>
      <c r="BM1610" s="187" t="s">
        <v>1997</v>
      </c>
    </row>
    <row r="1611" spans="1:65" s="2" customFormat="1" ht="11.25">
      <c r="A1611" s="37"/>
      <c r="B1611" s="38"/>
      <c r="C1611" s="39"/>
      <c r="D1611" s="189" t="s">
        <v>174</v>
      </c>
      <c r="E1611" s="39"/>
      <c r="F1611" s="190" t="s">
        <v>1996</v>
      </c>
      <c r="G1611" s="39"/>
      <c r="H1611" s="39"/>
      <c r="I1611" s="191"/>
      <c r="J1611" s="39"/>
      <c r="K1611" s="39"/>
      <c r="L1611" s="42"/>
      <c r="M1611" s="192"/>
      <c r="N1611" s="193"/>
      <c r="O1611" s="67"/>
      <c r="P1611" s="67"/>
      <c r="Q1611" s="67"/>
      <c r="R1611" s="67"/>
      <c r="S1611" s="67"/>
      <c r="T1611" s="68"/>
      <c r="U1611" s="37"/>
      <c r="V1611" s="37"/>
      <c r="W1611" s="37"/>
      <c r="X1611" s="37"/>
      <c r="Y1611" s="37"/>
      <c r="Z1611" s="37"/>
      <c r="AA1611" s="37"/>
      <c r="AB1611" s="37"/>
      <c r="AC1611" s="37"/>
      <c r="AD1611" s="37"/>
      <c r="AE1611" s="37"/>
      <c r="AT1611" s="20" t="s">
        <v>174</v>
      </c>
      <c r="AU1611" s="20" t="s">
        <v>87</v>
      </c>
    </row>
    <row r="1612" spans="1:65" s="13" customFormat="1" ht="22.5">
      <c r="B1612" s="196"/>
      <c r="C1612" s="197"/>
      <c r="D1612" s="189" t="s">
        <v>178</v>
      </c>
      <c r="E1612" s="198" t="s">
        <v>21</v>
      </c>
      <c r="F1612" s="199" t="s">
        <v>1998</v>
      </c>
      <c r="G1612" s="197"/>
      <c r="H1612" s="200">
        <v>2.4220000000000002</v>
      </c>
      <c r="I1612" s="201"/>
      <c r="J1612" s="197"/>
      <c r="K1612" s="197"/>
      <c r="L1612" s="202"/>
      <c r="M1612" s="203"/>
      <c r="N1612" s="204"/>
      <c r="O1612" s="204"/>
      <c r="P1612" s="204"/>
      <c r="Q1612" s="204"/>
      <c r="R1612" s="204"/>
      <c r="S1612" s="204"/>
      <c r="T1612" s="205"/>
      <c r="AT1612" s="206" t="s">
        <v>178</v>
      </c>
      <c r="AU1612" s="206" t="s">
        <v>87</v>
      </c>
      <c r="AV1612" s="13" t="s">
        <v>87</v>
      </c>
      <c r="AW1612" s="13" t="s">
        <v>38</v>
      </c>
      <c r="AX1612" s="13" t="s">
        <v>77</v>
      </c>
      <c r="AY1612" s="206" t="s">
        <v>165</v>
      </c>
    </row>
    <row r="1613" spans="1:65" s="14" customFormat="1" ht="11.25">
      <c r="B1613" s="207"/>
      <c r="C1613" s="208"/>
      <c r="D1613" s="189" t="s">
        <v>178</v>
      </c>
      <c r="E1613" s="209" t="s">
        <v>21</v>
      </c>
      <c r="F1613" s="210" t="s">
        <v>180</v>
      </c>
      <c r="G1613" s="208"/>
      <c r="H1613" s="211">
        <v>2.4220000000000002</v>
      </c>
      <c r="I1613" s="212"/>
      <c r="J1613" s="208"/>
      <c r="K1613" s="208"/>
      <c r="L1613" s="213"/>
      <c r="M1613" s="214"/>
      <c r="N1613" s="215"/>
      <c r="O1613" s="215"/>
      <c r="P1613" s="215"/>
      <c r="Q1613" s="215"/>
      <c r="R1613" s="215"/>
      <c r="S1613" s="215"/>
      <c r="T1613" s="216"/>
      <c r="AT1613" s="217" t="s">
        <v>178</v>
      </c>
      <c r="AU1613" s="217" t="s">
        <v>87</v>
      </c>
      <c r="AV1613" s="14" t="s">
        <v>172</v>
      </c>
      <c r="AW1613" s="14" t="s">
        <v>38</v>
      </c>
      <c r="AX1613" s="14" t="s">
        <v>85</v>
      </c>
      <c r="AY1613" s="217" t="s">
        <v>165</v>
      </c>
    </row>
    <row r="1614" spans="1:65" s="2" customFormat="1" ht="37.9" customHeight="1">
      <c r="A1614" s="37"/>
      <c r="B1614" s="38"/>
      <c r="C1614" s="176" t="s">
        <v>1999</v>
      </c>
      <c r="D1614" s="176" t="s">
        <v>167</v>
      </c>
      <c r="E1614" s="177" t="s">
        <v>2000</v>
      </c>
      <c r="F1614" s="178" t="s">
        <v>2001</v>
      </c>
      <c r="G1614" s="179" t="s">
        <v>170</v>
      </c>
      <c r="H1614" s="180">
        <v>17.64</v>
      </c>
      <c r="I1614" s="181"/>
      <c r="J1614" s="182">
        <f>ROUND(I1614*H1614,2)</f>
        <v>0</v>
      </c>
      <c r="K1614" s="178" t="s">
        <v>171</v>
      </c>
      <c r="L1614" s="42"/>
      <c r="M1614" s="183" t="s">
        <v>21</v>
      </c>
      <c r="N1614" s="184" t="s">
        <v>48</v>
      </c>
      <c r="O1614" s="67"/>
      <c r="P1614" s="185">
        <f>O1614*H1614</f>
        <v>0</v>
      </c>
      <c r="Q1614" s="185">
        <v>0</v>
      </c>
      <c r="R1614" s="185">
        <f>Q1614*H1614</f>
        <v>0</v>
      </c>
      <c r="S1614" s="185">
        <v>3.5000000000000003E-2</v>
      </c>
      <c r="T1614" s="186">
        <f>S1614*H1614</f>
        <v>0.61740000000000006</v>
      </c>
      <c r="U1614" s="37"/>
      <c r="V1614" s="37"/>
      <c r="W1614" s="37"/>
      <c r="X1614" s="37"/>
      <c r="Y1614" s="37"/>
      <c r="Z1614" s="37"/>
      <c r="AA1614" s="37"/>
      <c r="AB1614" s="37"/>
      <c r="AC1614" s="37"/>
      <c r="AD1614" s="37"/>
      <c r="AE1614" s="37"/>
      <c r="AR1614" s="187" t="s">
        <v>286</v>
      </c>
      <c r="AT1614" s="187" t="s">
        <v>167</v>
      </c>
      <c r="AU1614" s="187" t="s">
        <v>87</v>
      </c>
      <c r="AY1614" s="20" t="s">
        <v>165</v>
      </c>
      <c r="BE1614" s="188">
        <f>IF(N1614="základní",J1614,0)</f>
        <v>0</v>
      </c>
      <c r="BF1614" s="188">
        <f>IF(N1614="snížená",J1614,0)</f>
        <v>0</v>
      </c>
      <c r="BG1614" s="188">
        <f>IF(N1614="zákl. přenesená",J1614,0)</f>
        <v>0</v>
      </c>
      <c r="BH1614" s="188">
        <f>IF(N1614="sníž. přenesená",J1614,0)</f>
        <v>0</v>
      </c>
      <c r="BI1614" s="188">
        <f>IF(N1614="nulová",J1614,0)</f>
        <v>0</v>
      </c>
      <c r="BJ1614" s="20" t="s">
        <v>85</v>
      </c>
      <c r="BK1614" s="188">
        <f>ROUND(I1614*H1614,2)</f>
        <v>0</v>
      </c>
      <c r="BL1614" s="20" t="s">
        <v>286</v>
      </c>
      <c r="BM1614" s="187" t="s">
        <v>2002</v>
      </c>
    </row>
    <row r="1615" spans="1:65" s="2" customFormat="1" ht="39">
      <c r="A1615" s="37"/>
      <c r="B1615" s="38"/>
      <c r="C1615" s="39"/>
      <c r="D1615" s="189" t="s">
        <v>174</v>
      </c>
      <c r="E1615" s="39"/>
      <c r="F1615" s="190" t="s">
        <v>2003</v>
      </c>
      <c r="G1615" s="39"/>
      <c r="H1615" s="39"/>
      <c r="I1615" s="191"/>
      <c r="J1615" s="39"/>
      <c r="K1615" s="39"/>
      <c r="L1615" s="42"/>
      <c r="M1615" s="192"/>
      <c r="N1615" s="193"/>
      <c r="O1615" s="67"/>
      <c r="P1615" s="67"/>
      <c r="Q1615" s="67"/>
      <c r="R1615" s="67"/>
      <c r="S1615" s="67"/>
      <c r="T1615" s="68"/>
      <c r="U1615" s="37"/>
      <c r="V1615" s="37"/>
      <c r="W1615" s="37"/>
      <c r="X1615" s="37"/>
      <c r="Y1615" s="37"/>
      <c r="Z1615" s="37"/>
      <c r="AA1615" s="37"/>
      <c r="AB1615" s="37"/>
      <c r="AC1615" s="37"/>
      <c r="AD1615" s="37"/>
      <c r="AE1615" s="37"/>
      <c r="AT1615" s="20" t="s">
        <v>174</v>
      </c>
      <c r="AU1615" s="20" t="s">
        <v>87</v>
      </c>
    </row>
    <row r="1616" spans="1:65" s="2" customFormat="1" ht="11.25">
      <c r="A1616" s="37"/>
      <c r="B1616" s="38"/>
      <c r="C1616" s="39"/>
      <c r="D1616" s="194" t="s">
        <v>176</v>
      </c>
      <c r="E1616" s="39"/>
      <c r="F1616" s="195" t="s">
        <v>2004</v>
      </c>
      <c r="G1616" s="39"/>
      <c r="H1616" s="39"/>
      <c r="I1616" s="191"/>
      <c r="J1616" s="39"/>
      <c r="K1616" s="39"/>
      <c r="L1616" s="42"/>
      <c r="M1616" s="192"/>
      <c r="N1616" s="193"/>
      <c r="O1616" s="67"/>
      <c r="P1616" s="67"/>
      <c r="Q1616" s="67"/>
      <c r="R1616" s="67"/>
      <c r="S1616" s="67"/>
      <c r="T1616" s="68"/>
      <c r="U1616" s="37"/>
      <c r="V1616" s="37"/>
      <c r="W1616" s="37"/>
      <c r="X1616" s="37"/>
      <c r="Y1616" s="37"/>
      <c r="Z1616" s="37"/>
      <c r="AA1616" s="37"/>
      <c r="AB1616" s="37"/>
      <c r="AC1616" s="37"/>
      <c r="AD1616" s="37"/>
      <c r="AE1616" s="37"/>
      <c r="AT1616" s="20" t="s">
        <v>176</v>
      </c>
      <c r="AU1616" s="20" t="s">
        <v>87</v>
      </c>
    </row>
    <row r="1617" spans="1:65" s="13" customFormat="1" ht="11.25">
      <c r="B1617" s="196"/>
      <c r="C1617" s="197"/>
      <c r="D1617" s="189" t="s">
        <v>178</v>
      </c>
      <c r="E1617" s="198" t="s">
        <v>21</v>
      </c>
      <c r="F1617" s="199" t="s">
        <v>2005</v>
      </c>
      <c r="G1617" s="197"/>
      <c r="H1617" s="200">
        <v>17.64</v>
      </c>
      <c r="I1617" s="201"/>
      <c r="J1617" s="197"/>
      <c r="K1617" s="197"/>
      <c r="L1617" s="202"/>
      <c r="M1617" s="203"/>
      <c r="N1617" s="204"/>
      <c r="O1617" s="204"/>
      <c r="P1617" s="204"/>
      <c r="Q1617" s="204"/>
      <c r="R1617" s="204"/>
      <c r="S1617" s="204"/>
      <c r="T1617" s="205"/>
      <c r="AT1617" s="206" t="s">
        <v>178</v>
      </c>
      <c r="AU1617" s="206" t="s">
        <v>87</v>
      </c>
      <c r="AV1617" s="13" t="s">
        <v>87</v>
      </c>
      <c r="AW1617" s="13" t="s">
        <v>38</v>
      </c>
      <c r="AX1617" s="13" t="s">
        <v>77</v>
      </c>
      <c r="AY1617" s="206" t="s">
        <v>165</v>
      </c>
    </row>
    <row r="1618" spans="1:65" s="14" customFormat="1" ht="11.25">
      <c r="B1618" s="207"/>
      <c r="C1618" s="208"/>
      <c r="D1618" s="189" t="s">
        <v>178</v>
      </c>
      <c r="E1618" s="209" t="s">
        <v>21</v>
      </c>
      <c r="F1618" s="210" t="s">
        <v>180</v>
      </c>
      <c r="G1618" s="208"/>
      <c r="H1618" s="211">
        <v>17.64</v>
      </c>
      <c r="I1618" s="212"/>
      <c r="J1618" s="208"/>
      <c r="K1618" s="208"/>
      <c r="L1618" s="213"/>
      <c r="M1618" s="214"/>
      <c r="N1618" s="215"/>
      <c r="O1618" s="215"/>
      <c r="P1618" s="215"/>
      <c r="Q1618" s="215"/>
      <c r="R1618" s="215"/>
      <c r="S1618" s="215"/>
      <c r="T1618" s="216"/>
      <c r="AT1618" s="217" t="s">
        <v>178</v>
      </c>
      <c r="AU1618" s="217" t="s">
        <v>87</v>
      </c>
      <c r="AV1618" s="14" t="s">
        <v>172</v>
      </c>
      <c r="AW1618" s="14" t="s">
        <v>38</v>
      </c>
      <c r="AX1618" s="14" t="s">
        <v>85</v>
      </c>
      <c r="AY1618" s="217" t="s">
        <v>165</v>
      </c>
    </row>
    <row r="1619" spans="1:65" s="2" customFormat="1" ht="37.9" customHeight="1">
      <c r="A1619" s="37"/>
      <c r="B1619" s="38"/>
      <c r="C1619" s="176" t="s">
        <v>2006</v>
      </c>
      <c r="D1619" s="176" t="s">
        <v>167</v>
      </c>
      <c r="E1619" s="177" t="s">
        <v>2007</v>
      </c>
      <c r="F1619" s="178" t="s">
        <v>2008</v>
      </c>
      <c r="G1619" s="179" t="s">
        <v>170</v>
      </c>
      <c r="H1619" s="180">
        <v>152.786</v>
      </c>
      <c r="I1619" s="181"/>
      <c r="J1619" s="182">
        <f>ROUND(I1619*H1619,2)</f>
        <v>0</v>
      </c>
      <c r="K1619" s="178" t="s">
        <v>171</v>
      </c>
      <c r="L1619" s="42"/>
      <c r="M1619" s="183" t="s">
        <v>21</v>
      </c>
      <c r="N1619" s="184" t="s">
        <v>48</v>
      </c>
      <c r="O1619" s="67"/>
      <c r="P1619" s="185">
        <f>O1619*H1619</f>
        <v>0</v>
      </c>
      <c r="Q1619" s="185">
        <v>5.6800000000000002E-3</v>
      </c>
      <c r="R1619" s="185">
        <f>Q1619*H1619</f>
        <v>0.86782448000000001</v>
      </c>
      <c r="S1619" s="185">
        <v>0</v>
      </c>
      <c r="T1619" s="186">
        <f>S1619*H1619</f>
        <v>0</v>
      </c>
      <c r="U1619" s="37"/>
      <c r="V1619" s="37"/>
      <c r="W1619" s="37"/>
      <c r="X1619" s="37"/>
      <c r="Y1619" s="37"/>
      <c r="Z1619" s="37"/>
      <c r="AA1619" s="37"/>
      <c r="AB1619" s="37"/>
      <c r="AC1619" s="37"/>
      <c r="AD1619" s="37"/>
      <c r="AE1619" s="37"/>
      <c r="AR1619" s="187" t="s">
        <v>286</v>
      </c>
      <c r="AT1619" s="187" t="s">
        <v>167</v>
      </c>
      <c r="AU1619" s="187" t="s">
        <v>87</v>
      </c>
      <c r="AY1619" s="20" t="s">
        <v>165</v>
      </c>
      <c r="BE1619" s="188">
        <f>IF(N1619="základní",J1619,0)</f>
        <v>0</v>
      </c>
      <c r="BF1619" s="188">
        <f>IF(N1619="snížená",J1619,0)</f>
        <v>0</v>
      </c>
      <c r="BG1619" s="188">
        <f>IF(N1619="zákl. přenesená",J1619,0)</f>
        <v>0</v>
      </c>
      <c r="BH1619" s="188">
        <f>IF(N1619="sníž. přenesená",J1619,0)</f>
        <v>0</v>
      </c>
      <c r="BI1619" s="188">
        <f>IF(N1619="nulová",J1619,0)</f>
        <v>0</v>
      </c>
      <c r="BJ1619" s="20" t="s">
        <v>85</v>
      </c>
      <c r="BK1619" s="188">
        <f>ROUND(I1619*H1619,2)</f>
        <v>0</v>
      </c>
      <c r="BL1619" s="20" t="s">
        <v>286</v>
      </c>
      <c r="BM1619" s="187" t="s">
        <v>2009</v>
      </c>
    </row>
    <row r="1620" spans="1:65" s="2" customFormat="1" ht="29.25">
      <c r="A1620" s="37"/>
      <c r="B1620" s="38"/>
      <c r="C1620" s="39"/>
      <c r="D1620" s="189" t="s">
        <v>174</v>
      </c>
      <c r="E1620" s="39"/>
      <c r="F1620" s="190" t="s">
        <v>2010</v>
      </c>
      <c r="G1620" s="39"/>
      <c r="H1620" s="39"/>
      <c r="I1620" s="191"/>
      <c r="J1620" s="39"/>
      <c r="K1620" s="39"/>
      <c r="L1620" s="42"/>
      <c r="M1620" s="192"/>
      <c r="N1620" s="193"/>
      <c r="O1620" s="67"/>
      <c r="P1620" s="67"/>
      <c r="Q1620" s="67"/>
      <c r="R1620" s="67"/>
      <c r="S1620" s="67"/>
      <c r="T1620" s="68"/>
      <c r="U1620" s="37"/>
      <c r="V1620" s="37"/>
      <c r="W1620" s="37"/>
      <c r="X1620" s="37"/>
      <c r="Y1620" s="37"/>
      <c r="Z1620" s="37"/>
      <c r="AA1620" s="37"/>
      <c r="AB1620" s="37"/>
      <c r="AC1620" s="37"/>
      <c r="AD1620" s="37"/>
      <c r="AE1620" s="37"/>
      <c r="AT1620" s="20" t="s">
        <v>174</v>
      </c>
      <c r="AU1620" s="20" t="s">
        <v>87</v>
      </c>
    </row>
    <row r="1621" spans="1:65" s="2" customFormat="1" ht="11.25">
      <c r="A1621" s="37"/>
      <c r="B1621" s="38"/>
      <c r="C1621" s="39"/>
      <c r="D1621" s="194" t="s">
        <v>176</v>
      </c>
      <c r="E1621" s="39"/>
      <c r="F1621" s="195" t="s">
        <v>2011</v>
      </c>
      <c r="G1621" s="39"/>
      <c r="H1621" s="39"/>
      <c r="I1621" s="191"/>
      <c r="J1621" s="39"/>
      <c r="K1621" s="39"/>
      <c r="L1621" s="42"/>
      <c r="M1621" s="192"/>
      <c r="N1621" s="193"/>
      <c r="O1621" s="67"/>
      <c r="P1621" s="67"/>
      <c r="Q1621" s="67"/>
      <c r="R1621" s="67"/>
      <c r="S1621" s="67"/>
      <c r="T1621" s="68"/>
      <c r="U1621" s="37"/>
      <c r="V1621" s="37"/>
      <c r="W1621" s="37"/>
      <c r="X1621" s="37"/>
      <c r="Y1621" s="37"/>
      <c r="Z1621" s="37"/>
      <c r="AA1621" s="37"/>
      <c r="AB1621" s="37"/>
      <c r="AC1621" s="37"/>
      <c r="AD1621" s="37"/>
      <c r="AE1621" s="37"/>
      <c r="AT1621" s="20" t="s">
        <v>176</v>
      </c>
      <c r="AU1621" s="20" t="s">
        <v>87</v>
      </c>
    </row>
    <row r="1622" spans="1:65" s="2" customFormat="1" ht="68.25">
      <c r="A1622" s="37"/>
      <c r="B1622" s="38"/>
      <c r="C1622" s="39"/>
      <c r="D1622" s="189" t="s">
        <v>372</v>
      </c>
      <c r="E1622" s="39"/>
      <c r="F1622" s="249" t="s">
        <v>2012</v>
      </c>
      <c r="G1622" s="39"/>
      <c r="H1622" s="39"/>
      <c r="I1622" s="191"/>
      <c r="J1622" s="39"/>
      <c r="K1622" s="39"/>
      <c r="L1622" s="42"/>
      <c r="M1622" s="192"/>
      <c r="N1622" s="193"/>
      <c r="O1622" s="67"/>
      <c r="P1622" s="67"/>
      <c r="Q1622" s="67"/>
      <c r="R1622" s="67"/>
      <c r="S1622" s="67"/>
      <c r="T1622" s="68"/>
      <c r="U1622" s="37"/>
      <c r="V1622" s="37"/>
      <c r="W1622" s="37"/>
      <c r="X1622" s="37"/>
      <c r="Y1622" s="37"/>
      <c r="Z1622" s="37"/>
      <c r="AA1622" s="37"/>
      <c r="AB1622" s="37"/>
      <c r="AC1622" s="37"/>
      <c r="AD1622" s="37"/>
      <c r="AE1622" s="37"/>
      <c r="AT1622" s="20" t="s">
        <v>372</v>
      </c>
      <c r="AU1622" s="20" t="s">
        <v>87</v>
      </c>
    </row>
    <row r="1623" spans="1:65" s="13" customFormat="1" ht="11.25">
      <c r="B1623" s="196"/>
      <c r="C1623" s="197"/>
      <c r="D1623" s="189" t="s">
        <v>178</v>
      </c>
      <c r="E1623" s="198" t="s">
        <v>21</v>
      </c>
      <c r="F1623" s="199" t="s">
        <v>2013</v>
      </c>
      <c r="G1623" s="197"/>
      <c r="H1623" s="200">
        <v>143.54599999999999</v>
      </c>
      <c r="I1623" s="201"/>
      <c r="J1623" s="197"/>
      <c r="K1623" s="197"/>
      <c r="L1623" s="202"/>
      <c r="M1623" s="203"/>
      <c r="N1623" s="204"/>
      <c r="O1623" s="204"/>
      <c r="P1623" s="204"/>
      <c r="Q1623" s="204"/>
      <c r="R1623" s="204"/>
      <c r="S1623" s="204"/>
      <c r="T1623" s="205"/>
      <c r="AT1623" s="206" t="s">
        <v>178</v>
      </c>
      <c r="AU1623" s="206" t="s">
        <v>87</v>
      </c>
      <c r="AV1623" s="13" t="s">
        <v>87</v>
      </c>
      <c r="AW1623" s="13" t="s">
        <v>38</v>
      </c>
      <c r="AX1623" s="13" t="s">
        <v>77</v>
      </c>
      <c r="AY1623" s="206" t="s">
        <v>165</v>
      </c>
    </row>
    <row r="1624" spans="1:65" s="13" customFormat="1" ht="11.25">
      <c r="B1624" s="196"/>
      <c r="C1624" s="197"/>
      <c r="D1624" s="189" t="s">
        <v>178</v>
      </c>
      <c r="E1624" s="198" t="s">
        <v>21</v>
      </c>
      <c r="F1624" s="199" t="s">
        <v>2014</v>
      </c>
      <c r="G1624" s="197"/>
      <c r="H1624" s="200">
        <v>9.24</v>
      </c>
      <c r="I1624" s="201"/>
      <c r="J1624" s="197"/>
      <c r="K1624" s="197"/>
      <c r="L1624" s="202"/>
      <c r="M1624" s="203"/>
      <c r="N1624" s="204"/>
      <c r="O1624" s="204"/>
      <c r="P1624" s="204"/>
      <c r="Q1624" s="204"/>
      <c r="R1624" s="204"/>
      <c r="S1624" s="204"/>
      <c r="T1624" s="205"/>
      <c r="AT1624" s="206" t="s">
        <v>178</v>
      </c>
      <c r="AU1624" s="206" t="s">
        <v>87</v>
      </c>
      <c r="AV1624" s="13" t="s">
        <v>87</v>
      </c>
      <c r="AW1624" s="13" t="s">
        <v>38</v>
      </c>
      <c r="AX1624" s="13" t="s">
        <v>77</v>
      </c>
      <c r="AY1624" s="206" t="s">
        <v>165</v>
      </c>
    </row>
    <row r="1625" spans="1:65" s="14" customFormat="1" ht="11.25">
      <c r="B1625" s="207"/>
      <c r="C1625" s="208"/>
      <c r="D1625" s="189" t="s">
        <v>178</v>
      </c>
      <c r="E1625" s="209" t="s">
        <v>21</v>
      </c>
      <c r="F1625" s="210" t="s">
        <v>180</v>
      </c>
      <c r="G1625" s="208"/>
      <c r="H1625" s="211">
        <v>152.786</v>
      </c>
      <c r="I1625" s="212"/>
      <c r="J1625" s="208"/>
      <c r="K1625" s="208"/>
      <c r="L1625" s="213"/>
      <c r="M1625" s="214"/>
      <c r="N1625" s="215"/>
      <c r="O1625" s="215"/>
      <c r="P1625" s="215"/>
      <c r="Q1625" s="215"/>
      <c r="R1625" s="215"/>
      <c r="S1625" s="215"/>
      <c r="T1625" s="216"/>
      <c r="AT1625" s="217" t="s">
        <v>178</v>
      </c>
      <c r="AU1625" s="217" t="s">
        <v>87</v>
      </c>
      <c r="AV1625" s="14" t="s">
        <v>172</v>
      </c>
      <c r="AW1625" s="14" t="s">
        <v>38</v>
      </c>
      <c r="AX1625" s="14" t="s">
        <v>85</v>
      </c>
      <c r="AY1625" s="217" t="s">
        <v>165</v>
      </c>
    </row>
    <row r="1626" spans="1:65" s="2" customFormat="1" ht="37.9" customHeight="1">
      <c r="A1626" s="37"/>
      <c r="B1626" s="38"/>
      <c r="C1626" s="239" t="s">
        <v>2015</v>
      </c>
      <c r="D1626" s="239" t="s">
        <v>281</v>
      </c>
      <c r="E1626" s="240" t="s">
        <v>2016</v>
      </c>
      <c r="F1626" s="241" t="s">
        <v>2017</v>
      </c>
      <c r="G1626" s="242" t="s">
        <v>170</v>
      </c>
      <c r="H1626" s="243">
        <v>175.70400000000001</v>
      </c>
      <c r="I1626" s="244"/>
      <c r="J1626" s="245">
        <f>ROUND(I1626*H1626,2)</f>
        <v>0</v>
      </c>
      <c r="K1626" s="241" t="s">
        <v>171</v>
      </c>
      <c r="L1626" s="246"/>
      <c r="M1626" s="247" t="s">
        <v>21</v>
      </c>
      <c r="N1626" s="248" t="s">
        <v>48</v>
      </c>
      <c r="O1626" s="67"/>
      <c r="P1626" s="185">
        <f>O1626*H1626</f>
        <v>0</v>
      </c>
      <c r="Q1626" s="185">
        <v>4.7999999999999996E-3</v>
      </c>
      <c r="R1626" s="185">
        <f>Q1626*H1626</f>
        <v>0.8433792</v>
      </c>
      <c r="S1626" s="185">
        <v>0</v>
      </c>
      <c r="T1626" s="186">
        <f>S1626*H1626</f>
        <v>0</v>
      </c>
      <c r="U1626" s="37"/>
      <c r="V1626" s="37"/>
      <c r="W1626" s="37"/>
      <c r="X1626" s="37"/>
      <c r="Y1626" s="37"/>
      <c r="Z1626" s="37"/>
      <c r="AA1626" s="37"/>
      <c r="AB1626" s="37"/>
      <c r="AC1626" s="37"/>
      <c r="AD1626" s="37"/>
      <c r="AE1626" s="37"/>
      <c r="AR1626" s="187" t="s">
        <v>404</v>
      </c>
      <c r="AT1626" s="187" t="s">
        <v>281</v>
      </c>
      <c r="AU1626" s="187" t="s">
        <v>87</v>
      </c>
      <c r="AY1626" s="20" t="s">
        <v>165</v>
      </c>
      <c r="BE1626" s="188">
        <f>IF(N1626="základní",J1626,0)</f>
        <v>0</v>
      </c>
      <c r="BF1626" s="188">
        <f>IF(N1626="snížená",J1626,0)</f>
        <v>0</v>
      </c>
      <c r="BG1626" s="188">
        <f>IF(N1626="zákl. přenesená",J1626,0)</f>
        <v>0</v>
      </c>
      <c r="BH1626" s="188">
        <f>IF(N1626="sníž. přenesená",J1626,0)</f>
        <v>0</v>
      </c>
      <c r="BI1626" s="188">
        <f>IF(N1626="nulová",J1626,0)</f>
        <v>0</v>
      </c>
      <c r="BJ1626" s="20" t="s">
        <v>85</v>
      </c>
      <c r="BK1626" s="188">
        <f>ROUND(I1626*H1626,2)</f>
        <v>0</v>
      </c>
      <c r="BL1626" s="20" t="s">
        <v>286</v>
      </c>
      <c r="BM1626" s="187" t="s">
        <v>2018</v>
      </c>
    </row>
    <row r="1627" spans="1:65" s="2" customFormat="1" ht="19.5">
      <c r="A1627" s="37"/>
      <c r="B1627" s="38"/>
      <c r="C1627" s="39"/>
      <c r="D1627" s="189" t="s">
        <v>174</v>
      </c>
      <c r="E1627" s="39"/>
      <c r="F1627" s="190" t="s">
        <v>2017</v>
      </c>
      <c r="G1627" s="39"/>
      <c r="H1627" s="39"/>
      <c r="I1627" s="191"/>
      <c r="J1627" s="39"/>
      <c r="K1627" s="39"/>
      <c r="L1627" s="42"/>
      <c r="M1627" s="192"/>
      <c r="N1627" s="193"/>
      <c r="O1627" s="67"/>
      <c r="P1627" s="67"/>
      <c r="Q1627" s="67"/>
      <c r="R1627" s="67"/>
      <c r="S1627" s="67"/>
      <c r="T1627" s="68"/>
      <c r="U1627" s="37"/>
      <c r="V1627" s="37"/>
      <c r="W1627" s="37"/>
      <c r="X1627" s="37"/>
      <c r="Y1627" s="37"/>
      <c r="Z1627" s="37"/>
      <c r="AA1627" s="37"/>
      <c r="AB1627" s="37"/>
      <c r="AC1627" s="37"/>
      <c r="AD1627" s="37"/>
      <c r="AE1627" s="37"/>
      <c r="AT1627" s="20" t="s">
        <v>174</v>
      </c>
      <c r="AU1627" s="20" t="s">
        <v>87</v>
      </c>
    </row>
    <row r="1628" spans="1:65" s="13" customFormat="1" ht="11.25">
      <c r="B1628" s="196"/>
      <c r="C1628" s="197"/>
      <c r="D1628" s="189" t="s">
        <v>178</v>
      </c>
      <c r="E1628" s="198" t="s">
        <v>21</v>
      </c>
      <c r="F1628" s="199" t="s">
        <v>2019</v>
      </c>
      <c r="G1628" s="197"/>
      <c r="H1628" s="200">
        <v>165.078</v>
      </c>
      <c r="I1628" s="201"/>
      <c r="J1628" s="197"/>
      <c r="K1628" s="197"/>
      <c r="L1628" s="202"/>
      <c r="M1628" s="203"/>
      <c r="N1628" s="204"/>
      <c r="O1628" s="204"/>
      <c r="P1628" s="204"/>
      <c r="Q1628" s="204"/>
      <c r="R1628" s="204"/>
      <c r="S1628" s="204"/>
      <c r="T1628" s="205"/>
      <c r="AT1628" s="206" t="s">
        <v>178</v>
      </c>
      <c r="AU1628" s="206" t="s">
        <v>87</v>
      </c>
      <c r="AV1628" s="13" t="s">
        <v>87</v>
      </c>
      <c r="AW1628" s="13" t="s">
        <v>38</v>
      </c>
      <c r="AX1628" s="13" t="s">
        <v>77</v>
      </c>
      <c r="AY1628" s="206" t="s">
        <v>165</v>
      </c>
    </row>
    <row r="1629" spans="1:65" s="13" customFormat="1" ht="11.25">
      <c r="B1629" s="196"/>
      <c r="C1629" s="197"/>
      <c r="D1629" s="189" t="s">
        <v>178</v>
      </c>
      <c r="E1629" s="198" t="s">
        <v>21</v>
      </c>
      <c r="F1629" s="199" t="s">
        <v>2020</v>
      </c>
      <c r="G1629" s="197"/>
      <c r="H1629" s="200">
        <v>10.625999999999999</v>
      </c>
      <c r="I1629" s="201"/>
      <c r="J1629" s="197"/>
      <c r="K1629" s="197"/>
      <c r="L1629" s="202"/>
      <c r="M1629" s="203"/>
      <c r="N1629" s="204"/>
      <c r="O1629" s="204"/>
      <c r="P1629" s="204"/>
      <c r="Q1629" s="204"/>
      <c r="R1629" s="204"/>
      <c r="S1629" s="204"/>
      <c r="T1629" s="205"/>
      <c r="AT1629" s="206" t="s">
        <v>178</v>
      </c>
      <c r="AU1629" s="206" t="s">
        <v>87</v>
      </c>
      <c r="AV1629" s="13" t="s">
        <v>87</v>
      </c>
      <c r="AW1629" s="13" t="s">
        <v>38</v>
      </c>
      <c r="AX1629" s="13" t="s">
        <v>77</v>
      </c>
      <c r="AY1629" s="206" t="s">
        <v>165</v>
      </c>
    </row>
    <row r="1630" spans="1:65" s="14" customFormat="1" ht="11.25">
      <c r="B1630" s="207"/>
      <c r="C1630" s="208"/>
      <c r="D1630" s="189" t="s">
        <v>178</v>
      </c>
      <c r="E1630" s="209" t="s">
        <v>21</v>
      </c>
      <c r="F1630" s="210" t="s">
        <v>180</v>
      </c>
      <c r="G1630" s="208"/>
      <c r="H1630" s="211">
        <v>175.70400000000001</v>
      </c>
      <c r="I1630" s="212"/>
      <c r="J1630" s="208"/>
      <c r="K1630" s="208"/>
      <c r="L1630" s="213"/>
      <c r="M1630" s="214"/>
      <c r="N1630" s="215"/>
      <c r="O1630" s="215"/>
      <c r="P1630" s="215"/>
      <c r="Q1630" s="215"/>
      <c r="R1630" s="215"/>
      <c r="S1630" s="215"/>
      <c r="T1630" s="216"/>
      <c r="AT1630" s="217" t="s">
        <v>178</v>
      </c>
      <c r="AU1630" s="217" t="s">
        <v>87</v>
      </c>
      <c r="AV1630" s="14" t="s">
        <v>172</v>
      </c>
      <c r="AW1630" s="14" t="s">
        <v>38</v>
      </c>
      <c r="AX1630" s="14" t="s">
        <v>85</v>
      </c>
      <c r="AY1630" s="217" t="s">
        <v>165</v>
      </c>
    </row>
    <row r="1631" spans="1:65" s="2" customFormat="1" ht="37.9" customHeight="1">
      <c r="A1631" s="37"/>
      <c r="B1631" s="38"/>
      <c r="C1631" s="176" t="s">
        <v>2021</v>
      </c>
      <c r="D1631" s="176" t="s">
        <v>167</v>
      </c>
      <c r="E1631" s="177" t="s">
        <v>2022</v>
      </c>
      <c r="F1631" s="178" t="s">
        <v>2023</v>
      </c>
      <c r="G1631" s="179" t="s">
        <v>170</v>
      </c>
      <c r="H1631" s="180">
        <v>1030.3910000000001</v>
      </c>
      <c r="I1631" s="181"/>
      <c r="J1631" s="182">
        <f>ROUND(I1631*H1631,2)</f>
        <v>0</v>
      </c>
      <c r="K1631" s="178" t="s">
        <v>171</v>
      </c>
      <c r="L1631" s="42"/>
      <c r="M1631" s="183" t="s">
        <v>21</v>
      </c>
      <c r="N1631" s="184" t="s">
        <v>48</v>
      </c>
      <c r="O1631" s="67"/>
      <c r="P1631" s="185">
        <f>O1631*H1631</f>
        <v>0</v>
      </c>
      <c r="Q1631" s="185">
        <v>5.6800000000000002E-3</v>
      </c>
      <c r="R1631" s="185">
        <f>Q1631*H1631</f>
        <v>5.8526208800000008</v>
      </c>
      <c r="S1631" s="185">
        <v>0</v>
      </c>
      <c r="T1631" s="186">
        <f>S1631*H1631</f>
        <v>0</v>
      </c>
      <c r="U1631" s="37"/>
      <c r="V1631" s="37"/>
      <c r="W1631" s="37"/>
      <c r="X1631" s="37"/>
      <c r="Y1631" s="37"/>
      <c r="Z1631" s="37"/>
      <c r="AA1631" s="37"/>
      <c r="AB1631" s="37"/>
      <c r="AC1631" s="37"/>
      <c r="AD1631" s="37"/>
      <c r="AE1631" s="37"/>
      <c r="AR1631" s="187" t="s">
        <v>286</v>
      </c>
      <c r="AT1631" s="187" t="s">
        <v>167</v>
      </c>
      <c r="AU1631" s="187" t="s">
        <v>87</v>
      </c>
      <c r="AY1631" s="20" t="s">
        <v>165</v>
      </c>
      <c r="BE1631" s="188">
        <f>IF(N1631="základní",J1631,0)</f>
        <v>0</v>
      </c>
      <c r="BF1631" s="188">
        <f>IF(N1631="snížená",J1631,0)</f>
        <v>0</v>
      </c>
      <c r="BG1631" s="188">
        <f>IF(N1631="zákl. přenesená",J1631,0)</f>
        <v>0</v>
      </c>
      <c r="BH1631" s="188">
        <f>IF(N1631="sníž. přenesená",J1631,0)</f>
        <v>0</v>
      </c>
      <c r="BI1631" s="188">
        <f>IF(N1631="nulová",J1631,0)</f>
        <v>0</v>
      </c>
      <c r="BJ1631" s="20" t="s">
        <v>85</v>
      </c>
      <c r="BK1631" s="188">
        <f>ROUND(I1631*H1631,2)</f>
        <v>0</v>
      </c>
      <c r="BL1631" s="20" t="s">
        <v>286</v>
      </c>
      <c r="BM1631" s="187" t="s">
        <v>2024</v>
      </c>
    </row>
    <row r="1632" spans="1:65" s="2" customFormat="1" ht="29.25">
      <c r="A1632" s="37"/>
      <c r="B1632" s="38"/>
      <c r="C1632" s="39"/>
      <c r="D1632" s="189" t="s">
        <v>174</v>
      </c>
      <c r="E1632" s="39"/>
      <c r="F1632" s="190" t="s">
        <v>2025</v>
      </c>
      <c r="G1632" s="39"/>
      <c r="H1632" s="39"/>
      <c r="I1632" s="191"/>
      <c r="J1632" s="39"/>
      <c r="K1632" s="39"/>
      <c r="L1632" s="42"/>
      <c r="M1632" s="192"/>
      <c r="N1632" s="193"/>
      <c r="O1632" s="67"/>
      <c r="P1632" s="67"/>
      <c r="Q1632" s="67"/>
      <c r="R1632" s="67"/>
      <c r="S1632" s="67"/>
      <c r="T1632" s="68"/>
      <c r="U1632" s="37"/>
      <c r="V1632" s="37"/>
      <c r="W1632" s="37"/>
      <c r="X1632" s="37"/>
      <c r="Y1632" s="37"/>
      <c r="Z1632" s="37"/>
      <c r="AA1632" s="37"/>
      <c r="AB1632" s="37"/>
      <c r="AC1632" s="37"/>
      <c r="AD1632" s="37"/>
      <c r="AE1632" s="37"/>
      <c r="AT1632" s="20" t="s">
        <v>174</v>
      </c>
      <c r="AU1632" s="20" t="s">
        <v>87</v>
      </c>
    </row>
    <row r="1633" spans="1:65" s="2" customFormat="1" ht="11.25">
      <c r="A1633" s="37"/>
      <c r="B1633" s="38"/>
      <c r="C1633" s="39"/>
      <c r="D1633" s="194" t="s">
        <v>176</v>
      </c>
      <c r="E1633" s="39"/>
      <c r="F1633" s="195" t="s">
        <v>2026</v>
      </c>
      <c r="G1633" s="39"/>
      <c r="H1633" s="39"/>
      <c r="I1633" s="191"/>
      <c r="J1633" s="39"/>
      <c r="K1633" s="39"/>
      <c r="L1633" s="42"/>
      <c r="M1633" s="192"/>
      <c r="N1633" s="193"/>
      <c r="O1633" s="67"/>
      <c r="P1633" s="67"/>
      <c r="Q1633" s="67"/>
      <c r="R1633" s="67"/>
      <c r="S1633" s="67"/>
      <c r="T1633" s="68"/>
      <c r="U1633" s="37"/>
      <c r="V1633" s="37"/>
      <c r="W1633" s="37"/>
      <c r="X1633" s="37"/>
      <c r="Y1633" s="37"/>
      <c r="Z1633" s="37"/>
      <c r="AA1633" s="37"/>
      <c r="AB1633" s="37"/>
      <c r="AC1633" s="37"/>
      <c r="AD1633" s="37"/>
      <c r="AE1633" s="37"/>
      <c r="AT1633" s="20" t="s">
        <v>176</v>
      </c>
      <c r="AU1633" s="20" t="s">
        <v>87</v>
      </c>
    </row>
    <row r="1634" spans="1:65" s="2" customFormat="1" ht="68.25">
      <c r="A1634" s="37"/>
      <c r="B1634" s="38"/>
      <c r="C1634" s="39"/>
      <c r="D1634" s="189" t="s">
        <v>372</v>
      </c>
      <c r="E1634" s="39"/>
      <c r="F1634" s="249" t="s">
        <v>2012</v>
      </c>
      <c r="G1634" s="39"/>
      <c r="H1634" s="39"/>
      <c r="I1634" s="191"/>
      <c r="J1634" s="39"/>
      <c r="K1634" s="39"/>
      <c r="L1634" s="42"/>
      <c r="M1634" s="192"/>
      <c r="N1634" s="193"/>
      <c r="O1634" s="67"/>
      <c r="P1634" s="67"/>
      <c r="Q1634" s="67"/>
      <c r="R1634" s="67"/>
      <c r="S1634" s="67"/>
      <c r="T1634" s="68"/>
      <c r="U1634" s="37"/>
      <c r="V1634" s="37"/>
      <c r="W1634" s="37"/>
      <c r="X1634" s="37"/>
      <c r="Y1634" s="37"/>
      <c r="Z1634" s="37"/>
      <c r="AA1634" s="37"/>
      <c r="AB1634" s="37"/>
      <c r="AC1634" s="37"/>
      <c r="AD1634" s="37"/>
      <c r="AE1634" s="37"/>
      <c r="AT1634" s="20" t="s">
        <v>372</v>
      </c>
      <c r="AU1634" s="20" t="s">
        <v>87</v>
      </c>
    </row>
    <row r="1635" spans="1:65" s="13" customFormat="1" ht="33.75">
      <c r="B1635" s="196"/>
      <c r="C1635" s="197"/>
      <c r="D1635" s="189" t="s">
        <v>178</v>
      </c>
      <c r="E1635" s="198" t="s">
        <v>21</v>
      </c>
      <c r="F1635" s="199" t="s">
        <v>2027</v>
      </c>
      <c r="G1635" s="197"/>
      <c r="H1635" s="200">
        <v>1030.3910000000001</v>
      </c>
      <c r="I1635" s="201"/>
      <c r="J1635" s="197"/>
      <c r="K1635" s="197"/>
      <c r="L1635" s="202"/>
      <c r="M1635" s="203"/>
      <c r="N1635" s="204"/>
      <c r="O1635" s="204"/>
      <c r="P1635" s="204"/>
      <c r="Q1635" s="204"/>
      <c r="R1635" s="204"/>
      <c r="S1635" s="204"/>
      <c r="T1635" s="205"/>
      <c r="AT1635" s="206" t="s">
        <v>178</v>
      </c>
      <c r="AU1635" s="206" t="s">
        <v>87</v>
      </c>
      <c r="AV1635" s="13" t="s">
        <v>87</v>
      </c>
      <c r="AW1635" s="13" t="s">
        <v>38</v>
      </c>
      <c r="AX1635" s="13" t="s">
        <v>77</v>
      </c>
      <c r="AY1635" s="206" t="s">
        <v>165</v>
      </c>
    </row>
    <row r="1636" spans="1:65" s="14" customFormat="1" ht="11.25">
      <c r="B1636" s="207"/>
      <c r="C1636" s="208"/>
      <c r="D1636" s="189" t="s">
        <v>178</v>
      </c>
      <c r="E1636" s="209" t="s">
        <v>21</v>
      </c>
      <c r="F1636" s="210" t="s">
        <v>180</v>
      </c>
      <c r="G1636" s="208"/>
      <c r="H1636" s="211">
        <v>1030.3910000000001</v>
      </c>
      <c r="I1636" s="212"/>
      <c r="J1636" s="208"/>
      <c r="K1636" s="208"/>
      <c r="L1636" s="213"/>
      <c r="M1636" s="214"/>
      <c r="N1636" s="215"/>
      <c r="O1636" s="215"/>
      <c r="P1636" s="215"/>
      <c r="Q1636" s="215"/>
      <c r="R1636" s="215"/>
      <c r="S1636" s="215"/>
      <c r="T1636" s="216"/>
      <c r="AT1636" s="217" t="s">
        <v>178</v>
      </c>
      <c r="AU1636" s="217" t="s">
        <v>87</v>
      </c>
      <c r="AV1636" s="14" t="s">
        <v>172</v>
      </c>
      <c r="AW1636" s="14" t="s">
        <v>38</v>
      </c>
      <c r="AX1636" s="14" t="s">
        <v>85</v>
      </c>
      <c r="AY1636" s="217" t="s">
        <v>165</v>
      </c>
    </row>
    <row r="1637" spans="1:65" s="2" customFormat="1" ht="37.9" customHeight="1">
      <c r="A1637" s="37"/>
      <c r="B1637" s="38"/>
      <c r="C1637" s="239" t="s">
        <v>2028</v>
      </c>
      <c r="D1637" s="239" t="s">
        <v>281</v>
      </c>
      <c r="E1637" s="240" t="s">
        <v>2016</v>
      </c>
      <c r="F1637" s="241" t="s">
        <v>2017</v>
      </c>
      <c r="G1637" s="242" t="s">
        <v>170</v>
      </c>
      <c r="H1637" s="243">
        <v>1184.95</v>
      </c>
      <c r="I1637" s="244"/>
      <c r="J1637" s="245">
        <f>ROUND(I1637*H1637,2)</f>
        <v>0</v>
      </c>
      <c r="K1637" s="241" t="s">
        <v>171</v>
      </c>
      <c r="L1637" s="246"/>
      <c r="M1637" s="247" t="s">
        <v>21</v>
      </c>
      <c r="N1637" s="248" t="s">
        <v>48</v>
      </c>
      <c r="O1637" s="67"/>
      <c r="P1637" s="185">
        <f>O1637*H1637</f>
        <v>0</v>
      </c>
      <c r="Q1637" s="185">
        <v>4.7999999999999996E-3</v>
      </c>
      <c r="R1637" s="185">
        <f>Q1637*H1637</f>
        <v>5.6877599999999999</v>
      </c>
      <c r="S1637" s="185">
        <v>0</v>
      </c>
      <c r="T1637" s="186">
        <f>S1637*H1637</f>
        <v>0</v>
      </c>
      <c r="U1637" s="37"/>
      <c r="V1637" s="37"/>
      <c r="W1637" s="37"/>
      <c r="X1637" s="37"/>
      <c r="Y1637" s="37"/>
      <c r="Z1637" s="37"/>
      <c r="AA1637" s="37"/>
      <c r="AB1637" s="37"/>
      <c r="AC1637" s="37"/>
      <c r="AD1637" s="37"/>
      <c r="AE1637" s="37"/>
      <c r="AR1637" s="187" t="s">
        <v>404</v>
      </c>
      <c r="AT1637" s="187" t="s">
        <v>281</v>
      </c>
      <c r="AU1637" s="187" t="s">
        <v>87</v>
      </c>
      <c r="AY1637" s="20" t="s">
        <v>165</v>
      </c>
      <c r="BE1637" s="188">
        <f>IF(N1637="základní",J1637,0)</f>
        <v>0</v>
      </c>
      <c r="BF1637" s="188">
        <f>IF(N1637="snížená",J1637,0)</f>
        <v>0</v>
      </c>
      <c r="BG1637" s="188">
        <f>IF(N1637="zákl. přenesená",J1637,0)</f>
        <v>0</v>
      </c>
      <c r="BH1637" s="188">
        <f>IF(N1637="sníž. přenesená",J1637,0)</f>
        <v>0</v>
      </c>
      <c r="BI1637" s="188">
        <f>IF(N1637="nulová",J1637,0)</f>
        <v>0</v>
      </c>
      <c r="BJ1637" s="20" t="s">
        <v>85</v>
      </c>
      <c r="BK1637" s="188">
        <f>ROUND(I1637*H1637,2)</f>
        <v>0</v>
      </c>
      <c r="BL1637" s="20" t="s">
        <v>286</v>
      </c>
      <c r="BM1637" s="187" t="s">
        <v>2029</v>
      </c>
    </row>
    <row r="1638" spans="1:65" s="2" customFormat="1" ht="19.5">
      <c r="A1638" s="37"/>
      <c r="B1638" s="38"/>
      <c r="C1638" s="39"/>
      <c r="D1638" s="189" t="s">
        <v>174</v>
      </c>
      <c r="E1638" s="39"/>
      <c r="F1638" s="190" t="s">
        <v>2017</v>
      </c>
      <c r="G1638" s="39"/>
      <c r="H1638" s="39"/>
      <c r="I1638" s="191"/>
      <c r="J1638" s="39"/>
      <c r="K1638" s="39"/>
      <c r="L1638" s="42"/>
      <c r="M1638" s="192"/>
      <c r="N1638" s="193"/>
      <c r="O1638" s="67"/>
      <c r="P1638" s="67"/>
      <c r="Q1638" s="67"/>
      <c r="R1638" s="67"/>
      <c r="S1638" s="67"/>
      <c r="T1638" s="68"/>
      <c r="U1638" s="37"/>
      <c r="V1638" s="37"/>
      <c r="W1638" s="37"/>
      <c r="X1638" s="37"/>
      <c r="Y1638" s="37"/>
      <c r="Z1638" s="37"/>
      <c r="AA1638" s="37"/>
      <c r="AB1638" s="37"/>
      <c r="AC1638" s="37"/>
      <c r="AD1638" s="37"/>
      <c r="AE1638" s="37"/>
      <c r="AT1638" s="20" t="s">
        <v>174</v>
      </c>
      <c r="AU1638" s="20" t="s">
        <v>87</v>
      </c>
    </row>
    <row r="1639" spans="1:65" s="13" customFormat="1" ht="33.75">
      <c r="B1639" s="196"/>
      <c r="C1639" s="197"/>
      <c r="D1639" s="189" t="s">
        <v>178</v>
      </c>
      <c r="E1639" s="198" t="s">
        <v>21</v>
      </c>
      <c r="F1639" s="199" t="s">
        <v>2030</v>
      </c>
      <c r="G1639" s="197"/>
      <c r="H1639" s="200">
        <v>1184.95</v>
      </c>
      <c r="I1639" s="201"/>
      <c r="J1639" s="197"/>
      <c r="K1639" s="197"/>
      <c r="L1639" s="202"/>
      <c r="M1639" s="203"/>
      <c r="N1639" s="204"/>
      <c r="O1639" s="204"/>
      <c r="P1639" s="204"/>
      <c r="Q1639" s="204"/>
      <c r="R1639" s="204"/>
      <c r="S1639" s="204"/>
      <c r="T1639" s="205"/>
      <c r="AT1639" s="206" t="s">
        <v>178</v>
      </c>
      <c r="AU1639" s="206" t="s">
        <v>87</v>
      </c>
      <c r="AV1639" s="13" t="s">
        <v>87</v>
      </c>
      <c r="AW1639" s="13" t="s">
        <v>38</v>
      </c>
      <c r="AX1639" s="13" t="s">
        <v>77</v>
      </c>
      <c r="AY1639" s="206" t="s">
        <v>165</v>
      </c>
    </row>
    <row r="1640" spans="1:65" s="14" customFormat="1" ht="11.25">
      <c r="B1640" s="207"/>
      <c r="C1640" s="208"/>
      <c r="D1640" s="189" t="s">
        <v>178</v>
      </c>
      <c r="E1640" s="209" t="s">
        <v>21</v>
      </c>
      <c r="F1640" s="210" t="s">
        <v>180</v>
      </c>
      <c r="G1640" s="208"/>
      <c r="H1640" s="211">
        <v>1184.95</v>
      </c>
      <c r="I1640" s="212"/>
      <c r="J1640" s="208"/>
      <c r="K1640" s="208"/>
      <c r="L1640" s="213"/>
      <c r="M1640" s="214"/>
      <c r="N1640" s="215"/>
      <c r="O1640" s="215"/>
      <c r="P1640" s="215"/>
      <c r="Q1640" s="215"/>
      <c r="R1640" s="215"/>
      <c r="S1640" s="215"/>
      <c r="T1640" s="216"/>
      <c r="AT1640" s="217" t="s">
        <v>178</v>
      </c>
      <c r="AU1640" s="217" t="s">
        <v>87</v>
      </c>
      <c r="AV1640" s="14" t="s">
        <v>172</v>
      </c>
      <c r="AW1640" s="14" t="s">
        <v>38</v>
      </c>
      <c r="AX1640" s="14" t="s">
        <v>85</v>
      </c>
      <c r="AY1640" s="217" t="s">
        <v>165</v>
      </c>
    </row>
    <row r="1641" spans="1:65" s="2" customFormat="1" ht="24.2" customHeight="1">
      <c r="A1641" s="37"/>
      <c r="B1641" s="38"/>
      <c r="C1641" s="176" t="s">
        <v>2031</v>
      </c>
      <c r="D1641" s="176" t="s">
        <v>167</v>
      </c>
      <c r="E1641" s="177" t="s">
        <v>2032</v>
      </c>
      <c r="F1641" s="178" t="s">
        <v>2033</v>
      </c>
      <c r="G1641" s="179" t="s">
        <v>196</v>
      </c>
      <c r="H1641" s="180">
        <v>2</v>
      </c>
      <c r="I1641" s="181"/>
      <c r="J1641" s="182">
        <f>ROUND(I1641*H1641,2)</f>
        <v>0</v>
      </c>
      <c r="K1641" s="178" t="s">
        <v>171</v>
      </c>
      <c r="L1641" s="42"/>
      <c r="M1641" s="183" t="s">
        <v>21</v>
      </c>
      <c r="N1641" s="184" t="s">
        <v>48</v>
      </c>
      <c r="O1641" s="67"/>
      <c r="P1641" s="185">
        <f>O1641*H1641</f>
        <v>0</v>
      </c>
      <c r="Q1641" s="185">
        <v>1.0500000000000001E-2</v>
      </c>
      <c r="R1641" s="185">
        <f>Q1641*H1641</f>
        <v>2.1000000000000001E-2</v>
      </c>
      <c r="S1641" s="185">
        <v>0</v>
      </c>
      <c r="T1641" s="186">
        <f>S1641*H1641</f>
        <v>0</v>
      </c>
      <c r="U1641" s="37"/>
      <c r="V1641" s="37"/>
      <c r="W1641" s="37"/>
      <c r="X1641" s="37"/>
      <c r="Y1641" s="37"/>
      <c r="Z1641" s="37"/>
      <c r="AA1641" s="37"/>
      <c r="AB1641" s="37"/>
      <c r="AC1641" s="37"/>
      <c r="AD1641" s="37"/>
      <c r="AE1641" s="37"/>
      <c r="AR1641" s="187" t="s">
        <v>286</v>
      </c>
      <c r="AT1641" s="187" t="s">
        <v>167</v>
      </c>
      <c r="AU1641" s="187" t="s">
        <v>87</v>
      </c>
      <c r="AY1641" s="20" t="s">
        <v>165</v>
      </c>
      <c r="BE1641" s="188">
        <f>IF(N1641="základní",J1641,0)</f>
        <v>0</v>
      </c>
      <c r="BF1641" s="188">
        <f>IF(N1641="snížená",J1641,0)</f>
        <v>0</v>
      </c>
      <c r="BG1641" s="188">
        <f>IF(N1641="zákl. přenesená",J1641,0)</f>
        <v>0</v>
      </c>
      <c r="BH1641" s="188">
        <f>IF(N1641="sníž. přenesená",J1641,0)</f>
        <v>0</v>
      </c>
      <c r="BI1641" s="188">
        <f>IF(N1641="nulová",J1641,0)</f>
        <v>0</v>
      </c>
      <c r="BJ1641" s="20" t="s">
        <v>85</v>
      </c>
      <c r="BK1641" s="188">
        <f>ROUND(I1641*H1641,2)</f>
        <v>0</v>
      </c>
      <c r="BL1641" s="20" t="s">
        <v>286</v>
      </c>
      <c r="BM1641" s="187" t="s">
        <v>2034</v>
      </c>
    </row>
    <row r="1642" spans="1:65" s="2" customFormat="1" ht="19.5">
      <c r="A1642" s="37"/>
      <c r="B1642" s="38"/>
      <c r="C1642" s="39"/>
      <c r="D1642" s="189" t="s">
        <v>174</v>
      </c>
      <c r="E1642" s="39"/>
      <c r="F1642" s="190" t="s">
        <v>2035</v>
      </c>
      <c r="G1642" s="39"/>
      <c r="H1642" s="39"/>
      <c r="I1642" s="191"/>
      <c r="J1642" s="39"/>
      <c r="K1642" s="39"/>
      <c r="L1642" s="42"/>
      <c r="M1642" s="192"/>
      <c r="N1642" s="193"/>
      <c r="O1642" s="67"/>
      <c r="P1642" s="67"/>
      <c r="Q1642" s="67"/>
      <c r="R1642" s="67"/>
      <c r="S1642" s="67"/>
      <c r="T1642" s="68"/>
      <c r="U1642" s="37"/>
      <c r="V1642" s="37"/>
      <c r="W1642" s="37"/>
      <c r="X1642" s="37"/>
      <c r="Y1642" s="37"/>
      <c r="Z1642" s="37"/>
      <c r="AA1642" s="37"/>
      <c r="AB1642" s="37"/>
      <c r="AC1642" s="37"/>
      <c r="AD1642" s="37"/>
      <c r="AE1642" s="37"/>
      <c r="AT1642" s="20" t="s">
        <v>174</v>
      </c>
      <c r="AU1642" s="20" t="s">
        <v>87</v>
      </c>
    </row>
    <row r="1643" spans="1:65" s="2" customFormat="1" ht="11.25">
      <c r="A1643" s="37"/>
      <c r="B1643" s="38"/>
      <c r="C1643" s="39"/>
      <c r="D1643" s="194" t="s">
        <v>176</v>
      </c>
      <c r="E1643" s="39"/>
      <c r="F1643" s="195" t="s">
        <v>2036</v>
      </c>
      <c r="G1643" s="39"/>
      <c r="H1643" s="39"/>
      <c r="I1643" s="191"/>
      <c r="J1643" s="39"/>
      <c r="K1643" s="39"/>
      <c r="L1643" s="42"/>
      <c r="M1643" s="192"/>
      <c r="N1643" s="193"/>
      <c r="O1643" s="67"/>
      <c r="P1643" s="67"/>
      <c r="Q1643" s="67"/>
      <c r="R1643" s="67"/>
      <c r="S1643" s="67"/>
      <c r="T1643" s="68"/>
      <c r="U1643" s="37"/>
      <c r="V1643" s="37"/>
      <c r="W1643" s="37"/>
      <c r="X1643" s="37"/>
      <c r="Y1643" s="37"/>
      <c r="Z1643" s="37"/>
      <c r="AA1643" s="37"/>
      <c r="AB1643" s="37"/>
      <c r="AC1643" s="37"/>
      <c r="AD1643" s="37"/>
      <c r="AE1643" s="37"/>
      <c r="AT1643" s="20" t="s">
        <v>176</v>
      </c>
      <c r="AU1643" s="20" t="s">
        <v>87</v>
      </c>
    </row>
    <row r="1644" spans="1:65" s="2" customFormat="1" ht="19.5">
      <c r="A1644" s="37"/>
      <c r="B1644" s="38"/>
      <c r="C1644" s="39"/>
      <c r="D1644" s="189" t="s">
        <v>372</v>
      </c>
      <c r="E1644" s="39"/>
      <c r="F1644" s="249" t="s">
        <v>2037</v>
      </c>
      <c r="G1644" s="39"/>
      <c r="H1644" s="39"/>
      <c r="I1644" s="191"/>
      <c r="J1644" s="39"/>
      <c r="K1644" s="39"/>
      <c r="L1644" s="42"/>
      <c r="M1644" s="192"/>
      <c r="N1644" s="193"/>
      <c r="O1644" s="67"/>
      <c r="P1644" s="67"/>
      <c r="Q1644" s="67"/>
      <c r="R1644" s="67"/>
      <c r="S1644" s="67"/>
      <c r="T1644" s="68"/>
      <c r="U1644" s="37"/>
      <c r="V1644" s="37"/>
      <c r="W1644" s="37"/>
      <c r="X1644" s="37"/>
      <c r="Y1644" s="37"/>
      <c r="Z1644" s="37"/>
      <c r="AA1644" s="37"/>
      <c r="AB1644" s="37"/>
      <c r="AC1644" s="37"/>
      <c r="AD1644" s="37"/>
      <c r="AE1644" s="37"/>
      <c r="AT1644" s="20" t="s">
        <v>372</v>
      </c>
      <c r="AU1644" s="20" t="s">
        <v>87</v>
      </c>
    </row>
    <row r="1645" spans="1:65" s="13" customFormat="1" ht="11.25">
      <c r="B1645" s="196"/>
      <c r="C1645" s="197"/>
      <c r="D1645" s="189" t="s">
        <v>178</v>
      </c>
      <c r="E1645" s="198" t="s">
        <v>21</v>
      </c>
      <c r="F1645" s="199" t="s">
        <v>2038</v>
      </c>
      <c r="G1645" s="197"/>
      <c r="H1645" s="200">
        <v>2</v>
      </c>
      <c r="I1645" s="201"/>
      <c r="J1645" s="197"/>
      <c r="K1645" s="197"/>
      <c r="L1645" s="202"/>
      <c r="M1645" s="203"/>
      <c r="N1645" s="204"/>
      <c r="O1645" s="204"/>
      <c r="P1645" s="204"/>
      <c r="Q1645" s="204"/>
      <c r="R1645" s="204"/>
      <c r="S1645" s="204"/>
      <c r="T1645" s="205"/>
      <c r="AT1645" s="206" t="s">
        <v>178</v>
      </c>
      <c r="AU1645" s="206" t="s">
        <v>87</v>
      </c>
      <c r="AV1645" s="13" t="s">
        <v>87</v>
      </c>
      <c r="AW1645" s="13" t="s">
        <v>38</v>
      </c>
      <c r="AX1645" s="13" t="s">
        <v>77</v>
      </c>
      <c r="AY1645" s="206" t="s">
        <v>165</v>
      </c>
    </row>
    <row r="1646" spans="1:65" s="14" customFormat="1" ht="11.25">
      <c r="B1646" s="207"/>
      <c r="C1646" s="208"/>
      <c r="D1646" s="189" t="s">
        <v>178</v>
      </c>
      <c r="E1646" s="209" t="s">
        <v>21</v>
      </c>
      <c r="F1646" s="210" t="s">
        <v>180</v>
      </c>
      <c r="G1646" s="208"/>
      <c r="H1646" s="211">
        <v>2</v>
      </c>
      <c r="I1646" s="212"/>
      <c r="J1646" s="208"/>
      <c r="K1646" s="208"/>
      <c r="L1646" s="213"/>
      <c r="M1646" s="214"/>
      <c r="N1646" s="215"/>
      <c r="O1646" s="215"/>
      <c r="P1646" s="215"/>
      <c r="Q1646" s="215"/>
      <c r="R1646" s="215"/>
      <c r="S1646" s="215"/>
      <c r="T1646" s="216"/>
      <c r="AT1646" s="217" t="s">
        <v>178</v>
      </c>
      <c r="AU1646" s="217" t="s">
        <v>87</v>
      </c>
      <c r="AV1646" s="14" t="s">
        <v>172</v>
      </c>
      <c r="AW1646" s="14" t="s">
        <v>38</v>
      </c>
      <c r="AX1646" s="14" t="s">
        <v>85</v>
      </c>
      <c r="AY1646" s="217" t="s">
        <v>165</v>
      </c>
    </row>
    <row r="1647" spans="1:65" s="2" customFormat="1" ht="24.2" customHeight="1">
      <c r="A1647" s="37"/>
      <c r="B1647" s="38"/>
      <c r="C1647" s="176" t="s">
        <v>2039</v>
      </c>
      <c r="D1647" s="176" t="s">
        <v>167</v>
      </c>
      <c r="E1647" s="177" t="s">
        <v>2040</v>
      </c>
      <c r="F1647" s="178" t="s">
        <v>2041</v>
      </c>
      <c r="G1647" s="179" t="s">
        <v>261</v>
      </c>
      <c r="H1647" s="180">
        <v>13.5</v>
      </c>
      <c r="I1647" s="181"/>
      <c r="J1647" s="182">
        <f>ROUND(I1647*H1647,2)</f>
        <v>0</v>
      </c>
      <c r="K1647" s="178" t="s">
        <v>171</v>
      </c>
      <c r="L1647" s="42"/>
      <c r="M1647" s="183" t="s">
        <v>21</v>
      </c>
      <c r="N1647" s="184" t="s">
        <v>48</v>
      </c>
      <c r="O1647" s="67"/>
      <c r="P1647" s="185">
        <f>O1647*H1647</f>
        <v>0</v>
      </c>
      <c r="Q1647" s="185">
        <v>0</v>
      </c>
      <c r="R1647" s="185">
        <f>Q1647*H1647</f>
        <v>0</v>
      </c>
      <c r="S1647" s="185">
        <v>0</v>
      </c>
      <c r="T1647" s="186">
        <f>S1647*H1647</f>
        <v>0</v>
      </c>
      <c r="U1647" s="37"/>
      <c r="V1647" s="37"/>
      <c r="W1647" s="37"/>
      <c r="X1647" s="37"/>
      <c r="Y1647" s="37"/>
      <c r="Z1647" s="37"/>
      <c r="AA1647" s="37"/>
      <c r="AB1647" s="37"/>
      <c r="AC1647" s="37"/>
      <c r="AD1647" s="37"/>
      <c r="AE1647" s="37"/>
      <c r="AR1647" s="187" t="s">
        <v>286</v>
      </c>
      <c r="AT1647" s="187" t="s">
        <v>167</v>
      </c>
      <c r="AU1647" s="187" t="s">
        <v>87</v>
      </c>
      <c r="AY1647" s="20" t="s">
        <v>165</v>
      </c>
      <c r="BE1647" s="188">
        <f>IF(N1647="základní",J1647,0)</f>
        <v>0</v>
      </c>
      <c r="BF1647" s="188">
        <f>IF(N1647="snížená",J1647,0)</f>
        <v>0</v>
      </c>
      <c r="BG1647" s="188">
        <f>IF(N1647="zákl. přenesená",J1647,0)</f>
        <v>0</v>
      </c>
      <c r="BH1647" s="188">
        <f>IF(N1647="sníž. přenesená",J1647,0)</f>
        <v>0</v>
      </c>
      <c r="BI1647" s="188">
        <f>IF(N1647="nulová",J1647,0)</f>
        <v>0</v>
      </c>
      <c r="BJ1647" s="20" t="s">
        <v>85</v>
      </c>
      <c r="BK1647" s="188">
        <f>ROUND(I1647*H1647,2)</f>
        <v>0</v>
      </c>
      <c r="BL1647" s="20" t="s">
        <v>286</v>
      </c>
      <c r="BM1647" s="187" t="s">
        <v>2042</v>
      </c>
    </row>
    <row r="1648" spans="1:65" s="2" customFormat="1" ht="29.25">
      <c r="A1648" s="37"/>
      <c r="B1648" s="38"/>
      <c r="C1648" s="39"/>
      <c r="D1648" s="189" t="s">
        <v>174</v>
      </c>
      <c r="E1648" s="39"/>
      <c r="F1648" s="190" t="s">
        <v>2043</v>
      </c>
      <c r="G1648" s="39"/>
      <c r="H1648" s="39"/>
      <c r="I1648" s="191"/>
      <c r="J1648" s="39"/>
      <c r="K1648" s="39"/>
      <c r="L1648" s="42"/>
      <c r="M1648" s="192"/>
      <c r="N1648" s="193"/>
      <c r="O1648" s="67"/>
      <c r="P1648" s="67"/>
      <c r="Q1648" s="67"/>
      <c r="R1648" s="67"/>
      <c r="S1648" s="67"/>
      <c r="T1648" s="68"/>
      <c r="U1648" s="37"/>
      <c r="V1648" s="37"/>
      <c r="W1648" s="37"/>
      <c r="X1648" s="37"/>
      <c r="Y1648" s="37"/>
      <c r="Z1648" s="37"/>
      <c r="AA1648" s="37"/>
      <c r="AB1648" s="37"/>
      <c r="AC1648" s="37"/>
      <c r="AD1648" s="37"/>
      <c r="AE1648" s="37"/>
      <c r="AT1648" s="20" t="s">
        <v>174</v>
      </c>
      <c r="AU1648" s="20" t="s">
        <v>87</v>
      </c>
    </row>
    <row r="1649" spans="1:65" s="2" customFormat="1" ht="11.25">
      <c r="A1649" s="37"/>
      <c r="B1649" s="38"/>
      <c r="C1649" s="39"/>
      <c r="D1649" s="194" t="s">
        <v>176</v>
      </c>
      <c r="E1649" s="39"/>
      <c r="F1649" s="195" t="s">
        <v>2044</v>
      </c>
      <c r="G1649" s="39"/>
      <c r="H1649" s="39"/>
      <c r="I1649" s="191"/>
      <c r="J1649" s="39"/>
      <c r="K1649" s="39"/>
      <c r="L1649" s="42"/>
      <c r="M1649" s="192"/>
      <c r="N1649" s="193"/>
      <c r="O1649" s="67"/>
      <c r="P1649" s="67"/>
      <c r="Q1649" s="67"/>
      <c r="R1649" s="67"/>
      <c r="S1649" s="67"/>
      <c r="T1649" s="68"/>
      <c r="U1649" s="37"/>
      <c r="V1649" s="37"/>
      <c r="W1649" s="37"/>
      <c r="X1649" s="37"/>
      <c r="Y1649" s="37"/>
      <c r="Z1649" s="37"/>
      <c r="AA1649" s="37"/>
      <c r="AB1649" s="37"/>
      <c r="AC1649" s="37"/>
      <c r="AD1649" s="37"/>
      <c r="AE1649" s="37"/>
      <c r="AT1649" s="20" t="s">
        <v>176</v>
      </c>
      <c r="AU1649" s="20" t="s">
        <v>87</v>
      </c>
    </row>
    <row r="1650" spans="1:65" s="12" customFormat="1" ht="22.9" customHeight="1">
      <c r="B1650" s="160"/>
      <c r="C1650" s="161"/>
      <c r="D1650" s="162" t="s">
        <v>76</v>
      </c>
      <c r="E1650" s="174" t="s">
        <v>2045</v>
      </c>
      <c r="F1650" s="174" t="s">
        <v>2046</v>
      </c>
      <c r="G1650" s="161"/>
      <c r="H1650" s="161"/>
      <c r="I1650" s="164"/>
      <c r="J1650" s="175">
        <f>BK1650</f>
        <v>0</v>
      </c>
      <c r="K1650" s="161"/>
      <c r="L1650" s="166"/>
      <c r="M1650" s="167"/>
      <c r="N1650" s="168"/>
      <c r="O1650" s="168"/>
      <c r="P1650" s="169">
        <f>SUM(P1651:P1663)</f>
        <v>0</v>
      </c>
      <c r="Q1650" s="168"/>
      <c r="R1650" s="169">
        <f>SUM(R1651:R1663)</f>
        <v>2.8300000000000001E-3</v>
      </c>
      <c r="S1650" s="168"/>
      <c r="T1650" s="170">
        <f>SUM(T1651:T1663)</f>
        <v>0</v>
      </c>
      <c r="AR1650" s="171" t="s">
        <v>87</v>
      </c>
      <c r="AT1650" s="172" t="s">
        <v>76</v>
      </c>
      <c r="AU1650" s="172" t="s">
        <v>85</v>
      </c>
      <c r="AY1650" s="171" t="s">
        <v>165</v>
      </c>
      <c r="BK1650" s="173">
        <f>SUM(BK1651:BK1663)</f>
        <v>0</v>
      </c>
    </row>
    <row r="1651" spans="1:65" s="2" customFormat="1" ht="16.5" customHeight="1">
      <c r="A1651" s="37"/>
      <c r="B1651" s="38"/>
      <c r="C1651" s="176" t="s">
        <v>2047</v>
      </c>
      <c r="D1651" s="176" t="s">
        <v>167</v>
      </c>
      <c r="E1651" s="177" t="s">
        <v>2048</v>
      </c>
      <c r="F1651" s="178" t="s">
        <v>2049</v>
      </c>
      <c r="G1651" s="179" t="s">
        <v>449</v>
      </c>
      <c r="H1651" s="180">
        <v>5</v>
      </c>
      <c r="I1651" s="181"/>
      <c r="J1651" s="182">
        <f>ROUND(I1651*H1651,2)</f>
        <v>0</v>
      </c>
      <c r="K1651" s="178" t="s">
        <v>171</v>
      </c>
      <c r="L1651" s="42"/>
      <c r="M1651" s="183" t="s">
        <v>21</v>
      </c>
      <c r="N1651" s="184" t="s">
        <v>48</v>
      </c>
      <c r="O1651" s="67"/>
      <c r="P1651" s="185">
        <f>O1651*H1651</f>
        <v>0</v>
      </c>
      <c r="Q1651" s="185">
        <v>1.6000000000000001E-4</v>
      </c>
      <c r="R1651" s="185">
        <f>Q1651*H1651</f>
        <v>8.0000000000000004E-4</v>
      </c>
      <c r="S1651" s="185">
        <v>0</v>
      </c>
      <c r="T1651" s="186">
        <f>S1651*H1651</f>
        <v>0</v>
      </c>
      <c r="U1651" s="37"/>
      <c r="V1651" s="37"/>
      <c r="W1651" s="37"/>
      <c r="X1651" s="37"/>
      <c r="Y1651" s="37"/>
      <c r="Z1651" s="37"/>
      <c r="AA1651" s="37"/>
      <c r="AB1651" s="37"/>
      <c r="AC1651" s="37"/>
      <c r="AD1651" s="37"/>
      <c r="AE1651" s="37"/>
      <c r="AR1651" s="187" t="s">
        <v>286</v>
      </c>
      <c r="AT1651" s="187" t="s">
        <v>167</v>
      </c>
      <c r="AU1651" s="187" t="s">
        <v>87</v>
      </c>
      <c r="AY1651" s="20" t="s">
        <v>165</v>
      </c>
      <c r="BE1651" s="188">
        <f>IF(N1651="základní",J1651,0)</f>
        <v>0</v>
      </c>
      <c r="BF1651" s="188">
        <f>IF(N1651="snížená",J1651,0)</f>
        <v>0</v>
      </c>
      <c r="BG1651" s="188">
        <f>IF(N1651="zákl. přenesená",J1651,0)</f>
        <v>0</v>
      </c>
      <c r="BH1651" s="188">
        <f>IF(N1651="sníž. přenesená",J1651,0)</f>
        <v>0</v>
      </c>
      <c r="BI1651" s="188">
        <f>IF(N1651="nulová",J1651,0)</f>
        <v>0</v>
      </c>
      <c r="BJ1651" s="20" t="s">
        <v>85</v>
      </c>
      <c r="BK1651" s="188">
        <f>ROUND(I1651*H1651,2)</f>
        <v>0</v>
      </c>
      <c r="BL1651" s="20" t="s">
        <v>286</v>
      </c>
      <c r="BM1651" s="187" t="s">
        <v>2050</v>
      </c>
    </row>
    <row r="1652" spans="1:65" s="2" customFormat="1" ht="11.25">
      <c r="A1652" s="37"/>
      <c r="B1652" s="38"/>
      <c r="C1652" s="39"/>
      <c r="D1652" s="189" t="s">
        <v>174</v>
      </c>
      <c r="E1652" s="39"/>
      <c r="F1652" s="190" t="s">
        <v>2051</v>
      </c>
      <c r="G1652" s="39"/>
      <c r="H1652" s="39"/>
      <c r="I1652" s="191"/>
      <c r="J1652" s="39"/>
      <c r="K1652" s="39"/>
      <c r="L1652" s="42"/>
      <c r="M1652" s="192"/>
      <c r="N1652" s="193"/>
      <c r="O1652" s="67"/>
      <c r="P1652" s="67"/>
      <c r="Q1652" s="67"/>
      <c r="R1652" s="67"/>
      <c r="S1652" s="67"/>
      <c r="T1652" s="68"/>
      <c r="U1652" s="37"/>
      <c r="V1652" s="37"/>
      <c r="W1652" s="37"/>
      <c r="X1652" s="37"/>
      <c r="Y1652" s="37"/>
      <c r="Z1652" s="37"/>
      <c r="AA1652" s="37"/>
      <c r="AB1652" s="37"/>
      <c r="AC1652" s="37"/>
      <c r="AD1652" s="37"/>
      <c r="AE1652" s="37"/>
      <c r="AT1652" s="20" t="s">
        <v>174</v>
      </c>
      <c r="AU1652" s="20" t="s">
        <v>87</v>
      </c>
    </row>
    <row r="1653" spans="1:65" s="2" customFormat="1" ht="11.25">
      <c r="A1653" s="37"/>
      <c r="B1653" s="38"/>
      <c r="C1653" s="39"/>
      <c r="D1653" s="194" t="s">
        <v>176</v>
      </c>
      <c r="E1653" s="39"/>
      <c r="F1653" s="195" t="s">
        <v>2052</v>
      </c>
      <c r="G1653" s="39"/>
      <c r="H1653" s="39"/>
      <c r="I1653" s="191"/>
      <c r="J1653" s="39"/>
      <c r="K1653" s="39"/>
      <c r="L1653" s="42"/>
      <c r="M1653" s="192"/>
      <c r="N1653" s="193"/>
      <c r="O1653" s="67"/>
      <c r="P1653" s="67"/>
      <c r="Q1653" s="67"/>
      <c r="R1653" s="67"/>
      <c r="S1653" s="67"/>
      <c r="T1653" s="68"/>
      <c r="U1653" s="37"/>
      <c r="V1653" s="37"/>
      <c r="W1653" s="37"/>
      <c r="X1653" s="37"/>
      <c r="Y1653" s="37"/>
      <c r="Z1653" s="37"/>
      <c r="AA1653" s="37"/>
      <c r="AB1653" s="37"/>
      <c r="AC1653" s="37"/>
      <c r="AD1653" s="37"/>
      <c r="AE1653" s="37"/>
      <c r="AT1653" s="20" t="s">
        <v>176</v>
      </c>
      <c r="AU1653" s="20" t="s">
        <v>87</v>
      </c>
    </row>
    <row r="1654" spans="1:65" s="13" customFormat="1" ht="22.5">
      <c r="B1654" s="196"/>
      <c r="C1654" s="197"/>
      <c r="D1654" s="189" t="s">
        <v>178</v>
      </c>
      <c r="E1654" s="198" t="s">
        <v>21</v>
      </c>
      <c r="F1654" s="199" t="s">
        <v>2053</v>
      </c>
      <c r="G1654" s="197"/>
      <c r="H1654" s="200">
        <v>5</v>
      </c>
      <c r="I1654" s="201"/>
      <c r="J1654" s="197"/>
      <c r="K1654" s="197"/>
      <c r="L1654" s="202"/>
      <c r="M1654" s="203"/>
      <c r="N1654" s="204"/>
      <c r="O1654" s="204"/>
      <c r="P1654" s="204"/>
      <c r="Q1654" s="204"/>
      <c r="R1654" s="204"/>
      <c r="S1654" s="204"/>
      <c r="T1654" s="205"/>
      <c r="AT1654" s="206" t="s">
        <v>178</v>
      </c>
      <c r="AU1654" s="206" t="s">
        <v>87</v>
      </c>
      <c r="AV1654" s="13" t="s">
        <v>87</v>
      </c>
      <c r="AW1654" s="13" t="s">
        <v>38</v>
      </c>
      <c r="AX1654" s="13" t="s">
        <v>77</v>
      </c>
      <c r="AY1654" s="206" t="s">
        <v>165</v>
      </c>
    </row>
    <row r="1655" spans="1:65" s="14" customFormat="1" ht="11.25">
      <c r="B1655" s="207"/>
      <c r="C1655" s="208"/>
      <c r="D1655" s="189" t="s">
        <v>178</v>
      </c>
      <c r="E1655" s="209" t="s">
        <v>21</v>
      </c>
      <c r="F1655" s="210" t="s">
        <v>180</v>
      </c>
      <c r="G1655" s="208"/>
      <c r="H1655" s="211">
        <v>5</v>
      </c>
      <c r="I1655" s="212"/>
      <c r="J1655" s="208"/>
      <c r="K1655" s="208"/>
      <c r="L1655" s="213"/>
      <c r="M1655" s="214"/>
      <c r="N1655" s="215"/>
      <c r="O1655" s="215"/>
      <c r="P1655" s="215"/>
      <c r="Q1655" s="215"/>
      <c r="R1655" s="215"/>
      <c r="S1655" s="215"/>
      <c r="T1655" s="216"/>
      <c r="AT1655" s="217" t="s">
        <v>178</v>
      </c>
      <c r="AU1655" s="217" t="s">
        <v>87</v>
      </c>
      <c r="AV1655" s="14" t="s">
        <v>172</v>
      </c>
      <c r="AW1655" s="14" t="s">
        <v>38</v>
      </c>
      <c r="AX1655" s="14" t="s">
        <v>85</v>
      </c>
      <c r="AY1655" s="217" t="s">
        <v>165</v>
      </c>
    </row>
    <row r="1656" spans="1:65" s="2" customFormat="1" ht="16.5" customHeight="1">
      <c r="A1656" s="37"/>
      <c r="B1656" s="38"/>
      <c r="C1656" s="176" t="s">
        <v>2054</v>
      </c>
      <c r="D1656" s="176" t="s">
        <v>167</v>
      </c>
      <c r="E1656" s="177" t="s">
        <v>2055</v>
      </c>
      <c r="F1656" s="178" t="s">
        <v>2056</v>
      </c>
      <c r="G1656" s="179" t="s">
        <v>449</v>
      </c>
      <c r="H1656" s="180">
        <v>7</v>
      </c>
      <c r="I1656" s="181"/>
      <c r="J1656" s="182">
        <f>ROUND(I1656*H1656,2)</f>
        <v>0</v>
      </c>
      <c r="K1656" s="178" t="s">
        <v>171</v>
      </c>
      <c r="L1656" s="42"/>
      <c r="M1656" s="183" t="s">
        <v>21</v>
      </c>
      <c r="N1656" s="184" t="s">
        <v>48</v>
      </c>
      <c r="O1656" s="67"/>
      <c r="P1656" s="185">
        <f>O1656*H1656</f>
        <v>0</v>
      </c>
      <c r="Q1656" s="185">
        <v>2.9E-4</v>
      </c>
      <c r="R1656" s="185">
        <f>Q1656*H1656</f>
        <v>2.0300000000000001E-3</v>
      </c>
      <c r="S1656" s="185">
        <v>0</v>
      </c>
      <c r="T1656" s="186">
        <f>S1656*H1656</f>
        <v>0</v>
      </c>
      <c r="U1656" s="37"/>
      <c r="V1656" s="37"/>
      <c r="W1656" s="37"/>
      <c r="X1656" s="37"/>
      <c r="Y1656" s="37"/>
      <c r="Z1656" s="37"/>
      <c r="AA1656" s="37"/>
      <c r="AB1656" s="37"/>
      <c r="AC1656" s="37"/>
      <c r="AD1656" s="37"/>
      <c r="AE1656" s="37"/>
      <c r="AR1656" s="187" t="s">
        <v>286</v>
      </c>
      <c r="AT1656" s="187" t="s">
        <v>167</v>
      </c>
      <c r="AU1656" s="187" t="s">
        <v>87</v>
      </c>
      <c r="AY1656" s="20" t="s">
        <v>165</v>
      </c>
      <c r="BE1656" s="188">
        <f>IF(N1656="základní",J1656,0)</f>
        <v>0</v>
      </c>
      <c r="BF1656" s="188">
        <f>IF(N1656="snížená",J1656,0)</f>
        <v>0</v>
      </c>
      <c r="BG1656" s="188">
        <f>IF(N1656="zákl. přenesená",J1656,0)</f>
        <v>0</v>
      </c>
      <c r="BH1656" s="188">
        <f>IF(N1656="sníž. přenesená",J1656,0)</f>
        <v>0</v>
      </c>
      <c r="BI1656" s="188">
        <f>IF(N1656="nulová",J1656,0)</f>
        <v>0</v>
      </c>
      <c r="BJ1656" s="20" t="s">
        <v>85</v>
      </c>
      <c r="BK1656" s="188">
        <f>ROUND(I1656*H1656,2)</f>
        <v>0</v>
      </c>
      <c r="BL1656" s="20" t="s">
        <v>286</v>
      </c>
      <c r="BM1656" s="187" t="s">
        <v>2057</v>
      </c>
    </row>
    <row r="1657" spans="1:65" s="2" customFormat="1" ht="11.25">
      <c r="A1657" s="37"/>
      <c r="B1657" s="38"/>
      <c r="C1657" s="39"/>
      <c r="D1657" s="189" t="s">
        <v>174</v>
      </c>
      <c r="E1657" s="39"/>
      <c r="F1657" s="190" t="s">
        <v>2058</v>
      </c>
      <c r="G1657" s="39"/>
      <c r="H1657" s="39"/>
      <c r="I1657" s="191"/>
      <c r="J1657" s="39"/>
      <c r="K1657" s="39"/>
      <c r="L1657" s="42"/>
      <c r="M1657" s="192"/>
      <c r="N1657" s="193"/>
      <c r="O1657" s="67"/>
      <c r="P1657" s="67"/>
      <c r="Q1657" s="67"/>
      <c r="R1657" s="67"/>
      <c r="S1657" s="67"/>
      <c r="T1657" s="68"/>
      <c r="U1657" s="37"/>
      <c r="V1657" s="37"/>
      <c r="W1657" s="37"/>
      <c r="X1657" s="37"/>
      <c r="Y1657" s="37"/>
      <c r="Z1657" s="37"/>
      <c r="AA1657" s="37"/>
      <c r="AB1657" s="37"/>
      <c r="AC1657" s="37"/>
      <c r="AD1657" s="37"/>
      <c r="AE1657" s="37"/>
      <c r="AT1657" s="20" t="s">
        <v>174</v>
      </c>
      <c r="AU1657" s="20" t="s">
        <v>87</v>
      </c>
    </row>
    <row r="1658" spans="1:65" s="2" customFormat="1" ht="11.25">
      <c r="A1658" s="37"/>
      <c r="B1658" s="38"/>
      <c r="C1658" s="39"/>
      <c r="D1658" s="194" t="s">
        <v>176</v>
      </c>
      <c r="E1658" s="39"/>
      <c r="F1658" s="195" t="s">
        <v>2059</v>
      </c>
      <c r="G1658" s="39"/>
      <c r="H1658" s="39"/>
      <c r="I1658" s="191"/>
      <c r="J1658" s="39"/>
      <c r="K1658" s="39"/>
      <c r="L1658" s="42"/>
      <c r="M1658" s="192"/>
      <c r="N1658" s="193"/>
      <c r="O1658" s="67"/>
      <c r="P1658" s="67"/>
      <c r="Q1658" s="67"/>
      <c r="R1658" s="67"/>
      <c r="S1658" s="67"/>
      <c r="T1658" s="68"/>
      <c r="U1658" s="37"/>
      <c r="V1658" s="37"/>
      <c r="W1658" s="37"/>
      <c r="X1658" s="37"/>
      <c r="Y1658" s="37"/>
      <c r="Z1658" s="37"/>
      <c r="AA1658" s="37"/>
      <c r="AB1658" s="37"/>
      <c r="AC1658" s="37"/>
      <c r="AD1658" s="37"/>
      <c r="AE1658" s="37"/>
      <c r="AT1658" s="20" t="s">
        <v>176</v>
      </c>
      <c r="AU1658" s="20" t="s">
        <v>87</v>
      </c>
    </row>
    <row r="1659" spans="1:65" s="13" customFormat="1" ht="22.5">
      <c r="B1659" s="196"/>
      <c r="C1659" s="197"/>
      <c r="D1659" s="189" t="s">
        <v>178</v>
      </c>
      <c r="E1659" s="198" t="s">
        <v>21</v>
      </c>
      <c r="F1659" s="199" t="s">
        <v>2060</v>
      </c>
      <c r="G1659" s="197"/>
      <c r="H1659" s="200">
        <v>7</v>
      </c>
      <c r="I1659" s="201"/>
      <c r="J1659" s="197"/>
      <c r="K1659" s="197"/>
      <c r="L1659" s="202"/>
      <c r="M1659" s="203"/>
      <c r="N1659" s="204"/>
      <c r="O1659" s="204"/>
      <c r="P1659" s="204"/>
      <c r="Q1659" s="204"/>
      <c r="R1659" s="204"/>
      <c r="S1659" s="204"/>
      <c r="T1659" s="205"/>
      <c r="AT1659" s="206" t="s">
        <v>178</v>
      </c>
      <c r="AU1659" s="206" t="s">
        <v>87</v>
      </c>
      <c r="AV1659" s="13" t="s">
        <v>87</v>
      </c>
      <c r="AW1659" s="13" t="s">
        <v>38</v>
      </c>
      <c r="AX1659" s="13" t="s">
        <v>77</v>
      </c>
      <c r="AY1659" s="206" t="s">
        <v>165</v>
      </c>
    </row>
    <row r="1660" spans="1:65" s="14" customFormat="1" ht="11.25">
      <c r="B1660" s="207"/>
      <c r="C1660" s="208"/>
      <c r="D1660" s="189" t="s">
        <v>178</v>
      </c>
      <c r="E1660" s="209" t="s">
        <v>21</v>
      </c>
      <c r="F1660" s="210" t="s">
        <v>180</v>
      </c>
      <c r="G1660" s="208"/>
      <c r="H1660" s="211">
        <v>7</v>
      </c>
      <c r="I1660" s="212"/>
      <c r="J1660" s="208"/>
      <c r="K1660" s="208"/>
      <c r="L1660" s="213"/>
      <c r="M1660" s="214"/>
      <c r="N1660" s="215"/>
      <c r="O1660" s="215"/>
      <c r="P1660" s="215"/>
      <c r="Q1660" s="215"/>
      <c r="R1660" s="215"/>
      <c r="S1660" s="215"/>
      <c r="T1660" s="216"/>
      <c r="AT1660" s="217" t="s">
        <v>178</v>
      </c>
      <c r="AU1660" s="217" t="s">
        <v>87</v>
      </c>
      <c r="AV1660" s="14" t="s">
        <v>172</v>
      </c>
      <c r="AW1660" s="14" t="s">
        <v>38</v>
      </c>
      <c r="AX1660" s="14" t="s">
        <v>85</v>
      </c>
      <c r="AY1660" s="217" t="s">
        <v>165</v>
      </c>
    </row>
    <row r="1661" spans="1:65" s="2" customFormat="1" ht="24.2" customHeight="1">
      <c r="A1661" s="37"/>
      <c r="B1661" s="38"/>
      <c r="C1661" s="176" t="s">
        <v>2061</v>
      </c>
      <c r="D1661" s="176" t="s">
        <v>167</v>
      </c>
      <c r="E1661" s="177" t="s">
        <v>2062</v>
      </c>
      <c r="F1661" s="178" t="s">
        <v>2063</v>
      </c>
      <c r="G1661" s="179" t="s">
        <v>261</v>
      </c>
      <c r="H1661" s="180">
        <v>3.0000000000000001E-3</v>
      </c>
      <c r="I1661" s="181"/>
      <c r="J1661" s="182">
        <f>ROUND(I1661*H1661,2)</f>
        <v>0</v>
      </c>
      <c r="K1661" s="178" t="s">
        <v>171</v>
      </c>
      <c r="L1661" s="42"/>
      <c r="M1661" s="183" t="s">
        <v>21</v>
      </c>
      <c r="N1661" s="184" t="s">
        <v>48</v>
      </c>
      <c r="O1661" s="67"/>
      <c r="P1661" s="185">
        <f>O1661*H1661</f>
        <v>0</v>
      </c>
      <c r="Q1661" s="185">
        <v>0</v>
      </c>
      <c r="R1661" s="185">
        <f>Q1661*H1661</f>
        <v>0</v>
      </c>
      <c r="S1661" s="185">
        <v>0</v>
      </c>
      <c r="T1661" s="186">
        <f>S1661*H1661</f>
        <v>0</v>
      </c>
      <c r="U1661" s="37"/>
      <c r="V1661" s="37"/>
      <c r="W1661" s="37"/>
      <c r="X1661" s="37"/>
      <c r="Y1661" s="37"/>
      <c r="Z1661" s="37"/>
      <c r="AA1661" s="37"/>
      <c r="AB1661" s="37"/>
      <c r="AC1661" s="37"/>
      <c r="AD1661" s="37"/>
      <c r="AE1661" s="37"/>
      <c r="AR1661" s="187" t="s">
        <v>286</v>
      </c>
      <c r="AT1661" s="187" t="s">
        <v>167</v>
      </c>
      <c r="AU1661" s="187" t="s">
        <v>87</v>
      </c>
      <c r="AY1661" s="20" t="s">
        <v>165</v>
      </c>
      <c r="BE1661" s="188">
        <f>IF(N1661="základní",J1661,0)</f>
        <v>0</v>
      </c>
      <c r="BF1661" s="188">
        <f>IF(N1661="snížená",J1661,0)</f>
        <v>0</v>
      </c>
      <c r="BG1661" s="188">
        <f>IF(N1661="zákl. přenesená",J1661,0)</f>
        <v>0</v>
      </c>
      <c r="BH1661" s="188">
        <f>IF(N1661="sníž. přenesená",J1661,0)</f>
        <v>0</v>
      </c>
      <c r="BI1661" s="188">
        <f>IF(N1661="nulová",J1661,0)</f>
        <v>0</v>
      </c>
      <c r="BJ1661" s="20" t="s">
        <v>85</v>
      </c>
      <c r="BK1661" s="188">
        <f>ROUND(I1661*H1661,2)</f>
        <v>0</v>
      </c>
      <c r="BL1661" s="20" t="s">
        <v>286</v>
      </c>
      <c r="BM1661" s="187" t="s">
        <v>2064</v>
      </c>
    </row>
    <row r="1662" spans="1:65" s="2" customFormat="1" ht="29.25">
      <c r="A1662" s="37"/>
      <c r="B1662" s="38"/>
      <c r="C1662" s="39"/>
      <c r="D1662" s="189" t="s">
        <v>174</v>
      </c>
      <c r="E1662" s="39"/>
      <c r="F1662" s="190" t="s">
        <v>2065</v>
      </c>
      <c r="G1662" s="39"/>
      <c r="H1662" s="39"/>
      <c r="I1662" s="191"/>
      <c r="J1662" s="39"/>
      <c r="K1662" s="39"/>
      <c r="L1662" s="42"/>
      <c r="M1662" s="192"/>
      <c r="N1662" s="193"/>
      <c r="O1662" s="67"/>
      <c r="P1662" s="67"/>
      <c r="Q1662" s="67"/>
      <c r="R1662" s="67"/>
      <c r="S1662" s="67"/>
      <c r="T1662" s="68"/>
      <c r="U1662" s="37"/>
      <c r="V1662" s="37"/>
      <c r="W1662" s="37"/>
      <c r="X1662" s="37"/>
      <c r="Y1662" s="37"/>
      <c r="Z1662" s="37"/>
      <c r="AA1662" s="37"/>
      <c r="AB1662" s="37"/>
      <c r="AC1662" s="37"/>
      <c r="AD1662" s="37"/>
      <c r="AE1662" s="37"/>
      <c r="AT1662" s="20" t="s">
        <v>174</v>
      </c>
      <c r="AU1662" s="20" t="s">
        <v>87</v>
      </c>
    </row>
    <row r="1663" spans="1:65" s="2" customFormat="1" ht="11.25">
      <c r="A1663" s="37"/>
      <c r="B1663" s="38"/>
      <c r="C1663" s="39"/>
      <c r="D1663" s="194" t="s">
        <v>176</v>
      </c>
      <c r="E1663" s="39"/>
      <c r="F1663" s="195" t="s">
        <v>2066</v>
      </c>
      <c r="G1663" s="39"/>
      <c r="H1663" s="39"/>
      <c r="I1663" s="191"/>
      <c r="J1663" s="39"/>
      <c r="K1663" s="39"/>
      <c r="L1663" s="42"/>
      <c r="M1663" s="192"/>
      <c r="N1663" s="193"/>
      <c r="O1663" s="67"/>
      <c r="P1663" s="67"/>
      <c r="Q1663" s="67"/>
      <c r="R1663" s="67"/>
      <c r="S1663" s="67"/>
      <c r="T1663" s="68"/>
      <c r="U1663" s="37"/>
      <c r="V1663" s="37"/>
      <c r="W1663" s="37"/>
      <c r="X1663" s="37"/>
      <c r="Y1663" s="37"/>
      <c r="Z1663" s="37"/>
      <c r="AA1663" s="37"/>
      <c r="AB1663" s="37"/>
      <c r="AC1663" s="37"/>
      <c r="AD1663" s="37"/>
      <c r="AE1663" s="37"/>
      <c r="AT1663" s="20" t="s">
        <v>176</v>
      </c>
      <c r="AU1663" s="20" t="s">
        <v>87</v>
      </c>
    </row>
    <row r="1664" spans="1:65" s="12" customFormat="1" ht="22.9" customHeight="1">
      <c r="B1664" s="160"/>
      <c r="C1664" s="161"/>
      <c r="D1664" s="162" t="s">
        <v>76</v>
      </c>
      <c r="E1664" s="174" t="s">
        <v>2067</v>
      </c>
      <c r="F1664" s="174" t="s">
        <v>2068</v>
      </c>
      <c r="G1664" s="161"/>
      <c r="H1664" s="161"/>
      <c r="I1664" s="164"/>
      <c r="J1664" s="175">
        <f>BK1664</f>
        <v>0</v>
      </c>
      <c r="K1664" s="161"/>
      <c r="L1664" s="166"/>
      <c r="M1664" s="167"/>
      <c r="N1664" s="168"/>
      <c r="O1664" s="168"/>
      <c r="P1664" s="169">
        <f>SUM(P1665:P1672)</f>
        <v>0</v>
      </c>
      <c r="Q1664" s="168"/>
      <c r="R1664" s="169">
        <f>SUM(R1665:R1672)</f>
        <v>2.7960000000000002E-2</v>
      </c>
      <c r="S1664" s="168"/>
      <c r="T1664" s="170">
        <f>SUM(T1665:T1672)</f>
        <v>0</v>
      </c>
      <c r="AR1664" s="171" t="s">
        <v>87</v>
      </c>
      <c r="AT1664" s="172" t="s">
        <v>76</v>
      </c>
      <c r="AU1664" s="172" t="s">
        <v>85</v>
      </c>
      <c r="AY1664" s="171" t="s">
        <v>165</v>
      </c>
      <c r="BK1664" s="173">
        <f>SUM(BK1665:BK1672)</f>
        <v>0</v>
      </c>
    </row>
    <row r="1665" spans="1:65" s="2" customFormat="1" ht="24.2" customHeight="1">
      <c r="A1665" s="37"/>
      <c r="B1665" s="38"/>
      <c r="C1665" s="176" t="s">
        <v>2069</v>
      </c>
      <c r="D1665" s="176" t="s">
        <v>167</v>
      </c>
      <c r="E1665" s="177" t="s">
        <v>2070</v>
      </c>
      <c r="F1665" s="178" t="s">
        <v>2071</v>
      </c>
      <c r="G1665" s="179" t="s">
        <v>189</v>
      </c>
      <c r="H1665" s="180">
        <v>466</v>
      </c>
      <c r="I1665" s="181"/>
      <c r="J1665" s="182">
        <f>ROUND(I1665*H1665,2)</f>
        <v>0</v>
      </c>
      <c r="K1665" s="178" t="s">
        <v>171</v>
      </c>
      <c r="L1665" s="42"/>
      <c r="M1665" s="183" t="s">
        <v>21</v>
      </c>
      <c r="N1665" s="184" t="s">
        <v>48</v>
      </c>
      <c r="O1665" s="67"/>
      <c r="P1665" s="185">
        <f>O1665*H1665</f>
        <v>0</v>
      </c>
      <c r="Q1665" s="185">
        <v>6.0000000000000002E-5</v>
      </c>
      <c r="R1665" s="185">
        <f>Q1665*H1665</f>
        <v>2.7960000000000002E-2</v>
      </c>
      <c r="S1665" s="185">
        <v>0</v>
      </c>
      <c r="T1665" s="186">
        <f>S1665*H1665</f>
        <v>0</v>
      </c>
      <c r="U1665" s="37"/>
      <c r="V1665" s="37"/>
      <c r="W1665" s="37"/>
      <c r="X1665" s="37"/>
      <c r="Y1665" s="37"/>
      <c r="Z1665" s="37"/>
      <c r="AA1665" s="37"/>
      <c r="AB1665" s="37"/>
      <c r="AC1665" s="37"/>
      <c r="AD1665" s="37"/>
      <c r="AE1665" s="37"/>
      <c r="AR1665" s="187" t="s">
        <v>286</v>
      </c>
      <c r="AT1665" s="187" t="s">
        <v>167</v>
      </c>
      <c r="AU1665" s="187" t="s">
        <v>87</v>
      </c>
      <c r="AY1665" s="20" t="s">
        <v>165</v>
      </c>
      <c r="BE1665" s="188">
        <f>IF(N1665="základní",J1665,0)</f>
        <v>0</v>
      </c>
      <c r="BF1665" s="188">
        <f>IF(N1665="snížená",J1665,0)</f>
        <v>0</v>
      </c>
      <c r="BG1665" s="188">
        <f>IF(N1665="zákl. přenesená",J1665,0)</f>
        <v>0</v>
      </c>
      <c r="BH1665" s="188">
        <f>IF(N1665="sníž. přenesená",J1665,0)</f>
        <v>0</v>
      </c>
      <c r="BI1665" s="188">
        <f>IF(N1665="nulová",J1665,0)</f>
        <v>0</v>
      </c>
      <c r="BJ1665" s="20" t="s">
        <v>85</v>
      </c>
      <c r="BK1665" s="188">
        <f>ROUND(I1665*H1665,2)</f>
        <v>0</v>
      </c>
      <c r="BL1665" s="20" t="s">
        <v>286</v>
      </c>
      <c r="BM1665" s="187" t="s">
        <v>2072</v>
      </c>
    </row>
    <row r="1666" spans="1:65" s="2" customFormat="1" ht="19.5">
      <c r="A1666" s="37"/>
      <c r="B1666" s="38"/>
      <c r="C1666" s="39"/>
      <c r="D1666" s="189" t="s">
        <v>174</v>
      </c>
      <c r="E1666" s="39"/>
      <c r="F1666" s="190" t="s">
        <v>2073</v>
      </c>
      <c r="G1666" s="39"/>
      <c r="H1666" s="39"/>
      <c r="I1666" s="191"/>
      <c r="J1666" s="39"/>
      <c r="K1666" s="39"/>
      <c r="L1666" s="42"/>
      <c r="M1666" s="192"/>
      <c r="N1666" s="193"/>
      <c r="O1666" s="67"/>
      <c r="P1666" s="67"/>
      <c r="Q1666" s="67"/>
      <c r="R1666" s="67"/>
      <c r="S1666" s="67"/>
      <c r="T1666" s="68"/>
      <c r="U1666" s="37"/>
      <c r="V1666" s="37"/>
      <c r="W1666" s="37"/>
      <c r="X1666" s="37"/>
      <c r="Y1666" s="37"/>
      <c r="Z1666" s="37"/>
      <c r="AA1666" s="37"/>
      <c r="AB1666" s="37"/>
      <c r="AC1666" s="37"/>
      <c r="AD1666" s="37"/>
      <c r="AE1666" s="37"/>
      <c r="AT1666" s="20" t="s">
        <v>174</v>
      </c>
      <c r="AU1666" s="20" t="s">
        <v>87</v>
      </c>
    </row>
    <row r="1667" spans="1:65" s="2" customFormat="1" ht="11.25">
      <c r="A1667" s="37"/>
      <c r="B1667" s="38"/>
      <c r="C1667" s="39"/>
      <c r="D1667" s="194" t="s">
        <v>176</v>
      </c>
      <c r="E1667" s="39"/>
      <c r="F1667" s="195" t="s">
        <v>2074</v>
      </c>
      <c r="G1667" s="39"/>
      <c r="H1667" s="39"/>
      <c r="I1667" s="191"/>
      <c r="J1667" s="39"/>
      <c r="K1667" s="39"/>
      <c r="L1667" s="42"/>
      <c r="M1667" s="192"/>
      <c r="N1667" s="193"/>
      <c r="O1667" s="67"/>
      <c r="P1667" s="67"/>
      <c r="Q1667" s="67"/>
      <c r="R1667" s="67"/>
      <c r="S1667" s="67"/>
      <c r="T1667" s="68"/>
      <c r="U1667" s="37"/>
      <c r="V1667" s="37"/>
      <c r="W1667" s="37"/>
      <c r="X1667" s="37"/>
      <c r="Y1667" s="37"/>
      <c r="Z1667" s="37"/>
      <c r="AA1667" s="37"/>
      <c r="AB1667" s="37"/>
      <c r="AC1667" s="37"/>
      <c r="AD1667" s="37"/>
      <c r="AE1667" s="37"/>
      <c r="AT1667" s="20" t="s">
        <v>176</v>
      </c>
      <c r="AU1667" s="20" t="s">
        <v>87</v>
      </c>
    </row>
    <row r="1668" spans="1:65" s="13" customFormat="1" ht="11.25">
      <c r="B1668" s="196"/>
      <c r="C1668" s="197"/>
      <c r="D1668" s="189" t="s">
        <v>178</v>
      </c>
      <c r="E1668" s="198" t="s">
        <v>21</v>
      </c>
      <c r="F1668" s="199" t="s">
        <v>2075</v>
      </c>
      <c r="G1668" s="197"/>
      <c r="H1668" s="200">
        <v>466</v>
      </c>
      <c r="I1668" s="201"/>
      <c r="J1668" s="197"/>
      <c r="K1668" s="197"/>
      <c r="L1668" s="202"/>
      <c r="M1668" s="203"/>
      <c r="N1668" s="204"/>
      <c r="O1668" s="204"/>
      <c r="P1668" s="204"/>
      <c r="Q1668" s="204"/>
      <c r="R1668" s="204"/>
      <c r="S1668" s="204"/>
      <c r="T1668" s="205"/>
      <c r="AT1668" s="206" t="s">
        <v>178</v>
      </c>
      <c r="AU1668" s="206" t="s">
        <v>87</v>
      </c>
      <c r="AV1668" s="13" t="s">
        <v>87</v>
      </c>
      <c r="AW1668" s="13" t="s">
        <v>38</v>
      </c>
      <c r="AX1668" s="13" t="s">
        <v>77</v>
      </c>
      <c r="AY1668" s="206" t="s">
        <v>165</v>
      </c>
    </row>
    <row r="1669" spans="1:65" s="14" customFormat="1" ht="11.25">
      <c r="B1669" s="207"/>
      <c r="C1669" s="208"/>
      <c r="D1669" s="189" t="s">
        <v>178</v>
      </c>
      <c r="E1669" s="209" t="s">
        <v>21</v>
      </c>
      <c r="F1669" s="210" t="s">
        <v>180</v>
      </c>
      <c r="G1669" s="208"/>
      <c r="H1669" s="211">
        <v>466</v>
      </c>
      <c r="I1669" s="212"/>
      <c r="J1669" s="208"/>
      <c r="K1669" s="208"/>
      <c r="L1669" s="213"/>
      <c r="M1669" s="214"/>
      <c r="N1669" s="215"/>
      <c r="O1669" s="215"/>
      <c r="P1669" s="215"/>
      <c r="Q1669" s="215"/>
      <c r="R1669" s="215"/>
      <c r="S1669" s="215"/>
      <c r="T1669" s="216"/>
      <c r="AT1669" s="217" t="s">
        <v>178</v>
      </c>
      <c r="AU1669" s="217" t="s">
        <v>87</v>
      </c>
      <c r="AV1669" s="14" t="s">
        <v>172</v>
      </c>
      <c r="AW1669" s="14" t="s">
        <v>38</v>
      </c>
      <c r="AX1669" s="14" t="s">
        <v>85</v>
      </c>
      <c r="AY1669" s="217" t="s">
        <v>165</v>
      </c>
    </row>
    <row r="1670" spans="1:65" s="2" customFormat="1" ht="24.2" customHeight="1">
      <c r="A1670" s="37"/>
      <c r="B1670" s="38"/>
      <c r="C1670" s="176" t="s">
        <v>2076</v>
      </c>
      <c r="D1670" s="176" t="s">
        <v>167</v>
      </c>
      <c r="E1670" s="177" t="s">
        <v>2077</v>
      </c>
      <c r="F1670" s="178" t="s">
        <v>2078</v>
      </c>
      <c r="G1670" s="179" t="s">
        <v>261</v>
      </c>
      <c r="H1670" s="180">
        <v>2.8000000000000001E-2</v>
      </c>
      <c r="I1670" s="181"/>
      <c r="J1670" s="182">
        <f>ROUND(I1670*H1670,2)</f>
        <v>0</v>
      </c>
      <c r="K1670" s="178" t="s">
        <v>171</v>
      </c>
      <c r="L1670" s="42"/>
      <c r="M1670" s="183" t="s">
        <v>21</v>
      </c>
      <c r="N1670" s="184" t="s">
        <v>48</v>
      </c>
      <c r="O1670" s="67"/>
      <c r="P1670" s="185">
        <f>O1670*H1670</f>
        <v>0</v>
      </c>
      <c r="Q1670" s="185">
        <v>0</v>
      </c>
      <c r="R1670" s="185">
        <f>Q1670*H1670</f>
        <v>0</v>
      </c>
      <c r="S1670" s="185">
        <v>0</v>
      </c>
      <c r="T1670" s="186">
        <f>S1670*H1670</f>
        <v>0</v>
      </c>
      <c r="U1670" s="37"/>
      <c r="V1670" s="37"/>
      <c r="W1670" s="37"/>
      <c r="X1670" s="37"/>
      <c r="Y1670" s="37"/>
      <c r="Z1670" s="37"/>
      <c r="AA1670" s="37"/>
      <c r="AB1670" s="37"/>
      <c r="AC1670" s="37"/>
      <c r="AD1670" s="37"/>
      <c r="AE1670" s="37"/>
      <c r="AR1670" s="187" t="s">
        <v>286</v>
      </c>
      <c r="AT1670" s="187" t="s">
        <v>167</v>
      </c>
      <c r="AU1670" s="187" t="s">
        <v>87</v>
      </c>
      <c r="AY1670" s="20" t="s">
        <v>165</v>
      </c>
      <c r="BE1670" s="188">
        <f>IF(N1670="základní",J1670,0)</f>
        <v>0</v>
      </c>
      <c r="BF1670" s="188">
        <f>IF(N1670="snížená",J1670,0)</f>
        <v>0</v>
      </c>
      <c r="BG1670" s="188">
        <f>IF(N1670="zákl. přenesená",J1670,0)</f>
        <v>0</v>
      </c>
      <c r="BH1670" s="188">
        <f>IF(N1670="sníž. přenesená",J1670,0)</f>
        <v>0</v>
      </c>
      <c r="BI1670" s="188">
        <f>IF(N1670="nulová",J1670,0)</f>
        <v>0</v>
      </c>
      <c r="BJ1670" s="20" t="s">
        <v>85</v>
      </c>
      <c r="BK1670" s="188">
        <f>ROUND(I1670*H1670,2)</f>
        <v>0</v>
      </c>
      <c r="BL1670" s="20" t="s">
        <v>286</v>
      </c>
      <c r="BM1670" s="187" t="s">
        <v>2079</v>
      </c>
    </row>
    <row r="1671" spans="1:65" s="2" customFormat="1" ht="29.25">
      <c r="A1671" s="37"/>
      <c r="B1671" s="38"/>
      <c r="C1671" s="39"/>
      <c r="D1671" s="189" t="s">
        <v>174</v>
      </c>
      <c r="E1671" s="39"/>
      <c r="F1671" s="190" t="s">
        <v>2080</v>
      </c>
      <c r="G1671" s="39"/>
      <c r="H1671" s="39"/>
      <c r="I1671" s="191"/>
      <c r="J1671" s="39"/>
      <c r="K1671" s="39"/>
      <c r="L1671" s="42"/>
      <c r="M1671" s="192"/>
      <c r="N1671" s="193"/>
      <c r="O1671" s="67"/>
      <c r="P1671" s="67"/>
      <c r="Q1671" s="67"/>
      <c r="R1671" s="67"/>
      <c r="S1671" s="67"/>
      <c r="T1671" s="68"/>
      <c r="U1671" s="37"/>
      <c r="V1671" s="37"/>
      <c r="W1671" s="37"/>
      <c r="X1671" s="37"/>
      <c r="Y1671" s="37"/>
      <c r="Z1671" s="37"/>
      <c r="AA1671" s="37"/>
      <c r="AB1671" s="37"/>
      <c r="AC1671" s="37"/>
      <c r="AD1671" s="37"/>
      <c r="AE1671" s="37"/>
      <c r="AT1671" s="20" t="s">
        <v>174</v>
      </c>
      <c r="AU1671" s="20" t="s">
        <v>87</v>
      </c>
    </row>
    <row r="1672" spans="1:65" s="2" customFormat="1" ht="11.25">
      <c r="A1672" s="37"/>
      <c r="B1672" s="38"/>
      <c r="C1672" s="39"/>
      <c r="D1672" s="194" t="s">
        <v>176</v>
      </c>
      <c r="E1672" s="39"/>
      <c r="F1672" s="195" t="s">
        <v>2081</v>
      </c>
      <c r="G1672" s="39"/>
      <c r="H1672" s="39"/>
      <c r="I1672" s="191"/>
      <c r="J1672" s="39"/>
      <c r="K1672" s="39"/>
      <c r="L1672" s="42"/>
      <c r="M1672" s="192"/>
      <c r="N1672" s="193"/>
      <c r="O1672" s="67"/>
      <c r="P1672" s="67"/>
      <c r="Q1672" s="67"/>
      <c r="R1672" s="67"/>
      <c r="S1672" s="67"/>
      <c r="T1672" s="68"/>
      <c r="U1672" s="37"/>
      <c r="V1672" s="37"/>
      <c r="W1672" s="37"/>
      <c r="X1672" s="37"/>
      <c r="Y1672" s="37"/>
      <c r="Z1672" s="37"/>
      <c r="AA1672" s="37"/>
      <c r="AB1672" s="37"/>
      <c r="AC1672" s="37"/>
      <c r="AD1672" s="37"/>
      <c r="AE1672" s="37"/>
      <c r="AT1672" s="20" t="s">
        <v>176</v>
      </c>
      <c r="AU1672" s="20" t="s">
        <v>87</v>
      </c>
    </row>
    <row r="1673" spans="1:65" s="12" customFormat="1" ht="22.9" customHeight="1">
      <c r="B1673" s="160"/>
      <c r="C1673" s="161"/>
      <c r="D1673" s="162" t="s">
        <v>76</v>
      </c>
      <c r="E1673" s="174" t="s">
        <v>2082</v>
      </c>
      <c r="F1673" s="174" t="s">
        <v>2083</v>
      </c>
      <c r="G1673" s="161"/>
      <c r="H1673" s="161"/>
      <c r="I1673" s="164"/>
      <c r="J1673" s="175">
        <f>BK1673</f>
        <v>0</v>
      </c>
      <c r="K1673" s="161"/>
      <c r="L1673" s="166"/>
      <c r="M1673" s="167"/>
      <c r="N1673" s="168"/>
      <c r="O1673" s="168"/>
      <c r="P1673" s="169">
        <f>SUM(P1674:P1898)</f>
        <v>0</v>
      </c>
      <c r="Q1673" s="168"/>
      <c r="R1673" s="169">
        <f>SUM(R1674:R1898)</f>
        <v>74.50321412000001</v>
      </c>
      <c r="S1673" s="168"/>
      <c r="T1673" s="170">
        <f>SUM(T1674:T1898)</f>
        <v>13.167985999999999</v>
      </c>
      <c r="AR1673" s="171" t="s">
        <v>87</v>
      </c>
      <c r="AT1673" s="172" t="s">
        <v>76</v>
      </c>
      <c r="AU1673" s="172" t="s">
        <v>85</v>
      </c>
      <c r="AY1673" s="171" t="s">
        <v>165</v>
      </c>
      <c r="BK1673" s="173">
        <f>SUM(BK1674:BK1898)</f>
        <v>0</v>
      </c>
    </row>
    <row r="1674" spans="1:65" s="2" customFormat="1" ht="24.2" customHeight="1">
      <c r="A1674" s="37"/>
      <c r="B1674" s="38"/>
      <c r="C1674" s="176" t="s">
        <v>2084</v>
      </c>
      <c r="D1674" s="176" t="s">
        <v>167</v>
      </c>
      <c r="E1674" s="177" t="s">
        <v>2085</v>
      </c>
      <c r="F1674" s="178" t="s">
        <v>2086</v>
      </c>
      <c r="G1674" s="179" t="s">
        <v>170</v>
      </c>
      <c r="H1674" s="180">
        <v>203.68</v>
      </c>
      <c r="I1674" s="181"/>
      <c r="J1674" s="182">
        <f>ROUND(I1674*H1674,2)</f>
        <v>0</v>
      </c>
      <c r="K1674" s="178" t="s">
        <v>171</v>
      </c>
      <c r="L1674" s="42"/>
      <c r="M1674" s="183" t="s">
        <v>21</v>
      </c>
      <c r="N1674" s="184" t="s">
        <v>48</v>
      </c>
      <c r="O1674" s="67"/>
      <c r="P1674" s="185">
        <f>O1674*H1674</f>
        <v>0</v>
      </c>
      <c r="Q1674" s="185">
        <v>0</v>
      </c>
      <c r="R1674" s="185">
        <f>Q1674*H1674</f>
        <v>0</v>
      </c>
      <c r="S1674" s="185">
        <v>0</v>
      </c>
      <c r="T1674" s="186">
        <f>S1674*H1674</f>
        <v>0</v>
      </c>
      <c r="U1674" s="37"/>
      <c r="V1674" s="37"/>
      <c r="W1674" s="37"/>
      <c r="X1674" s="37"/>
      <c r="Y1674" s="37"/>
      <c r="Z1674" s="37"/>
      <c r="AA1674" s="37"/>
      <c r="AB1674" s="37"/>
      <c r="AC1674" s="37"/>
      <c r="AD1674" s="37"/>
      <c r="AE1674" s="37"/>
      <c r="AR1674" s="187" t="s">
        <v>286</v>
      </c>
      <c r="AT1674" s="187" t="s">
        <v>167</v>
      </c>
      <c r="AU1674" s="187" t="s">
        <v>87</v>
      </c>
      <c r="AY1674" s="20" t="s">
        <v>165</v>
      </c>
      <c r="BE1674" s="188">
        <f>IF(N1674="základní",J1674,0)</f>
        <v>0</v>
      </c>
      <c r="BF1674" s="188">
        <f>IF(N1674="snížená",J1674,0)</f>
        <v>0</v>
      </c>
      <c r="BG1674" s="188">
        <f>IF(N1674="zákl. přenesená",J1674,0)</f>
        <v>0</v>
      </c>
      <c r="BH1674" s="188">
        <f>IF(N1674="sníž. přenesená",J1674,0)</f>
        <v>0</v>
      </c>
      <c r="BI1674" s="188">
        <f>IF(N1674="nulová",J1674,0)</f>
        <v>0</v>
      </c>
      <c r="BJ1674" s="20" t="s">
        <v>85</v>
      </c>
      <c r="BK1674" s="188">
        <f>ROUND(I1674*H1674,2)</f>
        <v>0</v>
      </c>
      <c r="BL1674" s="20" t="s">
        <v>286</v>
      </c>
      <c r="BM1674" s="187" t="s">
        <v>2087</v>
      </c>
    </row>
    <row r="1675" spans="1:65" s="2" customFormat="1" ht="19.5">
      <c r="A1675" s="37"/>
      <c r="B1675" s="38"/>
      <c r="C1675" s="39"/>
      <c r="D1675" s="189" t="s">
        <v>174</v>
      </c>
      <c r="E1675" s="39"/>
      <c r="F1675" s="190" t="s">
        <v>2088</v>
      </c>
      <c r="G1675" s="39"/>
      <c r="H1675" s="39"/>
      <c r="I1675" s="191"/>
      <c r="J1675" s="39"/>
      <c r="K1675" s="39"/>
      <c r="L1675" s="42"/>
      <c r="M1675" s="192"/>
      <c r="N1675" s="193"/>
      <c r="O1675" s="67"/>
      <c r="P1675" s="67"/>
      <c r="Q1675" s="67"/>
      <c r="R1675" s="67"/>
      <c r="S1675" s="67"/>
      <c r="T1675" s="68"/>
      <c r="U1675" s="37"/>
      <c r="V1675" s="37"/>
      <c r="W1675" s="37"/>
      <c r="X1675" s="37"/>
      <c r="Y1675" s="37"/>
      <c r="Z1675" s="37"/>
      <c r="AA1675" s="37"/>
      <c r="AB1675" s="37"/>
      <c r="AC1675" s="37"/>
      <c r="AD1675" s="37"/>
      <c r="AE1675" s="37"/>
      <c r="AT1675" s="20" t="s">
        <v>174</v>
      </c>
      <c r="AU1675" s="20" t="s">
        <v>87</v>
      </c>
    </row>
    <row r="1676" spans="1:65" s="2" customFormat="1" ht="11.25">
      <c r="A1676" s="37"/>
      <c r="B1676" s="38"/>
      <c r="C1676" s="39"/>
      <c r="D1676" s="194" t="s">
        <v>176</v>
      </c>
      <c r="E1676" s="39"/>
      <c r="F1676" s="195" t="s">
        <v>2089</v>
      </c>
      <c r="G1676" s="39"/>
      <c r="H1676" s="39"/>
      <c r="I1676" s="191"/>
      <c r="J1676" s="39"/>
      <c r="K1676" s="39"/>
      <c r="L1676" s="42"/>
      <c r="M1676" s="192"/>
      <c r="N1676" s="193"/>
      <c r="O1676" s="67"/>
      <c r="P1676" s="67"/>
      <c r="Q1676" s="67"/>
      <c r="R1676" s="67"/>
      <c r="S1676" s="67"/>
      <c r="T1676" s="68"/>
      <c r="U1676" s="37"/>
      <c r="V1676" s="37"/>
      <c r="W1676" s="37"/>
      <c r="X1676" s="37"/>
      <c r="Y1676" s="37"/>
      <c r="Z1676" s="37"/>
      <c r="AA1676" s="37"/>
      <c r="AB1676" s="37"/>
      <c r="AC1676" s="37"/>
      <c r="AD1676" s="37"/>
      <c r="AE1676" s="37"/>
      <c r="AT1676" s="20" t="s">
        <v>176</v>
      </c>
      <c r="AU1676" s="20" t="s">
        <v>87</v>
      </c>
    </row>
    <row r="1677" spans="1:65" s="13" customFormat="1" ht="22.5">
      <c r="B1677" s="196"/>
      <c r="C1677" s="197"/>
      <c r="D1677" s="189" t="s">
        <v>178</v>
      </c>
      <c r="E1677" s="198" t="s">
        <v>21</v>
      </c>
      <c r="F1677" s="199" t="s">
        <v>2090</v>
      </c>
      <c r="G1677" s="197"/>
      <c r="H1677" s="200">
        <v>82.08</v>
      </c>
      <c r="I1677" s="201"/>
      <c r="J1677" s="197"/>
      <c r="K1677" s="197"/>
      <c r="L1677" s="202"/>
      <c r="M1677" s="203"/>
      <c r="N1677" s="204"/>
      <c r="O1677" s="204"/>
      <c r="P1677" s="204"/>
      <c r="Q1677" s="204"/>
      <c r="R1677" s="204"/>
      <c r="S1677" s="204"/>
      <c r="T1677" s="205"/>
      <c r="AT1677" s="206" t="s">
        <v>178</v>
      </c>
      <c r="AU1677" s="206" t="s">
        <v>87</v>
      </c>
      <c r="AV1677" s="13" t="s">
        <v>87</v>
      </c>
      <c r="AW1677" s="13" t="s">
        <v>38</v>
      </c>
      <c r="AX1677" s="13" t="s">
        <v>77</v>
      </c>
      <c r="AY1677" s="206" t="s">
        <v>165</v>
      </c>
    </row>
    <row r="1678" spans="1:65" s="13" customFormat="1" ht="22.5">
      <c r="B1678" s="196"/>
      <c r="C1678" s="197"/>
      <c r="D1678" s="189" t="s">
        <v>178</v>
      </c>
      <c r="E1678" s="198" t="s">
        <v>21</v>
      </c>
      <c r="F1678" s="199" t="s">
        <v>2091</v>
      </c>
      <c r="G1678" s="197"/>
      <c r="H1678" s="200">
        <v>70.3</v>
      </c>
      <c r="I1678" s="201"/>
      <c r="J1678" s="197"/>
      <c r="K1678" s="197"/>
      <c r="L1678" s="202"/>
      <c r="M1678" s="203"/>
      <c r="N1678" s="204"/>
      <c r="O1678" s="204"/>
      <c r="P1678" s="204"/>
      <c r="Q1678" s="204"/>
      <c r="R1678" s="204"/>
      <c r="S1678" s="204"/>
      <c r="T1678" s="205"/>
      <c r="AT1678" s="206" t="s">
        <v>178</v>
      </c>
      <c r="AU1678" s="206" t="s">
        <v>87</v>
      </c>
      <c r="AV1678" s="13" t="s">
        <v>87</v>
      </c>
      <c r="AW1678" s="13" t="s">
        <v>38</v>
      </c>
      <c r="AX1678" s="13" t="s">
        <v>77</v>
      </c>
      <c r="AY1678" s="206" t="s">
        <v>165</v>
      </c>
    </row>
    <row r="1679" spans="1:65" s="13" customFormat="1" ht="22.5">
      <c r="B1679" s="196"/>
      <c r="C1679" s="197"/>
      <c r="D1679" s="189" t="s">
        <v>178</v>
      </c>
      <c r="E1679" s="198" t="s">
        <v>21</v>
      </c>
      <c r="F1679" s="199" t="s">
        <v>2092</v>
      </c>
      <c r="G1679" s="197"/>
      <c r="H1679" s="200">
        <v>51.3</v>
      </c>
      <c r="I1679" s="201"/>
      <c r="J1679" s="197"/>
      <c r="K1679" s="197"/>
      <c r="L1679" s="202"/>
      <c r="M1679" s="203"/>
      <c r="N1679" s="204"/>
      <c r="O1679" s="204"/>
      <c r="P1679" s="204"/>
      <c r="Q1679" s="204"/>
      <c r="R1679" s="204"/>
      <c r="S1679" s="204"/>
      <c r="T1679" s="205"/>
      <c r="AT1679" s="206" t="s">
        <v>178</v>
      </c>
      <c r="AU1679" s="206" t="s">
        <v>87</v>
      </c>
      <c r="AV1679" s="13" t="s">
        <v>87</v>
      </c>
      <c r="AW1679" s="13" t="s">
        <v>38</v>
      </c>
      <c r="AX1679" s="13" t="s">
        <v>77</v>
      </c>
      <c r="AY1679" s="206" t="s">
        <v>165</v>
      </c>
    </row>
    <row r="1680" spans="1:65" s="14" customFormat="1" ht="11.25">
      <c r="B1680" s="207"/>
      <c r="C1680" s="208"/>
      <c r="D1680" s="189" t="s">
        <v>178</v>
      </c>
      <c r="E1680" s="209" t="s">
        <v>21</v>
      </c>
      <c r="F1680" s="210" t="s">
        <v>180</v>
      </c>
      <c r="G1680" s="208"/>
      <c r="H1680" s="211">
        <v>203.68</v>
      </c>
      <c r="I1680" s="212"/>
      <c r="J1680" s="208"/>
      <c r="K1680" s="208"/>
      <c r="L1680" s="213"/>
      <c r="M1680" s="214"/>
      <c r="N1680" s="215"/>
      <c r="O1680" s="215"/>
      <c r="P1680" s="215"/>
      <c r="Q1680" s="215"/>
      <c r="R1680" s="215"/>
      <c r="S1680" s="215"/>
      <c r="T1680" s="216"/>
      <c r="AT1680" s="217" t="s">
        <v>178</v>
      </c>
      <c r="AU1680" s="217" t="s">
        <v>87</v>
      </c>
      <c r="AV1680" s="14" t="s">
        <v>172</v>
      </c>
      <c r="AW1680" s="14" t="s">
        <v>38</v>
      </c>
      <c r="AX1680" s="14" t="s">
        <v>85</v>
      </c>
      <c r="AY1680" s="217" t="s">
        <v>165</v>
      </c>
    </row>
    <row r="1681" spans="1:65" s="2" customFormat="1" ht="33" customHeight="1">
      <c r="A1681" s="37"/>
      <c r="B1681" s="38"/>
      <c r="C1681" s="176" t="s">
        <v>2093</v>
      </c>
      <c r="D1681" s="176" t="s">
        <v>167</v>
      </c>
      <c r="E1681" s="177" t="s">
        <v>2094</v>
      </c>
      <c r="F1681" s="178" t="s">
        <v>2095</v>
      </c>
      <c r="G1681" s="179" t="s">
        <v>196</v>
      </c>
      <c r="H1681" s="180">
        <v>33.39</v>
      </c>
      <c r="I1681" s="181"/>
      <c r="J1681" s="182">
        <f>ROUND(I1681*H1681,2)</f>
        <v>0</v>
      </c>
      <c r="K1681" s="178" t="s">
        <v>171</v>
      </c>
      <c r="L1681" s="42"/>
      <c r="M1681" s="183" t="s">
        <v>21</v>
      </c>
      <c r="N1681" s="184" t="s">
        <v>48</v>
      </c>
      <c r="O1681" s="67"/>
      <c r="P1681" s="185">
        <f>O1681*H1681</f>
        <v>0</v>
      </c>
      <c r="Q1681" s="185">
        <v>1.08E-3</v>
      </c>
      <c r="R1681" s="185">
        <f>Q1681*H1681</f>
        <v>3.6061200000000002E-2</v>
      </c>
      <c r="S1681" s="185">
        <v>0</v>
      </c>
      <c r="T1681" s="186">
        <f>S1681*H1681</f>
        <v>0</v>
      </c>
      <c r="U1681" s="37"/>
      <c r="V1681" s="37"/>
      <c r="W1681" s="37"/>
      <c r="X1681" s="37"/>
      <c r="Y1681" s="37"/>
      <c r="Z1681" s="37"/>
      <c r="AA1681" s="37"/>
      <c r="AB1681" s="37"/>
      <c r="AC1681" s="37"/>
      <c r="AD1681" s="37"/>
      <c r="AE1681" s="37"/>
      <c r="AR1681" s="187" t="s">
        <v>286</v>
      </c>
      <c r="AT1681" s="187" t="s">
        <v>167</v>
      </c>
      <c r="AU1681" s="187" t="s">
        <v>87</v>
      </c>
      <c r="AY1681" s="20" t="s">
        <v>165</v>
      </c>
      <c r="BE1681" s="188">
        <f>IF(N1681="základní",J1681,0)</f>
        <v>0</v>
      </c>
      <c r="BF1681" s="188">
        <f>IF(N1681="snížená",J1681,0)</f>
        <v>0</v>
      </c>
      <c r="BG1681" s="188">
        <f>IF(N1681="zákl. přenesená",J1681,0)</f>
        <v>0</v>
      </c>
      <c r="BH1681" s="188">
        <f>IF(N1681="sníž. přenesená",J1681,0)</f>
        <v>0</v>
      </c>
      <c r="BI1681" s="188">
        <f>IF(N1681="nulová",J1681,0)</f>
        <v>0</v>
      </c>
      <c r="BJ1681" s="20" t="s">
        <v>85</v>
      </c>
      <c r="BK1681" s="188">
        <f>ROUND(I1681*H1681,2)</f>
        <v>0</v>
      </c>
      <c r="BL1681" s="20" t="s">
        <v>286</v>
      </c>
      <c r="BM1681" s="187" t="s">
        <v>2096</v>
      </c>
    </row>
    <row r="1682" spans="1:65" s="2" customFormat="1" ht="19.5">
      <c r="A1682" s="37"/>
      <c r="B1682" s="38"/>
      <c r="C1682" s="39"/>
      <c r="D1682" s="189" t="s">
        <v>174</v>
      </c>
      <c r="E1682" s="39"/>
      <c r="F1682" s="190" t="s">
        <v>2097</v>
      </c>
      <c r="G1682" s="39"/>
      <c r="H1682" s="39"/>
      <c r="I1682" s="191"/>
      <c r="J1682" s="39"/>
      <c r="K1682" s="39"/>
      <c r="L1682" s="42"/>
      <c r="M1682" s="192"/>
      <c r="N1682" s="193"/>
      <c r="O1682" s="67"/>
      <c r="P1682" s="67"/>
      <c r="Q1682" s="67"/>
      <c r="R1682" s="67"/>
      <c r="S1682" s="67"/>
      <c r="T1682" s="68"/>
      <c r="U1682" s="37"/>
      <c r="V1682" s="37"/>
      <c r="W1682" s="37"/>
      <c r="X1682" s="37"/>
      <c r="Y1682" s="37"/>
      <c r="Z1682" s="37"/>
      <c r="AA1682" s="37"/>
      <c r="AB1682" s="37"/>
      <c r="AC1682" s="37"/>
      <c r="AD1682" s="37"/>
      <c r="AE1682" s="37"/>
      <c r="AT1682" s="20" t="s">
        <v>174</v>
      </c>
      <c r="AU1682" s="20" t="s">
        <v>87</v>
      </c>
    </row>
    <row r="1683" spans="1:65" s="2" customFormat="1" ht="11.25">
      <c r="A1683" s="37"/>
      <c r="B1683" s="38"/>
      <c r="C1683" s="39"/>
      <c r="D1683" s="194" t="s">
        <v>176</v>
      </c>
      <c r="E1683" s="39"/>
      <c r="F1683" s="195" t="s">
        <v>2098</v>
      </c>
      <c r="G1683" s="39"/>
      <c r="H1683" s="39"/>
      <c r="I1683" s="191"/>
      <c r="J1683" s="39"/>
      <c r="K1683" s="39"/>
      <c r="L1683" s="42"/>
      <c r="M1683" s="192"/>
      <c r="N1683" s="193"/>
      <c r="O1683" s="67"/>
      <c r="P1683" s="67"/>
      <c r="Q1683" s="67"/>
      <c r="R1683" s="67"/>
      <c r="S1683" s="67"/>
      <c r="T1683" s="68"/>
      <c r="U1683" s="37"/>
      <c r="V1683" s="37"/>
      <c r="W1683" s="37"/>
      <c r="X1683" s="37"/>
      <c r="Y1683" s="37"/>
      <c r="Z1683" s="37"/>
      <c r="AA1683" s="37"/>
      <c r="AB1683" s="37"/>
      <c r="AC1683" s="37"/>
      <c r="AD1683" s="37"/>
      <c r="AE1683" s="37"/>
      <c r="AT1683" s="20" t="s">
        <v>176</v>
      </c>
      <c r="AU1683" s="20" t="s">
        <v>87</v>
      </c>
    </row>
    <row r="1684" spans="1:65" s="13" customFormat="1" ht="22.5">
      <c r="B1684" s="196"/>
      <c r="C1684" s="197"/>
      <c r="D1684" s="189" t="s">
        <v>178</v>
      </c>
      <c r="E1684" s="198" t="s">
        <v>21</v>
      </c>
      <c r="F1684" s="199" t="s">
        <v>2099</v>
      </c>
      <c r="G1684" s="197"/>
      <c r="H1684" s="200">
        <v>33.39</v>
      </c>
      <c r="I1684" s="201"/>
      <c r="J1684" s="197"/>
      <c r="K1684" s="197"/>
      <c r="L1684" s="202"/>
      <c r="M1684" s="203"/>
      <c r="N1684" s="204"/>
      <c r="O1684" s="204"/>
      <c r="P1684" s="204"/>
      <c r="Q1684" s="204"/>
      <c r="R1684" s="204"/>
      <c r="S1684" s="204"/>
      <c r="T1684" s="205"/>
      <c r="AT1684" s="206" t="s">
        <v>178</v>
      </c>
      <c r="AU1684" s="206" t="s">
        <v>87</v>
      </c>
      <c r="AV1684" s="13" t="s">
        <v>87</v>
      </c>
      <c r="AW1684" s="13" t="s">
        <v>38</v>
      </c>
      <c r="AX1684" s="13" t="s">
        <v>77</v>
      </c>
      <c r="AY1684" s="206" t="s">
        <v>165</v>
      </c>
    </row>
    <row r="1685" spans="1:65" s="14" customFormat="1" ht="11.25">
      <c r="B1685" s="207"/>
      <c r="C1685" s="208"/>
      <c r="D1685" s="189" t="s">
        <v>178</v>
      </c>
      <c r="E1685" s="209" t="s">
        <v>21</v>
      </c>
      <c r="F1685" s="210" t="s">
        <v>180</v>
      </c>
      <c r="G1685" s="208"/>
      <c r="H1685" s="211">
        <v>33.39</v>
      </c>
      <c r="I1685" s="212"/>
      <c r="J1685" s="208"/>
      <c r="K1685" s="208"/>
      <c r="L1685" s="213"/>
      <c r="M1685" s="214"/>
      <c r="N1685" s="215"/>
      <c r="O1685" s="215"/>
      <c r="P1685" s="215"/>
      <c r="Q1685" s="215"/>
      <c r="R1685" s="215"/>
      <c r="S1685" s="215"/>
      <c r="T1685" s="216"/>
      <c r="AT1685" s="217" t="s">
        <v>178</v>
      </c>
      <c r="AU1685" s="217" t="s">
        <v>87</v>
      </c>
      <c r="AV1685" s="14" t="s">
        <v>172</v>
      </c>
      <c r="AW1685" s="14" t="s">
        <v>38</v>
      </c>
      <c r="AX1685" s="14" t="s">
        <v>85</v>
      </c>
      <c r="AY1685" s="217" t="s">
        <v>165</v>
      </c>
    </row>
    <row r="1686" spans="1:65" s="2" customFormat="1" ht="33" customHeight="1">
      <c r="A1686" s="37"/>
      <c r="B1686" s="38"/>
      <c r="C1686" s="176" t="s">
        <v>2100</v>
      </c>
      <c r="D1686" s="176" t="s">
        <v>167</v>
      </c>
      <c r="E1686" s="177" t="s">
        <v>2101</v>
      </c>
      <c r="F1686" s="178" t="s">
        <v>2102</v>
      </c>
      <c r="G1686" s="179" t="s">
        <v>196</v>
      </c>
      <c r="H1686" s="180">
        <v>33.612000000000002</v>
      </c>
      <c r="I1686" s="181"/>
      <c r="J1686" s="182">
        <f>ROUND(I1686*H1686,2)</f>
        <v>0</v>
      </c>
      <c r="K1686" s="178" t="s">
        <v>171</v>
      </c>
      <c r="L1686" s="42"/>
      <c r="M1686" s="183" t="s">
        <v>21</v>
      </c>
      <c r="N1686" s="184" t="s">
        <v>48</v>
      </c>
      <c r="O1686" s="67"/>
      <c r="P1686" s="185">
        <f>O1686*H1686</f>
        <v>0</v>
      </c>
      <c r="Q1686" s="185">
        <v>1.89E-3</v>
      </c>
      <c r="R1686" s="185">
        <f>Q1686*H1686</f>
        <v>6.3526680000000002E-2</v>
      </c>
      <c r="S1686" s="185">
        <v>0</v>
      </c>
      <c r="T1686" s="186">
        <f>S1686*H1686</f>
        <v>0</v>
      </c>
      <c r="U1686" s="37"/>
      <c r="V1686" s="37"/>
      <c r="W1686" s="37"/>
      <c r="X1686" s="37"/>
      <c r="Y1686" s="37"/>
      <c r="Z1686" s="37"/>
      <c r="AA1686" s="37"/>
      <c r="AB1686" s="37"/>
      <c r="AC1686" s="37"/>
      <c r="AD1686" s="37"/>
      <c r="AE1686" s="37"/>
      <c r="AR1686" s="187" t="s">
        <v>286</v>
      </c>
      <c r="AT1686" s="187" t="s">
        <v>167</v>
      </c>
      <c r="AU1686" s="187" t="s">
        <v>87</v>
      </c>
      <c r="AY1686" s="20" t="s">
        <v>165</v>
      </c>
      <c r="BE1686" s="188">
        <f>IF(N1686="základní",J1686,0)</f>
        <v>0</v>
      </c>
      <c r="BF1686" s="188">
        <f>IF(N1686="snížená",J1686,0)</f>
        <v>0</v>
      </c>
      <c r="BG1686" s="188">
        <f>IF(N1686="zákl. přenesená",J1686,0)</f>
        <v>0</v>
      </c>
      <c r="BH1686" s="188">
        <f>IF(N1686="sníž. přenesená",J1686,0)</f>
        <v>0</v>
      </c>
      <c r="BI1686" s="188">
        <f>IF(N1686="nulová",J1686,0)</f>
        <v>0</v>
      </c>
      <c r="BJ1686" s="20" t="s">
        <v>85</v>
      </c>
      <c r="BK1686" s="188">
        <f>ROUND(I1686*H1686,2)</f>
        <v>0</v>
      </c>
      <c r="BL1686" s="20" t="s">
        <v>286</v>
      </c>
      <c r="BM1686" s="187" t="s">
        <v>2103</v>
      </c>
    </row>
    <row r="1687" spans="1:65" s="2" customFormat="1" ht="19.5">
      <c r="A1687" s="37"/>
      <c r="B1687" s="38"/>
      <c r="C1687" s="39"/>
      <c r="D1687" s="189" t="s">
        <v>174</v>
      </c>
      <c r="E1687" s="39"/>
      <c r="F1687" s="190" t="s">
        <v>2104</v>
      </c>
      <c r="G1687" s="39"/>
      <c r="H1687" s="39"/>
      <c r="I1687" s="191"/>
      <c r="J1687" s="39"/>
      <c r="K1687" s="39"/>
      <c r="L1687" s="42"/>
      <c r="M1687" s="192"/>
      <c r="N1687" s="193"/>
      <c r="O1687" s="67"/>
      <c r="P1687" s="67"/>
      <c r="Q1687" s="67"/>
      <c r="R1687" s="67"/>
      <c r="S1687" s="67"/>
      <c r="T1687" s="68"/>
      <c r="U1687" s="37"/>
      <c r="V1687" s="37"/>
      <c r="W1687" s="37"/>
      <c r="X1687" s="37"/>
      <c r="Y1687" s="37"/>
      <c r="Z1687" s="37"/>
      <c r="AA1687" s="37"/>
      <c r="AB1687" s="37"/>
      <c r="AC1687" s="37"/>
      <c r="AD1687" s="37"/>
      <c r="AE1687" s="37"/>
      <c r="AT1687" s="20" t="s">
        <v>174</v>
      </c>
      <c r="AU1687" s="20" t="s">
        <v>87</v>
      </c>
    </row>
    <row r="1688" spans="1:65" s="2" customFormat="1" ht="11.25">
      <c r="A1688" s="37"/>
      <c r="B1688" s="38"/>
      <c r="C1688" s="39"/>
      <c r="D1688" s="194" t="s">
        <v>176</v>
      </c>
      <c r="E1688" s="39"/>
      <c r="F1688" s="195" t="s">
        <v>2105</v>
      </c>
      <c r="G1688" s="39"/>
      <c r="H1688" s="39"/>
      <c r="I1688" s="191"/>
      <c r="J1688" s="39"/>
      <c r="K1688" s="39"/>
      <c r="L1688" s="42"/>
      <c r="M1688" s="192"/>
      <c r="N1688" s="193"/>
      <c r="O1688" s="67"/>
      <c r="P1688" s="67"/>
      <c r="Q1688" s="67"/>
      <c r="R1688" s="67"/>
      <c r="S1688" s="67"/>
      <c r="T1688" s="68"/>
      <c r="U1688" s="37"/>
      <c r="V1688" s="37"/>
      <c r="W1688" s="37"/>
      <c r="X1688" s="37"/>
      <c r="Y1688" s="37"/>
      <c r="Z1688" s="37"/>
      <c r="AA1688" s="37"/>
      <c r="AB1688" s="37"/>
      <c r="AC1688" s="37"/>
      <c r="AD1688" s="37"/>
      <c r="AE1688" s="37"/>
      <c r="AT1688" s="20" t="s">
        <v>176</v>
      </c>
      <c r="AU1688" s="20" t="s">
        <v>87</v>
      </c>
    </row>
    <row r="1689" spans="1:65" s="13" customFormat="1" ht="33.75">
      <c r="B1689" s="196"/>
      <c r="C1689" s="197"/>
      <c r="D1689" s="189" t="s">
        <v>178</v>
      </c>
      <c r="E1689" s="198" t="s">
        <v>21</v>
      </c>
      <c r="F1689" s="199" t="s">
        <v>2106</v>
      </c>
      <c r="G1689" s="197"/>
      <c r="H1689" s="200">
        <v>3.3980000000000001</v>
      </c>
      <c r="I1689" s="201"/>
      <c r="J1689" s="197"/>
      <c r="K1689" s="197"/>
      <c r="L1689" s="202"/>
      <c r="M1689" s="203"/>
      <c r="N1689" s="204"/>
      <c r="O1689" s="204"/>
      <c r="P1689" s="204"/>
      <c r="Q1689" s="204"/>
      <c r="R1689" s="204"/>
      <c r="S1689" s="204"/>
      <c r="T1689" s="205"/>
      <c r="AT1689" s="206" t="s">
        <v>178</v>
      </c>
      <c r="AU1689" s="206" t="s">
        <v>87</v>
      </c>
      <c r="AV1689" s="13" t="s">
        <v>87</v>
      </c>
      <c r="AW1689" s="13" t="s">
        <v>38</v>
      </c>
      <c r="AX1689" s="13" t="s">
        <v>77</v>
      </c>
      <c r="AY1689" s="206" t="s">
        <v>165</v>
      </c>
    </row>
    <row r="1690" spans="1:65" s="13" customFormat="1" ht="22.5">
      <c r="B1690" s="196"/>
      <c r="C1690" s="197"/>
      <c r="D1690" s="189" t="s">
        <v>178</v>
      </c>
      <c r="E1690" s="198" t="s">
        <v>21</v>
      </c>
      <c r="F1690" s="199" t="s">
        <v>2107</v>
      </c>
      <c r="G1690" s="197"/>
      <c r="H1690" s="200">
        <v>0.44800000000000001</v>
      </c>
      <c r="I1690" s="201"/>
      <c r="J1690" s="197"/>
      <c r="K1690" s="197"/>
      <c r="L1690" s="202"/>
      <c r="M1690" s="203"/>
      <c r="N1690" s="204"/>
      <c r="O1690" s="204"/>
      <c r="P1690" s="204"/>
      <c r="Q1690" s="204"/>
      <c r="R1690" s="204"/>
      <c r="S1690" s="204"/>
      <c r="T1690" s="205"/>
      <c r="AT1690" s="206" t="s">
        <v>178</v>
      </c>
      <c r="AU1690" s="206" t="s">
        <v>87</v>
      </c>
      <c r="AV1690" s="13" t="s">
        <v>87</v>
      </c>
      <c r="AW1690" s="13" t="s">
        <v>38</v>
      </c>
      <c r="AX1690" s="13" t="s">
        <v>77</v>
      </c>
      <c r="AY1690" s="206" t="s">
        <v>165</v>
      </c>
    </row>
    <row r="1691" spans="1:65" s="13" customFormat="1" ht="22.5">
      <c r="B1691" s="196"/>
      <c r="C1691" s="197"/>
      <c r="D1691" s="189" t="s">
        <v>178</v>
      </c>
      <c r="E1691" s="198" t="s">
        <v>21</v>
      </c>
      <c r="F1691" s="199" t="s">
        <v>2108</v>
      </c>
      <c r="G1691" s="197"/>
      <c r="H1691" s="200">
        <v>7.3659999999999997</v>
      </c>
      <c r="I1691" s="201"/>
      <c r="J1691" s="197"/>
      <c r="K1691" s="197"/>
      <c r="L1691" s="202"/>
      <c r="M1691" s="203"/>
      <c r="N1691" s="204"/>
      <c r="O1691" s="204"/>
      <c r="P1691" s="204"/>
      <c r="Q1691" s="204"/>
      <c r="R1691" s="204"/>
      <c r="S1691" s="204"/>
      <c r="T1691" s="205"/>
      <c r="AT1691" s="206" t="s">
        <v>178</v>
      </c>
      <c r="AU1691" s="206" t="s">
        <v>87</v>
      </c>
      <c r="AV1691" s="13" t="s">
        <v>87</v>
      </c>
      <c r="AW1691" s="13" t="s">
        <v>38</v>
      </c>
      <c r="AX1691" s="13" t="s">
        <v>77</v>
      </c>
      <c r="AY1691" s="206" t="s">
        <v>165</v>
      </c>
    </row>
    <row r="1692" spans="1:65" s="13" customFormat="1" ht="11.25">
      <c r="B1692" s="196"/>
      <c r="C1692" s="197"/>
      <c r="D1692" s="189" t="s">
        <v>178</v>
      </c>
      <c r="E1692" s="198" t="s">
        <v>21</v>
      </c>
      <c r="F1692" s="199" t="s">
        <v>2109</v>
      </c>
      <c r="G1692" s="197"/>
      <c r="H1692" s="200">
        <v>22.4</v>
      </c>
      <c r="I1692" s="201"/>
      <c r="J1692" s="197"/>
      <c r="K1692" s="197"/>
      <c r="L1692" s="202"/>
      <c r="M1692" s="203"/>
      <c r="N1692" s="204"/>
      <c r="O1692" s="204"/>
      <c r="P1692" s="204"/>
      <c r="Q1692" s="204"/>
      <c r="R1692" s="204"/>
      <c r="S1692" s="204"/>
      <c r="T1692" s="205"/>
      <c r="AT1692" s="206" t="s">
        <v>178</v>
      </c>
      <c r="AU1692" s="206" t="s">
        <v>87</v>
      </c>
      <c r="AV1692" s="13" t="s">
        <v>87</v>
      </c>
      <c r="AW1692" s="13" t="s">
        <v>38</v>
      </c>
      <c r="AX1692" s="13" t="s">
        <v>77</v>
      </c>
      <c r="AY1692" s="206" t="s">
        <v>165</v>
      </c>
    </row>
    <row r="1693" spans="1:65" s="14" customFormat="1" ht="11.25">
      <c r="B1693" s="207"/>
      <c r="C1693" s="208"/>
      <c r="D1693" s="189" t="s">
        <v>178</v>
      </c>
      <c r="E1693" s="209" t="s">
        <v>21</v>
      </c>
      <c r="F1693" s="210" t="s">
        <v>180</v>
      </c>
      <c r="G1693" s="208"/>
      <c r="H1693" s="211">
        <v>33.612000000000002</v>
      </c>
      <c r="I1693" s="212"/>
      <c r="J1693" s="208"/>
      <c r="K1693" s="208"/>
      <c r="L1693" s="213"/>
      <c r="M1693" s="214"/>
      <c r="N1693" s="215"/>
      <c r="O1693" s="215"/>
      <c r="P1693" s="215"/>
      <c r="Q1693" s="215"/>
      <c r="R1693" s="215"/>
      <c r="S1693" s="215"/>
      <c r="T1693" s="216"/>
      <c r="AT1693" s="217" t="s">
        <v>178</v>
      </c>
      <c r="AU1693" s="217" t="s">
        <v>87</v>
      </c>
      <c r="AV1693" s="14" t="s">
        <v>172</v>
      </c>
      <c r="AW1693" s="14" t="s">
        <v>38</v>
      </c>
      <c r="AX1693" s="14" t="s">
        <v>85</v>
      </c>
      <c r="AY1693" s="217" t="s">
        <v>165</v>
      </c>
    </row>
    <row r="1694" spans="1:65" s="2" customFormat="1" ht="24.2" customHeight="1">
      <c r="A1694" s="37"/>
      <c r="B1694" s="38"/>
      <c r="C1694" s="176" t="s">
        <v>2110</v>
      </c>
      <c r="D1694" s="176" t="s">
        <v>167</v>
      </c>
      <c r="E1694" s="177" t="s">
        <v>2111</v>
      </c>
      <c r="F1694" s="178" t="s">
        <v>2112</v>
      </c>
      <c r="G1694" s="179" t="s">
        <v>189</v>
      </c>
      <c r="H1694" s="180">
        <v>35</v>
      </c>
      <c r="I1694" s="181"/>
      <c r="J1694" s="182">
        <f>ROUND(I1694*H1694,2)</f>
        <v>0</v>
      </c>
      <c r="K1694" s="178" t="s">
        <v>171</v>
      </c>
      <c r="L1694" s="42"/>
      <c r="M1694" s="183" t="s">
        <v>21</v>
      </c>
      <c r="N1694" s="184" t="s">
        <v>48</v>
      </c>
      <c r="O1694" s="67"/>
      <c r="P1694" s="185">
        <f>O1694*H1694</f>
        <v>0</v>
      </c>
      <c r="Q1694" s="185">
        <v>0</v>
      </c>
      <c r="R1694" s="185">
        <f>Q1694*H1694</f>
        <v>0</v>
      </c>
      <c r="S1694" s="185">
        <v>1.4E-2</v>
      </c>
      <c r="T1694" s="186">
        <f>S1694*H1694</f>
        <v>0.49</v>
      </c>
      <c r="U1694" s="37"/>
      <c r="V1694" s="37"/>
      <c r="W1694" s="37"/>
      <c r="X1694" s="37"/>
      <c r="Y1694" s="37"/>
      <c r="Z1694" s="37"/>
      <c r="AA1694" s="37"/>
      <c r="AB1694" s="37"/>
      <c r="AC1694" s="37"/>
      <c r="AD1694" s="37"/>
      <c r="AE1694" s="37"/>
      <c r="AR1694" s="187" t="s">
        <v>286</v>
      </c>
      <c r="AT1694" s="187" t="s">
        <v>167</v>
      </c>
      <c r="AU1694" s="187" t="s">
        <v>87</v>
      </c>
      <c r="AY1694" s="20" t="s">
        <v>165</v>
      </c>
      <c r="BE1694" s="188">
        <f>IF(N1694="základní",J1694,0)</f>
        <v>0</v>
      </c>
      <c r="BF1694" s="188">
        <f>IF(N1694="snížená",J1694,0)</f>
        <v>0</v>
      </c>
      <c r="BG1694" s="188">
        <f>IF(N1694="zákl. přenesená",J1694,0)</f>
        <v>0</v>
      </c>
      <c r="BH1694" s="188">
        <f>IF(N1694="sníž. přenesená",J1694,0)</f>
        <v>0</v>
      </c>
      <c r="BI1694" s="188">
        <f>IF(N1694="nulová",J1694,0)</f>
        <v>0</v>
      </c>
      <c r="BJ1694" s="20" t="s">
        <v>85</v>
      </c>
      <c r="BK1694" s="188">
        <f>ROUND(I1694*H1694,2)</f>
        <v>0</v>
      </c>
      <c r="BL1694" s="20" t="s">
        <v>286</v>
      </c>
      <c r="BM1694" s="187" t="s">
        <v>2113</v>
      </c>
    </row>
    <row r="1695" spans="1:65" s="2" customFormat="1" ht="19.5">
      <c r="A1695" s="37"/>
      <c r="B1695" s="38"/>
      <c r="C1695" s="39"/>
      <c r="D1695" s="189" t="s">
        <v>174</v>
      </c>
      <c r="E1695" s="39"/>
      <c r="F1695" s="190" t="s">
        <v>2114</v>
      </c>
      <c r="G1695" s="39"/>
      <c r="H1695" s="39"/>
      <c r="I1695" s="191"/>
      <c r="J1695" s="39"/>
      <c r="K1695" s="39"/>
      <c r="L1695" s="42"/>
      <c r="M1695" s="192"/>
      <c r="N1695" s="193"/>
      <c r="O1695" s="67"/>
      <c r="P1695" s="67"/>
      <c r="Q1695" s="67"/>
      <c r="R1695" s="67"/>
      <c r="S1695" s="67"/>
      <c r="T1695" s="68"/>
      <c r="U1695" s="37"/>
      <c r="V1695" s="37"/>
      <c r="W1695" s="37"/>
      <c r="X1695" s="37"/>
      <c r="Y1695" s="37"/>
      <c r="Z1695" s="37"/>
      <c r="AA1695" s="37"/>
      <c r="AB1695" s="37"/>
      <c r="AC1695" s="37"/>
      <c r="AD1695" s="37"/>
      <c r="AE1695" s="37"/>
      <c r="AT1695" s="20" t="s">
        <v>174</v>
      </c>
      <c r="AU1695" s="20" t="s">
        <v>87</v>
      </c>
    </row>
    <row r="1696" spans="1:65" s="2" customFormat="1" ht="11.25">
      <c r="A1696" s="37"/>
      <c r="B1696" s="38"/>
      <c r="C1696" s="39"/>
      <c r="D1696" s="194" t="s">
        <v>176</v>
      </c>
      <c r="E1696" s="39"/>
      <c r="F1696" s="195" t="s">
        <v>2115</v>
      </c>
      <c r="G1696" s="39"/>
      <c r="H1696" s="39"/>
      <c r="I1696" s="191"/>
      <c r="J1696" s="39"/>
      <c r="K1696" s="39"/>
      <c r="L1696" s="42"/>
      <c r="M1696" s="192"/>
      <c r="N1696" s="193"/>
      <c r="O1696" s="67"/>
      <c r="P1696" s="67"/>
      <c r="Q1696" s="67"/>
      <c r="R1696" s="67"/>
      <c r="S1696" s="67"/>
      <c r="T1696" s="68"/>
      <c r="U1696" s="37"/>
      <c r="V1696" s="37"/>
      <c r="W1696" s="37"/>
      <c r="X1696" s="37"/>
      <c r="Y1696" s="37"/>
      <c r="Z1696" s="37"/>
      <c r="AA1696" s="37"/>
      <c r="AB1696" s="37"/>
      <c r="AC1696" s="37"/>
      <c r="AD1696" s="37"/>
      <c r="AE1696" s="37"/>
      <c r="AT1696" s="20" t="s">
        <v>176</v>
      </c>
      <c r="AU1696" s="20" t="s">
        <v>87</v>
      </c>
    </row>
    <row r="1697" spans="1:65" s="13" customFormat="1" ht="11.25">
      <c r="B1697" s="196"/>
      <c r="C1697" s="197"/>
      <c r="D1697" s="189" t="s">
        <v>178</v>
      </c>
      <c r="E1697" s="198" t="s">
        <v>21</v>
      </c>
      <c r="F1697" s="199" t="s">
        <v>2116</v>
      </c>
      <c r="G1697" s="197"/>
      <c r="H1697" s="200">
        <v>21</v>
      </c>
      <c r="I1697" s="201"/>
      <c r="J1697" s="197"/>
      <c r="K1697" s="197"/>
      <c r="L1697" s="202"/>
      <c r="M1697" s="203"/>
      <c r="N1697" s="204"/>
      <c r="O1697" s="204"/>
      <c r="P1697" s="204"/>
      <c r="Q1697" s="204"/>
      <c r="R1697" s="204"/>
      <c r="S1697" s="204"/>
      <c r="T1697" s="205"/>
      <c r="AT1697" s="206" t="s">
        <v>178</v>
      </c>
      <c r="AU1697" s="206" t="s">
        <v>87</v>
      </c>
      <c r="AV1697" s="13" t="s">
        <v>87</v>
      </c>
      <c r="AW1697" s="13" t="s">
        <v>38</v>
      </c>
      <c r="AX1697" s="13" t="s">
        <v>77</v>
      </c>
      <c r="AY1697" s="206" t="s">
        <v>165</v>
      </c>
    </row>
    <row r="1698" spans="1:65" s="13" customFormat="1" ht="11.25">
      <c r="B1698" s="196"/>
      <c r="C1698" s="197"/>
      <c r="D1698" s="189" t="s">
        <v>178</v>
      </c>
      <c r="E1698" s="198" t="s">
        <v>21</v>
      </c>
      <c r="F1698" s="199" t="s">
        <v>2117</v>
      </c>
      <c r="G1698" s="197"/>
      <c r="H1698" s="200">
        <v>14</v>
      </c>
      <c r="I1698" s="201"/>
      <c r="J1698" s="197"/>
      <c r="K1698" s="197"/>
      <c r="L1698" s="202"/>
      <c r="M1698" s="203"/>
      <c r="N1698" s="204"/>
      <c r="O1698" s="204"/>
      <c r="P1698" s="204"/>
      <c r="Q1698" s="204"/>
      <c r="R1698" s="204"/>
      <c r="S1698" s="204"/>
      <c r="T1698" s="205"/>
      <c r="AT1698" s="206" t="s">
        <v>178</v>
      </c>
      <c r="AU1698" s="206" t="s">
        <v>87</v>
      </c>
      <c r="AV1698" s="13" t="s">
        <v>87</v>
      </c>
      <c r="AW1698" s="13" t="s">
        <v>38</v>
      </c>
      <c r="AX1698" s="13" t="s">
        <v>77</v>
      </c>
      <c r="AY1698" s="206" t="s">
        <v>165</v>
      </c>
    </row>
    <row r="1699" spans="1:65" s="14" customFormat="1" ht="11.25">
      <c r="B1699" s="207"/>
      <c r="C1699" s="208"/>
      <c r="D1699" s="189" t="s">
        <v>178</v>
      </c>
      <c r="E1699" s="209" t="s">
        <v>21</v>
      </c>
      <c r="F1699" s="210" t="s">
        <v>180</v>
      </c>
      <c r="G1699" s="208"/>
      <c r="H1699" s="211">
        <v>35</v>
      </c>
      <c r="I1699" s="212"/>
      <c r="J1699" s="208"/>
      <c r="K1699" s="208"/>
      <c r="L1699" s="213"/>
      <c r="M1699" s="214"/>
      <c r="N1699" s="215"/>
      <c r="O1699" s="215"/>
      <c r="P1699" s="215"/>
      <c r="Q1699" s="215"/>
      <c r="R1699" s="215"/>
      <c r="S1699" s="215"/>
      <c r="T1699" s="216"/>
      <c r="AT1699" s="217" t="s">
        <v>178</v>
      </c>
      <c r="AU1699" s="217" t="s">
        <v>87</v>
      </c>
      <c r="AV1699" s="14" t="s">
        <v>172</v>
      </c>
      <c r="AW1699" s="14" t="s">
        <v>38</v>
      </c>
      <c r="AX1699" s="14" t="s">
        <v>85</v>
      </c>
      <c r="AY1699" s="217" t="s">
        <v>165</v>
      </c>
    </row>
    <row r="1700" spans="1:65" s="2" customFormat="1" ht="24.2" customHeight="1">
      <c r="A1700" s="37"/>
      <c r="B1700" s="38"/>
      <c r="C1700" s="176" t="s">
        <v>2118</v>
      </c>
      <c r="D1700" s="176" t="s">
        <v>167</v>
      </c>
      <c r="E1700" s="177" t="s">
        <v>2119</v>
      </c>
      <c r="F1700" s="178" t="s">
        <v>2120</v>
      </c>
      <c r="G1700" s="179" t="s">
        <v>189</v>
      </c>
      <c r="H1700" s="180">
        <v>34.6</v>
      </c>
      <c r="I1700" s="181"/>
      <c r="J1700" s="182">
        <f>ROUND(I1700*H1700,2)</f>
        <v>0</v>
      </c>
      <c r="K1700" s="178" t="s">
        <v>171</v>
      </c>
      <c r="L1700" s="42"/>
      <c r="M1700" s="183" t="s">
        <v>21</v>
      </c>
      <c r="N1700" s="184" t="s">
        <v>48</v>
      </c>
      <c r="O1700" s="67"/>
      <c r="P1700" s="185">
        <f>O1700*H1700</f>
        <v>0</v>
      </c>
      <c r="Q1700" s="185">
        <v>0</v>
      </c>
      <c r="R1700" s="185">
        <f>Q1700*H1700</f>
        <v>0</v>
      </c>
      <c r="S1700" s="185">
        <v>1.2319999999999999E-2</v>
      </c>
      <c r="T1700" s="186">
        <f>S1700*H1700</f>
        <v>0.42627199999999998</v>
      </c>
      <c r="U1700" s="37"/>
      <c r="V1700" s="37"/>
      <c r="W1700" s="37"/>
      <c r="X1700" s="37"/>
      <c r="Y1700" s="37"/>
      <c r="Z1700" s="37"/>
      <c r="AA1700" s="37"/>
      <c r="AB1700" s="37"/>
      <c r="AC1700" s="37"/>
      <c r="AD1700" s="37"/>
      <c r="AE1700" s="37"/>
      <c r="AR1700" s="187" t="s">
        <v>286</v>
      </c>
      <c r="AT1700" s="187" t="s">
        <v>167</v>
      </c>
      <c r="AU1700" s="187" t="s">
        <v>87</v>
      </c>
      <c r="AY1700" s="20" t="s">
        <v>165</v>
      </c>
      <c r="BE1700" s="188">
        <f>IF(N1700="základní",J1700,0)</f>
        <v>0</v>
      </c>
      <c r="BF1700" s="188">
        <f>IF(N1700="snížená",J1700,0)</f>
        <v>0</v>
      </c>
      <c r="BG1700" s="188">
        <f>IF(N1700="zákl. přenesená",J1700,0)</f>
        <v>0</v>
      </c>
      <c r="BH1700" s="188">
        <f>IF(N1700="sníž. přenesená",J1700,0)</f>
        <v>0</v>
      </c>
      <c r="BI1700" s="188">
        <f>IF(N1700="nulová",J1700,0)</f>
        <v>0</v>
      </c>
      <c r="BJ1700" s="20" t="s">
        <v>85</v>
      </c>
      <c r="BK1700" s="188">
        <f>ROUND(I1700*H1700,2)</f>
        <v>0</v>
      </c>
      <c r="BL1700" s="20" t="s">
        <v>286</v>
      </c>
      <c r="BM1700" s="187" t="s">
        <v>2121</v>
      </c>
    </row>
    <row r="1701" spans="1:65" s="2" customFormat="1" ht="29.25">
      <c r="A1701" s="37"/>
      <c r="B1701" s="38"/>
      <c r="C1701" s="39"/>
      <c r="D1701" s="189" t="s">
        <v>174</v>
      </c>
      <c r="E1701" s="39"/>
      <c r="F1701" s="190" t="s">
        <v>2122</v>
      </c>
      <c r="G1701" s="39"/>
      <c r="H1701" s="39"/>
      <c r="I1701" s="191"/>
      <c r="J1701" s="39"/>
      <c r="K1701" s="39"/>
      <c r="L1701" s="42"/>
      <c r="M1701" s="192"/>
      <c r="N1701" s="193"/>
      <c r="O1701" s="67"/>
      <c r="P1701" s="67"/>
      <c r="Q1701" s="67"/>
      <c r="R1701" s="67"/>
      <c r="S1701" s="67"/>
      <c r="T1701" s="68"/>
      <c r="U1701" s="37"/>
      <c r="V1701" s="37"/>
      <c r="W1701" s="37"/>
      <c r="X1701" s="37"/>
      <c r="Y1701" s="37"/>
      <c r="Z1701" s="37"/>
      <c r="AA1701" s="37"/>
      <c r="AB1701" s="37"/>
      <c r="AC1701" s="37"/>
      <c r="AD1701" s="37"/>
      <c r="AE1701" s="37"/>
      <c r="AT1701" s="20" t="s">
        <v>174</v>
      </c>
      <c r="AU1701" s="20" t="s">
        <v>87</v>
      </c>
    </row>
    <row r="1702" spans="1:65" s="2" customFormat="1" ht="11.25">
      <c r="A1702" s="37"/>
      <c r="B1702" s="38"/>
      <c r="C1702" s="39"/>
      <c r="D1702" s="194" t="s">
        <v>176</v>
      </c>
      <c r="E1702" s="39"/>
      <c r="F1702" s="195" t="s">
        <v>2123</v>
      </c>
      <c r="G1702" s="39"/>
      <c r="H1702" s="39"/>
      <c r="I1702" s="191"/>
      <c r="J1702" s="39"/>
      <c r="K1702" s="39"/>
      <c r="L1702" s="42"/>
      <c r="M1702" s="192"/>
      <c r="N1702" s="193"/>
      <c r="O1702" s="67"/>
      <c r="P1702" s="67"/>
      <c r="Q1702" s="67"/>
      <c r="R1702" s="67"/>
      <c r="S1702" s="67"/>
      <c r="T1702" s="68"/>
      <c r="U1702" s="37"/>
      <c r="V1702" s="37"/>
      <c r="W1702" s="37"/>
      <c r="X1702" s="37"/>
      <c r="Y1702" s="37"/>
      <c r="Z1702" s="37"/>
      <c r="AA1702" s="37"/>
      <c r="AB1702" s="37"/>
      <c r="AC1702" s="37"/>
      <c r="AD1702" s="37"/>
      <c r="AE1702" s="37"/>
      <c r="AT1702" s="20" t="s">
        <v>176</v>
      </c>
      <c r="AU1702" s="20" t="s">
        <v>87</v>
      </c>
    </row>
    <row r="1703" spans="1:65" s="13" customFormat="1" ht="11.25">
      <c r="B1703" s="196"/>
      <c r="C1703" s="197"/>
      <c r="D1703" s="189" t="s">
        <v>178</v>
      </c>
      <c r="E1703" s="198" t="s">
        <v>21</v>
      </c>
      <c r="F1703" s="199" t="s">
        <v>2124</v>
      </c>
      <c r="G1703" s="197"/>
      <c r="H1703" s="200">
        <v>28.8</v>
      </c>
      <c r="I1703" s="201"/>
      <c r="J1703" s="197"/>
      <c r="K1703" s="197"/>
      <c r="L1703" s="202"/>
      <c r="M1703" s="203"/>
      <c r="N1703" s="204"/>
      <c r="O1703" s="204"/>
      <c r="P1703" s="204"/>
      <c r="Q1703" s="204"/>
      <c r="R1703" s="204"/>
      <c r="S1703" s="204"/>
      <c r="T1703" s="205"/>
      <c r="AT1703" s="206" t="s">
        <v>178</v>
      </c>
      <c r="AU1703" s="206" t="s">
        <v>87</v>
      </c>
      <c r="AV1703" s="13" t="s">
        <v>87</v>
      </c>
      <c r="AW1703" s="13" t="s">
        <v>38</v>
      </c>
      <c r="AX1703" s="13" t="s">
        <v>77</v>
      </c>
      <c r="AY1703" s="206" t="s">
        <v>165</v>
      </c>
    </row>
    <row r="1704" spans="1:65" s="13" customFormat="1" ht="22.5">
      <c r="B1704" s="196"/>
      <c r="C1704" s="197"/>
      <c r="D1704" s="189" t="s">
        <v>178</v>
      </c>
      <c r="E1704" s="198" t="s">
        <v>21</v>
      </c>
      <c r="F1704" s="199" t="s">
        <v>2125</v>
      </c>
      <c r="G1704" s="197"/>
      <c r="H1704" s="200">
        <v>5.8</v>
      </c>
      <c r="I1704" s="201"/>
      <c r="J1704" s="197"/>
      <c r="K1704" s="197"/>
      <c r="L1704" s="202"/>
      <c r="M1704" s="203"/>
      <c r="N1704" s="204"/>
      <c r="O1704" s="204"/>
      <c r="P1704" s="204"/>
      <c r="Q1704" s="204"/>
      <c r="R1704" s="204"/>
      <c r="S1704" s="204"/>
      <c r="T1704" s="205"/>
      <c r="AT1704" s="206" t="s">
        <v>178</v>
      </c>
      <c r="AU1704" s="206" t="s">
        <v>87</v>
      </c>
      <c r="AV1704" s="13" t="s">
        <v>87</v>
      </c>
      <c r="AW1704" s="13" t="s">
        <v>38</v>
      </c>
      <c r="AX1704" s="13" t="s">
        <v>77</v>
      </c>
      <c r="AY1704" s="206" t="s">
        <v>165</v>
      </c>
    </row>
    <row r="1705" spans="1:65" s="14" customFormat="1" ht="11.25">
      <c r="B1705" s="207"/>
      <c r="C1705" s="208"/>
      <c r="D1705" s="189" t="s">
        <v>178</v>
      </c>
      <c r="E1705" s="209" t="s">
        <v>21</v>
      </c>
      <c r="F1705" s="210" t="s">
        <v>180</v>
      </c>
      <c r="G1705" s="208"/>
      <c r="H1705" s="211">
        <v>34.6</v>
      </c>
      <c r="I1705" s="212"/>
      <c r="J1705" s="208"/>
      <c r="K1705" s="208"/>
      <c r="L1705" s="213"/>
      <c r="M1705" s="214"/>
      <c r="N1705" s="215"/>
      <c r="O1705" s="215"/>
      <c r="P1705" s="215"/>
      <c r="Q1705" s="215"/>
      <c r="R1705" s="215"/>
      <c r="S1705" s="215"/>
      <c r="T1705" s="216"/>
      <c r="AT1705" s="217" t="s">
        <v>178</v>
      </c>
      <c r="AU1705" s="217" t="s">
        <v>87</v>
      </c>
      <c r="AV1705" s="14" t="s">
        <v>172</v>
      </c>
      <c r="AW1705" s="14" t="s">
        <v>38</v>
      </c>
      <c r="AX1705" s="14" t="s">
        <v>85</v>
      </c>
      <c r="AY1705" s="217" t="s">
        <v>165</v>
      </c>
    </row>
    <row r="1706" spans="1:65" s="2" customFormat="1" ht="24.2" customHeight="1">
      <c r="A1706" s="37"/>
      <c r="B1706" s="38"/>
      <c r="C1706" s="176" t="s">
        <v>2126</v>
      </c>
      <c r="D1706" s="176" t="s">
        <v>167</v>
      </c>
      <c r="E1706" s="177" t="s">
        <v>2127</v>
      </c>
      <c r="F1706" s="178" t="s">
        <v>2128</v>
      </c>
      <c r="G1706" s="179" t="s">
        <v>189</v>
      </c>
      <c r="H1706" s="180">
        <v>327.9</v>
      </c>
      <c r="I1706" s="181"/>
      <c r="J1706" s="182">
        <f>ROUND(I1706*H1706,2)</f>
        <v>0</v>
      </c>
      <c r="K1706" s="178" t="s">
        <v>171</v>
      </c>
      <c r="L1706" s="42"/>
      <c r="M1706" s="183" t="s">
        <v>21</v>
      </c>
      <c r="N1706" s="184" t="s">
        <v>48</v>
      </c>
      <c r="O1706" s="67"/>
      <c r="P1706" s="185">
        <f>O1706*H1706</f>
        <v>0</v>
      </c>
      <c r="Q1706" s="185">
        <v>0</v>
      </c>
      <c r="R1706" s="185">
        <f>Q1706*H1706</f>
        <v>0</v>
      </c>
      <c r="S1706" s="185">
        <v>1.2319999999999999E-2</v>
      </c>
      <c r="T1706" s="186">
        <f>S1706*H1706</f>
        <v>4.0397279999999993</v>
      </c>
      <c r="U1706" s="37"/>
      <c r="V1706" s="37"/>
      <c r="W1706" s="37"/>
      <c r="X1706" s="37"/>
      <c r="Y1706" s="37"/>
      <c r="Z1706" s="37"/>
      <c r="AA1706" s="37"/>
      <c r="AB1706" s="37"/>
      <c r="AC1706" s="37"/>
      <c r="AD1706" s="37"/>
      <c r="AE1706" s="37"/>
      <c r="AR1706" s="187" t="s">
        <v>286</v>
      </c>
      <c r="AT1706" s="187" t="s">
        <v>167</v>
      </c>
      <c r="AU1706" s="187" t="s">
        <v>87</v>
      </c>
      <c r="AY1706" s="20" t="s">
        <v>165</v>
      </c>
      <c r="BE1706" s="188">
        <f>IF(N1706="základní",J1706,0)</f>
        <v>0</v>
      </c>
      <c r="BF1706" s="188">
        <f>IF(N1706="snížená",J1706,0)</f>
        <v>0</v>
      </c>
      <c r="BG1706" s="188">
        <f>IF(N1706="zákl. přenesená",J1706,0)</f>
        <v>0</v>
      </c>
      <c r="BH1706" s="188">
        <f>IF(N1706="sníž. přenesená",J1706,0)</f>
        <v>0</v>
      </c>
      <c r="BI1706" s="188">
        <f>IF(N1706="nulová",J1706,0)</f>
        <v>0</v>
      </c>
      <c r="BJ1706" s="20" t="s">
        <v>85</v>
      </c>
      <c r="BK1706" s="188">
        <f>ROUND(I1706*H1706,2)</f>
        <v>0</v>
      </c>
      <c r="BL1706" s="20" t="s">
        <v>286</v>
      </c>
      <c r="BM1706" s="187" t="s">
        <v>2129</v>
      </c>
    </row>
    <row r="1707" spans="1:65" s="2" customFormat="1" ht="29.25">
      <c r="A1707" s="37"/>
      <c r="B1707" s="38"/>
      <c r="C1707" s="39"/>
      <c r="D1707" s="189" t="s">
        <v>174</v>
      </c>
      <c r="E1707" s="39"/>
      <c r="F1707" s="190" t="s">
        <v>2130</v>
      </c>
      <c r="G1707" s="39"/>
      <c r="H1707" s="39"/>
      <c r="I1707" s="191"/>
      <c r="J1707" s="39"/>
      <c r="K1707" s="39"/>
      <c r="L1707" s="42"/>
      <c r="M1707" s="192"/>
      <c r="N1707" s="193"/>
      <c r="O1707" s="67"/>
      <c r="P1707" s="67"/>
      <c r="Q1707" s="67"/>
      <c r="R1707" s="67"/>
      <c r="S1707" s="67"/>
      <c r="T1707" s="68"/>
      <c r="U1707" s="37"/>
      <c r="V1707" s="37"/>
      <c r="W1707" s="37"/>
      <c r="X1707" s="37"/>
      <c r="Y1707" s="37"/>
      <c r="Z1707" s="37"/>
      <c r="AA1707" s="37"/>
      <c r="AB1707" s="37"/>
      <c r="AC1707" s="37"/>
      <c r="AD1707" s="37"/>
      <c r="AE1707" s="37"/>
      <c r="AT1707" s="20" t="s">
        <v>174</v>
      </c>
      <c r="AU1707" s="20" t="s">
        <v>87</v>
      </c>
    </row>
    <row r="1708" spans="1:65" s="2" customFormat="1" ht="11.25">
      <c r="A1708" s="37"/>
      <c r="B1708" s="38"/>
      <c r="C1708" s="39"/>
      <c r="D1708" s="194" t="s">
        <v>176</v>
      </c>
      <c r="E1708" s="39"/>
      <c r="F1708" s="195" t="s">
        <v>2131</v>
      </c>
      <c r="G1708" s="39"/>
      <c r="H1708" s="39"/>
      <c r="I1708" s="191"/>
      <c r="J1708" s="39"/>
      <c r="K1708" s="39"/>
      <c r="L1708" s="42"/>
      <c r="M1708" s="192"/>
      <c r="N1708" s="193"/>
      <c r="O1708" s="67"/>
      <c r="P1708" s="67"/>
      <c r="Q1708" s="67"/>
      <c r="R1708" s="67"/>
      <c r="S1708" s="67"/>
      <c r="T1708" s="68"/>
      <c r="U1708" s="37"/>
      <c r="V1708" s="37"/>
      <c r="W1708" s="37"/>
      <c r="X1708" s="37"/>
      <c r="Y1708" s="37"/>
      <c r="Z1708" s="37"/>
      <c r="AA1708" s="37"/>
      <c r="AB1708" s="37"/>
      <c r="AC1708" s="37"/>
      <c r="AD1708" s="37"/>
      <c r="AE1708" s="37"/>
      <c r="AT1708" s="20" t="s">
        <v>176</v>
      </c>
      <c r="AU1708" s="20" t="s">
        <v>87</v>
      </c>
    </row>
    <row r="1709" spans="1:65" s="13" customFormat="1" ht="11.25">
      <c r="B1709" s="196"/>
      <c r="C1709" s="197"/>
      <c r="D1709" s="189" t="s">
        <v>178</v>
      </c>
      <c r="E1709" s="198" t="s">
        <v>21</v>
      </c>
      <c r="F1709" s="199" t="s">
        <v>2132</v>
      </c>
      <c r="G1709" s="197"/>
      <c r="H1709" s="200">
        <v>312.7</v>
      </c>
      <c r="I1709" s="201"/>
      <c r="J1709" s="197"/>
      <c r="K1709" s="197"/>
      <c r="L1709" s="202"/>
      <c r="M1709" s="203"/>
      <c r="N1709" s="204"/>
      <c r="O1709" s="204"/>
      <c r="P1709" s="204"/>
      <c r="Q1709" s="204"/>
      <c r="R1709" s="204"/>
      <c r="S1709" s="204"/>
      <c r="T1709" s="205"/>
      <c r="AT1709" s="206" t="s">
        <v>178</v>
      </c>
      <c r="AU1709" s="206" t="s">
        <v>87</v>
      </c>
      <c r="AV1709" s="13" t="s">
        <v>87</v>
      </c>
      <c r="AW1709" s="13" t="s">
        <v>38</v>
      </c>
      <c r="AX1709" s="13" t="s">
        <v>77</v>
      </c>
      <c r="AY1709" s="206" t="s">
        <v>165</v>
      </c>
    </row>
    <row r="1710" spans="1:65" s="13" customFormat="1" ht="22.5">
      <c r="B1710" s="196"/>
      <c r="C1710" s="197"/>
      <c r="D1710" s="189" t="s">
        <v>178</v>
      </c>
      <c r="E1710" s="198" t="s">
        <v>21</v>
      </c>
      <c r="F1710" s="199" t="s">
        <v>2133</v>
      </c>
      <c r="G1710" s="197"/>
      <c r="H1710" s="200">
        <v>15.2</v>
      </c>
      <c r="I1710" s="201"/>
      <c r="J1710" s="197"/>
      <c r="K1710" s="197"/>
      <c r="L1710" s="202"/>
      <c r="M1710" s="203"/>
      <c r="N1710" s="204"/>
      <c r="O1710" s="204"/>
      <c r="P1710" s="204"/>
      <c r="Q1710" s="204"/>
      <c r="R1710" s="204"/>
      <c r="S1710" s="204"/>
      <c r="T1710" s="205"/>
      <c r="AT1710" s="206" t="s">
        <v>178</v>
      </c>
      <c r="AU1710" s="206" t="s">
        <v>87</v>
      </c>
      <c r="AV1710" s="13" t="s">
        <v>87</v>
      </c>
      <c r="AW1710" s="13" t="s">
        <v>38</v>
      </c>
      <c r="AX1710" s="13" t="s">
        <v>77</v>
      </c>
      <c r="AY1710" s="206" t="s">
        <v>165</v>
      </c>
    </row>
    <row r="1711" spans="1:65" s="14" customFormat="1" ht="11.25">
      <c r="B1711" s="207"/>
      <c r="C1711" s="208"/>
      <c r="D1711" s="189" t="s">
        <v>178</v>
      </c>
      <c r="E1711" s="209" t="s">
        <v>21</v>
      </c>
      <c r="F1711" s="210" t="s">
        <v>180</v>
      </c>
      <c r="G1711" s="208"/>
      <c r="H1711" s="211">
        <v>327.9</v>
      </c>
      <c r="I1711" s="212"/>
      <c r="J1711" s="208"/>
      <c r="K1711" s="208"/>
      <c r="L1711" s="213"/>
      <c r="M1711" s="214"/>
      <c r="N1711" s="215"/>
      <c r="O1711" s="215"/>
      <c r="P1711" s="215"/>
      <c r="Q1711" s="215"/>
      <c r="R1711" s="215"/>
      <c r="S1711" s="215"/>
      <c r="T1711" s="216"/>
      <c r="AT1711" s="217" t="s">
        <v>178</v>
      </c>
      <c r="AU1711" s="217" t="s">
        <v>87</v>
      </c>
      <c r="AV1711" s="14" t="s">
        <v>172</v>
      </c>
      <c r="AW1711" s="14" t="s">
        <v>38</v>
      </c>
      <c r="AX1711" s="14" t="s">
        <v>85</v>
      </c>
      <c r="AY1711" s="217" t="s">
        <v>165</v>
      </c>
    </row>
    <row r="1712" spans="1:65" s="2" customFormat="1" ht="24.2" customHeight="1">
      <c r="A1712" s="37"/>
      <c r="B1712" s="38"/>
      <c r="C1712" s="176" t="s">
        <v>2134</v>
      </c>
      <c r="D1712" s="176" t="s">
        <v>167</v>
      </c>
      <c r="E1712" s="177" t="s">
        <v>2135</v>
      </c>
      <c r="F1712" s="178" t="s">
        <v>2136</v>
      </c>
      <c r="G1712" s="179" t="s">
        <v>189</v>
      </c>
      <c r="H1712" s="180">
        <v>51</v>
      </c>
      <c r="I1712" s="181"/>
      <c r="J1712" s="182">
        <f>ROUND(I1712*H1712,2)</f>
        <v>0</v>
      </c>
      <c r="K1712" s="178" t="s">
        <v>171</v>
      </c>
      <c r="L1712" s="42"/>
      <c r="M1712" s="183" t="s">
        <v>21</v>
      </c>
      <c r="N1712" s="184" t="s">
        <v>48</v>
      </c>
      <c r="O1712" s="67"/>
      <c r="P1712" s="185">
        <f>O1712*H1712</f>
        <v>0</v>
      </c>
      <c r="Q1712" s="185">
        <v>0</v>
      </c>
      <c r="R1712" s="185">
        <f>Q1712*H1712</f>
        <v>0</v>
      </c>
      <c r="S1712" s="185">
        <v>2.4750000000000001E-2</v>
      </c>
      <c r="T1712" s="186">
        <f>S1712*H1712</f>
        <v>1.2622500000000001</v>
      </c>
      <c r="U1712" s="37"/>
      <c r="V1712" s="37"/>
      <c r="W1712" s="37"/>
      <c r="X1712" s="37"/>
      <c r="Y1712" s="37"/>
      <c r="Z1712" s="37"/>
      <c r="AA1712" s="37"/>
      <c r="AB1712" s="37"/>
      <c r="AC1712" s="37"/>
      <c r="AD1712" s="37"/>
      <c r="AE1712" s="37"/>
      <c r="AR1712" s="187" t="s">
        <v>286</v>
      </c>
      <c r="AT1712" s="187" t="s">
        <v>167</v>
      </c>
      <c r="AU1712" s="187" t="s">
        <v>87</v>
      </c>
      <c r="AY1712" s="20" t="s">
        <v>165</v>
      </c>
      <c r="BE1712" s="188">
        <f>IF(N1712="základní",J1712,0)</f>
        <v>0</v>
      </c>
      <c r="BF1712" s="188">
        <f>IF(N1712="snížená",J1712,0)</f>
        <v>0</v>
      </c>
      <c r="BG1712" s="188">
        <f>IF(N1712="zákl. přenesená",J1712,0)</f>
        <v>0</v>
      </c>
      <c r="BH1712" s="188">
        <f>IF(N1712="sníž. přenesená",J1712,0)</f>
        <v>0</v>
      </c>
      <c r="BI1712" s="188">
        <f>IF(N1712="nulová",J1712,0)</f>
        <v>0</v>
      </c>
      <c r="BJ1712" s="20" t="s">
        <v>85</v>
      </c>
      <c r="BK1712" s="188">
        <f>ROUND(I1712*H1712,2)</f>
        <v>0</v>
      </c>
      <c r="BL1712" s="20" t="s">
        <v>286</v>
      </c>
      <c r="BM1712" s="187" t="s">
        <v>2137</v>
      </c>
    </row>
    <row r="1713" spans="1:65" s="2" customFormat="1" ht="29.25">
      <c r="A1713" s="37"/>
      <c r="B1713" s="38"/>
      <c r="C1713" s="39"/>
      <c r="D1713" s="189" t="s">
        <v>174</v>
      </c>
      <c r="E1713" s="39"/>
      <c r="F1713" s="190" t="s">
        <v>2138</v>
      </c>
      <c r="G1713" s="39"/>
      <c r="H1713" s="39"/>
      <c r="I1713" s="191"/>
      <c r="J1713" s="39"/>
      <c r="K1713" s="39"/>
      <c r="L1713" s="42"/>
      <c r="M1713" s="192"/>
      <c r="N1713" s="193"/>
      <c r="O1713" s="67"/>
      <c r="P1713" s="67"/>
      <c r="Q1713" s="67"/>
      <c r="R1713" s="67"/>
      <c r="S1713" s="67"/>
      <c r="T1713" s="68"/>
      <c r="U1713" s="37"/>
      <c r="V1713" s="37"/>
      <c r="W1713" s="37"/>
      <c r="X1713" s="37"/>
      <c r="Y1713" s="37"/>
      <c r="Z1713" s="37"/>
      <c r="AA1713" s="37"/>
      <c r="AB1713" s="37"/>
      <c r="AC1713" s="37"/>
      <c r="AD1713" s="37"/>
      <c r="AE1713" s="37"/>
      <c r="AT1713" s="20" t="s">
        <v>174</v>
      </c>
      <c r="AU1713" s="20" t="s">
        <v>87</v>
      </c>
    </row>
    <row r="1714" spans="1:65" s="2" customFormat="1" ht="11.25">
      <c r="A1714" s="37"/>
      <c r="B1714" s="38"/>
      <c r="C1714" s="39"/>
      <c r="D1714" s="194" t="s">
        <v>176</v>
      </c>
      <c r="E1714" s="39"/>
      <c r="F1714" s="195" t="s">
        <v>2139</v>
      </c>
      <c r="G1714" s="39"/>
      <c r="H1714" s="39"/>
      <c r="I1714" s="191"/>
      <c r="J1714" s="39"/>
      <c r="K1714" s="39"/>
      <c r="L1714" s="42"/>
      <c r="M1714" s="192"/>
      <c r="N1714" s="193"/>
      <c r="O1714" s="67"/>
      <c r="P1714" s="67"/>
      <c r="Q1714" s="67"/>
      <c r="R1714" s="67"/>
      <c r="S1714" s="67"/>
      <c r="T1714" s="68"/>
      <c r="U1714" s="37"/>
      <c r="V1714" s="37"/>
      <c r="W1714" s="37"/>
      <c r="X1714" s="37"/>
      <c r="Y1714" s="37"/>
      <c r="Z1714" s="37"/>
      <c r="AA1714" s="37"/>
      <c r="AB1714" s="37"/>
      <c r="AC1714" s="37"/>
      <c r="AD1714" s="37"/>
      <c r="AE1714" s="37"/>
      <c r="AT1714" s="20" t="s">
        <v>176</v>
      </c>
      <c r="AU1714" s="20" t="s">
        <v>87</v>
      </c>
    </row>
    <row r="1715" spans="1:65" s="13" customFormat="1" ht="11.25">
      <c r="B1715" s="196"/>
      <c r="C1715" s="197"/>
      <c r="D1715" s="189" t="s">
        <v>178</v>
      </c>
      <c r="E1715" s="198" t="s">
        <v>21</v>
      </c>
      <c r="F1715" s="199" t="s">
        <v>2140</v>
      </c>
      <c r="G1715" s="197"/>
      <c r="H1715" s="200">
        <v>51</v>
      </c>
      <c r="I1715" s="201"/>
      <c r="J1715" s="197"/>
      <c r="K1715" s="197"/>
      <c r="L1715" s="202"/>
      <c r="M1715" s="203"/>
      <c r="N1715" s="204"/>
      <c r="O1715" s="204"/>
      <c r="P1715" s="204"/>
      <c r="Q1715" s="204"/>
      <c r="R1715" s="204"/>
      <c r="S1715" s="204"/>
      <c r="T1715" s="205"/>
      <c r="AT1715" s="206" t="s">
        <v>178</v>
      </c>
      <c r="AU1715" s="206" t="s">
        <v>87</v>
      </c>
      <c r="AV1715" s="13" t="s">
        <v>87</v>
      </c>
      <c r="AW1715" s="13" t="s">
        <v>38</v>
      </c>
      <c r="AX1715" s="13" t="s">
        <v>77</v>
      </c>
      <c r="AY1715" s="206" t="s">
        <v>165</v>
      </c>
    </row>
    <row r="1716" spans="1:65" s="14" customFormat="1" ht="11.25">
      <c r="B1716" s="207"/>
      <c r="C1716" s="208"/>
      <c r="D1716" s="189" t="s">
        <v>178</v>
      </c>
      <c r="E1716" s="209" t="s">
        <v>21</v>
      </c>
      <c r="F1716" s="210" t="s">
        <v>180</v>
      </c>
      <c r="G1716" s="208"/>
      <c r="H1716" s="211">
        <v>51</v>
      </c>
      <c r="I1716" s="212"/>
      <c r="J1716" s="208"/>
      <c r="K1716" s="208"/>
      <c r="L1716" s="213"/>
      <c r="M1716" s="214"/>
      <c r="N1716" s="215"/>
      <c r="O1716" s="215"/>
      <c r="P1716" s="215"/>
      <c r="Q1716" s="215"/>
      <c r="R1716" s="215"/>
      <c r="S1716" s="215"/>
      <c r="T1716" s="216"/>
      <c r="AT1716" s="217" t="s">
        <v>178</v>
      </c>
      <c r="AU1716" s="217" t="s">
        <v>87</v>
      </c>
      <c r="AV1716" s="14" t="s">
        <v>172</v>
      </c>
      <c r="AW1716" s="14" t="s">
        <v>38</v>
      </c>
      <c r="AX1716" s="14" t="s">
        <v>85</v>
      </c>
      <c r="AY1716" s="217" t="s">
        <v>165</v>
      </c>
    </row>
    <row r="1717" spans="1:65" s="2" customFormat="1" ht="24.2" customHeight="1">
      <c r="A1717" s="37"/>
      <c r="B1717" s="38"/>
      <c r="C1717" s="176" t="s">
        <v>2141</v>
      </c>
      <c r="D1717" s="176" t="s">
        <v>167</v>
      </c>
      <c r="E1717" s="177" t="s">
        <v>2142</v>
      </c>
      <c r="F1717" s="178" t="s">
        <v>2143</v>
      </c>
      <c r="G1717" s="179" t="s">
        <v>189</v>
      </c>
      <c r="H1717" s="180">
        <v>2.5</v>
      </c>
      <c r="I1717" s="181"/>
      <c r="J1717" s="182">
        <f>ROUND(I1717*H1717,2)</f>
        <v>0</v>
      </c>
      <c r="K1717" s="178" t="s">
        <v>171</v>
      </c>
      <c r="L1717" s="42"/>
      <c r="M1717" s="183" t="s">
        <v>21</v>
      </c>
      <c r="N1717" s="184" t="s">
        <v>48</v>
      </c>
      <c r="O1717" s="67"/>
      <c r="P1717" s="185">
        <f>O1717*H1717</f>
        <v>0</v>
      </c>
      <c r="Q1717" s="185">
        <v>0</v>
      </c>
      <c r="R1717" s="185">
        <f>Q1717*H1717</f>
        <v>0</v>
      </c>
      <c r="S1717" s="185">
        <v>3.3000000000000002E-2</v>
      </c>
      <c r="T1717" s="186">
        <f>S1717*H1717</f>
        <v>8.2500000000000004E-2</v>
      </c>
      <c r="U1717" s="37"/>
      <c r="V1717" s="37"/>
      <c r="W1717" s="37"/>
      <c r="X1717" s="37"/>
      <c r="Y1717" s="37"/>
      <c r="Z1717" s="37"/>
      <c r="AA1717" s="37"/>
      <c r="AB1717" s="37"/>
      <c r="AC1717" s="37"/>
      <c r="AD1717" s="37"/>
      <c r="AE1717" s="37"/>
      <c r="AR1717" s="187" t="s">
        <v>286</v>
      </c>
      <c r="AT1717" s="187" t="s">
        <v>167</v>
      </c>
      <c r="AU1717" s="187" t="s">
        <v>87</v>
      </c>
      <c r="AY1717" s="20" t="s">
        <v>165</v>
      </c>
      <c r="BE1717" s="188">
        <f>IF(N1717="základní",J1717,0)</f>
        <v>0</v>
      </c>
      <c r="BF1717" s="188">
        <f>IF(N1717="snížená",J1717,0)</f>
        <v>0</v>
      </c>
      <c r="BG1717" s="188">
        <f>IF(N1717="zákl. přenesená",J1717,0)</f>
        <v>0</v>
      </c>
      <c r="BH1717" s="188">
        <f>IF(N1717="sníž. přenesená",J1717,0)</f>
        <v>0</v>
      </c>
      <c r="BI1717" s="188">
        <f>IF(N1717="nulová",J1717,0)</f>
        <v>0</v>
      </c>
      <c r="BJ1717" s="20" t="s">
        <v>85</v>
      </c>
      <c r="BK1717" s="188">
        <f>ROUND(I1717*H1717,2)</f>
        <v>0</v>
      </c>
      <c r="BL1717" s="20" t="s">
        <v>286</v>
      </c>
      <c r="BM1717" s="187" t="s">
        <v>2144</v>
      </c>
    </row>
    <row r="1718" spans="1:65" s="2" customFormat="1" ht="29.25">
      <c r="A1718" s="37"/>
      <c r="B1718" s="38"/>
      <c r="C1718" s="39"/>
      <c r="D1718" s="189" t="s">
        <v>174</v>
      </c>
      <c r="E1718" s="39"/>
      <c r="F1718" s="190" t="s">
        <v>2145</v>
      </c>
      <c r="G1718" s="39"/>
      <c r="H1718" s="39"/>
      <c r="I1718" s="191"/>
      <c r="J1718" s="39"/>
      <c r="K1718" s="39"/>
      <c r="L1718" s="42"/>
      <c r="M1718" s="192"/>
      <c r="N1718" s="193"/>
      <c r="O1718" s="67"/>
      <c r="P1718" s="67"/>
      <c r="Q1718" s="67"/>
      <c r="R1718" s="67"/>
      <c r="S1718" s="67"/>
      <c r="T1718" s="68"/>
      <c r="U1718" s="37"/>
      <c r="V1718" s="37"/>
      <c r="W1718" s="37"/>
      <c r="X1718" s="37"/>
      <c r="Y1718" s="37"/>
      <c r="Z1718" s="37"/>
      <c r="AA1718" s="37"/>
      <c r="AB1718" s="37"/>
      <c r="AC1718" s="37"/>
      <c r="AD1718" s="37"/>
      <c r="AE1718" s="37"/>
      <c r="AT1718" s="20" t="s">
        <v>174</v>
      </c>
      <c r="AU1718" s="20" t="s">
        <v>87</v>
      </c>
    </row>
    <row r="1719" spans="1:65" s="2" customFormat="1" ht="11.25">
      <c r="A1719" s="37"/>
      <c r="B1719" s="38"/>
      <c r="C1719" s="39"/>
      <c r="D1719" s="194" t="s">
        <v>176</v>
      </c>
      <c r="E1719" s="39"/>
      <c r="F1719" s="195" t="s">
        <v>2146</v>
      </c>
      <c r="G1719" s="39"/>
      <c r="H1719" s="39"/>
      <c r="I1719" s="191"/>
      <c r="J1719" s="39"/>
      <c r="K1719" s="39"/>
      <c r="L1719" s="42"/>
      <c r="M1719" s="192"/>
      <c r="N1719" s="193"/>
      <c r="O1719" s="67"/>
      <c r="P1719" s="67"/>
      <c r="Q1719" s="67"/>
      <c r="R1719" s="67"/>
      <c r="S1719" s="67"/>
      <c r="T1719" s="68"/>
      <c r="U1719" s="37"/>
      <c r="V1719" s="37"/>
      <c r="W1719" s="37"/>
      <c r="X1719" s="37"/>
      <c r="Y1719" s="37"/>
      <c r="Z1719" s="37"/>
      <c r="AA1719" s="37"/>
      <c r="AB1719" s="37"/>
      <c r="AC1719" s="37"/>
      <c r="AD1719" s="37"/>
      <c r="AE1719" s="37"/>
      <c r="AT1719" s="20" t="s">
        <v>176</v>
      </c>
      <c r="AU1719" s="20" t="s">
        <v>87</v>
      </c>
    </row>
    <row r="1720" spans="1:65" s="13" customFormat="1" ht="22.5">
      <c r="B1720" s="196"/>
      <c r="C1720" s="197"/>
      <c r="D1720" s="189" t="s">
        <v>178</v>
      </c>
      <c r="E1720" s="198" t="s">
        <v>21</v>
      </c>
      <c r="F1720" s="199" t="s">
        <v>2147</v>
      </c>
      <c r="G1720" s="197"/>
      <c r="H1720" s="200">
        <v>2.5</v>
      </c>
      <c r="I1720" s="201"/>
      <c r="J1720" s="197"/>
      <c r="K1720" s="197"/>
      <c r="L1720" s="202"/>
      <c r="M1720" s="203"/>
      <c r="N1720" s="204"/>
      <c r="O1720" s="204"/>
      <c r="P1720" s="204"/>
      <c r="Q1720" s="204"/>
      <c r="R1720" s="204"/>
      <c r="S1720" s="204"/>
      <c r="T1720" s="205"/>
      <c r="AT1720" s="206" t="s">
        <v>178</v>
      </c>
      <c r="AU1720" s="206" t="s">
        <v>87</v>
      </c>
      <c r="AV1720" s="13" t="s">
        <v>87</v>
      </c>
      <c r="AW1720" s="13" t="s">
        <v>38</v>
      </c>
      <c r="AX1720" s="13" t="s">
        <v>77</v>
      </c>
      <c r="AY1720" s="206" t="s">
        <v>165</v>
      </c>
    </row>
    <row r="1721" spans="1:65" s="14" customFormat="1" ht="11.25">
      <c r="B1721" s="207"/>
      <c r="C1721" s="208"/>
      <c r="D1721" s="189" t="s">
        <v>178</v>
      </c>
      <c r="E1721" s="209" t="s">
        <v>21</v>
      </c>
      <c r="F1721" s="210" t="s">
        <v>180</v>
      </c>
      <c r="G1721" s="208"/>
      <c r="H1721" s="211">
        <v>2.5</v>
      </c>
      <c r="I1721" s="212"/>
      <c r="J1721" s="208"/>
      <c r="K1721" s="208"/>
      <c r="L1721" s="213"/>
      <c r="M1721" s="214"/>
      <c r="N1721" s="215"/>
      <c r="O1721" s="215"/>
      <c r="P1721" s="215"/>
      <c r="Q1721" s="215"/>
      <c r="R1721" s="215"/>
      <c r="S1721" s="215"/>
      <c r="T1721" s="216"/>
      <c r="AT1721" s="217" t="s">
        <v>178</v>
      </c>
      <c r="AU1721" s="217" t="s">
        <v>87</v>
      </c>
      <c r="AV1721" s="14" t="s">
        <v>172</v>
      </c>
      <c r="AW1721" s="14" t="s">
        <v>38</v>
      </c>
      <c r="AX1721" s="14" t="s">
        <v>85</v>
      </c>
      <c r="AY1721" s="217" t="s">
        <v>165</v>
      </c>
    </row>
    <row r="1722" spans="1:65" s="2" customFormat="1" ht="24.2" customHeight="1">
      <c r="A1722" s="37"/>
      <c r="B1722" s="38"/>
      <c r="C1722" s="176" t="s">
        <v>2148</v>
      </c>
      <c r="D1722" s="176" t="s">
        <v>167</v>
      </c>
      <c r="E1722" s="177" t="s">
        <v>2149</v>
      </c>
      <c r="F1722" s="178" t="s">
        <v>2150</v>
      </c>
      <c r="G1722" s="179" t="s">
        <v>189</v>
      </c>
      <c r="H1722" s="180">
        <v>17.3</v>
      </c>
      <c r="I1722" s="181"/>
      <c r="J1722" s="182">
        <f>ROUND(I1722*H1722,2)</f>
        <v>0</v>
      </c>
      <c r="K1722" s="178" t="s">
        <v>171</v>
      </c>
      <c r="L1722" s="42"/>
      <c r="M1722" s="183" t="s">
        <v>21</v>
      </c>
      <c r="N1722" s="184" t="s">
        <v>48</v>
      </c>
      <c r="O1722" s="67"/>
      <c r="P1722" s="185">
        <f>O1722*H1722</f>
        <v>0</v>
      </c>
      <c r="Q1722" s="185">
        <v>0</v>
      </c>
      <c r="R1722" s="185">
        <f>Q1722*H1722</f>
        <v>0</v>
      </c>
      <c r="S1722" s="185">
        <v>3.3000000000000002E-2</v>
      </c>
      <c r="T1722" s="186">
        <f>S1722*H1722</f>
        <v>0.57090000000000007</v>
      </c>
      <c r="U1722" s="37"/>
      <c r="V1722" s="37"/>
      <c r="W1722" s="37"/>
      <c r="X1722" s="37"/>
      <c r="Y1722" s="37"/>
      <c r="Z1722" s="37"/>
      <c r="AA1722" s="37"/>
      <c r="AB1722" s="37"/>
      <c r="AC1722" s="37"/>
      <c r="AD1722" s="37"/>
      <c r="AE1722" s="37"/>
      <c r="AR1722" s="187" t="s">
        <v>286</v>
      </c>
      <c r="AT1722" s="187" t="s">
        <v>167</v>
      </c>
      <c r="AU1722" s="187" t="s">
        <v>87</v>
      </c>
      <c r="AY1722" s="20" t="s">
        <v>165</v>
      </c>
      <c r="BE1722" s="188">
        <f>IF(N1722="základní",J1722,0)</f>
        <v>0</v>
      </c>
      <c r="BF1722" s="188">
        <f>IF(N1722="snížená",J1722,0)</f>
        <v>0</v>
      </c>
      <c r="BG1722" s="188">
        <f>IF(N1722="zákl. přenesená",J1722,0)</f>
        <v>0</v>
      </c>
      <c r="BH1722" s="188">
        <f>IF(N1722="sníž. přenesená",J1722,0)</f>
        <v>0</v>
      </c>
      <c r="BI1722" s="188">
        <f>IF(N1722="nulová",J1722,0)</f>
        <v>0</v>
      </c>
      <c r="BJ1722" s="20" t="s">
        <v>85</v>
      </c>
      <c r="BK1722" s="188">
        <f>ROUND(I1722*H1722,2)</f>
        <v>0</v>
      </c>
      <c r="BL1722" s="20" t="s">
        <v>286</v>
      </c>
      <c r="BM1722" s="187" t="s">
        <v>2151</v>
      </c>
    </row>
    <row r="1723" spans="1:65" s="2" customFormat="1" ht="29.25">
      <c r="A1723" s="37"/>
      <c r="B1723" s="38"/>
      <c r="C1723" s="39"/>
      <c r="D1723" s="189" t="s">
        <v>174</v>
      </c>
      <c r="E1723" s="39"/>
      <c r="F1723" s="190" t="s">
        <v>2152</v>
      </c>
      <c r="G1723" s="39"/>
      <c r="H1723" s="39"/>
      <c r="I1723" s="191"/>
      <c r="J1723" s="39"/>
      <c r="K1723" s="39"/>
      <c r="L1723" s="42"/>
      <c r="M1723" s="192"/>
      <c r="N1723" s="193"/>
      <c r="O1723" s="67"/>
      <c r="P1723" s="67"/>
      <c r="Q1723" s="67"/>
      <c r="R1723" s="67"/>
      <c r="S1723" s="67"/>
      <c r="T1723" s="68"/>
      <c r="U1723" s="37"/>
      <c r="V1723" s="37"/>
      <c r="W1723" s="37"/>
      <c r="X1723" s="37"/>
      <c r="Y1723" s="37"/>
      <c r="Z1723" s="37"/>
      <c r="AA1723" s="37"/>
      <c r="AB1723" s="37"/>
      <c r="AC1723" s="37"/>
      <c r="AD1723" s="37"/>
      <c r="AE1723" s="37"/>
      <c r="AT1723" s="20" t="s">
        <v>174</v>
      </c>
      <c r="AU1723" s="20" t="s">
        <v>87</v>
      </c>
    </row>
    <row r="1724" spans="1:65" s="2" customFormat="1" ht="11.25">
      <c r="A1724" s="37"/>
      <c r="B1724" s="38"/>
      <c r="C1724" s="39"/>
      <c r="D1724" s="194" t="s">
        <v>176</v>
      </c>
      <c r="E1724" s="39"/>
      <c r="F1724" s="195" t="s">
        <v>2153</v>
      </c>
      <c r="G1724" s="39"/>
      <c r="H1724" s="39"/>
      <c r="I1724" s="191"/>
      <c r="J1724" s="39"/>
      <c r="K1724" s="39"/>
      <c r="L1724" s="42"/>
      <c r="M1724" s="192"/>
      <c r="N1724" s="193"/>
      <c r="O1724" s="67"/>
      <c r="P1724" s="67"/>
      <c r="Q1724" s="67"/>
      <c r="R1724" s="67"/>
      <c r="S1724" s="67"/>
      <c r="T1724" s="68"/>
      <c r="U1724" s="37"/>
      <c r="V1724" s="37"/>
      <c r="W1724" s="37"/>
      <c r="X1724" s="37"/>
      <c r="Y1724" s="37"/>
      <c r="Z1724" s="37"/>
      <c r="AA1724" s="37"/>
      <c r="AB1724" s="37"/>
      <c r="AC1724" s="37"/>
      <c r="AD1724" s="37"/>
      <c r="AE1724" s="37"/>
      <c r="AT1724" s="20" t="s">
        <v>176</v>
      </c>
      <c r="AU1724" s="20" t="s">
        <v>87</v>
      </c>
    </row>
    <row r="1725" spans="1:65" s="13" customFormat="1" ht="22.5">
      <c r="B1725" s="196"/>
      <c r="C1725" s="197"/>
      <c r="D1725" s="189" t="s">
        <v>178</v>
      </c>
      <c r="E1725" s="198" t="s">
        <v>21</v>
      </c>
      <c r="F1725" s="199" t="s">
        <v>2154</v>
      </c>
      <c r="G1725" s="197"/>
      <c r="H1725" s="200">
        <v>17.3</v>
      </c>
      <c r="I1725" s="201"/>
      <c r="J1725" s="197"/>
      <c r="K1725" s="197"/>
      <c r="L1725" s="202"/>
      <c r="M1725" s="203"/>
      <c r="N1725" s="204"/>
      <c r="O1725" s="204"/>
      <c r="P1725" s="204"/>
      <c r="Q1725" s="204"/>
      <c r="R1725" s="204"/>
      <c r="S1725" s="204"/>
      <c r="T1725" s="205"/>
      <c r="AT1725" s="206" t="s">
        <v>178</v>
      </c>
      <c r="AU1725" s="206" t="s">
        <v>87</v>
      </c>
      <c r="AV1725" s="13" t="s">
        <v>87</v>
      </c>
      <c r="AW1725" s="13" t="s">
        <v>38</v>
      </c>
      <c r="AX1725" s="13" t="s">
        <v>77</v>
      </c>
      <c r="AY1725" s="206" t="s">
        <v>165</v>
      </c>
    </row>
    <row r="1726" spans="1:65" s="14" customFormat="1" ht="11.25">
      <c r="B1726" s="207"/>
      <c r="C1726" s="208"/>
      <c r="D1726" s="189" t="s">
        <v>178</v>
      </c>
      <c r="E1726" s="209" t="s">
        <v>21</v>
      </c>
      <c r="F1726" s="210" t="s">
        <v>180</v>
      </c>
      <c r="G1726" s="208"/>
      <c r="H1726" s="211">
        <v>17.3</v>
      </c>
      <c r="I1726" s="212"/>
      <c r="J1726" s="208"/>
      <c r="K1726" s="208"/>
      <c r="L1726" s="213"/>
      <c r="M1726" s="214"/>
      <c r="N1726" s="215"/>
      <c r="O1726" s="215"/>
      <c r="P1726" s="215"/>
      <c r="Q1726" s="215"/>
      <c r="R1726" s="215"/>
      <c r="S1726" s="215"/>
      <c r="T1726" s="216"/>
      <c r="AT1726" s="217" t="s">
        <v>178</v>
      </c>
      <c r="AU1726" s="217" t="s">
        <v>87</v>
      </c>
      <c r="AV1726" s="14" t="s">
        <v>172</v>
      </c>
      <c r="AW1726" s="14" t="s">
        <v>38</v>
      </c>
      <c r="AX1726" s="14" t="s">
        <v>85</v>
      </c>
      <c r="AY1726" s="217" t="s">
        <v>165</v>
      </c>
    </row>
    <row r="1727" spans="1:65" s="2" customFormat="1" ht="24.2" customHeight="1">
      <c r="A1727" s="37"/>
      <c r="B1727" s="38"/>
      <c r="C1727" s="176" t="s">
        <v>2155</v>
      </c>
      <c r="D1727" s="176" t="s">
        <v>167</v>
      </c>
      <c r="E1727" s="177" t="s">
        <v>2156</v>
      </c>
      <c r="F1727" s="178" t="s">
        <v>2157</v>
      </c>
      <c r="G1727" s="179" t="s">
        <v>189</v>
      </c>
      <c r="H1727" s="180">
        <v>1124.9000000000001</v>
      </c>
      <c r="I1727" s="181"/>
      <c r="J1727" s="182">
        <f>ROUND(I1727*H1727,2)</f>
        <v>0</v>
      </c>
      <c r="K1727" s="178" t="s">
        <v>171</v>
      </c>
      <c r="L1727" s="42"/>
      <c r="M1727" s="183" t="s">
        <v>21</v>
      </c>
      <c r="N1727" s="184" t="s">
        <v>48</v>
      </c>
      <c r="O1727" s="67"/>
      <c r="P1727" s="185">
        <f>O1727*H1727</f>
        <v>0</v>
      </c>
      <c r="Q1727" s="185">
        <v>1.363E-2</v>
      </c>
      <c r="R1727" s="185">
        <f>Q1727*H1727</f>
        <v>15.332387000000001</v>
      </c>
      <c r="S1727" s="185">
        <v>0</v>
      </c>
      <c r="T1727" s="186">
        <f>S1727*H1727</f>
        <v>0</v>
      </c>
      <c r="U1727" s="37"/>
      <c r="V1727" s="37"/>
      <c r="W1727" s="37"/>
      <c r="X1727" s="37"/>
      <c r="Y1727" s="37"/>
      <c r="Z1727" s="37"/>
      <c r="AA1727" s="37"/>
      <c r="AB1727" s="37"/>
      <c r="AC1727" s="37"/>
      <c r="AD1727" s="37"/>
      <c r="AE1727" s="37"/>
      <c r="AR1727" s="187" t="s">
        <v>286</v>
      </c>
      <c r="AT1727" s="187" t="s">
        <v>167</v>
      </c>
      <c r="AU1727" s="187" t="s">
        <v>87</v>
      </c>
      <c r="AY1727" s="20" t="s">
        <v>165</v>
      </c>
      <c r="BE1727" s="188">
        <f>IF(N1727="základní",J1727,0)</f>
        <v>0</v>
      </c>
      <c r="BF1727" s="188">
        <f>IF(N1727="snížená",J1727,0)</f>
        <v>0</v>
      </c>
      <c r="BG1727" s="188">
        <f>IF(N1727="zákl. přenesená",J1727,0)</f>
        <v>0</v>
      </c>
      <c r="BH1727" s="188">
        <f>IF(N1727="sníž. přenesená",J1727,0)</f>
        <v>0</v>
      </c>
      <c r="BI1727" s="188">
        <f>IF(N1727="nulová",J1727,0)</f>
        <v>0</v>
      </c>
      <c r="BJ1727" s="20" t="s">
        <v>85</v>
      </c>
      <c r="BK1727" s="188">
        <f>ROUND(I1727*H1727,2)</f>
        <v>0</v>
      </c>
      <c r="BL1727" s="20" t="s">
        <v>286</v>
      </c>
      <c r="BM1727" s="187" t="s">
        <v>2158</v>
      </c>
    </row>
    <row r="1728" spans="1:65" s="2" customFormat="1" ht="19.5">
      <c r="A1728" s="37"/>
      <c r="B1728" s="38"/>
      <c r="C1728" s="39"/>
      <c r="D1728" s="189" t="s">
        <v>174</v>
      </c>
      <c r="E1728" s="39"/>
      <c r="F1728" s="190" t="s">
        <v>2159</v>
      </c>
      <c r="G1728" s="39"/>
      <c r="H1728" s="39"/>
      <c r="I1728" s="191"/>
      <c r="J1728" s="39"/>
      <c r="K1728" s="39"/>
      <c r="L1728" s="42"/>
      <c r="M1728" s="192"/>
      <c r="N1728" s="193"/>
      <c r="O1728" s="67"/>
      <c r="P1728" s="67"/>
      <c r="Q1728" s="67"/>
      <c r="R1728" s="67"/>
      <c r="S1728" s="67"/>
      <c r="T1728" s="68"/>
      <c r="U1728" s="37"/>
      <c r="V1728" s="37"/>
      <c r="W1728" s="37"/>
      <c r="X1728" s="37"/>
      <c r="Y1728" s="37"/>
      <c r="Z1728" s="37"/>
      <c r="AA1728" s="37"/>
      <c r="AB1728" s="37"/>
      <c r="AC1728" s="37"/>
      <c r="AD1728" s="37"/>
      <c r="AE1728" s="37"/>
      <c r="AT1728" s="20" t="s">
        <v>174</v>
      </c>
      <c r="AU1728" s="20" t="s">
        <v>87</v>
      </c>
    </row>
    <row r="1729" spans="1:65" s="2" customFormat="1" ht="11.25">
      <c r="A1729" s="37"/>
      <c r="B1729" s="38"/>
      <c r="C1729" s="39"/>
      <c r="D1729" s="194" t="s">
        <v>176</v>
      </c>
      <c r="E1729" s="39"/>
      <c r="F1729" s="195" t="s">
        <v>2160</v>
      </c>
      <c r="G1729" s="39"/>
      <c r="H1729" s="39"/>
      <c r="I1729" s="191"/>
      <c r="J1729" s="39"/>
      <c r="K1729" s="39"/>
      <c r="L1729" s="42"/>
      <c r="M1729" s="192"/>
      <c r="N1729" s="193"/>
      <c r="O1729" s="67"/>
      <c r="P1729" s="67"/>
      <c r="Q1729" s="67"/>
      <c r="R1729" s="67"/>
      <c r="S1729" s="67"/>
      <c r="T1729" s="68"/>
      <c r="U1729" s="37"/>
      <c r="V1729" s="37"/>
      <c r="W1729" s="37"/>
      <c r="X1729" s="37"/>
      <c r="Y1729" s="37"/>
      <c r="Z1729" s="37"/>
      <c r="AA1729" s="37"/>
      <c r="AB1729" s="37"/>
      <c r="AC1729" s="37"/>
      <c r="AD1729" s="37"/>
      <c r="AE1729" s="37"/>
      <c r="AT1729" s="20" t="s">
        <v>176</v>
      </c>
      <c r="AU1729" s="20" t="s">
        <v>87</v>
      </c>
    </row>
    <row r="1730" spans="1:65" s="2" customFormat="1" ht="29.25">
      <c r="A1730" s="37"/>
      <c r="B1730" s="38"/>
      <c r="C1730" s="39"/>
      <c r="D1730" s="189" t="s">
        <v>372</v>
      </c>
      <c r="E1730" s="39"/>
      <c r="F1730" s="249" t="s">
        <v>2161</v>
      </c>
      <c r="G1730" s="39"/>
      <c r="H1730" s="39"/>
      <c r="I1730" s="191"/>
      <c r="J1730" s="39"/>
      <c r="K1730" s="39"/>
      <c r="L1730" s="42"/>
      <c r="M1730" s="192"/>
      <c r="N1730" s="193"/>
      <c r="O1730" s="67"/>
      <c r="P1730" s="67"/>
      <c r="Q1730" s="67"/>
      <c r="R1730" s="67"/>
      <c r="S1730" s="67"/>
      <c r="T1730" s="68"/>
      <c r="U1730" s="37"/>
      <c r="V1730" s="37"/>
      <c r="W1730" s="37"/>
      <c r="X1730" s="37"/>
      <c r="Y1730" s="37"/>
      <c r="Z1730" s="37"/>
      <c r="AA1730" s="37"/>
      <c r="AB1730" s="37"/>
      <c r="AC1730" s="37"/>
      <c r="AD1730" s="37"/>
      <c r="AE1730" s="37"/>
      <c r="AT1730" s="20" t="s">
        <v>372</v>
      </c>
      <c r="AU1730" s="20" t="s">
        <v>87</v>
      </c>
    </row>
    <row r="1731" spans="1:65" s="13" customFormat="1" ht="11.25">
      <c r="B1731" s="196"/>
      <c r="C1731" s="197"/>
      <c r="D1731" s="189" t="s">
        <v>178</v>
      </c>
      <c r="E1731" s="198" t="s">
        <v>21</v>
      </c>
      <c r="F1731" s="199" t="s">
        <v>2162</v>
      </c>
      <c r="G1731" s="197"/>
      <c r="H1731" s="200">
        <v>63.6</v>
      </c>
      <c r="I1731" s="201"/>
      <c r="J1731" s="197"/>
      <c r="K1731" s="197"/>
      <c r="L1731" s="202"/>
      <c r="M1731" s="203"/>
      <c r="N1731" s="204"/>
      <c r="O1731" s="204"/>
      <c r="P1731" s="204"/>
      <c r="Q1731" s="204"/>
      <c r="R1731" s="204"/>
      <c r="S1731" s="204"/>
      <c r="T1731" s="205"/>
      <c r="AT1731" s="206" t="s">
        <v>178</v>
      </c>
      <c r="AU1731" s="206" t="s">
        <v>87</v>
      </c>
      <c r="AV1731" s="13" t="s">
        <v>87</v>
      </c>
      <c r="AW1731" s="13" t="s">
        <v>38</v>
      </c>
      <c r="AX1731" s="13" t="s">
        <v>77</v>
      </c>
      <c r="AY1731" s="206" t="s">
        <v>165</v>
      </c>
    </row>
    <row r="1732" spans="1:65" s="13" customFormat="1" ht="11.25">
      <c r="B1732" s="196"/>
      <c r="C1732" s="197"/>
      <c r="D1732" s="189" t="s">
        <v>178</v>
      </c>
      <c r="E1732" s="198" t="s">
        <v>21</v>
      </c>
      <c r="F1732" s="199" t="s">
        <v>2163</v>
      </c>
      <c r="G1732" s="197"/>
      <c r="H1732" s="200">
        <v>33</v>
      </c>
      <c r="I1732" s="201"/>
      <c r="J1732" s="197"/>
      <c r="K1732" s="197"/>
      <c r="L1732" s="202"/>
      <c r="M1732" s="203"/>
      <c r="N1732" s="204"/>
      <c r="O1732" s="204"/>
      <c r="P1732" s="204"/>
      <c r="Q1732" s="204"/>
      <c r="R1732" s="204"/>
      <c r="S1732" s="204"/>
      <c r="T1732" s="205"/>
      <c r="AT1732" s="206" t="s">
        <v>178</v>
      </c>
      <c r="AU1732" s="206" t="s">
        <v>87</v>
      </c>
      <c r="AV1732" s="13" t="s">
        <v>87</v>
      </c>
      <c r="AW1732" s="13" t="s">
        <v>38</v>
      </c>
      <c r="AX1732" s="13" t="s">
        <v>77</v>
      </c>
      <c r="AY1732" s="206" t="s">
        <v>165</v>
      </c>
    </row>
    <row r="1733" spans="1:65" s="13" customFormat="1" ht="11.25">
      <c r="B1733" s="196"/>
      <c r="C1733" s="197"/>
      <c r="D1733" s="189" t="s">
        <v>178</v>
      </c>
      <c r="E1733" s="198" t="s">
        <v>21</v>
      </c>
      <c r="F1733" s="199" t="s">
        <v>2164</v>
      </c>
      <c r="G1733" s="197"/>
      <c r="H1733" s="200">
        <v>323.3</v>
      </c>
      <c r="I1733" s="201"/>
      <c r="J1733" s="197"/>
      <c r="K1733" s="197"/>
      <c r="L1733" s="202"/>
      <c r="M1733" s="203"/>
      <c r="N1733" s="204"/>
      <c r="O1733" s="204"/>
      <c r="P1733" s="204"/>
      <c r="Q1733" s="204"/>
      <c r="R1733" s="204"/>
      <c r="S1733" s="204"/>
      <c r="T1733" s="205"/>
      <c r="AT1733" s="206" t="s">
        <v>178</v>
      </c>
      <c r="AU1733" s="206" t="s">
        <v>87</v>
      </c>
      <c r="AV1733" s="13" t="s">
        <v>87</v>
      </c>
      <c r="AW1733" s="13" t="s">
        <v>38</v>
      </c>
      <c r="AX1733" s="13" t="s">
        <v>77</v>
      </c>
      <c r="AY1733" s="206" t="s">
        <v>165</v>
      </c>
    </row>
    <row r="1734" spans="1:65" s="13" customFormat="1" ht="11.25">
      <c r="B1734" s="196"/>
      <c r="C1734" s="197"/>
      <c r="D1734" s="189" t="s">
        <v>178</v>
      </c>
      <c r="E1734" s="198" t="s">
        <v>21</v>
      </c>
      <c r="F1734" s="199" t="s">
        <v>2165</v>
      </c>
      <c r="G1734" s="197"/>
      <c r="H1734" s="200">
        <v>81.7</v>
      </c>
      <c r="I1734" s="201"/>
      <c r="J1734" s="197"/>
      <c r="K1734" s="197"/>
      <c r="L1734" s="202"/>
      <c r="M1734" s="203"/>
      <c r="N1734" s="204"/>
      <c r="O1734" s="204"/>
      <c r="P1734" s="204"/>
      <c r="Q1734" s="204"/>
      <c r="R1734" s="204"/>
      <c r="S1734" s="204"/>
      <c r="T1734" s="205"/>
      <c r="AT1734" s="206" t="s">
        <v>178</v>
      </c>
      <c r="AU1734" s="206" t="s">
        <v>87</v>
      </c>
      <c r="AV1734" s="13" t="s">
        <v>87</v>
      </c>
      <c r="AW1734" s="13" t="s">
        <v>38</v>
      </c>
      <c r="AX1734" s="13" t="s">
        <v>77</v>
      </c>
      <c r="AY1734" s="206" t="s">
        <v>165</v>
      </c>
    </row>
    <row r="1735" spans="1:65" s="13" customFormat="1" ht="11.25">
      <c r="B1735" s="196"/>
      <c r="C1735" s="197"/>
      <c r="D1735" s="189" t="s">
        <v>178</v>
      </c>
      <c r="E1735" s="198" t="s">
        <v>21</v>
      </c>
      <c r="F1735" s="199" t="s">
        <v>2166</v>
      </c>
      <c r="G1735" s="197"/>
      <c r="H1735" s="200">
        <v>51.6</v>
      </c>
      <c r="I1735" s="201"/>
      <c r="J1735" s="197"/>
      <c r="K1735" s="197"/>
      <c r="L1735" s="202"/>
      <c r="M1735" s="203"/>
      <c r="N1735" s="204"/>
      <c r="O1735" s="204"/>
      <c r="P1735" s="204"/>
      <c r="Q1735" s="204"/>
      <c r="R1735" s="204"/>
      <c r="S1735" s="204"/>
      <c r="T1735" s="205"/>
      <c r="AT1735" s="206" t="s">
        <v>178</v>
      </c>
      <c r="AU1735" s="206" t="s">
        <v>87</v>
      </c>
      <c r="AV1735" s="13" t="s">
        <v>87</v>
      </c>
      <c r="AW1735" s="13" t="s">
        <v>38</v>
      </c>
      <c r="AX1735" s="13" t="s">
        <v>77</v>
      </c>
      <c r="AY1735" s="206" t="s">
        <v>165</v>
      </c>
    </row>
    <row r="1736" spans="1:65" s="13" customFormat="1" ht="11.25">
      <c r="B1736" s="196"/>
      <c r="C1736" s="197"/>
      <c r="D1736" s="189" t="s">
        <v>178</v>
      </c>
      <c r="E1736" s="198" t="s">
        <v>21</v>
      </c>
      <c r="F1736" s="199" t="s">
        <v>2167</v>
      </c>
      <c r="G1736" s="197"/>
      <c r="H1736" s="200">
        <v>1.5</v>
      </c>
      <c r="I1736" s="201"/>
      <c r="J1736" s="197"/>
      <c r="K1736" s="197"/>
      <c r="L1736" s="202"/>
      <c r="M1736" s="203"/>
      <c r="N1736" s="204"/>
      <c r="O1736" s="204"/>
      <c r="P1736" s="204"/>
      <c r="Q1736" s="204"/>
      <c r="R1736" s="204"/>
      <c r="S1736" s="204"/>
      <c r="T1736" s="205"/>
      <c r="AT1736" s="206" t="s">
        <v>178</v>
      </c>
      <c r="AU1736" s="206" t="s">
        <v>87</v>
      </c>
      <c r="AV1736" s="13" t="s">
        <v>87</v>
      </c>
      <c r="AW1736" s="13" t="s">
        <v>38</v>
      </c>
      <c r="AX1736" s="13" t="s">
        <v>77</v>
      </c>
      <c r="AY1736" s="206" t="s">
        <v>165</v>
      </c>
    </row>
    <row r="1737" spans="1:65" s="13" customFormat="1" ht="11.25">
      <c r="B1737" s="196"/>
      <c r="C1737" s="197"/>
      <c r="D1737" s="189" t="s">
        <v>178</v>
      </c>
      <c r="E1737" s="198" t="s">
        <v>21</v>
      </c>
      <c r="F1737" s="199" t="s">
        <v>2168</v>
      </c>
      <c r="G1737" s="197"/>
      <c r="H1737" s="200">
        <v>58.3</v>
      </c>
      <c r="I1737" s="201"/>
      <c r="J1737" s="197"/>
      <c r="K1737" s="197"/>
      <c r="L1737" s="202"/>
      <c r="M1737" s="203"/>
      <c r="N1737" s="204"/>
      <c r="O1737" s="204"/>
      <c r="P1737" s="204"/>
      <c r="Q1737" s="204"/>
      <c r="R1737" s="204"/>
      <c r="S1737" s="204"/>
      <c r="T1737" s="205"/>
      <c r="AT1737" s="206" t="s">
        <v>178</v>
      </c>
      <c r="AU1737" s="206" t="s">
        <v>87</v>
      </c>
      <c r="AV1737" s="13" t="s">
        <v>87</v>
      </c>
      <c r="AW1737" s="13" t="s">
        <v>38</v>
      </c>
      <c r="AX1737" s="13" t="s">
        <v>77</v>
      </c>
      <c r="AY1737" s="206" t="s">
        <v>165</v>
      </c>
    </row>
    <row r="1738" spans="1:65" s="13" customFormat="1" ht="11.25">
      <c r="B1738" s="196"/>
      <c r="C1738" s="197"/>
      <c r="D1738" s="189" t="s">
        <v>178</v>
      </c>
      <c r="E1738" s="198" t="s">
        <v>21</v>
      </c>
      <c r="F1738" s="199" t="s">
        <v>2169</v>
      </c>
      <c r="G1738" s="197"/>
      <c r="H1738" s="200">
        <v>67.5</v>
      </c>
      <c r="I1738" s="201"/>
      <c r="J1738" s="197"/>
      <c r="K1738" s="197"/>
      <c r="L1738" s="202"/>
      <c r="M1738" s="203"/>
      <c r="N1738" s="204"/>
      <c r="O1738" s="204"/>
      <c r="P1738" s="204"/>
      <c r="Q1738" s="204"/>
      <c r="R1738" s="204"/>
      <c r="S1738" s="204"/>
      <c r="T1738" s="205"/>
      <c r="AT1738" s="206" t="s">
        <v>178</v>
      </c>
      <c r="AU1738" s="206" t="s">
        <v>87</v>
      </c>
      <c r="AV1738" s="13" t="s">
        <v>87</v>
      </c>
      <c r="AW1738" s="13" t="s">
        <v>38</v>
      </c>
      <c r="AX1738" s="13" t="s">
        <v>77</v>
      </c>
      <c r="AY1738" s="206" t="s">
        <v>165</v>
      </c>
    </row>
    <row r="1739" spans="1:65" s="13" customFormat="1" ht="11.25">
      <c r="B1739" s="196"/>
      <c r="C1739" s="197"/>
      <c r="D1739" s="189" t="s">
        <v>178</v>
      </c>
      <c r="E1739" s="198" t="s">
        <v>21</v>
      </c>
      <c r="F1739" s="199" t="s">
        <v>2170</v>
      </c>
      <c r="G1739" s="197"/>
      <c r="H1739" s="200">
        <v>171</v>
      </c>
      <c r="I1739" s="201"/>
      <c r="J1739" s="197"/>
      <c r="K1739" s="197"/>
      <c r="L1739" s="202"/>
      <c r="M1739" s="203"/>
      <c r="N1739" s="204"/>
      <c r="O1739" s="204"/>
      <c r="P1739" s="204"/>
      <c r="Q1739" s="204"/>
      <c r="R1739" s="204"/>
      <c r="S1739" s="204"/>
      <c r="T1739" s="205"/>
      <c r="AT1739" s="206" t="s">
        <v>178</v>
      </c>
      <c r="AU1739" s="206" t="s">
        <v>87</v>
      </c>
      <c r="AV1739" s="13" t="s">
        <v>87</v>
      </c>
      <c r="AW1739" s="13" t="s">
        <v>38</v>
      </c>
      <c r="AX1739" s="13" t="s">
        <v>77</v>
      </c>
      <c r="AY1739" s="206" t="s">
        <v>165</v>
      </c>
    </row>
    <row r="1740" spans="1:65" s="13" customFormat="1" ht="11.25">
      <c r="B1740" s="196"/>
      <c r="C1740" s="197"/>
      <c r="D1740" s="189" t="s">
        <v>178</v>
      </c>
      <c r="E1740" s="198" t="s">
        <v>21</v>
      </c>
      <c r="F1740" s="199" t="s">
        <v>2171</v>
      </c>
      <c r="G1740" s="197"/>
      <c r="H1740" s="200">
        <v>85.5</v>
      </c>
      <c r="I1740" s="201"/>
      <c r="J1740" s="197"/>
      <c r="K1740" s="197"/>
      <c r="L1740" s="202"/>
      <c r="M1740" s="203"/>
      <c r="N1740" s="204"/>
      <c r="O1740" s="204"/>
      <c r="P1740" s="204"/>
      <c r="Q1740" s="204"/>
      <c r="R1740" s="204"/>
      <c r="S1740" s="204"/>
      <c r="T1740" s="205"/>
      <c r="AT1740" s="206" t="s">
        <v>178</v>
      </c>
      <c r="AU1740" s="206" t="s">
        <v>87</v>
      </c>
      <c r="AV1740" s="13" t="s">
        <v>87</v>
      </c>
      <c r="AW1740" s="13" t="s">
        <v>38</v>
      </c>
      <c r="AX1740" s="13" t="s">
        <v>77</v>
      </c>
      <c r="AY1740" s="206" t="s">
        <v>165</v>
      </c>
    </row>
    <row r="1741" spans="1:65" s="13" customFormat="1" ht="11.25">
      <c r="B1741" s="196"/>
      <c r="C1741" s="197"/>
      <c r="D1741" s="189" t="s">
        <v>178</v>
      </c>
      <c r="E1741" s="198" t="s">
        <v>21</v>
      </c>
      <c r="F1741" s="199" t="s">
        <v>2172</v>
      </c>
      <c r="G1741" s="197"/>
      <c r="H1741" s="200">
        <v>125.4</v>
      </c>
      <c r="I1741" s="201"/>
      <c r="J1741" s="197"/>
      <c r="K1741" s="197"/>
      <c r="L1741" s="202"/>
      <c r="M1741" s="203"/>
      <c r="N1741" s="204"/>
      <c r="O1741" s="204"/>
      <c r="P1741" s="204"/>
      <c r="Q1741" s="204"/>
      <c r="R1741" s="204"/>
      <c r="S1741" s="204"/>
      <c r="T1741" s="205"/>
      <c r="AT1741" s="206" t="s">
        <v>178</v>
      </c>
      <c r="AU1741" s="206" t="s">
        <v>87</v>
      </c>
      <c r="AV1741" s="13" t="s">
        <v>87</v>
      </c>
      <c r="AW1741" s="13" t="s">
        <v>38</v>
      </c>
      <c r="AX1741" s="13" t="s">
        <v>77</v>
      </c>
      <c r="AY1741" s="206" t="s">
        <v>165</v>
      </c>
    </row>
    <row r="1742" spans="1:65" s="13" customFormat="1" ht="11.25">
      <c r="B1742" s="196"/>
      <c r="C1742" s="197"/>
      <c r="D1742" s="189" t="s">
        <v>178</v>
      </c>
      <c r="E1742" s="198" t="s">
        <v>21</v>
      </c>
      <c r="F1742" s="199" t="s">
        <v>2173</v>
      </c>
      <c r="G1742" s="197"/>
      <c r="H1742" s="200">
        <v>62.5</v>
      </c>
      <c r="I1742" s="201"/>
      <c r="J1742" s="197"/>
      <c r="K1742" s="197"/>
      <c r="L1742" s="202"/>
      <c r="M1742" s="203"/>
      <c r="N1742" s="204"/>
      <c r="O1742" s="204"/>
      <c r="P1742" s="204"/>
      <c r="Q1742" s="204"/>
      <c r="R1742" s="204"/>
      <c r="S1742" s="204"/>
      <c r="T1742" s="205"/>
      <c r="AT1742" s="206" t="s">
        <v>178</v>
      </c>
      <c r="AU1742" s="206" t="s">
        <v>87</v>
      </c>
      <c r="AV1742" s="13" t="s">
        <v>87</v>
      </c>
      <c r="AW1742" s="13" t="s">
        <v>38</v>
      </c>
      <c r="AX1742" s="13" t="s">
        <v>77</v>
      </c>
      <c r="AY1742" s="206" t="s">
        <v>165</v>
      </c>
    </row>
    <row r="1743" spans="1:65" s="14" customFormat="1" ht="11.25">
      <c r="B1743" s="207"/>
      <c r="C1743" s="208"/>
      <c r="D1743" s="189" t="s">
        <v>178</v>
      </c>
      <c r="E1743" s="209" t="s">
        <v>21</v>
      </c>
      <c r="F1743" s="210" t="s">
        <v>180</v>
      </c>
      <c r="G1743" s="208"/>
      <c r="H1743" s="211">
        <v>1124.9000000000001</v>
      </c>
      <c r="I1743" s="212"/>
      <c r="J1743" s="208"/>
      <c r="K1743" s="208"/>
      <c r="L1743" s="213"/>
      <c r="M1743" s="214"/>
      <c r="N1743" s="215"/>
      <c r="O1743" s="215"/>
      <c r="P1743" s="215"/>
      <c r="Q1743" s="215"/>
      <c r="R1743" s="215"/>
      <c r="S1743" s="215"/>
      <c r="T1743" s="216"/>
      <c r="AT1743" s="217" t="s">
        <v>178</v>
      </c>
      <c r="AU1743" s="217" t="s">
        <v>87</v>
      </c>
      <c r="AV1743" s="14" t="s">
        <v>172</v>
      </c>
      <c r="AW1743" s="14" t="s">
        <v>38</v>
      </c>
      <c r="AX1743" s="14" t="s">
        <v>85</v>
      </c>
      <c r="AY1743" s="217" t="s">
        <v>165</v>
      </c>
    </row>
    <row r="1744" spans="1:65" s="2" customFormat="1" ht="24.2" customHeight="1">
      <c r="A1744" s="37"/>
      <c r="B1744" s="38"/>
      <c r="C1744" s="176" t="s">
        <v>2174</v>
      </c>
      <c r="D1744" s="176" t="s">
        <v>167</v>
      </c>
      <c r="E1744" s="177" t="s">
        <v>2175</v>
      </c>
      <c r="F1744" s="178" t="s">
        <v>2176</v>
      </c>
      <c r="G1744" s="179" t="s">
        <v>189</v>
      </c>
      <c r="H1744" s="180">
        <v>12</v>
      </c>
      <c r="I1744" s="181"/>
      <c r="J1744" s="182">
        <f>ROUND(I1744*H1744,2)</f>
        <v>0</v>
      </c>
      <c r="K1744" s="178" t="s">
        <v>171</v>
      </c>
      <c r="L1744" s="42"/>
      <c r="M1744" s="183" t="s">
        <v>21</v>
      </c>
      <c r="N1744" s="184" t="s">
        <v>48</v>
      </c>
      <c r="O1744" s="67"/>
      <c r="P1744" s="185">
        <f>O1744*H1744</f>
        <v>0</v>
      </c>
      <c r="Q1744" s="185">
        <v>1.7520000000000001E-2</v>
      </c>
      <c r="R1744" s="185">
        <f>Q1744*H1744</f>
        <v>0.21024000000000001</v>
      </c>
      <c r="S1744" s="185">
        <v>0</v>
      </c>
      <c r="T1744" s="186">
        <f>S1744*H1744</f>
        <v>0</v>
      </c>
      <c r="U1744" s="37"/>
      <c r="V1744" s="37"/>
      <c r="W1744" s="37"/>
      <c r="X1744" s="37"/>
      <c r="Y1744" s="37"/>
      <c r="Z1744" s="37"/>
      <c r="AA1744" s="37"/>
      <c r="AB1744" s="37"/>
      <c r="AC1744" s="37"/>
      <c r="AD1744" s="37"/>
      <c r="AE1744" s="37"/>
      <c r="AR1744" s="187" t="s">
        <v>286</v>
      </c>
      <c r="AT1744" s="187" t="s">
        <v>167</v>
      </c>
      <c r="AU1744" s="187" t="s">
        <v>87</v>
      </c>
      <c r="AY1744" s="20" t="s">
        <v>165</v>
      </c>
      <c r="BE1744" s="188">
        <f>IF(N1744="základní",J1744,0)</f>
        <v>0</v>
      </c>
      <c r="BF1744" s="188">
        <f>IF(N1744="snížená",J1744,0)</f>
        <v>0</v>
      </c>
      <c r="BG1744" s="188">
        <f>IF(N1744="zákl. přenesená",J1744,0)</f>
        <v>0</v>
      </c>
      <c r="BH1744" s="188">
        <f>IF(N1744="sníž. přenesená",J1744,0)</f>
        <v>0</v>
      </c>
      <c r="BI1744" s="188">
        <f>IF(N1744="nulová",J1744,0)</f>
        <v>0</v>
      </c>
      <c r="BJ1744" s="20" t="s">
        <v>85</v>
      </c>
      <c r="BK1744" s="188">
        <f>ROUND(I1744*H1744,2)</f>
        <v>0</v>
      </c>
      <c r="BL1744" s="20" t="s">
        <v>286</v>
      </c>
      <c r="BM1744" s="187" t="s">
        <v>2177</v>
      </c>
    </row>
    <row r="1745" spans="1:65" s="2" customFormat="1" ht="19.5">
      <c r="A1745" s="37"/>
      <c r="B1745" s="38"/>
      <c r="C1745" s="39"/>
      <c r="D1745" s="189" t="s">
        <v>174</v>
      </c>
      <c r="E1745" s="39"/>
      <c r="F1745" s="190" t="s">
        <v>2178</v>
      </c>
      <c r="G1745" s="39"/>
      <c r="H1745" s="39"/>
      <c r="I1745" s="191"/>
      <c r="J1745" s="39"/>
      <c r="K1745" s="39"/>
      <c r="L1745" s="42"/>
      <c r="M1745" s="192"/>
      <c r="N1745" s="193"/>
      <c r="O1745" s="67"/>
      <c r="P1745" s="67"/>
      <c r="Q1745" s="67"/>
      <c r="R1745" s="67"/>
      <c r="S1745" s="67"/>
      <c r="T1745" s="68"/>
      <c r="U1745" s="37"/>
      <c r="V1745" s="37"/>
      <c r="W1745" s="37"/>
      <c r="X1745" s="37"/>
      <c r="Y1745" s="37"/>
      <c r="Z1745" s="37"/>
      <c r="AA1745" s="37"/>
      <c r="AB1745" s="37"/>
      <c r="AC1745" s="37"/>
      <c r="AD1745" s="37"/>
      <c r="AE1745" s="37"/>
      <c r="AT1745" s="20" t="s">
        <v>174</v>
      </c>
      <c r="AU1745" s="20" t="s">
        <v>87</v>
      </c>
    </row>
    <row r="1746" spans="1:65" s="2" customFormat="1" ht="11.25">
      <c r="A1746" s="37"/>
      <c r="B1746" s="38"/>
      <c r="C1746" s="39"/>
      <c r="D1746" s="194" t="s">
        <v>176</v>
      </c>
      <c r="E1746" s="39"/>
      <c r="F1746" s="195" t="s">
        <v>2179</v>
      </c>
      <c r="G1746" s="39"/>
      <c r="H1746" s="39"/>
      <c r="I1746" s="191"/>
      <c r="J1746" s="39"/>
      <c r="K1746" s="39"/>
      <c r="L1746" s="42"/>
      <c r="M1746" s="192"/>
      <c r="N1746" s="193"/>
      <c r="O1746" s="67"/>
      <c r="P1746" s="67"/>
      <c r="Q1746" s="67"/>
      <c r="R1746" s="67"/>
      <c r="S1746" s="67"/>
      <c r="T1746" s="68"/>
      <c r="U1746" s="37"/>
      <c r="V1746" s="37"/>
      <c r="W1746" s="37"/>
      <c r="X1746" s="37"/>
      <c r="Y1746" s="37"/>
      <c r="Z1746" s="37"/>
      <c r="AA1746" s="37"/>
      <c r="AB1746" s="37"/>
      <c r="AC1746" s="37"/>
      <c r="AD1746" s="37"/>
      <c r="AE1746" s="37"/>
      <c r="AT1746" s="20" t="s">
        <v>176</v>
      </c>
      <c r="AU1746" s="20" t="s">
        <v>87</v>
      </c>
    </row>
    <row r="1747" spans="1:65" s="2" customFormat="1" ht="29.25">
      <c r="A1747" s="37"/>
      <c r="B1747" s="38"/>
      <c r="C1747" s="39"/>
      <c r="D1747" s="189" t="s">
        <v>372</v>
      </c>
      <c r="E1747" s="39"/>
      <c r="F1747" s="249" t="s">
        <v>2161</v>
      </c>
      <c r="G1747" s="39"/>
      <c r="H1747" s="39"/>
      <c r="I1747" s="191"/>
      <c r="J1747" s="39"/>
      <c r="K1747" s="39"/>
      <c r="L1747" s="42"/>
      <c r="M1747" s="192"/>
      <c r="N1747" s="193"/>
      <c r="O1747" s="67"/>
      <c r="P1747" s="67"/>
      <c r="Q1747" s="67"/>
      <c r="R1747" s="67"/>
      <c r="S1747" s="67"/>
      <c r="T1747" s="68"/>
      <c r="U1747" s="37"/>
      <c r="V1747" s="37"/>
      <c r="W1747" s="37"/>
      <c r="X1747" s="37"/>
      <c r="Y1747" s="37"/>
      <c r="Z1747" s="37"/>
      <c r="AA1747" s="37"/>
      <c r="AB1747" s="37"/>
      <c r="AC1747" s="37"/>
      <c r="AD1747" s="37"/>
      <c r="AE1747" s="37"/>
      <c r="AT1747" s="20" t="s">
        <v>372</v>
      </c>
      <c r="AU1747" s="20" t="s">
        <v>87</v>
      </c>
    </row>
    <row r="1748" spans="1:65" s="13" customFormat="1" ht="11.25">
      <c r="B1748" s="196"/>
      <c r="C1748" s="197"/>
      <c r="D1748" s="189" t="s">
        <v>178</v>
      </c>
      <c r="E1748" s="198" t="s">
        <v>21</v>
      </c>
      <c r="F1748" s="199" t="s">
        <v>2180</v>
      </c>
      <c r="G1748" s="197"/>
      <c r="H1748" s="200">
        <v>12</v>
      </c>
      <c r="I1748" s="201"/>
      <c r="J1748" s="197"/>
      <c r="K1748" s="197"/>
      <c r="L1748" s="202"/>
      <c r="M1748" s="203"/>
      <c r="N1748" s="204"/>
      <c r="O1748" s="204"/>
      <c r="P1748" s="204"/>
      <c r="Q1748" s="204"/>
      <c r="R1748" s="204"/>
      <c r="S1748" s="204"/>
      <c r="T1748" s="205"/>
      <c r="AT1748" s="206" t="s">
        <v>178</v>
      </c>
      <c r="AU1748" s="206" t="s">
        <v>87</v>
      </c>
      <c r="AV1748" s="13" t="s">
        <v>87</v>
      </c>
      <c r="AW1748" s="13" t="s">
        <v>38</v>
      </c>
      <c r="AX1748" s="13" t="s">
        <v>77</v>
      </c>
      <c r="AY1748" s="206" t="s">
        <v>165</v>
      </c>
    </row>
    <row r="1749" spans="1:65" s="14" customFormat="1" ht="11.25">
      <c r="B1749" s="207"/>
      <c r="C1749" s="208"/>
      <c r="D1749" s="189" t="s">
        <v>178</v>
      </c>
      <c r="E1749" s="209" t="s">
        <v>21</v>
      </c>
      <c r="F1749" s="210" t="s">
        <v>180</v>
      </c>
      <c r="G1749" s="208"/>
      <c r="H1749" s="211">
        <v>12</v>
      </c>
      <c r="I1749" s="212"/>
      <c r="J1749" s="208"/>
      <c r="K1749" s="208"/>
      <c r="L1749" s="213"/>
      <c r="M1749" s="214"/>
      <c r="N1749" s="215"/>
      <c r="O1749" s="215"/>
      <c r="P1749" s="215"/>
      <c r="Q1749" s="215"/>
      <c r="R1749" s="215"/>
      <c r="S1749" s="215"/>
      <c r="T1749" s="216"/>
      <c r="AT1749" s="217" t="s">
        <v>178</v>
      </c>
      <c r="AU1749" s="217" t="s">
        <v>87</v>
      </c>
      <c r="AV1749" s="14" t="s">
        <v>172</v>
      </c>
      <c r="AW1749" s="14" t="s">
        <v>38</v>
      </c>
      <c r="AX1749" s="14" t="s">
        <v>85</v>
      </c>
      <c r="AY1749" s="217" t="s">
        <v>165</v>
      </c>
    </row>
    <row r="1750" spans="1:65" s="2" customFormat="1" ht="24.2" customHeight="1">
      <c r="A1750" s="37"/>
      <c r="B1750" s="38"/>
      <c r="C1750" s="176" t="s">
        <v>2181</v>
      </c>
      <c r="D1750" s="176" t="s">
        <v>167</v>
      </c>
      <c r="E1750" s="177" t="s">
        <v>2182</v>
      </c>
      <c r="F1750" s="178" t="s">
        <v>2183</v>
      </c>
      <c r="G1750" s="179" t="s">
        <v>189</v>
      </c>
      <c r="H1750" s="180">
        <v>95</v>
      </c>
      <c r="I1750" s="181"/>
      <c r="J1750" s="182">
        <f>ROUND(I1750*H1750,2)</f>
        <v>0</v>
      </c>
      <c r="K1750" s="178" t="s">
        <v>171</v>
      </c>
      <c r="L1750" s="42"/>
      <c r="M1750" s="183" t="s">
        <v>21</v>
      </c>
      <c r="N1750" s="184" t="s">
        <v>48</v>
      </c>
      <c r="O1750" s="67"/>
      <c r="P1750" s="185">
        <f>O1750*H1750</f>
        <v>0</v>
      </c>
      <c r="Q1750" s="185">
        <v>2.733E-2</v>
      </c>
      <c r="R1750" s="185">
        <f>Q1750*H1750</f>
        <v>2.5963500000000002</v>
      </c>
      <c r="S1750" s="185">
        <v>0</v>
      </c>
      <c r="T1750" s="186">
        <f>S1750*H1750</f>
        <v>0</v>
      </c>
      <c r="U1750" s="37"/>
      <c r="V1750" s="37"/>
      <c r="W1750" s="37"/>
      <c r="X1750" s="37"/>
      <c r="Y1750" s="37"/>
      <c r="Z1750" s="37"/>
      <c r="AA1750" s="37"/>
      <c r="AB1750" s="37"/>
      <c r="AC1750" s="37"/>
      <c r="AD1750" s="37"/>
      <c r="AE1750" s="37"/>
      <c r="AR1750" s="187" t="s">
        <v>286</v>
      </c>
      <c r="AT1750" s="187" t="s">
        <v>167</v>
      </c>
      <c r="AU1750" s="187" t="s">
        <v>87</v>
      </c>
      <c r="AY1750" s="20" t="s">
        <v>165</v>
      </c>
      <c r="BE1750" s="188">
        <f>IF(N1750="základní",J1750,0)</f>
        <v>0</v>
      </c>
      <c r="BF1750" s="188">
        <f>IF(N1750="snížená",J1750,0)</f>
        <v>0</v>
      </c>
      <c r="BG1750" s="188">
        <f>IF(N1750="zákl. přenesená",J1750,0)</f>
        <v>0</v>
      </c>
      <c r="BH1750" s="188">
        <f>IF(N1750="sníž. přenesená",J1750,0)</f>
        <v>0</v>
      </c>
      <c r="BI1750" s="188">
        <f>IF(N1750="nulová",J1750,0)</f>
        <v>0</v>
      </c>
      <c r="BJ1750" s="20" t="s">
        <v>85</v>
      </c>
      <c r="BK1750" s="188">
        <f>ROUND(I1750*H1750,2)</f>
        <v>0</v>
      </c>
      <c r="BL1750" s="20" t="s">
        <v>286</v>
      </c>
      <c r="BM1750" s="187" t="s">
        <v>2184</v>
      </c>
    </row>
    <row r="1751" spans="1:65" s="2" customFormat="1" ht="19.5">
      <c r="A1751" s="37"/>
      <c r="B1751" s="38"/>
      <c r="C1751" s="39"/>
      <c r="D1751" s="189" t="s">
        <v>174</v>
      </c>
      <c r="E1751" s="39"/>
      <c r="F1751" s="190" t="s">
        <v>2185</v>
      </c>
      <c r="G1751" s="39"/>
      <c r="H1751" s="39"/>
      <c r="I1751" s="191"/>
      <c r="J1751" s="39"/>
      <c r="K1751" s="39"/>
      <c r="L1751" s="42"/>
      <c r="M1751" s="192"/>
      <c r="N1751" s="193"/>
      <c r="O1751" s="67"/>
      <c r="P1751" s="67"/>
      <c r="Q1751" s="67"/>
      <c r="R1751" s="67"/>
      <c r="S1751" s="67"/>
      <c r="T1751" s="68"/>
      <c r="U1751" s="37"/>
      <c r="V1751" s="37"/>
      <c r="W1751" s="37"/>
      <c r="X1751" s="37"/>
      <c r="Y1751" s="37"/>
      <c r="Z1751" s="37"/>
      <c r="AA1751" s="37"/>
      <c r="AB1751" s="37"/>
      <c r="AC1751" s="37"/>
      <c r="AD1751" s="37"/>
      <c r="AE1751" s="37"/>
      <c r="AT1751" s="20" t="s">
        <v>174</v>
      </c>
      <c r="AU1751" s="20" t="s">
        <v>87</v>
      </c>
    </row>
    <row r="1752" spans="1:65" s="2" customFormat="1" ht="11.25">
      <c r="A1752" s="37"/>
      <c r="B1752" s="38"/>
      <c r="C1752" s="39"/>
      <c r="D1752" s="194" t="s">
        <v>176</v>
      </c>
      <c r="E1752" s="39"/>
      <c r="F1752" s="195" t="s">
        <v>2186</v>
      </c>
      <c r="G1752" s="39"/>
      <c r="H1752" s="39"/>
      <c r="I1752" s="191"/>
      <c r="J1752" s="39"/>
      <c r="K1752" s="39"/>
      <c r="L1752" s="42"/>
      <c r="M1752" s="192"/>
      <c r="N1752" s="193"/>
      <c r="O1752" s="67"/>
      <c r="P1752" s="67"/>
      <c r="Q1752" s="67"/>
      <c r="R1752" s="67"/>
      <c r="S1752" s="67"/>
      <c r="T1752" s="68"/>
      <c r="U1752" s="37"/>
      <c r="V1752" s="37"/>
      <c r="W1752" s="37"/>
      <c r="X1752" s="37"/>
      <c r="Y1752" s="37"/>
      <c r="Z1752" s="37"/>
      <c r="AA1752" s="37"/>
      <c r="AB1752" s="37"/>
      <c r="AC1752" s="37"/>
      <c r="AD1752" s="37"/>
      <c r="AE1752" s="37"/>
      <c r="AT1752" s="20" t="s">
        <v>176</v>
      </c>
      <c r="AU1752" s="20" t="s">
        <v>87</v>
      </c>
    </row>
    <row r="1753" spans="1:65" s="2" customFormat="1" ht="29.25">
      <c r="A1753" s="37"/>
      <c r="B1753" s="38"/>
      <c r="C1753" s="39"/>
      <c r="D1753" s="189" t="s">
        <v>372</v>
      </c>
      <c r="E1753" s="39"/>
      <c r="F1753" s="249" t="s">
        <v>2161</v>
      </c>
      <c r="G1753" s="39"/>
      <c r="H1753" s="39"/>
      <c r="I1753" s="191"/>
      <c r="J1753" s="39"/>
      <c r="K1753" s="39"/>
      <c r="L1753" s="42"/>
      <c r="M1753" s="192"/>
      <c r="N1753" s="193"/>
      <c r="O1753" s="67"/>
      <c r="P1753" s="67"/>
      <c r="Q1753" s="67"/>
      <c r="R1753" s="67"/>
      <c r="S1753" s="67"/>
      <c r="T1753" s="68"/>
      <c r="U1753" s="37"/>
      <c r="V1753" s="37"/>
      <c r="W1753" s="37"/>
      <c r="X1753" s="37"/>
      <c r="Y1753" s="37"/>
      <c r="Z1753" s="37"/>
      <c r="AA1753" s="37"/>
      <c r="AB1753" s="37"/>
      <c r="AC1753" s="37"/>
      <c r="AD1753" s="37"/>
      <c r="AE1753" s="37"/>
      <c r="AT1753" s="20" t="s">
        <v>372</v>
      </c>
      <c r="AU1753" s="20" t="s">
        <v>87</v>
      </c>
    </row>
    <row r="1754" spans="1:65" s="13" customFormat="1" ht="11.25">
      <c r="B1754" s="196"/>
      <c r="C1754" s="197"/>
      <c r="D1754" s="189" t="s">
        <v>178</v>
      </c>
      <c r="E1754" s="198" t="s">
        <v>21</v>
      </c>
      <c r="F1754" s="199" t="s">
        <v>2187</v>
      </c>
      <c r="G1754" s="197"/>
      <c r="H1754" s="200">
        <v>95</v>
      </c>
      <c r="I1754" s="201"/>
      <c r="J1754" s="197"/>
      <c r="K1754" s="197"/>
      <c r="L1754" s="202"/>
      <c r="M1754" s="203"/>
      <c r="N1754" s="204"/>
      <c r="O1754" s="204"/>
      <c r="P1754" s="204"/>
      <c r="Q1754" s="204"/>
      <c r="R1754" s="204"/>
      <c r="S1754" s="204"/>
      <c r="T1754" s="205"/>
      <c r="AT1754" s="206" t="s">
        <v>178</v>
      </c>
      <c r="AU1754" s="206" t="s">
        <v>87</v>
      </c>
      <c r="AV1754" s="13" t="s">
        <v>87</v>
      </c>
      <c r="AW1754" s="13" t="s">
        <v>38</v>
      </c>
      <c r="AX1754" s="13" t="s">
        <v>77</v>
      </c>
      <c r="AY1754" s="206" t="s">
        <v>165</v>
      </c>
    </row>
    <row r="1755" spans="1:65" s="14" customFormat="1" ht="11.25">
      <c r="B1755" s="207"/>
      <c r="C1755" s="208"/>
      <c r="D1755" s="189" t="s">
        <v>178</v>
      </c>
      <c r="E1755" s="209" t="s">
        <v>21</v>
      </c>
      <c r="F1755" s="210" t="s">
        <v>180</v>
      </c>
      <c r="G1755" s="208"/>
      <c r="H1755" s="211">
        <v>95</v>
      </c>
      <c r="I1755" s="212"/>
      <c r="J1755" s="208"/>
      <c r="K1755" s="208"/>
      <c r="L1755" s="213"/>
      <c r="M1755" s="214"/>
      <c r="N1755" s="215"/>
      <c r="O1755" s="215"/>
      <c r="P1755" s="215"/>
      <c r="Q1755" s="215"/>
      <c r="R1755" s="215"/>
      <c r="S1755" s="215"/>
      <c r="T1755" s="216"/>
      <c r="AT1755" s="217" t="s">
        <v>178</v>
      </c>
      <c r="AU1755" s="217" t="s">
        <v>87</v>
      </c>
      <c r="AV1755" s="14" t="s">
        <v>172</v>
      </c>
      <c r="AW1755" s="14" t="s">
        <v>38</v>
      </c>
      <c r="AX1755" s="14" t="s">
        <v>85</v>
      </c>
      <c r="AY1755" s="217" t="s">
        <v>165</v>
      </c>
    </row>
    <row r="1756" spans="1:65" s="2" customFormat="1" ht="33" customHeight="1">
      <c r="A1756" s="37"/>
      <c r="B1756" s="38"/>
      <c r="C1756" s="176" t="s">
        <v>2188</v>
      </c>
      <c r="D1756" s="176" t="s">
        <v>167</v>
      </c>
      <c r="E1756" s="177" t="s">
        <v>2189</v>
      </c>
      <c r="F1756" s="178" t="s">
        <v>2190</v>
      </c>
      <c r="G1756" s="179" t="s">
        <v>170</v>
      </c>
      <c r="H1756" s="180">
        <v>407.72199999999998</v>
      </c>
      <c r="I1756" s="181"/>
      <c r="J1756" s="182">
        <f>ROUND(I1756*H1756,2)</f>
        <v>0</v>
      </c>
      <c r="K1756" s="178" t="s">
        <v>171</v>
      </c>
      <c r="L1756" s="42"/>
      <c r="M1756" s="183" t="s">
        <v>21</v>
      </c>
      <c r="N1756" s="184" t="s">
        <v>48</v>
      </c>
      <c r="O1756" s="67"/>
      <c r="P1756" s="185">
        <f>O1756*H1756</f>
        <v>0</v>
      </c>
      <c r="Q1756" s="185">
        <v>0</v>
      </c>
      <c r="R1756" s="185">
        <f>Q1756*H1756</f>
        <v>0</v>
      </c>
      <c r="S1756" s="185">
        <v>0</v>
      </c>
      <c r="T1756" s="186">
        <f>S1756*H1756</f>
        <v>0</v>
      </c>
      <c r="U1756" s="37"/>
      <c r="V1756" s="37"/>
      <c r="W1756" s="37"/>
      <c r="X1756" s="37"/>
      <c r="Y1756" s="37"/>
      <c r="Z1756" s="37"/>
      <c r="AA1756" s="37"/>
      <c r="AB1756" s="37"/>
      <c r="AC1756" s="37"/>
      <c r="AD1756" s="37"/>
      <c r="AE1756" s="37"/>
      <c r="AR1756" s="187" t="s">
        <v>286</v>
      </c>
      <c r="AT1756" s="187" t="s">
        <v>167</v>
      </c>
      <c r="AU1756" s="187" t="s">
        <v>87</v>
      </c>
      <c r="AY1756" s="20" t="s">
        <v>165</v>
      </c>
      <c r="BE1756" s="188">
        <f>IF(N1756="základní",J1756,0)</f>
        <v>0</v>
      </c>
      <c r="BF1756" s="188">
        <f>IF(N1756="snížená",J1756,0)</f>
        <v>0</v>
      </c>
      <c r="BG1756" s="188">
        <f>IF(N1756="zákl. přenesená",J1756,0)</f>
        <v>0</v>
      </c>
      <c r="BH1756" s="188">
        <f>IF(N1756="sníž. přenesená",J1756,0)</f>
        <v>0</v>
      </c>
      <c r="BI1756" s="188">
        <f>IF(N1756="nulová",J1756,0)</f>
        <v>0</v>
      </c>
      <c r="BJ1756" s="20" t="s">
        <v>85</v>
      </c>
      <c r="BK1756" s="188">
        <f>ROUND(I1756*H1756,2)</f>
        <v>0</v>
      </c>
      <c r="BL1756" s="20" t="s">
        <v>286</v>
      </c>
      <c r="BM1756" s="187" t="s">
        <v>2191</v>
      </c>
    </row>
    <row r="1757" spans="1:65" s="2" customFormat="1" ht="19.5">
      <c r="A1757" s="37"/>
      <c r="B1757" s="38"/>
      <c r="C1757" s="39"/>
      <c r="D1757" s="189" t="s">
        <v>174</v>
      </c>
      <c r="E1757" s="39"/>
      <c r="F1757" s="190" t="s">
        <v>2192</v>
      </c>
      <c r="G1757" s="39"/>
      <c r="H1757" s="39"/>
      <c r="I1757" s="191"/>
      <c r="J1757" s="39"/>
      <c r="K1757" s="39"/>
      <c r="L1757" s="42"/>
      <c r="M1757" s="192"/>
      <c r="N1757" s="193"/>
      <c r="O1757" s="67"/>
      <c r="P1757" s="67"/>
      <c r="Q1757" s="67"/>
      <c r="R1757" s="67"/>
      <c r="S1757" s="67"/>
      <c r="T1757" s="68"/>
      <c r="U1757" s="37"/>
      <c r="V1757" s="37"/>
      <c r="W1757" s="37"/>
      <c r="X1757" s="37"/>
      <c r="Y1757" s="37"/>
      <c r="Z1757" s="37"/>
      <c r="AA1757" s="37"/>
      <c r="AB1757" s="37"/>
      <c r="AC1757" s="37"/>
      <c r="AD1757" s="37"/>
      <c r="AE1757" s="37"/>
      <c r="AT1757" s="20" t="s">
        <v>174</v>
      </c>
      <c r="AU1757" s="20" t="s">
        <v>87</v>
      </c>
    </row>
    <row r="1758" spans="1:65" s="2" customFormat="1" ht="11.25">
      <c r="A1758" s="37"/>
      <c r="B1758" s="38"/>
      <c r="C1758" s="39"/>
      <c r="D1758" s="194" t="s">
        <v>176</v>
      </c>
      <c r="E1758" s="39"/>
      <c r="F1758" s="195" t="s">
        <v>2193</v>
      </c>
      <c r="G1758" s="39"/>
      <c r="H1758" s="39"/>
      <c r="I1758" s="191"/>
      <c r="J1758" s="39"/>
      <c r="K1758" s="39"/>
      <c r="L1758" s="42"/>
      <c r="M1758" s="192"/>
      <c r="N1758" s="193"/>
      <c r="O1758" s="67"/>
      <c r="P1758" s="67"/>
      <c r="Q1758" s="67"/>
      <c r="R1758" s="67"/>
      <c r="S1758" s="67"/>
      <c r="T1758" s="68"/>
      <c r="U1758" s="37"/>
      <c r="V1758" s="37"/>
      <c r="W1758" s="37"/>
      <c r="X1758" s="37"/>
      <c r="Y1758" s="37"/>
      <c r="Z1758" s="37"/>
      <c r="AA1758" s="37"/>
      <c r="AB1758" s="37"/>
      <c r="AC1758" s="37"/>
      <c r="AD1758" s="37"/>
      <c r="AE1758" s="37"/>
      <c r="AT1758" s="20" t="s">
        <v>176</v>
      </c>
      <c r="AU1758" s="20" t="s">
        <v>87</v>
      </c>
    </row>
    <row r="1759" spans="1:65" s="13" customFormat="1" ht="33.75">
      <c r="B1759" s="196"/>
      <c r="C1759" s="197"/>
      <c r="D1759" s="189" t="s">
        <v>178</v>
      </c>
      <c r="E1759" s="198" t="s">
        <v>21</v>
      </c>
      <c r="F1759" s="199" t="s">
        <v>2194</v>
      </c>
      <c r="G1759" s="197"/>
      <c r="H1759" s="200">
        <v>128.72200000000001</v>
      </c>
      <c r="I1759" s="201"/>
      <c r="J1759" s="197"/>
      <c r="K1759" s="197"/>
      <c r="L1759" s="202"/>
      <c r="M1759" s="203"/>
      <c r="N1759" s="204"/>
      <c r="O1759" s="204"/>
      <c r="P1759" s="204"/>
      <c r="Q1759" s="204"/>
      <c r="R1759" s="204"/>
      <c r="S1759" s="204"/>
      <c r="T1759" s="205"/>
      <c r="AT1759" s="206" t="s">
        <v>178</v>
      </c>
      <c r="AU1759" s="206" t="s">
        <v>87</v>
      </c>
      <c r="AV1759" s="13" t="s">
        <v>87</v>
      </c>
      <c r="AW1759" s="13" t="s">
        <v>38</v>
      </c>
      <c r="AX1759" s="13" t="s">
        <v>77</v>
      </c>
      <c r="AY1759" s="206" t="s">
        <v>165</v>
      </c>
    </row>
    <row r="1760" spans="1:65" s="13" customFormat="1" ht="22.5">
      <c r="B1760" s="196"/>
      <c r="C1760" s="197"/>
      <c r="D1760" s="189" t="s">
        <v>178</v>
      </c>
      <c r="E1760" s="198" t="s">
        <v>21</v>
      </c>
      <c r="F1760" s="199" t="s">
        <v>2195</v>
      </c>
      <c r="G1760" s="197"/>
      <c r="H1760" s="200">
        <v>279</v>
      </c>
      <c r="I1760" s="201"/>
      <c r="J1760" s="197"/>
      <c r="K1760" s="197"/>
      <c r="L1760" s="202"/>
      <c r="M1760" s="203"/>
      <c r="N1760" s="204"/>
      <c r="O1760" s="204"/>
      <c r="P1760" s="204"/>
      <c r="Q1760" s="204"/>
      <c r="R1760" s="204"/>
      <c r="S1760" s="204"/>
      <c r="T1760" s="205"/>
      <c r="AT1760" s="206" t="s">
        <v>178</v>
      </c>
      <c r="AU1760" s="206" t="s">
        <v>87</v>
      </c>
      <c r="AV1760" s="13" t="s">
        <v>87</v>
      </c>
      <c r="AW1760" s="13" t="s">
        <v>38</v>
      </c>
      <c r="AX1760" s="13" t="s">
        <v>77</v>
      </c>
      <c r="AY1760" s="206" t="s">
        <v>165</v>
      </c>
    </row>
    <row r="1761" spans="1:65" s="14" customFormat="1" ht="11.25">
      <c r="B1761" s="207"/>
      <c r="C1761" s="208"/>
      <c r="D1761" s="189" t="s">
        <v>178</v>
      </c>
      <c r="E1761" s="209" t="s">
        <v>21</v>
      </c>
      <c r="F1761" s="210" t="s">
        <v>180</v>
      </c>
      <c r="G1761" s="208"/>
      <c r="H1761" s="211">
        <v>407.72199999999998</v>
      </c>
      <c r="I1761" s="212"/>
      <c r="J1761" s="208"/>
      <c r="K1761" s="208"/>
      <c r="L1761" s="213"/>
      <c r="M1761" s="214"/>
      <c r="N1761" s="215"/>
      <c r="O1761" s="215"/>
      <c r="P1761" s="215"/>
      <c r="Q1761" s="215"/>
      <c r="R1761" s="215"/>
      <c r="S1761" s="215"/>
      <c r="T1761" s="216"/>
      <c r="AT1761" s="217" t="s">
        <v>178</v>
      </c>
      <c r="AU1761" s="217" t="s">
        <v>87</v>
      </c>
      <c r="AV1761" s="14" t="s">
        <v>172</v>
      </c>
      <c r="AW1761" s="14" t="s">
        <v>38</v>
      </c>
      <c r="AX1761" s="14" t="s">
        <v>85</v>
      </c>
      <c r="AY1761" s="217" t="s">
        <v>165</v>
      </c>
    </row>
    <row r="1762" spans="1:65" s="2" customFormat="1" ht="16.5" customHeight="1">
      <c r="A1762" s="37"/>
      <c r="B1762" s="38"/>
      <c r="C1762" s="239" t="s">
        <v>2196</v>
      </c>
      <c r="D1762" s="239" t="s">
        <v>281</v>
      </c>
      <c r="E1762" s="240" t="s">
        <v>2197</v>
      </c>
      <c r="F1762" s="241" t="s">
        <v>2198</v>
      </c>
      <c r="G1762" s="242" t="s">
        <v>196</v>
      </c>
      <c r="H1762" s="243">
        <v>10.763999999999999</v>
      </c>
      <c r="I1762" s="244"/>
      <c r="J1762" s="245">
        <f>ROUND(I1762*H1762,2)</f>
        <v>0</v>
      </c>
      <c r="K1762" s="241" t="s">
        <v>171</v>
      </c>
      <c r="L1762" s="246"/>
      <c r="M1762" s="247" t="s">
        <v>21</v>
      </c>
      <c r="N1762" s="248" t="s">
        <v>48</v>
      </c>
      <c r="O1762" s="67"/>
      <c r="P1762" s="185">
        <f>O1762*H1762</f>
        <v>0</v>
      </c>
      <c r="Q1762" s="185">
        <v>0.55000000000000004</v>
      </c>
      <c r="R1762" s="185">
        <f>Q1762*H1762</f>
        <v>5.9202000000000004</v>
      </c>
      <c r="S1762" s="185">
        <v>0</v>
      </c>
      <c r="T1762" s="186">
        <f>S1762*H1762</f>
        <v>0</v>
      </c>
      <c r="U1762" s="37"/>
      <c r="V1762" s="37"/>
      <c r="W1762" s="37"/>
      <c r="X1762" s="37"/>
      <c r="Y1762" s="37"/>
      <c r="Z1762" s="37"/>
      <c r="AA1762" s="37"/>
      <c r="AB1762" s="37"/>
      <c r="AC1762" s="37"/>
      <c r="AD1762" s="37"/>
      <c r="AE1762" s="37"/>
      <c r="AR1762" s="187" t="s">
        <v>404</v>
      </c>
      <c r="AT1762" s="187" t="s">
        <v>281</v>
      </c>
      <c r="AU1762" s="187" t="s">
        <v>87</v>
      </c>
      <c r="AY1762" s="20" t="s">
        <v>165</v>
      </c>
      <c r="BE1762" s="188">
        <f>IF(N1762="základní",J1762,0)</f>
        <v>0</v>
      </c>
      <c r="BF1762" s="188">
        <f>IF(N1762="snížená",J1762,0)</f>
        <v>0</v>
      </c>
      <c r="BG1762" s="188">
        <f>IF(N1762="zákl. přenesená",J1762,0)</f>
        <v>0</v>
      </c>
      <c r="BH1762" s="188">
        <f>IF(N1762="sníž. přenesená",J1762,0)</f>
        <v>0</v>
      </c>
      <c r="BI1762" s="188">
        <f>IF(N1762="nulová",J1762,0)</f>
        <v>0</v>
      </c>
      <c r="BJ1762" s="20" t="s">
        <v>85</v>
      </c>
      <c r="BK1762" s="188">
        <f>ROUND(I1762*H1762,2)</f>
        <v>0</v>
      </c>
      <c r="BL1762" s="20" t="s">
        <v>286</v>
      </c>
      <c r="BM1762" s="187" t="s">
        <v>2199</v>
      </c>
    </row>
    <row r="1763" spans="1:65" s="2" customFormat="1" ht="11.25">
      <c r="A1763" s="37"/>
      <c r="B1763" s="38"/>
      <c r="C1763" s="39"/>
      <c r="D1763" s="189" t="s">
        <v>174</v>
      </c>
      <c r="E1763" s="39"/>
      <c r="F1763" s="190" t="s">
        <v>2198</v>
      </c>
      <c r="G1763" s="39"/>
      <c r="H1763" s="39"/>
      <c r="I1763" s="191"/>
      <c r="J1763" s="39"/>
      <c r="K1763" s="39"/>
      <c r="L1763" s="42"/>
      <c r="M1763" s="192"/>
      <c r="N1763" s="193"/>
      <c r="O1763" s="67"/>
      <c r="P1763" s="67"/>
      <c r="Q1763" s="67"/>
      <c r="R1763" s="67"/>
      <c r="S1763" s="67"/>
      <c r="T1763" s="68"/>
      <c r="U1763" s="37"/>
      <c r="V1763" s="37"/>
      <c r="W1763" s="37"/>
      <c r="X1763" s="37"/>
      <c r="Y1763" s="37"/>
      <c r="Z1763" s="37"/>
      <c r="AA1763" s="37"/>
      <c r="AB1763" s="37"/>
      <c r="AC1763" s="37"/>
      <c r="AD1763" s="37"/>
      <c r="AE1763" s="37"/>
      <c r="AT1763" s="20" t="s">
        <v>174</v>
      </c>
      <c r="AU1763" s="20" t="s">
        <v>87</v>
      </c>
    </row>
    <row r="1764" spans="1:65" s="13" customFormat="1" ht="33.75">
      <c r="B1764" s="196"/>
      <c r="C1764" s="197"/>
      <c r="D1764" s="189" t="s">
        <v>178</v>
      </c>
      <c r="E1764" s="198" t="s">
        <v>21</v>
      </c>
      <c r="F1764" s="199" t="s">
        <v>2106</v>
      </c>
      <c r="G1764" s="197"/>
      <c r="H1764" s="200">
        <v>3.3980000000000001</v>
      </c>
      <c r="I1764" s="201"/>
      <c r="J1764" s="197"/>
      <c r="K1764" s="197"/>
      <c r="L1764" s="202"/>
      <c r="M1764" s="203"/>
      <c r="N1764" s="204"/>
      <c r="O1764" s="204"/>
      <c r="P1764" s="204"/>
      <c r="Q1764" s="204"/>
      <c r="R1764" s="204"/>
      <c r="S1764" s="204"/>
      <c r="T1764" s="205"/>
      <c r="AT1764" s="206" t="s">
        <v>178</v>
      </c>
      <c r="AU1764" s="206" t="s">
        <v>87</v>
      </c>
      <c r="AV1764" s="13" t="s">
        <v>87</v>
      </c>
      <c r="AW1764" s="13" t="s">
        <v>38</v>
      </c>
      <c r="AX1764" s="13" t="s">
        <v>77</v>
      </c>
      <c r="AY1764" s="206" t="s">
        <v>165</v>
      </c>
    </row>
    <row r="1765" spans="1:65" s="13" customFormat="1" ht="22.5">
      <c r="B1765" s="196"/>
      <c r="C1765" s="197"/>
      <c r="D1765" s="189" t="s">
        <v>178</v>
      </c>
      <c r="E1765" s="198" t="s">
        <v>21</v>
      </c>
      <c r="F1765" s="199" t="s">
        <v>2108</v>
      </c>
      <c r="G1765" s="197"/>
      <c r="H1765" s="200">
        <v>7.3659999999999997</v>
      </c>
      <c r="I1765" s="201"/>
      <c r="J1765" s="197"/>
      <c r="K1765" s="197"/>
      <c r="L1765" s="202"/>
      <c r="M1765" s="203"/>
      <c r="N1765" s="204"/>
      <c r="O1765" s="204"/>
      <c r="P1765" s="204"/>
      <c r="Q1765" s="204"/>
      <c r="R1765" s="204"/>
      <c r="S1765" s="204"/>
      <c r="T1765" s="205"/>
      <c r="AT1765" s="206" t="s">
        <v>178</v>
      </c>
      <c r="AU1765" s="206" t="s">
        <v>87</v>
      </c>
      <c r="AV1765" s="13" t="s">
        <v>87</v>
      </c>
      <c r="AW1765" s="13" t="s">
        <v>38</v>
      </c>
      <c r="AX1765" s="13" t="s">
        <v>77</v>
      </c>
      <c r="AY1765" s="206" t="s">
        <v>165</v>
      </c>
    </row>
    <row r="1766" spans="1:65" s="14" customFormat="1" ht="11.25">
      <c r="B1766" s="207"/>
      <c r="C1766" s="208"/>
      <c r="D1766" s="189" t="s">
        <v>178</v>
      </c>
      <c r="E1766" s="209" t="s">
        <v>21</v>
      </c>
      <c r="F1766" s="210" t="s">
        <v>180</v>
      </c>
      <c r="G1766" s="208"/>
      <c r="H1766" s="211">
        <v>10.763999999999999</v>
      </c>
      <c r="I1766" s="212"/>
      <c r="J1766" s="208"/>
      <c r="K1766" s="208"/>
      <c r="L1766" s="213"/>
      <c r="M1766" s="214"/>
      <c r="N1766" s="215"/>
      <c r="O1766" s="215"/>
      <c r="P1766" s="215"/>
      <c r="Q1766" s="215"/>
      <c r="R1766" s="215"/>
      <c r="S1766" s="215"/>
      <c r="T1766" s="216"/>
      <c r="AT1766" s="217" t="s">
        <v>178</v>
      </c>
      <c r="AU1766" s="217" t="s">
        <v>87</v>
      </c>
      <c r="AV1766" s="14" t="s">
        <v>172</v>
      </c>
      <c r="AW1766" s="14" t="s">
        <v>38</v>
      </c>
      <c r="AX1766" s="14" t="s">
        <v>85</v>
      </c>
      <c r="AY1766" s="217" t="s">
        <v>165</v>
      </c>
    </row>
    <row r="1767" spans="1:65" s="2" customFormat="1" ht="24.2" customHeight="1">
      <c r="A1767" s="37"/>
      <c r="B1767" s="38"/>
      <c r="C1767" s="176" t="s">
        <v>2200</v>
      </c>
      <c r="D1767" s="176" t="s">
        <v>167</v>
      </c>
      <c r="E1767" s="177" t="s">
        <v>2201</v>
      </c>
      <c r="F1767" s="178" t="s">
        <v>2202</v>
      </c>
      <c r="G1767" s="179" t="s">
        <v>170</v>
      </c>
      <c r="H1767" s="180">
        <v>27.25</v>
      </c>
      <c r="I1767" s="181"/>
      <c r="J1767" s="182">
        <f>ROUND(I1767*H1767,2)</f>
        <v>0</v>
      </c>
      <c r="K1767" s="178" t="s">
        <v>171</v>
      </c>
      <c r="L1767" s="42"/>
      <c r="M1767" s="183" t="s">
        <v>21</v>
      </c>
      <c r="N1767" s="184" t="s">
        <v>48</v>
      </c>
      <c r="O1767" s="67"/>
      <c r="P1767" s="185">
        <f>O1767*H1767</f>
        <v>0</v>
      </c>
      <c r="Q1767" s="185">
        <v>0</v>
      </c>
      <c r="R1767" s="185">
        <f>Q1767*H1767</f>
        <v>0</v>
      </c>
      <c r="S1767" s="185">
        <v>0</v>
      </c>
      <c r="T1767" s="186">
        <f>S1767*H1767</f>
        <v>0</v>
      </c>
      <c r="U1767" s="37"/>
      <c r="V1767" s="37"/>
      <c r="W1767" s="37"/>
      <c r="X1767" s="37"/>
      <c r="Y1767" s="37"/>
      <c r="Z1767" s="37"/>
      <c r="AA1767" s="37"/>
      <c r="AB1767" s="37"/>
      <c r="AC1767" s="37"/>
      <c r="AD1767" s="37"/>
      <c r="AE1767" s="37"/>
      <c r="AR1767" s="187" t="s">
        <v>286</v>
      </c>
      <c r="AT1767" s="187" t="s">
        <v>167</v>
      </c>
      <c r="AU1767" s="187" t="s">
        <v>87</v>
      </c>
      <c r="AY1767" s="20" t="s">
        <v>165</v>
      </c>
      <c r="BE1767" s="188">
        <f>IF(N1767="základní",J1767,0)</f>
        <v>0</v>
      </c>
      <c r="BF1767" s="188">
        <f>IF(N1767="snížená",J1767,0)</f>
        <v>0</v>
      </c>
      <c r="BG1767" s="188">
        <f>IF(N1767="zákl. přenesená",J1767,0)</f>
        <v>0</v>
      </c>
      <c r="BH1767" s="188">
        <f>IF(N1767="sníž. přenesená",J1767,0)</f>
        <v>0</v>
      </c>
      <c r="BI1767" s="188">
        <f>IF(N1767="nulová",J1767,0)</f>
        <v>0</v>
      </c>
      <c r="BJ1767" s="20" t="s">
        <v>85</v>
      </c>
      <c r="BK1767" s="188">
        <f>ROUND(I1767*H1767,2)</f>
        <v>0</v>
      </c>
      <c r="BL1767" s="20" t="s">
        <v>286</v>
      </c>
      <c r="BM1767" s="187" t="s">
        <v>2203</v>
      </c>
    </row>
    <row r="1768" spans="1:65" s="2" customFormat="1" ht="19.5">
      <c r="A1768" s="37"/>
      <c r="B1768" s="38"/>
      <c r="C1768" s="39"/>
      <c r="D1768" s="189" t="s">
        <v>174</v>
      </c>
      <c r="E1768" s="39"/>
      <c r="F1768" s="190" t="s">
        <v>2204</v>
      </c>
      <c r="G1768" s="39"/>
      <c r="H1768" s="39"/>
      <c r="I1768" s="191"/>
      <c r="J1768" s="39"/>
      <c r="K1768" s="39"/>
      <c r="L1768" s="42"/>
      <c r="M1768" s="192"/>
      <c r="N1768" s="193"/>
      <c r="O1768" s="67"/>
      <c r="P1768" s="67"/>
      <c r="Q1768" s="67"/>
      <c r="R1768" s="67"/>
      <c r="S1768" s="67"/>
      <c r="T1768" s="68"/>
      <c r="U1768" s="37"/>
      <c r="V1768" s="37"/>
      <c r="W1768" s="37"/>
      <c r="X1768" s="37"/>
      <c r="Y1768" s="37"/>
      <c r="Z1768" s="37"/>
      <c r="AA1768" s="37"/>
      <c r="AB1768" s="37"/>
      <c r="AC1768" s="37"/>
      <c r="AD1768" s="37"/>
      <c r="AE1768" s="37"/>
      <c r="AT1768" s="20" t="s">
        <v>174</v>
      </c>
      <c r="AU1768" s="20" t="s">
        <v>87</v>
      </c>
    </row>
    <row r="1769" spans="1:65" s="2" customFormat="1" ht="11.25">
      <c r="A1769" s="37"/>
      <c r="B1769" s="38"/>
      <c r="C1769" s="39"/>
      <c r="D1769" s="194" t="s">
        <v>176</v>
      </c>
      <c r="E1769" s="39"/>
      <c r="F1769" s="195" t="s">
        <v>2205</v>
      </c>
      <c r="G1769" s="39"/>
      <c r="H1769" s="39"/>
      <c r="I1769" s="191"/>
      <c r="J1769" s="39"/>
      <c r="K1769" s="39"/>
      <c r="L1769" s="42"/>
      <c r="M1769" s="192"/>
      <c r="N1769" s="193"/>
      <c r="O1769" s="67"/>
      <c r="P1769" s="67"/>
      <c r="Q1769" s="67"/>
      <c r="R1769" s="67"/>
      <c r="S1769" s="67"/>
      <c r="T1769" s="68"/>
      <c r="U1769" s="37"/>
      <c r="V1769" s="37"/>
      <c r="W1769" s="37"/>
      <c r="X1769" s="37"/>
      <c r="Y1769" s="37"/>
      <c r="Z1769" s="37"/>
      <c r="AA1769" s="37"/>
      <c r="AB1769" s="37"/>
      <c r="AC1769" s="37"/>
      <c r="AD1769" s="37"/>
      <c r="AE1769" s="37"/>
      <c r="AT1769" s="20" t="s">
        <v>176</v>
      </c>
      <c r="AU1769" s="20" t="s">
        <v>87</v>
      </c>
    </row>
    <row r="1770" spans="1:65" s="13" customFormat="1" ht="22.5">
      <c r="B1770" s="196"/>
      <c r="C1770" s="197"/>
      <c r="D1770" s="189" t="s">
        <v>178</v>
      </c>
      <c r="E1770" s="198" t="s">
        <v>21</v>
      </c>
      <c r="F1770" s="199" t="s">
        <v>2206</v>
      </c>
      <c r="G1770" s="197"/>
      <c r="H1770" s="200">
        <v>27.25</v>
      </c>
      <c r="I1770" s="201"/>
      <c r="J1770" s="197"/>
      <c r="K1770" s="197"/>
      <c r="L1770" s="202"/>
      <c r="M1770" s="203"/>
      <c r="N1770" s="204"/>
      <c r="O1770" s="204"/>
      <c r="P1770" s="204"/>
      <c r="Q1770" s="204"/>
      <c r="R1770" s="204"/>
      <c r="S1770" s="204"/>
      <c r="T1770" s="205"/>
      <c r="AT1770" s="206" t="s">
        <v>178</v>
      </c>
      <c r="AU1770" s="206" t="s">
        <v>87</v>
      </c>
      <c r="AV1770" s="13" t="s">
        <v>87</v>
      </c>
      <c r="AW1770" s="13" t="s">
        <v>38</v>
      </c>
      <c r="AX1770" s="13" t="s">
        <v>77</v>
      </c>
      <c r="AY1770" s="206" t="s">
        <v>165</v>
      </c>
    </row>
    <row r="1771" spans="1:65" s="14" customFormat="1" ht="11.25">
      <c r="B1771" s="207"/>
      <c r="C1771" s="208"/>
      <c r="D1771" s="189" t="s">
        <v>178</v>
      </c>
      <c r="E1771" s="209" t="s">
        <v>21</v>
      </c>
      <c r="F1771" s="210" t="s">
        <v>180</v>
      </c>
      <c r="G1771" s="208"/>
      <c r="H1771" s="211">
        <v>27.25</v>
      </c>
      <c r="I1771" s="212"/>
      <c r="J1771" s="208"/>
      <c r="K1771" s="208"/>
      <c r="L1771" s="213"/>
      <c r="M1771" s="214"/>
      <c r="N1771" s="215"/>
      <c r="O1771" s="215"/>
      <c r="P1771" s="215"/>
      <c r="Q1771" s="215"/>
      <c r="R1771" s="215"/>
      <c r="S1771" s="215"/>
      <c r="T1771" s="216"/>
      <c r="AT1771" s="217" t="s">
        <v>178</v>
      </c>
      <c r="AU1771" s="217" t="s">
        <v>87</v>
      </c>
      <c r="AV1771" s="14" t="s">
        <v>172</v>
      </c>
      <c r="AW1771" s="14" t="s">
        <v>38</v>
      </c>
      <c r="AX1771" s="14" t="s">
        <v>85</v>
      </c>
      <c r="AY1771" s="217" t="s">
        <v>165</v>
      </c>
    </row>
    <row r="1772" spans="1:65" s="2" customFormat="1" ht="16.5" customHeight="1">
      <c r="A1772" s="37"/>
      <c r="B1772" s="38"/>
      <c r="C1772" s="239" t="s">
        <v>2207</v>
      </c>
      <c r="D1772" s="239" t="s">
        <v>281</v>
      </c>
      <c r="E1772" s="240" t="s">
        <v>2208</v>
      </c>
      <c r="F1772" s="241" t="s">
        <v>2209</v>
      </c>
      <c r="G1772" s="242" t="s">
        <v>170</v>
      </c>
      <c r="H1772" s="243">
        <v>34.472000000000001</v>
      </c>
      <c r="I1772" s="244"/>
      <c r="J1772" s="245">
        <f>ROUND(I1772*H1772,2)</f>
        <v>0</v>
      </c>
      <c r="K1772" s="241" t="s">
        <v>171</v>
      </c>
      <c r="L1772" s="246"/>
      <c r="M1772" s="247" t="s">
        <v>21</v>
      </c>
      <c r="N1772" s="248" t="s">
        <v>48</v>
      </c>
      <c r="O1772" s="67"/>
      <c r="P1772" s="185">
        <f>O1772*H1772</f>
        <v>0</v>
      </c>
      <c r="Q1772" s="185">
        <v>1.023E-2</v>
      </c>
      <c r="R1772" s="185">
        <f>Q1772*H1772</f>
        <v>0.35264856</v>
      </c>
      <c r="S1772" s="185">
        <v>0</v>
      </c>
      <c r="T1772" s="186">
        <f>S1772*H1772</f>
        <v>0</v>
      </c>
      <c r="U1772" s="37"/>
      <c r="V1772" s="37"/>
      <c r="W1772" s="37"/>
      <c r="X1772" s="37"/>
      <c r="Y1772" s="37"/>
      <c r="Z1772" s="37"/>
      <c r="AA1772" s="37"/>
      <c r="AB1772" s="37"/>
      <c r="AC1772" s="37"/>
      <c r="AD1772" s="37"/>
      <c r="AE1772" s="37"/>
      <c r="AR1772" s="187" t="s">
        <v>404</v>
      </c>
      <c r="AT1772" s="187" t="s">
        <v>281</v>
      </c>
      <c r="AU1772" s="187" t="s">
        <v>87</v>
      </c>
      <c r="AY1772" s="20" t="s">
        <v>165</v>
      </c>
      <c r="BE1772" s="188">
        <f>IF(N1772="základní",J1772,0)</f>
        <v>0</v>
      </c>
      <c r="BF1772" s="188">
        <f>IF(N1772="snížená",J1772,0)</f>
        <v>0</v>
      </c>
      <c r="BG1772" s="188">
        <f>IF(N1772="zákl. přenesená",J1772,0)</f>
        <v>0</v>
      </c>
      <c r="BH1772" s="188">
        <f>IF(N1772="sníž. přenesená",J1772,0)</f>
        <v>0</v>
      </c>
      <c r="BI1772" s="188">
        <f>IF(N1772="nulová",J1772,0)</f>
        <v>0</v>
      </c>
      <c r="BJ1772" s="20" t="s">
        <v>85</v>
      </c>
      <c r="BK1772" s="188">
        <f>ROUND(I1772*H1772,2)</f>
        <v>0</v>
      </c>
      <c r="BL1772" s="20" t="s">
        <v>286</v>
      </c>
      <c r="BM1772" s="187" t="s">
        <v>2210</v>
      </c>
    </row>
    <row r="1773" spans="1:65" s="2" customFormat="1" ht="11.25">
      <c r="A1773" s="37"/>
      <c r="B1773" s="38"/>
      <c r="C1773" s="39"/>
      <c r="D1773" s="189" t="s">
        <v>174</v>
      </c>
      <c r="E1773" s="39"/>
      <c r="F1773" s="190" t="s">
        <v>2209</v>
      </c>
      <c r="G1773" s="39"/>
      <c r="H1773" s="39"/>
      <c r="I1773" s="191"/>
      <c r="J1773" s="39"/>
      <c r="K1773" s="39"/>
      <c r="L1773" s="42"/>
      <c r="M1773" s="192"/>
      <c r="N1773" s="193"/>
      <c r="O1773" s="67"/>
      <c r="P1773" s="67"/>
      <c r="Q1773" s="67"/>
      <c r="R1773" s="67"/>
      <c r="S1773" s="67"/>
      <c r="T1773" s="68"/>
      <c r="U1773" s="37"/>
      <c r="V1773" s="37"/>
      <c r="W1773" s="37"/>
      <c r="X1773" s="37"/>
      <c r="Y1773" s="37"/>
      <c r="Z1773" s="37"/>
      <c r="AA1773" s="37"/>
      <c r="AB1773" s="37"/>
      <c r="AC1773" s="37"/>
      <c r="AD1773" s="37"/>
      <c r="AE1773" s="37"/>
      <c r="AT1773" s="20" t="s">
        <v>174</v>
      </c>
      <c r="AU1773" s="20" t="s">
        <v>87</v>
      </c>
    </row>
    <row r="1774" spans="1:65" s="13" customFormat="1" ht="22.5">
      <c r="B1774" s="196"/>
      <c r="C1774" s="197"/>
      <c r="D1774" s="189" t="s">
        <v>178</v>
      </c>
      <c r="E1774" s="198" t="s">
        <v>21</v>
      </c>
      <c r="F1774" s="199" t="s">
        <v>2211</v>
      </c>
      <c r="G1774" s="197"/>
      <c r="H1774" s="200">
        <v>31.338000000000001</v>
      </c>
      <c r="I1774" s="201"/>
      <c r="J1774" s="197"/>
      <c r="K1774" s="197"/>
      <c r="L1774" s="202"/>
      <c r="M1774" s="203"/>
      <c r="N1774" s="204"/>
      <c r="O1774" s="204"/>
      <c r="P1774" s="204"/>
      <c r="Q1774" s="204"/>
      <c r="R1774" s="204"/>
      <c r="S1774" s="204"/>
      <c r="T1774" s="205"/>
      <c r="AT1774" s="206" t="s">
        <v>178</v>
      </c>
      <c r="AU1774" s="206" t="s">
        <v>87</v>
      </c>
      <c r="AV1774" s="13" t="s">
        <v>87</v>
      </c>
      <c r="AW1774" s="13" t="s">
        <v>38</v>
      </c>
      <c r="AX1774" s="13" t="s">
        <v>77</v>
      </c>
      <c r="AY1774" s="206" t="s">
        <v>165</v>
      </c>
    </row>
    <row r="1775" spans="1:65" s="14" customFormat="1" ht="11.25">
      <c r="B1775" s="207"/>
      <c r="C1775" s="208"/>
      <c r="D1775" s="189" t="s">
        <v>178</v>
      </c>
      <c r="E1775" s="209" t="s">
        <v>21</v>
      </c>
      <c r="F1775" s="210" t="s">
        <v>180</v>
      </c>
      <c r="G1775" s="208"/>
      <c r="H1775" s="211">
        <v>31.338000000000001</v>
      </c>
      <c r="I1775" s="212"/>
      <c r="J1775" s="208"/>
      <c r="K1775" s="208"/>
      <c r="L1775" s="213"/>
      <c r="M1775" s="214"/>
      <c r="N1775" s="215"/>
      <c r="O1775" s="215"/>
      <c r="P1775" s="215"/>
      <c r="Q1775" s="215"/>
      <c r="R1775" s="215"/>
      <c r="S1775" s="215"/>
      <c r="T1775" s="216"/>
      <c r="AT1775" s="217" t="s">
        <v>178</v>
      </c>
      <c r="AU1775" s="217" t="s">
        <v>87</v>
      </c>
      <c r="AV1775" s="14" t="s">
        <v>172</v>
      </c>
      <c r="AW1775" s="14" t="s">
        <v>38</v>
      </c>
      <c r="AX1775" s="14" t="s">
        <v>85</v>
      </c>
      <c r="AY1775" s="217" t="s">
        <v>165</v>
      </c>
    </row>
    <row r="1776" spans="1:65" s="13" customFormat="1" ht="11.25">
      <c r="B1776" s="196"/>
      <c r="C1776" s="197"/>
      <c r="D1776" s="189" t="s">
        <v>178</v>
      </c>
      <c r="E1776" s="197"/>
      <c r="F1776" s="199" t="s">
        <v>2212</v>
      </c>
      <c r="G1776" s="197"/>
      <c r="H1776" s="200">
        <v>34.472000000000001</v>
      </c>
      <c r="I1776" s="201"/>
      <c r="J1776" s="197"/>
      <c r="K1776" s="197"/>
      <c r="L1776" s="202"/>
      <c r="M1776" s="203"/>
      <c r="N1776" s="204"/>
      <c r="O1776" s="204"/>
      <c r="P1776" s="204"/>
      <c r="Q1776" s="204"/>
      <c r="R1776" s="204"/>
      <c r="S1776" s="204"/>
      <c r="T1776" s="205"/>
      <c r="AT1776" s="206" t="s">
        <v>178</v>
      </c>
      <c r="AU1776" s="206" t="s">
        <v>87</v>
      </c>
      <c r="AV1776" s="13" t="s">
        <v>87</v>
      </c>
      <c r="AW1776" s="13" t="s">
        <v>4</v>
      </c>
      <c r="AX1776" s="13" t="s">
        <v>85</v>
      </c>
      <c r="AY1776" s="206" t="s">
        <v>165</v>
      </c>
    </row>
    <row r="1777" spans="1:65" s="2" customFormat="1" ht="24.2" customHeight="1">
      <c r="A1777" s="37"/>
      <c r="B1777" s="38"/>
      <c r="C1777" s="176" t="s">
        <v>2213</v>
      </c>
      <c r="D1777" s="176" t="s">
        <v>167</v>
      </c>
      <c r="E1777" s="177" t="s">
        <v>2214</v>
      </c>
      <c r="F1777" s="178" t="s">
        <v>2215</v>
      </c>
      <c r="G1777" s="179" t="s">
        <v>170</v>
      </c>
      <c r="H1777" s="180">
        <v>346.726</v>
      </c>
      <c r="I1777" s="181"/>
      <c r="J1777" s="182">
        <f>ROUND(I1777*H1777,2)</f>
        <v>0</v>
      </c>
      <c r="K1777" s="178" t="s">
        <v>171</v>
      </c>
      <c r="L1777" s="42"/>
      <c r="M1777" s="183" t="s">
        <v>21</v>
      </c>
      <c r="N1777" s="184" t="s">
        <v>48</v>
      </c>
      <c r="O1777" s="67"/>
      <c r="P1777" s="185">
        <f>O1777*H1777</f>
        <v>0</v>
      </c>
      <c r="Q1777" s="185">
        <v>0</v>
      </c>
      <c r="R1777" s="185">
        <f>Q1777*H1777</f>
        <v>0</v>
      </c>
      <c r="S1777" s="185">
        <v>0</v>
      </c>
      <c r="T1777" s="186">
        <f>S1777*H1777</f>
        <v>0</v>
      </c>
      <c r="U1777" s="37"/>
      <c r="V1777" s="37"/>
      <c r="W1777" s="37"/>
      <c r="X1777" s="37"/>
      <c r="Y1777" s="37"/>
      <c r="Z1777" s="37"/>
      <c r="AA1777" s="37"/>
      <c r="AB1777" s="37"/>
      <c r="AC1777" s="37"/>
      <c r="AD1777" s="37"/>
      <c r="AE1777" s="37"/>
      <c r="AR1777" s="187" t="s">
        <v>286</v>
      </c>
      <c r="AT1777" s="187" t="s">
        <v>167</v>
      </c>
      <c r="AU1777" s="187" t="s">
        <v>87</v>
      </c>
      <c r="AY1777" s="20" t="s">
        <v>165</v>
      </c>
      <c r="BE1777" s="188">
        <f>IF(N1777="základní",J1777,0)</f>
        <v>0</v>
      </c>
      <c r="BF1777" s="188">
        <f>IF(N1777="snížená",J1777,0)</f>
        <v>0</v>
      </c>
      <c r="BG1777" s="188">
        <f>IF(N1777="zákl. přenesená",J1777,0)</f>
        <v>0</v>
      </c>
      <c r="BH1777" s="188">
        <f>IF(N1777="sníž. přenesená",J1777,0)</f>
        <v>0</v>
      </c>
      <c r="BI1777" s="188">
        <f>IF(N1777="nulová",J1777,0)</f>
        <v>0</v>
      </c>
      <c r="BJ1777" s="20" t="s">
        <v>85</v>
      </c>
      <c r="BK1777" s="188">
        <f>ROUND(I1777*H1777,2)</f>
        <v>0</v>
      </c>
      <c r="BL1777" s="20" t="s">
        <v>286</v>
      </c>
      <c r="BM1777" s="187" t="s">
        <v>2216</v>
      </c>
    </row>
    <row r="1778" spans="1:65" s="2" customFormat="1" ht="29.25">
      <c r="A1778" s="37"/>
      <c r="B1778" s="38"/>
      <c r="C1778" s="39"/>
      <c r="D1778" s="189" t="s">
        <v>174</v>
      </c>
      <c r="E1778" s="39"/>
      <c r="F1778" s="190" t="s">
        <v>2217</v>
      </c>
      <c r="G1778" s="39"/>
      <c r="H1778" s="39"/>
      <c r="I1778" s="191"/>
      <c r="J1778" s="39"/>
      <c r="K1778" s="39"/>
      <c r="L1778" s="42"/>
      <c r="M1778" s="192"/>
      <c r="N1778" s="193"/>
      <c r="O1778" s="67"/>
      <c r="P1778" s="67"/>
      <c r="Q1778" s="67"/>
      <c r="R1778" s="67"/>
      <c r="S1778" s="67"/>
      <c r="T1778" s="68"/>
      <c r="U1778" s="37"/>
      <c r="V1778" s="37"/>
      <c r="W1778" s="37"/>
      <c r="X1778" s="37"/>
      <c r="Y1778" s="37"/>
      <c r="Z1778" s="37"/>
      <c r="AA1778" s="37"/>
      <c r="AB1778" s="37"/>
      <c r="AC1778" s="37"/>
      <c r="AD1778" s="37"/>
      <c r="AE1778" s="37"/>
      <c r="AT1778" s="20" t="s">
        <v>174</v>
      </c>
      <c r="AU1778" s="20" t="s">
        <v>87</v>
      </c>
    </row>
    <row r="1779" spans="1:65" s="2" customFormat="1" ht="11.25">
      <c r="A1779" s="37"/>
      <c r="B1779" s="38"/>
      <c r="C1779" s="39"/>
      <c r="D1779" s="194" t="s">
        <v>176</v>
      </c>
      <c r="E1779" s="39"/>
      <c r="F1779" s="195" t="s">
        <v>2218</v>
      </c>
      <c r="G1779" s="39"/>
      <c r="H1779" s="39"/>
      <c r="I1779" s="191"/>
      <c r="J1779" s="39"/>
      <c r="K1779" s="39"/>
      <c r="L1779" s="42"/>
      <c r="M1779" s="192"/>
      <c r="N1779" s="193"/>
      <c r="O1779" s="67"/>
      <c r="P1779" s="67"/>
      <c r="Q1779" s="67"/>
      <c r="R1779" s="67"/>
      <c r="S1779" s="67"/>
      <c r="T1779" s="68"/>
      <c r="U1779" s="37"/>
      <c r="V1779" s="37"/>
      <c r="W1779" s="37"/>
      <c r="X1779" s="37"/>
      <c r="Y1779" s="37"/>
      <c r="Z1779" s="37"/>
      <c r="AA1779" s="37"/>
      <c r="AB1779" s="37"/>
      <c r="AC1779" s="37"/>
      <c r="AD1779" s="37"/>
      <c r="AE1779" s="37"/>
      <c r="AT1779" s="20" t="s">
        <v>176</v>
      </c>
      <c r="AU1779" s="20" t="s">
        <v>87</v>
      </c>
    </row>
    <row r="1780" spans="1:65" s="13" customFormat="1" ht="22.5">
      <c r="B1780" s="196"/>
      <c r="C1780" s="197"/>
      <c r="D1780" s="189" t="s">
        <v>178</v>
      </c>
      <c r="E1780" s="198" t="s">
        <v>21</v>
      </c>
      <c r="F1780" s="199" t="s">
        <v>2219</v>
      </c>
      <c r="G1780" s="197"/>
      <c r="H1780" s="200">
        <v>143.54599999999999</v>
      </c>
      <c r="I1780" s="201"/>
      <c r="J1780" s="197"/>
      <c r="K1780" s="197"/>
      <c r="L1780" s="202"/>
      <c r="M1780" s="203"/>
      <c r="N1780" s="204"/>
      <c r="O1780" s="204"/>
      <c r="P1780" s="204"/>
      <c r="Q1780" s="204"/>
      <c r="R1780" s="204"/>
      <c r="S1780" s="204"/>
      <c r="T1780" s="205"/>
      <c r="AT1780" s="206" t="s">
        <v>178</v>
      </c>
      <c r="AU1780" s="206" t="s">
        <v>87</v>
      </c>
      <c r="AV1780" s="13" t="s">
        <v>87</v>
      </c>
      <c r="AW1780" s="13" t="s">
        <v>38</v>
      </c>
      <c r="AX1780" s="13" t="s">
        <v>77</v>
      </c>
      <c r="AY1780" s="206" t="s">
        <v>165</v>
      </c>
    </row>
    <row r="1781" spans="1:65" s="13" customFormat="1" ht="22.5">
      <c r="B1781" s="196"/>
      <c r="C1781" s="197"/>
      <c r="D1781" s="189" t="s">
        <v>178</v>
      </c>
      <c r="E1781" s="198" t="s">
        <v>21</v>
      </c>
      <c r="F1781" s="199" t="s">
        <v>2220</v>
      </c>
      <c r="G1781" s="197"/>
      <c r="H1781" s="200">
        <v>182</v>
      </c>
      <c r="I1781" s="201"/>
      <c r="J1781" s="197"/>
      <c r="K1781" s="197"/>
      <c r="L1781" s="202"/>
      <c r="M1781" s="203"/>
      <c r="N1781" s="204"/>
      <c r="O1781" s="204"/>
      <c r="P1781" s="204"/>
      <c r="Q1781" s="204"/>
      <c r="R1781" s="204"/>
      <c r="S1781" s="204"/>
      <c r="T1781" s="205"/>
      <c r="AT1781" s="206" t="s">
        <v>178</v>
      </c>
      <c r="AU1781" s="206" t="s">
        <v>87</v>
      </c>
      <c r="AV1781" s="13" t="s">
        <v>87</v>
      </c>
      <c r="AW1781" s="13" t="s">
        <v>38</v>
      </c>
      <c r="AX1781" s="13" t="s">
        <v>77</v>
      </c>
      <c r="AY1781" s="206" t="s">
        <v>165</v>
      </c>
    </row>
    <row r="1782" spans="1:65" s="13" customFormat="1" ht="11.25">
      <c r="B1782" s="196"/>
      <c r="C1782" s="197"/>
      <c r="D1782" s="189" t="s">
        <v>178</v>
      </c>
      <c r="E1782" s="198" t="s">
        <v>21</v>
      </c>
      <c r="F1782" s="199" t="s">
        <v>2221</v>
      </c>
      <c r="G1782" s="197"/>
      <c r="H1782" s="200">
        <v>9.24</v>
      </c>
      <c r="I1782" s="201"/>
      <c r="J1782" s="197"/>
      <c r="K1782" s="197"/>
      <c r="L1782" s="202"/>
      <c r="M1782" s="203"/>
      <c r="N1782" s="204"/>
      <c r="O1782" s="204"/>
      <c r="P1782" s="204"/>
      <c r="Q1782" s="204"/>
      <c r="R1782" s="204"/>
      <c r="S1782" s="204"/>
      <c r="T1782" s="205"/>
      <c r="AT1782" s="206" t="s">
        <v>178</v>
      </c>
      <c r="AU1782" s="206" t="s">
        <v>87</v>
      </c>
      <c r="AV1782" s="13" t="s">
        <v>87</v>
      </c>
      <c r="AW1782" s="13" t="s">
        <v>38</v>
      </c>
      <c r="AX1782" s="13" t="s">
        <v>77</v>
      </c>
      <c r="AY1782" s="206" t="s">
        <v>165</v>
      </c>
    </row>
    <row r="1783" spans="1:65" s="13" customFormat="1" ht="11.25">
      <c r="B1783" s="196"/>
      <c r="C1783" s="197"/>
      <c r="D1783" s="189" t="s">
        <v>178</v>
      </c>
      <c r="E1783" s="198" t="s">
        <v>21</v>
      </c>
      <c r="F1783" s="199" t="s">
        <v>2222</v>
      </c>
      <c r="G1783" s="197"/>
      <c r="H1783" s="200">
        <v>9.24</v>
      </c>
      <c r="I1783" s="201"/>
      <c r="J1783" s="197"/>
      <c r="K1783" s="197"/>
      <c r="L1783" s="202"/>
      <c r="M1783" s="203"/>
      <c r="N1783" s="204"/>
      <c r="O1783" s="204"/>
      <c r="P1783" s="204"/>
      <c r="Q1783" s="204"/>
      <c r="R1783" s="204"/>
      <c r="S1783" s="204"/>
      <c r="T1783" s="205"/>
      <c r="AT1783" s="206" t="s">
        <v>178</v>
      </c>
      <c r="AU1783" s="206" t="s">
        <v>87</v>
      </c>
      <c r="AV1783" s="13" t="s">
        <v>87</v>
      </c>
      <c r="AW1783" s="13" t="s">
        <v>38</v>
      </c>
      <c r="AX1783" s="13" t="s">
        <v>77</v>
      </c>
      <c r="AY1783" s="206" t="s">
        <v>165</v>
      </c>
    </row>
    <row r="1784" spans="1:65" s="13" customFormat="1" ht="11.25">
      <c r="B1784" s="196"/>
      <c r="C1784" s="197"/>
      <c r="D1784" s="189" t="s">
        <v>178</v>
      </c>
      <c r="E1784" s="198" t="s">
        <v>21</v>
      </c>
      <c r="F1784" s="199" t="s">
        <v>2223</v>
      </c>
      <c r="G1784" s="197"/>
      <c r="H1784" s="200">
        <v>2.7</v>
      </c>
      <c r="I1784" s="201"/>
      <c r="J1784" s="197"/>
      <c r="K1784" s="197"/>
      <c r="L1784" s="202"/>
      <c r="M1784" s="203"/>
      <c r="N1784" s="204"/>
      <c r="O1784" s="204"/>
      <c r="P1784" s="204"/>
      <c r="Q1784" s="204"/>
      <c r="R1784" s="204"/>
      <c r="S1784" s="204"/>
      <c r="T1784" s="205"/>
      <c r="AT1784" s="206" t="s">
        <v>178</v>
      </c>
      <c r="AU1784" s="206" t="s">
        <v>87</v>
      </c>
      <c r="AV1784" s="13" t="s">
        <v>87</v>
      </c>
      <c r="AW1784" s="13" t="s">
        <v>38</v>
      </c>
      <c r="AX1784" s="13" t="s">
        <v>77</v>
      </c>
      <c r="AY1784" s="206" t="s">
        <v>165</v>
      </c>
    </row>
    <row r="1785" spans="1:65" s="14" customFormat="1" ht="11.25">
      <c r="B1785" s="207"/>
      <c r="C1785" s="208"/>
      <c r="D1785" s="189" t="s">
        <v>178</v>
      </c>
      <c r="E1785" s="209" t="s">
        <v>21</v>
      </c>
      <c r="F1785" s="210" t="s">
        <v>180</v>
      </c>
      <c r="G1785" s="208"/>
      <c r="H1785" s="211">
        <v>346.726</v>
      </c>
      <c r="I1785" s="212"/>
      <c r="J1785" s="208"/>
      <c r="K1785" s="208"/>
      <c r="L1785" s="213"/>
      <c r="M1785" s="214"/>
      <c r="N1785" s="215"/>
      <c r="O1785" s="215"/>
      <c r="P1785" s="215"/>
      <c r="Q1785" s="215"/>
      <c r="R1785" s="215"/>
      <c r="S1785" s="215"/>
      <c r="T1785" s="216"/>
      <c r="AT1785" s="217" t="s">
        <v>178</v>
      </c>
      <c r="AU1785" s="217" t="s">
        <v>87</v>
      </c>
      <c r="AV1785" s="14" t="s">
        <v>172</v>
      </c>
      <c r="AW1785" s="14" t="s">
        <v>38</v>
      </c>
      <c r="AX1785" s="14" t="s">
        <v>85</v>
      </c>
      <c r="AY1785" s="217" t="s">
        <v>165</v>
      </c>
    </row>
    <row r="1786" spans="1:65" s="2" customFormat="1" ht="21.75" customHeight="1">
      <c r="A1786" s="37"/>
      <c r="B1786" s="38"/>
      <c r="C1786" s="239" t="s">
        <v>2224</v>
      </c>
      <c r="D1786" s="239" t="s">
        <v>281</v>
      </c>
      <c r="E1786" s="240" t="s">
        <v>2225</v>
      </c>
      <c r="F1786" s="241" t="s">
        <v>2226</v>
      </c>
      <c r="G1786" s="242" t="s">
        <v>170</v>
      </c>
      <c r="H1786" s="243">
        <v>175.70400000000001</v>
      </c>
      <c r="I1786" s="244"/>
      <c r="J1786" s="245">
        <f>ROUND(I1786*H1786,2)</f>
        <v>0</v>
      </c>
      <c r="K1786" s="241" t="s">
        <v>171</v>
      </c>
      <c r="L1786" s="246"/>
      <c r="M1786" s="247" t="s">
        <v>21</v>
      </c>
      <c r="N1786" s="248" t="s">
        <v>48</v>
      </c>
      <c r="O1786" s="67"/>
      <c r="P1786" s="185">
        <f>O1786*H1786</f>
        <v>0</v>
      </c>
      <c r="Q1786" s="185">
        <v>1.2800000000000001E-2</v>
      </c>
      <c r="R1786" s="185">
        <f>Q1786*H1786</f>
        <v>2.2490112</v>
      </c>
      <c r="S1786" s="185">
        <v>0</v>
      </c>
      <c r="T1786" s="186">
        <f>S1786*H1786</f>
        <v>0</v>
      </c>
      <c r="U1786" s="37"/>
      <c r="V1786" s="37"/>
      <c r="W1786" s="37"/>
      <c r="X1786" s="37"/>
      <c r="Y1786" s="37"/>
      <c r="Z1786" s="37"/>
      <c r="AA1786" s="37"/>
      <c r="AB1786" s="37"/>
      <c r="AC1786" s="37"/>
      <c r="AD1786" s="37"/>
      <c r="AE1786" s="37"/>
      <c r="AR1786" s="187" t="s">
        <v>404</v>
      </c>
      <c r="AT1786" s="187" t="s">
        <v>281</v>
      </c>
      <c r="AU1786" s="187" t="s">
        <v>87</v>
      </c>
      <c r="AY1786" s="20" t="s">
        <v>165</v>
      </c>
      <c r="BE1786" s="188">
        <f>IF(N1786="základní",J1786,0)</f>
        <v>0</v>
      </c>
      <c r="BF1786" s="188">
        <f>IF(N1786="snížená",J1786,0)</f>
        <v>0</v>
      </c>
      <c r="BG1786" s="188">
        <f>IF(N1786="zákl. přenesená",J1786,0)</f>
        <v>0</v>
      </c>
      <c r="BH1786" s="188">
        <f>IF(N1786="sníž. přenesená",J1786,0)</f>
        <v>0</v>
      </c>
      <c r="BI1786" s="188">
        <f>IF(N1786="nulová",J1786,0)</f>
        <v>0</v>
      </c>
      <c r="BJ1786" s="20" t="s">
        <v>85</v>
      </c>
      <c r="BK1786" s="188">
        <f>ROUND(I1786*H1786,2)</f>
        <v>0</v>
      </c>
      <c r="BL1786" s="20" t="s">
        <v>286</v>
      </c>
      <c r="BM1786" s="187" t="s">
        <v>2227</v>
      </c>
    </row>
    <row r="1787" spans="1:65" s="2" customFormat="1" ht="11.25">
      <c r="A1787" s="37"/>
      <c r="B1787" s="38"/>
      <c r="C1787" s="39"/>
      <c r="D1787" s="189" t="s">
        <v>174</v>
      </c>
      <c r="E1787" s="39"/>
      <c r="F1787" s="190" t="s">
        <v>2226</v>
      </c>
      <c r="G1787" s="39"/>
      <c r="H1787" s="39"/>
      <c r="I1787" s="191"/>
      <c r="J1787" s="39"/>
      <c r="K1787" s="39"/>
      <c r="L1787" s="42"/>
      <c r="M1787" s="192"/>
      <c r="N1787" s="193"/>
      <c r="O1787" s="67"/>
      <c r="P1787" s="67"/>
      <c r="Q1787" s="67"/>
      <c r="R1787" s="67"/>
      <c r="S1787" s="67"/>
      <c r="T1787" s="68"/>
      <c r="U1787" s="37"/>
      <c r="V1787" s="37"/>
      <c r="W1787" s="37"/>
      <c r="X1787" s="37"/>
      <c r="Y1787" s="37"/>
      <c r="Z1787" s="37"/>
      <c r="AA1787" s="37"/>
      <c r="AB1787" s="37"/>
      <c r="AC1787" s="37"/>
      <c r="AD1787" s="37"/>
      <c r="AE1787" s="37"/>
      <c r="AT1787" s="20" t="s">
        <v>174</v>
      </c>
      <c r="AU1787" s="20" t="s">
        <v>87</v>
      </c>
    </row>
    <row r="1788" spans="1:65" s="13" customFormat="1" ht="22.5">
      <c r="B1788" s="196"/>
      <c r="C1788" s="197"/>
      <c r="D1788" s="189" t="s">
        <v>178</v>
      </c>
      <c r="E1788" s="198" t="s">
        <v>21</v>
      </c>
      <c r="F1788" s="199" t="s">
        <v>2228</v>
      </c>
      <c r="G1788" s="197"/>
      <c r="H1788" s="200">
        <v>165.078</v>
      </c>
      <c r="I1788" s="201"/>
      <c r="J1788" s="197"/>
      <c r="K1788" s="197"/>
      <c r="L1788" s="202"/>
      <c r="M1788" s="203"/>
      <c r="N1788" s="204"/>
      <c r="O1788" s="204"/>
      <c r="P1788" s="204"/>
      <c r="Q1788" s="204"/>
      <c r="R1788" s="204"/>
      <c r="S1788" s="204"/>
      <c r="T1788" s="205"/>
      <c r="AT1788" s="206" t="s">
        <v>178</v>
      </c>
      <c r="AU1788" s="206" t="s">
        <v>87</v>
      </c>
      <c r="AV1788" s="13" t="s">
        <v>87</v>
      </c>
      <c r="AW1788" s="13" t="s">
        <v>38</v>
      </c>
      <c r="AX1788" s="13" t="s">
        <v>77</v>
      </c>
      <c r="AY1788" s="206" t="s">
        <v>165</v>
      </c>
    </row>
    <row r="1789" spans="1:65" s="13" customFormat="1" ht="11.25">
      <c r="B1789" s="196"/>
      <c r="C1789" s="197"/>
      <c r="D1789" s="189" t="s">
        <v>178</v>
      </c>
      <c r="E1789" s="198" t="s">
        <v>21</v>
      </c>
      <c r="F1789" s="199" t="s">
        <v>2229</v>
      </c>
      <c r="G1789" s="197"/>
      <c r="H1789" s="200">
        <v>10.625999999999999</v>
      </c>
      <c r="I1789" s="201"/>
      <c r="J1789" s="197"/>
      <c r="K1789" s="197"/>
      <c r="L1789" s="202"/>
      <c r="M1789" s="203"/>
      <c r="N1789" s="204"/>
      <c r="O1789" s="204"/>
      <c r="P1789" s="204"/>
      <c r="Q1789" s="204"/>
      <c r="R1789" s="204"/>
      <c r="S1789" s="204"/>
      <c r="T1789" s="205"/>
      <c r="AT1789" s="206" t="s">
        <v>178</v>
      </c>
      <c r="AU1789" s="206" t="s">
        <v>87</v>
      </c>
      <c r="AV1789" s="13" t="s">
        <v>87</v>
      </c>
      <c r="AW1789" s="13" t="s">
        <v>38</v>
      </c>
      <c r="AX1789" s="13" t="s">
        <v>77</v>
      </c>
      <c r="AY1789" s="206" t="s">
        <v>165</v>
      </c>
    </row>
    <row r="1790" spans="1:65" s="14" customFormat="1" ht="11.25">
      <c r="B1790" s="207"/>
      <c r="C1790" s="208"/>
      <c r="D1790" s="189" t="s">
        <v>178</v>
      </c>
      <c r="E1790" s="209" t="s">
        <v>21</v>
      </c>
      <c r="F1790" s="210" t="s">
        <v>180</v>
      </c>
      <c r="G1790" s="208"/>
      <c r="H1790" s="211">
        <v>175.70400000000001</v>
      </c>
      <c r="I1790" s="212"/>
      <c r="J1790" s="208"/>
      <c r="K1790" s="208"/>
      <c r="L1790" s="213"/>
      <c r="M1790" s="214"/>
      <c r="N1790" s="215"/>
      <c r="O1790" s="215"/>
      <c r="P1790" s="215"/>
      <c r="Q1790" s="215"/>
      <c r="R1790" s="215"/>
      <c r="S1790" s="215"/>
      <c r="T1790" s="216"/>
      <c r="AT1790" s="217" t="s">
        <v>178</v>
      </c>
      <c r="AU1790" s="217" t="s">
        <v>87</v>
      </c>
      <c r="AV1790" s="14" t="s">
        <v>172</v>
      </c>
      <c r="AW1790" s="14" t="s">
        <v>38</v>
      </c>
      <c r="AX1790" s="14" t="s">
        <v>85</v>
      </c>
      <c r="AY1790" s="217" t="s">
        <v>165</v>
      </c>
    </row>
    <row r="1791" spans="1:65" s="2" customFormat="1" ht="21.75" customHeight="1">
      <c r="A1791" s="37"/>
      <c r="B1791" s="38"/>
      <c r="C1791" s="239" t="s">
        <v>2230</v>
      </c>
      <c r="D1791" s="239" t="s">
        <v>281</v>
      </c>
      <c r="E1791" s="240" t="s">
        <v>2231</v>
      </c>
      <c r="F1791" s="241" t="s">
        <v>2232</v>
      </c>
      <c r="G1791" s="242" t="s">
        <v>170</v>
      </c>
      <c r="H1791" s="243">
        <v>242.42500000000001</v>
      </c>
      <c r="I1791" s="244"/>
      <c r="J1791" s="245">
        <f>ROUND(I1791*H1791,2)</f>
        <v>0</v>
      </c>
      <c r="K1791" s="241" t="s">
        <v>171</v>
      </c>
      <c r="L1791" s="246"/>
      <c r="M1791" s="247" t="s">
        <v>21</v>
      </c>
      <c r="N1791" s="248" t="s">
        <v>48</v>
      </c>
      <c r="O1791" s="67"/>
      <c r="P1791" s="185">
        <f>O1791*H1791</f>
        <v>0</v>
      </c>
      <c r="Q1791" s="185">
        <v>1.3100000000000001E-2</v>
      </c>
      <c r="R1791" s="185">
        <f>Q1791*H1791</f>
        <v>3.1757675000000001</v>
      </c>
      <c r="S1791" s="185">
        <v>0</v>
      </c>
      <c r="T1791" s="186">
        <f>S1791*H1791</f>
        <v>0</v>
      </c>
      <c r="U1791" s="37"/>
      <c r="V1791" s="37"/>
      <c r="W1791" s="37"/>
      <c r="X1791" s="37"/>
      <c r="Y1791" s="37"/>
      <c r="Z1791" s="37"/>
      <c r="AA1791" s="37"/>
      <c r="AB1791" s="37"/>
      <c r="AC1791" s="37"/>
      <c r="AD1791" s="37"/>
      <c r="AE1791" s="37"/>
      <c r="AR1791" s="187" t="s">
        <v>404</v>
      </c>
      <c r="AT1791" s="187" t="s">
        <v>281</v>
      </c>
      <c r="AU1791" s="187" t="s">
        <v>87</v>
      </c>
      <c r="AY1791" s="20" t="s">
        <v>165</v>
      </c>
      <c r="BE1791" s="188">
        <f>IF(N1791="základní",J1791,0)</f>
        <v>0</v>
      </c>
      <c r="BF1791" s="188">
        <f>IF(N1791="snížená",J1791,0)</f>
        <v>0</v>
      </c>
      <c r="BG1791" s="188">
        <f>IF(N1791="zákl. přenesená",J1791,0)</f>
        <v>0</v>
      </c>
      <c r="BH1791" s="188">
        <f>IF(N1791="sníž. přenesená",J1791,0)</f>
        <v>0</v>
      </c>
      <c r="BI1791" s="188">
        <f>IF(N1791="nulová",J1791,0)</f>
        <v>0</v>
      </c>
      <c r="BJ1791" s="20" t="s">
        <v>85</v>
      </c>
      <c r="BK1791" s="188">
        <f>ROUND(I1791*H1791,2)</f>
        <v>0</v>
      </c>
      <c r="BL1791" s="20" t="s">
        <v>286</v>
      </c>
      <c r="BM1791" s="187" t="s">
        <v>2233</v>
      </c>
    </row>
    <row r="1792" spans="1:65" s="2" customFormat="1" ht="11.25">
      <c r="A1792" s="37"/>
      <c r="B1792" s="38"/>
      <c r="C1792" s="39"/>
      <c r="D1792" s="189" t="s">
        <v>174</v>
      </c>
      <c r="E1792" s="39"/>
      <c r="F1792" s="190" t="s">
        <v>2232</v>
      </c>
      <c r="G1792" s="39"/>
      <c r="H1792" s="39"/>
      <c r="I1792" s="191"/>
      <c r="J1792" s="39"/>
      <c r="K1792" s="39"/>
      <c r="L1792" s="42"/>
      <c r="M1792" s="192"/>
      <c r="N1792" s="193"/>
      <c r="O1792" s="67"/>
      <c r="P1792" s="67"/>
      <c r="Q1792" s="67"/>
      <c r="R1792" s="67"/>
      <c r="S1792" s="67"/>
      <c r="T1792" s="68"/>
      <c r="U1792" s="37"/>
      <c r="V1792" s="37"/>
      <c r="W1792" s="37"/>
      <c r="X1792" s="37"/>
      <c r="Y1792" s="37"/>
      <c r="Z1792" s="37"/>
      <c r="AA1792" s="37"/>
      <c r="AB1792" s="37"/>
      <c r="AC1792" s="37"/>
      <c r="AD1792" s="37"/>
      <c r="AE1792" s="37"/>
      <c r="AT1792" s="20" t="s">
        <v>174</v>
      </c>
      <c r="AU1792" s="20" t="s">
        <v>87</v>
      </c>
    </row>
    <row r="1793" spans="1:65" s="13" customFormat="1" ht="22.5">
      <c r="B1793" s="196"/>
      <c r="C1793" s="197"/>
      <c r="D1793" s="189" t="s">
        <v>178</v>
      </c>
      <c r="E1793" s="198" t="s">
        <v>21</v>
      </c>
      <c r="F1793" s="199" t="s">
        <v>2234</v>
      </c>
      <c r="G1793" s="197"/>
      <c r="H1793" s="200">
        <v>227.5</v>
      </c>
      <c r="I1793" s="201"/>
      <c r="J1793" s="197"/>
      <c r="K1793" s="197"/>
      <c r="L1793" s="202"/>
      <c r="M1793" s="203"/>
      <c r="N1793" s="204"/>
      <c r="O1793" s="204"/>
      <c r="P1793" s="204"/>
      <c r="Q1793" s="204"/>
      <c r="R1793" s="204"/>
      <c r="S1793" s="204"/>
      <c r="T1793" s="205"/>
      <c r="AT1793" s="206" t="s">
        <v>178</v>
      </c>
      <c r="AU1793" s="206" t="s">
        <v>87</v>
      </c>
      <c r="AV1793" s="13" t="s">
        <v>87</v>
      </c>
      <c r="AW1793" s="13" t="s">
        <v>38</v>
      </c>
      <c r="AX1793" s="13" t="s">
        <v>77</v>
      </c>
      <c r="AY1793" s="206" t="s">
        <v>165</v>
      </c>
    </row>
    <row r="1794" spans="1:65" s="13" customFormat="1" ht="11.25">
      <c r="B1794" s="196"/>
      <c r="C1794" s="197"/>
      <c r="D1794" s="189" t="s">
        <v>178</v>
      </c>
      <c r="E1794" s="198" t="s">
        <v>21</v>
      </c>
      <c r="F1794" s="199" t="s">
        <v>2235</v>
      </c>
      <c r="G1794" s="197"/>
      <c r="H1794" s="200">
        <v>11.55</v>
      </c>
      <c r="I1794" s="201"/>
      <c r="J1794" s="197"/>
      <c r="K1794" s="197"/>
      <c r="L1794" s="202"/>
      <c r="M1794" s="203"/>
      <c r="N1794" s="204"/>
      <c r="O1794" s="204"/>
      <c r="P1794" s="204"/>
      <c r="Q1794" s="204"/>
      <c r="R1794" s="204"/>
      <c r="S1794" s="204"/>
      <c r="T1794" s="205"/>
      <c r="AT1794" s="206" t="s">
        <v>178</v>
      </c>
      <c r="AU1794" s="206" t="s">
        <v>87</v>
      </c>
      <c r="AV1794" s="13" t="s">
        <v>87</v>
      </c>
      <c r="AW1794" s="13" t="s">
        <v>38</v>
      </c>
      <c r="AX1794" s="13" t="s">
        <v>77</v>
      </c>
      <c r="AY1794" s="206" t="s">
        <v>165</v>
      </c>
    </row>
    <row r="1795" spans="1:65" s="13" customFormat="1" ht="11.25">
      <c r="B1795" s="196"/>
      <c r="C1795" s="197"/>
      <c r="D1795" s="189" t="s">
        <v>178</v>
      </c>
      <c r="E1795" s="198" t="s">
        <v>21</v>
      </c>
      <c r="F1795" s="199" t="s">
        <v>1235</v>
      </c>
      <c r="G1795" s="197"/>
      <c r="H1795" s="200">
        <v>3.375</v>
      </c>
      <c r="I1795" s="201"/>
      <c r="J1795" s="197"/>
      <c r="K1795" s="197"/>
      <c r="L1795" s="202"/>
      <c r="M1795" s="203"/>
      <c r="N1795" s="204"/>
      <c r="O1795" s="204"/>
      <c r="P1795" s="204"/>
      <c r="Q1795" s="204"/>
      <c r="R1795" s="204"/>
      <c r="S1795" s="204"/>
      <c r="T1795" s="205"/>
      <c r="AT1795" s="206" t="s">
        <v>178</v>
      </c>
      <c r="AU1795" s="206" t="s">
        <v>87</v>
      </c>
      <c r="AV1795" s="13" t="s">
        <v>87</v>
      </c>
      <c r="AW1795" s="13" t="s">
        <v>38</v>
      </c>
      <c r="AX1795" s="13" t="s">
        <v>77</v>
      </c>
      <c r="AY1795" s="206" t="s">
        <v>165</v>
      </c>
    </row>
    <row r="1796" spans="1:65" s="14" customFormat="1" ht="11.25">
      <c r="B1796" s="207"/>
      <c r="C1796" s="208"/>
      <c r="D1796" s="189" t="s">
        <v>178</v>
      </c>
      <c r="E1796" s="209" t="s">
        <v>21</v>
      </c>
      <c r="F1796" s="210" t="s">
        <v>180</v>
      </c>
      <c r="G1796" s="208"/>
      <c r="H1796" s="211">
        <v>242.42500000000001</v>
      </c>
      <c r="I1796" s="212"/>
      <c r="J1796" s="208"/>
      <c r="K1796" s="208"/>
      <c r="L1796" s="213"/>
      <c r="M1796" s="214"/>
      <c r="N1796" s="215"/>
      <c r="O1796" s="215"/>
      <c r="P1796" s="215"/>
      <c r="Q1796" s="215"/>
      <c r="R1796" s="215"/>
      <c r="S1796" s="215"/>
      <c r="T1796" s="216"/>
      <c r="AT1796" s="217" t="s">
        <v>178</v>
      </c>
      <c r="AU1796" s="217" t="s">
        <v>87</v>
      </c>
      <c r="AV1796" s="14" t="s">
        <v>172</v>
      </c>
      <c r="AW1796" s="14" t="s">
        <v>38</v>
      </c>
      <c r="AX1796" s="14" t="s">
        <v>85</v>
      </c>
      <c r="AY1796" s="217" t="s">
        <v>165</v>
      </c>
    </row>
    <row r="1797" spans="1:65" s="2" customFormat="1" ht="16.5" customHeight="1">
      <c r="A1797" s="37"/>
      <c r="B1797" s="38"/>
      <c r="C1797" s="176" t="s">
        <v>2236</v>
      </c>
      <c r="D1797" s="176" t="s">
        <v>167</v>
      </c>
      <c r="E1797" s="177" t="s">
        <v>2237</v>
      </c>
      <c r="F1797" s="178" t="s">
        <v>2238</v>
      </c>
      <c r="G1797" s="179" t="s">
        <v>170</v>
      </c>
      <c r="H1797" s="180">
        <v>147.62200000000001</v>
      </c>
      <c r="I1797" s="181"/>
      <c r="J1797" s="182">
        <f>ROUND(I1797*H1797,2)</f>
        <v>0</v>
      </c>
      <c r="K1797" s="178" t="s">
        <v>171</v>
      </c>
      <c r="L1797" s="42"/>
      <c r="M1797" s="183" t="s">
        <v>21</v>
      </c>
      <c r="N1797" s="184" t="s">
        <v>48</v>
      </c>
      <c r="O1797" s="67"/>
      <c r="P1797" s="185">
        <f>O1797*H1797</f>
        <v>0</v>
      </c>
      <c r="Q1797" s="185">
        <v>0</v>
      </c>
      <c r="R1797" s="185">
        <f>Q1797*H1797</f>
        <v>0</v>
      </c>
      <c r="S1797" s="185">
        <v>1.4999999999999999E-2</v>
      </c>
      <c r="T1797" s="186">
        <f>S1797*H1797</f>
        <v>2.2143299999999999</v>
      </c>
      <c r="U1797" s="37"/>
      <c r="V1797" s="37"/>
      <c r="W1797" s="37"/>
      <c r="X1797" s="37"/>
      <c r="Y1797" s="37"/>
      <c r="Z1797" s="37"/>
      <c r="AA1797" s="37"/>
      <c r="AB1797" s="37"/>
      <c r="AC1797" s="37"/>
      <c r="AD1797" s="37"/>
      <c r="AE1797" s="37"/>
      <c r="AR1797" s="187" t="s">
        <v>286</v>
      </c>
      <c r="AT1797" s="187" t="s">
        <v>167</v>
      </c>
      <c r="AU1797" s="187" t="s">
        <v>87</v>
      </c>
      <c r="AY1797" s="20" t="s">
        <v>165</v>
      </c>
      <c r="BE1797" s="188">
        <f>IF(N1797="základní",J1797,0)</f>
        <v>0</v>
      </c>
      <c r="BF1797" s="188">
        <f>IF(N1797="snížená",J1797,0)</f>
        <v>0</v>
      </c>
      <c r="BG1797" s="188">
        <f>IF(N1797="zákl. přenesená",J1797,0)</f>
        <v>0</v>
      </c>
      <c r="BH1797" s="188">
        <f>IF(N1797="sníž. přenesená",J1797,0)</f>
        <v>0</v>
      </c>
      <c r="BI1797" s="188">
        <f>IF(N1797="nulová",J1797,0)</f>
        <v>0</v>
      </c>
      <c r="BJ1797" s="20" t="s">
        <v>85</v>
      </c>
      <c r="BK1797" s="188">
        <f>ROUND(I1797*H1797,2)</f>
        <v>0</v>
      </c>
      <c r="BL1797" s="20" t="s">
        <v>286</v>
      </c>
      <c r="BM1797" s="187" t="s">
        <v>2239</v>
      </c>
    </row>
    <row r="1798" spans="1:65" s="2" customFormat="1" ht="29.25">
      <c r="A1798" s="37"/>
      <c r="B1798" s="38"/>
      <c r="C1798" s="39"/>
      <c r="D1798" s="189" t="s">
        <v>174</v>
      </c>
      <c r="E1798" s="39"/>
      <c r="F1798" s="190" t="s">
        <v>2240</v>
      </c>
      <c r="G1798" s="39"/>
      <c r="H1798" s="39"/>
      <c r="I1798" s="191"/>
      <c r="J1798" s="39"/>
      <c r="K1798" s="39"/>
      <c r="L1798" s="42"/>
      <c r="M1798" s="192"/>
      <c r="N1798" s="193"/>
      <c r="O1798" s="67"/>
      <c r="P1798" s="67"/>
      <c r="Q1798" s="67"/>
      <c r="R1798" s="67"/>
      <c r="S1798" s="67"/>
      <c r="T1798" s="68"/>
      <c r="U1798" s="37"/>
      <c r="V1798" s="37"/>
      <c r="W1798" s="37"/>
      <c r="X1798" s="37"/>
      <c r="Y1798" s="37"/>
      <c r="Z1798" s="37"/>
      <c r="AA1798" s="37"/>
      <c r="AB1798" s="37"/>
      <c r="AC1798" s="37"/>
      <c r="AD1798" s="37"/>
      <c r="AE1798" s="37"/>
      <c r="AT1798" s="20" t="s">
        <v>174</v>
      </c>
      <c r="AU1798" s="20" t="s">
        <v>87</v>
      </c>
    </row>
    <row r="1799" spans="1:65" s="2" customFormat="1" ht="11.25">
      <c r="A1799" s="37"/>
      <c r="B1799" s="38"/>
      <c r="C1799" s="39"/>
      <c r="D1799" s="194" t="s">
        <v>176</v>
      </c>
      <c r="E1799" s="39"/>
      <c r="F1799" s="195" t="s">
        <v>2241</v>
      </c>
      <c r="G1799" s="39"/>
      <c r="H1799" s="39"/>
      <c r="I1799" s="191"/>
      <c r="J1799" s="39"/>
      <c r="K1799" s="39"/>
      <c r="L1799" s="42"/>
      <c r="M1799" s="192"/>
      <c r="N1799" s="193"/>
      <c r="O1799" s="67"/>
      <c r="P1799" s="67"/>
      <c r="Q1799" s="67"/>
      <c r="R1799" s="67"/>
      <c r="S1799" s="67"/>
      <c r="T1799" s="68"/>
      <c r="U1799" s="37"/>
      <c r="V1799" s="37"/>
      <c r="W1799" s="37"/>
      <c r="X1799" s="37"/>
      <c r="Y1799" s="37"/>
      <c r="Z1799" s="37"/>
      <c r="AA1799" s="37"/>
      <c r="AB1799" s="37"/>
      <c r="AC1799" s="37"/>
      <c r="AD1799" s="37"/>
      <c r="AE1799" s="37"/>
      <c r="AT1799" s="20" t="s">
        <v>176</v>
      </c>
      <c r="AU1799" s="20" t="s">
        <v>87</v>
      </c>
    </row>
    <row r="1800" spans="1:65" s="13" customFormat="1" ht="11.25">
      <c r="B1800" s="196"/>
      <c r="C1800" s="197"/>
      <c r="D1800" s="189" t="s">
        <v>178</v>
      </c>
      <c r="E1800" s="198" t="s">
        <v>21</v>
      </c>
      <c r="F1800" s="199" t="s">
        <v>2242</v>
      </c>
      <c r="G1800" s="197"/>
      <c r="H1800" s="200">
        <v>18.899999999999999</v>
      </c>
      <c r="I1800" s="201"/>
      <c r="J1800" s="197"/>
      <c r="K1800" s="197"/>
      <c r="L1800" s="202"/>
      <c r="M1800" s="203"/>
      <c r="N1800" s="204"/>
      <c r="O1800" s="204"/>
      <c r="P1800" s="204"/>
      <c r="Q1800" s="204"/>
      <c r="R1800" s="204"/>
      <c r="S1800" s="204"/>
      <c r="T1800" s="205"/>
      <c r="AT1800" s="206" t="s">
        <v>178</v>
      </c>
      <c r="AU1800" s="206" t="s">
        <v>87</v>
      </c>
      <c r="AV1800" s="13" t="s">
        <v>87</v>
      </c>
      <c r="AW1800" s="13" t="s">
        <v>38</v>
      </c>
      <c r="AX1800" s="13" t="s">
        <v>77</v>
      </c>
      <c r="AY1800" s="206" t="s">
        <v>165</v>
      </c>
    </row>
    <row r="1801" spans="1:65" s="13" customFormat="1" ht="33.75">
      <c r="B1801" s="196"/>
      <c r="C1801" s="197"/>
      <c r="D1801" s="189" t="s">
        <v>178</v>
      </c>
      <c r="E1801" s="198" t="s">
        <v>21</v>
      </c>
      <c r="F1801" s="199" t="s">
        <v>2194</v>
      </c>
      <c r="G1801" s="197"/>
      <c r="H1801" s="200">
        <v>128.72200000000001</v>
      </c>
      <c r="I1801" s="201"/>
      <c r="J1801" s="197"/>
      <c r="K1801" s="197"/>
      <c r="L1801" s="202"/>
      <c r="M1801" s="203"/>
      <c r="N1801" s="204"/>
      <c r="O1801" s="204"/>
      <c r="P1801" s="204"/>
      <c r="Q1801" s="204"/>
      <c r="R1801" s="204"/>
      <c r="S1801" s="204"/>
      <c r="T1801" s="205"/>
      <c r="AT1801" s="206" t="s">
        <v>178</v>
      </c>
      <c r="AU1801" s="206" t="s">
        <v>87</v>
      </c>
      <c r="AV1801" s="13" t="s">
        <v>87</v>
      </c>
      <c r="AW1801" s="13" t="s">
        <v>38</v>
      </c>
      <c r="AX1801" s="13" t="s">
        <v>77</v>
      </c>
      <c r="AY1801" s="206" t="s">
        <v>165</v>
      </c>
    </row>
    <row r="1802" spans="1:65" s="14" customFormat="1" ht="11.25">
      <c r="B1802" s="207"/>
      <c r="C1802" s="208"/>
      <c r="D1802" s="189" t="s">
        <v>178</v>
      </c>
      <c r="E1802" s="209" t="s">
        <v>21</v>
      </c>
      <c r="F1802" s="210" t="s">
        <v>180</v>
      </c>
      <c r="G1802" s="208"/>
      <c r="H1802" s="211">
        <v>147.62200000000001</v>
      </c>
      <c r="I1802" s="212"/>
      <c r="J1802" s="208"/>
      <c r="K1802" s="208"/>
      <c r="L1802" s="213"/>
      <c r="M1802" s="214"/>
      <c r="N1802" s="215"/>
      <c r="O1802" s="215"/>
      <c r="P1802" s="215"/>
      <c r="Q1802" s="215"/>
      <c r="R1802" s="215"/>
      <c r="S1802" s="215"/>
      <c r="T1802" s="216"/>
      <c r="AT1802" s="217" t="s">
        <v>178</v>
      </c>
      <c r="AU1802" s="217" t="s">
        <v>87</v>
      </c>
      <c r="AV1802" s="14" t="s">
        <v>172</v>
      </c>
      <c r="AW1802" s="14" t="s">
        <v>38</v>
      </c>
      <c r="AX1802" s="14" t="s">
        <v>85</v>
      </c>
      <c r="AY1802" s="217" t="s">
        <v>165</v>
      </c>
    </row>
    <row r="1803" spans="1:65" s="2" customFormat="1" ht="24.2" customHeight="1">
      <c r="A1803" s="37"/>
      <c r="B1803" s="38"/>
      <c r="C1803" s="176" t="s">
        <v>2243</v>
      </c>
      <c r="D1803" s="176" t="s">
        <v>167</v>
      </c>
      <c r="E1803" s="177" t="s">
        <v>2244</v>
      </c>
      <c r="F1803" s="178" t="s">
        <v>2245</v>
      </c>
      <c r="G1803" s="179" t="s">
        <v>170</v>
      </c>
      <c r="H1803" s="180">
        <v>3.5</v>
      </c>
      <c r="I1803" s="181"/>
      <c r="J1803" s="182">
        <f>ROUND(I1803*H1803,2)</f>
        <v>0</v>
      </c>
      <c r="K1803" s="178" t="s">
        <v>171</v>
      </c>
      <c r="L1803" s="42"/>
      <c r="M1803" s="183" t="s">
        <v>21</v>
      </c>
      <c r="N1803" s="184" t="s">
        <v>48</v>
      </c>
      <c r="O1803" s="67"/>
      <c r="P1803" s="185">
        <f>O1803*H1803</f>
        <v>0</v>
      </c>
      <c r="Q1803" s="185">
        <v>0</v>
      </c>
      <c r="R1803" s="185">
        <f>Q1803*H1803</f>
        <v>0</v>
      </c>
      <c r="S1803" s="185">
        <v>4.4000000000000003E-3</v>
      </c>
      <c r="T1803" s="186">
        <f>S1803*H1803</f>
        <v>1.54E-2</v>
      </c>
      <c r="U1803" s="37"/>
      <c r="V1803" s="37"/>
      <c r="W1803" s="37"/>
      <c r="X1803" s="37"/>
      <c r="Y1803" s="37"/>
      <c r="Z1803" s="37"/>
      <c r="AA1803" s="37"/>
      <c r="AB1803" s="37"/>
      <c r="AC1803" s="37"/>
      <c r="AD1803" s="37"/>
      <c r="AE1803" s="37"/>
      <c r="AR1803" s="187" t="s">
        <v>286</v>
      </c>
      <c r="AT1803" s="187" t="s">
        <v>167</v>
      </c>
      <c r="AU1803" s="187" t="s">
        <v>87</v>
      </c>
      <c r="AY1803" s="20" t="s">
        <v>165</v>
      </c>
      <c r="BE1803" s="188">
        <f>IF(N1803="základní",J1803,0)</f>
        <v>0</v>
      </c>
      <c r="BF1803" s="188">
        <f>IF(N1803="snížená",J1803,0)</f>
        <v>0</v>
      </c>
      <c r="BG1803" s="188">
        <f>IF(N1803="zákl. přenesená",J1803,0)</f>
        <v>0</v>
      </c>
      <c r="BH1803" s="188">
        <f>IF(N1803="sníž. přenesená",J1803,0)</f>
        <v>0</v>
      </c>
      <c r="BI1803" s="188">
        <f>IF(N1803="nulová",J1803,0)</f>
        <v>0</v>
      </c>
      <c r="BJ1803" s="20" t="s">
        <v>85</v>
      </c>
      <c r="BK1803" s="188">
        <f>ROUND(I1803*H1803,2)</f>
        <v>0</v>
      </c>
      <c r="BL1803" s="20" t="s">
        <v>286</v>
      </c>
      <c r="BM1803" s="187" t="s">
        <v>2246</v>
      </c>
    </row>
    <row r="1804" spans="1:65" s="2" customFormat="1" ht="19.5">
      <c r="A1804" s="37"/>
      <c r="B1804" s="38"/>
      <c r="C1804" s="39"/>
      <c r="D1804" s="189" t="s">
        <v>174</v>
      </c>
      <c r="E1804" s="39"/>
      <c r="F1804" s="190" t="s">
        <v>2247</v>
      </c>
      <c r="G1804" s="39"/>
      <c r="H1804" s="39"/>
      <c r="I1804" s="191"/>
      <c r="J1804" s="39"/>
      <c r="K1804" s="39"/>
      <c r="L1804" s="42"/>
      <c r="M1804" s="192"/>
      <c r="N1804" s="193"/>
      <c r="O1804" s="67"/>
      <c r="P1804" s="67"/>
      <c r="Q1804" s="67"/>
      <c r="R1804" s="67"/>
      <c r="S1804" s="67"/>
      <c r="T1804" s="68"/>
      <c r="U1804" s="37"/>
      <c r="V1804" s="37"/>
      <c r="W1804" s="37"/>
      <c r="X1804" s="37"/>
      <c r="Y1804" s="37"/>
      <c r="Z1804" s="37"/>
      <c r="AA1804" s="37"/>
      <c r="AB1804" s="37"/>
      <c r="AC1804" s="37"/>
      <c r="AD1804" s="37"/>
      <c r="AE1804" s="37"/>
      <c r="AT1804" s="20" t="s">
        <v>174</v>
      </c>
      <c r="AU1804" s="20" t="s">
        <v>87</v>
      </c>
    </row>
    <row r="1805" spans="1:65" s="2" customFormat="1" ht="11.25">
      <c r="A1805" s="37"/>
      <c r="B1805" s="38"/>
      <c r="C1805" s="39"/>
      <c r="D1805" s="194" t="s">
        <v>176</v>
      </c>
      <c r="E1805" s="39"/>
      <c r="F1805" s="195" t="s">
        <v>2248</v>
      </c>
      <c r="G1805" s="39"/>
      <c r="H1805" s="39"/>
      <c r="I1805" s="191"/>
      <c r="J1805" s="39"/>
      <c r="K1805" s="39"/>
      <c r="L1805" s="42"/>
      <c r="M1805" s="192"/>
      <c r="N1805" s="193"/>
      <c r="O1805" s="67"/>
      <c r="P1805" s="67"/>
      <c r="Q1805" s="67"/>
      <c r="R1805" s="67"/>
      <c r="S1805" s="67"/>
      <c r="T1805" s="68"/>
      <c r="U1805" s="37"/>
      <c r="V1805" s="37"/>
      <c r="W1805" s="37"/>
      <c r="X1805" s="37"/>
      <c r="Y1805" s="37"/>
      <c r="Z1805" s="37"/>
      <c r="AA1805" s="37"/>
      <c r="AB1805" s="37"/>
      <c r="AC1805" s="37"/>
      <c r="AD1805" s="37"/>
      <c r="AE1805" s="37"/>
      <c r="AT1805" s="20" t="s">
        <v>176</v>
      </c>
      <c r="AU1805" s="20" t="s">
        <v>87</v>
      </c>
    </row>
    <row r="1806" spans="1:65" s="13" customFormat="1" ht="11.25">
      <c r="B1806" s="196"/>
      <c r="C1806" s="197"/>
      <c r="D1806" s="189" t="s">
        <v>178</v>
      </c>
      <c r="E1806" s="198" t="s">
        <v>21</v>
      </c>
      <c r="F1806" s="199" t="s">
        <v>2249</v>
      </c>
      <c r="G1806" s="197"/>
      <c r="H1806" s="200">
        <v>3.5</v>
      </c>
      <c r="I1806" s="201"/>
      <c r="J1806" s="197"/>
      <c r="K1806" s="197"/>
      <c r="L1806" s="202"/>
      <c r="M1806" s="203"/>
      <c r="N1806" s="204"/>
      <c r="O1806" s="204"/>
      <c r="P1806" s="204"/>
      <c r="Q1806" s="204"/>
      <c r="R1806" s="204"/>
      <c r="S1806" s="204"/>
      <c r="T1806" s="205"/>
      <c r="AT1806" s="206" t="s">
        <v>178</v>
      </c>
      <c r="AU1806" s="206" t="s">
        <v>87</v>
      </c>
      <c r="AV1806" s="13" t="s">
        <v>87</v>
      </c>
      <c r="AW1806" s="13" t="s">
        <v>38</v>
      </c>
      <c r="AX1806" s="13" t="s">
        <v>77</v>
      </c>
      <c r="AY1806" s="206" t="s">
        <v>165</v>
      </c>
    </row>
    <row r="1807" spans="1:65" s="14" customFormat="1" ht="11.25">
      <c r="B1807" s="207"/>
      <c r="C1807" s="208"/>
      <c r="D1807" s="189" t="s">
        <v>178</v>
      </c>
      <c r="E1807" s="209" t="s">
        <v>21</v>
      </c>
      <c r="F1807" s="210" t="s">
        <v>180</v>
      </c>
      <c r="G1807" s="208"/>
      <c r="H1807" s="211">
        <v>3.5</v>
      </c>
      <c r="I1807" s="212"/>
      <c r="J1807" s="208"/>
      <c r="K1807" s="208"/>
      <c r="L1807" s="213"/>
      <c r="M1807" s="214"/>
      <c r="N1807" s="215"/>
      <c r="O1807" s="215"/>
      <c r="P1807" s="215"/>
      <c r="Q1807" s="215"/>
      <c r="R1807" s="215"/>
      <c r="S1807" s="215"/>
      <c r="T1807" s="216"/>
      <c r="AT1807" s="217" t="s">
        <v>178</v>
      </c>
      <c r="AU1807" s="217" t="s">
        <v>87</v>
      </c>
      <c r="AV1807" s="14" t="s">
        <v>172</v>
      </c>
      <c r="AW1807" s="14" t="s">
        <v>38</v>
      </c>
      <c r="AX1807" s="14" t="s">
        <v>85</v>
      </c>
      <c r="AY1807" s="217" t="s">
        <v>165</v>
      </c>
    </row>
    <row r="1808" spans="1:65" s="2" customFormat="1" ht="24.2" customHeight="1">
      <c r="A1808" s="37"/>
      <c r="B1808" s="38"/>
      <c r="C1808" s="176" t="s">
        <v>2250</v>
      </c>
      <c r="D1808" s="176" t="s">
        <v>167</v>
      </c>
      <c r="E1808" s="177" t="s">
        <v>2251</v>
      </c>
      <c r="F1808" s="178" t="s">
        <v>2252</v>
      </c>
      <c r="G1808" s="179" t="s">
        <v>170</v>
      </c>
      <c r="H1808" s="180">
        <v>90.22</v>
      </c>
      <c r="I1808" s="181"/>
      <c r="J1808" s="182">
        <f>ROUND(I1808*H1808,2)</f>
        <v>0</v>
      </c>
      <c r="K1808" s="178" t="s">
        <v>171</v>
      </c>
      <c r="L1808" s="42"/>
      <c r="M1808" s="183" t="s">
        <v>21</v>
      </c>
      <c r="N1808" s="184" t="s">
        <v>48</v>
      </c>
      <c r="O1808" s="67"/>
      <c r="P1808" s="185">
        <f>O1808*H1808</f>
        <v>0</v>
      </c>
      <c r="Q1808" s="185">
        <v>0</v>
      </c>
      <c r="R1808" s="185">
        <f>Q1808*H1808</f>
        <v>0</v>
      </c>
      <c r="S1808" s="185">
        <v>8.8000000000000005E-3</v>
      </c>
      <c r="T1808" s="186">
        <f>S1808*H1808</f>
        <v>0.79393600000000009</v>
      </c>
      <c r="U1808" s="37"/>
      <c r="V1808" s="37"/>
      <c r="W1808" s="37"/>
      <c r="X1808" s="37"/>
      <c r="Y1808" s="37"/>
      <c r="Z1808" s="37"/>
      <c r="AA1808" s="37"/>
      <c r="AB1808" s="37"/>
      <c r="AC1808" s="37"/>
      <c r="AD1808" s="37"/>
      <c r="AE1808" s="37"/>
      <c r="AR1808" s="187" t="s">
        <v>286</v>
      </c>
      <c r="AT1808" s="187" t="s">
        <v>167</v>
      </c>
      <c r="AU1808" s="187" t="s">
        <v>87</v>
      </c>
      <c r="AY1808" s="20" t="s">
        <v>165</v>
      </c>
      <c r="BE1808" s="188">
        <f>IF(N1808="základní",J1808,0)</f>
        <v>0</v>
      </c>
      <c r="BF1808" s="188">
        <f>IF(N1808="snížená",J1808,0)</f>
        <v>0</v>
      </c>
      <c r="BG1808" s="188">
        <f>IF(N1808="zákl. přenesená",J1808,0)</f>
        <v>0</v>
      </c>
      <c r="BH1808" s="188">
        <f>IF(N1808="sníž. přenesená",J1808,0)</f>
        <v>0</v>
      </c>
      <c r="BI1808" s="188">
        <f>IF(N1808="nulová",J1808,0)</f>
        <v>0</v>
      </c>
      <c r="BJ1808" s="20" t="s">
        <v>85</v>
      </c>
      <c r="BK1808" s="188">
        <f>ROUND(I1808*H1808,2)</f>
        <v>0</v>
      </c>
      <c r="BL1808" s="20" t="s">
        <v>286</v>
      </c>
      <c r="BM1808" s="187" t="s">
        <v>2253</v>
      </c>
    </row>
    <row r="1809" spans="1:65" s="2" customFormat="1" ht="19.5">
      <c r="A1809" s="37"/>
      <c r="B1809" s="38"/>
      <c r="C1809" s="39"/>
      <c r="D1809" s="189" t="s">
        <v>174</v>
      </c>
      <c r="E1809" s="39"/>
      <c r="F1809" s="190" t="s">
        <v>2254</v>
      </c>
      <c r="G1809" s="39"/>
      <c r="H1809" s="39"/>
      <c r="I1809" s="191"/>
      <c r="J1809" s="39"/>
      <c r="K1809" s="39"/>
      <c r="L1809" s="42"/>
      <c r="M1809" s="192"/>
      <c r="N1809" s="193"/>
      <c r="O1809" s="67"/>
      <c r="P1809" s="67"/>
      <c r="Q1809" s="67"/>
      <c r="R1809" s="67"/>
      <c r="S1809" s="67"/>
      <c r="T1809" s="68"/>
      <c r="U1809" s="37"/>
      <c r="V1809" s="37"/>
      <c r="W1809" s="37"/>
      <c r="X1809" s="37"/>
      <c r="Y1809" s="37"/>
      <c r="Z1809" s="37"/>
      <c r="AA1809" s="37"/>
      <c r="AB1809" s="37"/>
      <c r="AC1809" s="37"/>
      <c r="AD1809" s="37"/>
      <c r="AE1809" s="37"/>
      <c r="AT1809" s="20" t="s">
        <v>174</v>
      </c>
      <c r="AU1809" s="20" t="s">
        <v>87</v>
      </c>
    </row>
    <row r="1810" spans="1:65" s="2" customFormat="1" ht="11.25">
      <c r="A1810" s="37"/>
      <c r="B1810" s="38"/>
      <c r="C1810" s="39"/>
      <c r="D1810" s="194" t="s">
        <v>176</v>
      </c>
      <c r="E1810" s="39"/>
      <c r="F1810" s="195" t="s">
        <v>2255</v>
      </c>
      <c r="G1810" s="39"/>
      <c r="H1810" s="39"/>
      <c r="I1810" s="191"/>
      <c r="J1810" s="39"/>
      <c r="K1810" s="39"/>
      <c r="L1810" s="42"/>
      <c r="M1810" s="192"/>
      <c r="N1810" s="193"/>
      <c r="O1810" s="67"/>
      <c r="P1810" s="67"/>
      <c r="Q1810" s="67"/>
      <c r="R1810" s="67"/>
      <c r="S1810" s="67"/>
      <c r="T1810" s="68"/>
      <c r="U1810" s="37"/>
      <c r="V1810" s="37"/>
      <c r="W1810" s="37"/>
      <c r="X1810" s="37"/>
      <c r="Y1810" s="37"/>
      <c r="Z1810" s="37"/>
      <c r="AA1810" s="37"/>
      <c r="AB1810" s="37"/>
      <c r="AC1810" s="37"/>
      <c r="AD1810" s="37"/>
      <c r="AE1810" s="37"/>
      <c r="AT1810" s="20" t="s">
        <v>176</v>
      </c>
      <c r="AU1810" s="20" t="s">
        <v>87</v>
      </c>
    </row>
    <row r="1811" spans="1:65" s="13" customFormat="1" ht="11.25">
      <c r="B1811" s="196"/>
      <c r="C1811" s="197"/>
      <c r="D1811" s="189" t="s">
        <v>178</v>
      </c>
      <c r="E1811" s="198" t="s">
        <v>21</v>
      </c>
      <c r="F1811" s="199" t="s">
        <v>2256</v>
      </c>
      <c r="G1811" s="197"/>
      <c r="H1811" s="200">
        <v>78.540000000000006</v>
      </c>
      <c r="I1811" s="201"/>
      <c r="J1811" s="197"/>
      <c r="K1811" s="197"/>
      <c r="L1811" s="202"/>
      <c r="M1811" s="203"/>
      <c r="N1811" s="204"/>
      <c r="O1811" s="204"/>
      <c r="P1811" s="204"/>
      <c r="Q1811" s="204"/>
      <c r="R1811" s="204"/>
      <c r="S1811" s="204"/>
      <c r="T1811" s="205"/>
      <c r="AT1811" s="206" t="s">
        <v>178</v>
      </c>
      <c r="AU1811" s="206" t="s">
        <v>87</v>
      </c>
      <c r="AV1811" s="13" t="s">
        <v>87</v>
      </c>
      <c r="AW1811" s="13" t="s">
        <v>38</v>
      </c>
      <c r="AX1811" s="13" t="s">
        <v>77</v>
      </c>
      <c r="AY1811" s="206" t="s">
        <v>165</v>
      </c>
    </row>
    <row r="1812" spans="1:65" s="13" customFormat="1" ht="11.25">
      <c r="B1812" s="196"/>
      <c r="C1812" s="197"/>
      <c r="D1812" s="189" t="s">
        <v>178</v>
      </c>
      <c r="E1812" s="198" t="s">
        <v>21</v>
      </c>
      <c r="F1812" s="199" t="s">
        <v>2257</v>
      </c>
      <c r="G1812" s="197"/>
      <c r="H1812" s="200">
        <v>5.0999999999999996</v>
      </c>
      <c r="I1812" s="201"/>
      <c r="J1812" s="197"/>
      <c r="K1812" s="197"/>
      <c r="L1812" s="202"/>
      <c r="M1812" s="203"/>
      <c r="N1812" s="204"/>
      <c r="O1812" s="204"/>
      <c r="P1812" s="204"/>
      <c r="Q1812" s="204"/>
      <c r="R1812" s="204"/>
      <c r="S1812" s="204"/>
      <c r="T1812" s="205"/>
      <c r="AT1812" s="206" t="s">
        <v>178</v>
      </c>
      <c r="AU1812" s="206" t="s">
        <v>87</v>
      </c>
      <c r="AV1812" s="13" t="s">
        <v>87</v>
      </c>
      <c r="AW1812" s="13" t="s">
        <v>38</v>
      </c>
      <c r="AX1812" s="13" t="s">
        <v>77</v>
      </c>
      <c r="AY1812" s="206" t="s">
        <v>165</v>
      </c>
    </row>
    <row r="1813" spans="1:65" s="13" customFormat="1" ht="11.25">
      <c r="B1813" s="196"/>
      <c r="C1813" s="197"/>
      <c r="D1813" s="189" t="s">
        <v>178</v>
      </c>
      <c r="E1813" s="198" t="s">
        <v>21</v>
      </c>
      <c r="F1813" s="199" t="s">
        <v>2258</v>
      </c>
      <c r="G1813" s="197"/>
      <c r="H1813" s="200">
        <v>3.06</v>
      </c>
      <c r="I1813" s="201"/>
      <c r="J1813" s="197"/>
      <c r="K1813" s="197"/>
      <c r="L1813" s="202"/>
      <c r="M1813" s="203"/>
      <c r="N1813" s="204"/>
      <c r="O1813" s="204"/>
      <c r="P1813" s="204"/>
      <c r="Q1813" s="204"/>
      <c r="R1813" s="204"/>
      <c r="S1813" s="204"/>
      <c r="T1813" s="205"/>
      <c r="AT1813" s="206" t="s">
        <v>178</v>
      </c>
      <c r="AU1813" s="206" t="s">
        <v>87</v>
      </c>
      <c r="AV1813" s="13" t="s">
        <v>87</v>
      </c>
      <c r="AW1813" s="13" t="s">
        <v>38</v>
      </c>
      <c r="AX1813" s="13" t="s">
        <v>77</v>
      </c>
      <c r="AY1813" s="206" t="s">
        <v>165</v>
      </c>
    </row>
    <row r="1814" spans="1:65" s="13" customFormat="1" ht="11.25">
      <c r="B1814" s="196"/>
      <c r="C1814" s="197"/>
      <c r="D1814" s="189" t="s">
        <v>178</v>
      </c>
      <c r="E1814" s="198" t="s">
        <v>21</v>
      </c>
      <c r="F1814" s="199" t="s">
        <v>2259</v>
      </c>
      <c r="G1814" s="197"/>
      <c r="H1814" s="200">
        <v>3.52</v>
      </c>
      <c r="I1814" s="201"/>
      <c r="J1814" s="197"/>
      <c r="K1814" s="197"/>
      <c r="L1814" s="202"/>
      <c r="M1814" s="203"/>
      <c r="N1814" s="204"/>
      <c r="O1814" s="204"/>
      <c r="P1814" s="204"/>
      <c r="Q1814" s="204"/>
      <c r="R1814" s="204"/>
      <c r="S1814" s="204"/>
      <c r="T1814" s="205"/>
      <c r="AT1814" s="206" t="s">
        <v>178</v>
      </c>
      <c r="AU1814" s="206" t="s">
        <v>87</v>
      </c>
      <c r="AV1814" s="13" t="s">
        <v>87</v>
      </c>
      <c r="AW1814" s="13" t="s">
        <v>38</v>
      </c>
      <c r="AX1814" s="13" t="s">
        <v>77</v>
      </c>
      <c r="AY1814" s="206" t="s">
        <v>165</v>
      </c>
    </row>
    <row r="1815" spans="1:65" s="14" customFormat="1" ht="11.25">
      <c r="B1815" s="207"/>
      <c r="C1815" s="208"/>
      <c r="D1815" s="189" t="s">
        <v>178</v>
      </c>
      <c r="E1815" s="209" t="s">
        <v>21</v>
      </c>
      <c r="F1815" s="210" t="s">
        <v>180</v>
      </c>
      <c r="G1815" s="208"/>
      <c r="H1815" s="211">
        <v>90.22</v>
      </c>
      <c r="I1815" s="212"/>
      <c r="J1815" s="208"/>
      <c r="K1815" s="208"/>
      <c r="L1815" s="213"/>
      <c r="M1815" s="214"/>
      <c r="N1815" s="215"/>
      <c r="O1815" s="215"/>
      <c r="P1815" s="215"/>
      <c r="Q1815" s="215"/>
      <c r="R1815" s="215"/>
      <c r="S1815" s="215"/>
      <c r="T1815" s="216"/>
      <c r="AT1815" s="217" t="s">
        <v>178</v>
      </c>
      <c r="AU1815" s="217" t="s">
        <v>87</v>
      </c>
      <c r="AV1815" s="14" t="s">
        <v>172</v>
      </c>
      <c r="AW1815" s="14" t="s">
        <v>38</v>
      </c>
      <c r="AX1815" s="14" t="s">
        <v>85</v>
      </c>
      <c r="AY1815" s="217" t="s">
        <v>165</v>
      </c>
    </row>
    <row r="1816" spans="1:65" s="2" customFormat="1" ht="24.2" customHeight="1">
      <c r="A1816" s="37"/>
      <c r="B1816" s="38"/>
      <c r="C1816" s="176" t="s">
        <v>2260</v>
      </c>
      <c r="D1816" s="176" t="s">
        <v>167</v>
      </c>
      <c r="E1816" s="177" t="s">
        <v>2261</v>
      </c>
      <c r="F1816" s="178" t="s">
        <v>2262</v>
      </c>
      <c r="G1816" s="179" t="s">
        <v>170</v>
      </c>
      <c r="H1816" s="180">
        <v>279</v>
      </c>
      <c r="I1816" s="181"/>
      <c r="J1816" s="182">
        <f>ROUND(I1816*H1816,2)</f>
        <v>0</v>
      </c>
      <c r="K1816" s="178" t="s">
        <v>171</v>
      </c>
      <c r="L1816" s="42"/>
      <c r="M1816" s="183" t="s">
        <v>21</v>
      </c>
      <c r="N1816" s="184" t="s">
        <v>48</v>
      </c>
      <c r="O1816" s="67"/>
      <c r="P1816" s="185">
        <f>O1816*H1816</f>
        <v>0</v>
      </c>
      <c r="Q1816" s="185">
        <v>0</v>
      </c>
      <c r="R1816" s="185">
        <f>Q1816*H1816</f>
        <v>0</v>
      </c>
      <c r="S1816" s="185">
        <v>1.1730000000000001E-2</v>
      </c>
      <c r="T1816" s="186">
        <f>S1816*H1816</f>
        <v>3.2726700000000002</v>
      </c>
      <c r="U1816" s="37"/>
      <c r="V1816" s="37"/>
      <c r="W1816" s="37"/>
      <c r="X1816" s="37"/>
      <c r="Y1816" s="37"/>
      <c r="Z1816" s="37"/>
      <c r="AA1816" s="37"/>
      <c r="AB1816" s="37"/>
      <c r="AC1816" s="37"/>
      <c r="AD1816" s="37"/>
      <c r="AE1816" s="37"/>
      <c r="AR1816" s="187" t="s">
        <v>286</v>
      </c>
      <c r="AT1816" s="187" t="s">
        <v>167</v>
      </c>
      <c r="AU1816" s="187" t="s">
        <v>87</v>
      </c>
      <c r="AY1816" s="20" t="s">
        <v>165</v>
      </c>
      <c r="BE1816" s="188">
        <f>IF(N1816="základní",J1816,0)</f>
        <v>0</v>
      </c>
      <c r="BF1816" s="188">
        <f>IF(N1816="snížená",J1816,0)</f>
        <v>0</v>
      </c>
      <c r="BG1816" s="188">
        <f>IF(N1816="zákl. přenesená",J1816,0)</f>
        <v>0</v>
      </c>
      <c r="BH1816" s="188">
        <f>IF(N1816="sníž. přenesená",J1816,0)</f>
        <v>0</v>
      </c>
      <c r="BI1816" s="188">
        <f>IF(N1816="nulová",J1816,0)</f>
        <v>0</v>
      </c>
      <c r="BJ1816" s="20" t="s">
        <v>85</v>
      </c>
      <c r="BK1816" s="188">
        <f>ROUND(I1816*H1816,2)</f>
        <v>0</v>
      </c>
      <c r="BL1816" s="20" t="s">
        <v>286</v>
      </c>
      <c r="BM1816" s="187" t="s">
        <v>2263</v>
      </c>
    </row>
    <row r="1817" spans="1:65" s="2" customFormat="1" ht="19.5">
      <c r="A1817" s="37"/>
      <c r="B1817" s="38"/>
      <c r="C1817" s="39"/>
      <c r="D1817" s="189" t="s">
        <v>174</v>
      </c>
      <c r="E1817" s="39"/>
      <c r="F1817" s="190" t="s">
        <v>2264</v>
      </c>
      <c r="G1817" s="39"/>
      <c r="H1817" s="39"/>
      <c r="I1817" s="191"/>
      <c r="J1817" s="39"/>
      <c r="K1817" s="39"/>
      <c r="L1817" s="42"/>
      <c r="M1817" s="192"/>
      <c r="N1817" s="193"/>
      <c r="O1817" s="67"/>
      <c r="P1817" s="67"/>
      <c r="Q1817" s="67"/>
      <c r="R1817" s="67"/>
      <c r="S1817" s="67"/>
      <c r="T1817" s="68"/>
      <c r="U1817" s="37"/>
      <c r="V1817" s="37"/>
      <c r="W1817" s="37"/>
      <c r="X1817" s="37"/>
      <c r="Y1817" s="37"/>
      <c r="Z1817" s="37"/>
      <c r="AA1817" s="37"/>
      <c r="AB1817" s="37"/>
      <c r="AC1817" s="37"/>
      <c r="AD1817" s="37"/>
      <c r="AE1817" s="37"/>
      <c r="AT1817" s="20" t="s">
        <v>174</v>
      </c>
      <c r="AU1817" s="20" t="s">
        <v>87</v>
      </c>
    </row>
    <row r="1818" spans="1:65" s="2" customFormat="1" ht="11.25">
      <c r="A1818" s="37"/>
      <c r="B1818" s="38"/>
      <c r="C1818" s="39"/>
      <c r="D1818" s="194" t="s">
        <v>176</v>
      </c>
      <c r="E1818" s="39"/>
      <c r="F1818" s="195" t="s">
        <v>2265</v>
      </c>
      <c r="G1818" s="39"/>
      <c r="H1818" s="39"/>
      <c r="I1818" s="191"/>
      <c r="J1818" s="39"/>
      <c r="K1818" s="39"/>
      <c r="L1818" s="42"/>
      <c r="M1818" s="192"/>
      <c r="N1818" s="193"/>
      <c r="O1818" s="67"/>
      <c r="P1818" s="67"/>
      <c r="Q1818" s="67"/>
      <c r="R1818" s="67"/>
      <c r="S1818" s="67"/>
      <c r="T1818" s="68"/>
      <c r="U1818" s="37"/>
      <c r="V1818" s="37"/>
      <c r="W1818" s="37"/>
      <c r="X1818" s="37"/>
      <c r="Y1818" s="37"/>
      <c r="Z1818" s="37"/>
      <c r="AA1818" s="37"/>
      <c r="AB1818" s="37"/>
      <c r="AC1818" s="37"/>
      <c r="AD1818" s="37"/>
      <c r="AE1818" s="37"/>
      <c r="AT1818" s="20" t="s">
        <v>176</v>
      </c>
      <c r="AU1818" s="20" t="s">
        <v>87</v>
      </c>
    </row>
    <row r="1819" spans="1:65" s="13" customFormat="1" ht="22.5">
      <c r="B1819" s="196"/>
      <c r="C1819" s="197"/>
      <c r="D1819" s="189" t="s">
        <v>178</v>
      </c>
      <c r="E1819" s="198" t="s">
        <v>21</v>
      </c>
      <c r="F1819" s="199" t="s">
        <v>2266</v>
      </c>
      <c r="G1819" s="197"/>
      <c r="H1819" s="200">
        <v>279</v>
      </c>
      <c r="I1819" s="201"/>
      <c r="J1819" s="197"/>
      <c r="K1819" s="197"/>
      <c r="L1819" s="202"/>
      <c r="M1819" s="203"/>
      <c r="N1819" s="204"/>
      <c r="O1819" s="204"/>
      <c r="P1819" s="204"/>
      <c r="Q1819" s="204"/>
      <c r="R1819" s="204"/>
      <c r="S1819" s="204"/>
      <c r="T1819" s="205"/>
      <c r="AT1819" s="206" t="s">
        <v>178</v>
      </c>
      <c r="AU1819" s="206" t="s">
        <v>87</v>
      </c>
      <c r="AV1819" s="13" t="s">
        <v>87</v>
      </c>
      <c r="AW1819" s="13" t="s">
        <v>38</v>
      </c>
      <c r="AX1819" s="13" t="s">
        <v>77</v>
      </c>
      <c r="AY1819" s="206" t="s">
        <v>165</v>
      </c>
    </row>
    <row r="1820" spans="1:65" s="14" customFormat="1" ht="11.25">
      <c r="B1820" s="207"/>
      <c r="C1820" s="208"/>
      <c r="D1820" s="189" t="s">
        <v>178</v>
      </c>
      <c r="E1820" s="209" t="s">
        <v>21</v>
      </c>
      <c r="F1820" s="210" t="s">
        <v>180</v>
      </c>
      <c r="G1820" s="208"/>
      <c r="H1820" s="211">
        <v>279</v>
      </c>
      <c r="I1820" s="212"/>
      <c r="J1820" s="208"/>
      <c r="K1820" s="208"/>
      <c r="L1820" s="213"/>
      <c r="M1820" s="214"/>
      <c r="N1820" s="215"/>
      <c r="O1820" s="215"/>
      <c r="P1820" s="215"/>
      <c r="Q1820" s="215"/>
      <c r="R1820" s="215"/>
      <c r="S1820" s="215"/>
      <c r="T1820" s="216"/>
      <c r="AT1820" s="217" t="s">
        <v>178</v>
      </c>
      <c r="AU1820" s="217" t="s">
        <v>87</v>
      </c>
      <c r="AV1820" s="14" t="s">
        <v>172</v>
      </c>
      <c r="AW1820" s="14" t="s">
        <v>38</v>
      </c>
      <c r="AX1820" s="14" t="s">
        <v>85</v>
      </c>
      <c r="AY1820" s="217" t="s">
        <v>165</v>
      </c>
    </row>
    <row r="1821" spans="1:65" s="2" customFormat="1" ht="24.2" customHeight="1">
      <c r="A1821" s="37"/>
      <c r="B1821" s="38"/>
      <c r="C1821" s="176" t="s">
        <v>2267</v>
      </c>
      <c r="D1821" s="176" t="s">
        <v>167</v>
      </c>
      <c r="E1821" s="177" t="s">
        <v>2268</v>
      </c>
      <c r="F1821" s="178" t="s">
        <v>2269</v>
      </c>
      <c r="G1821" s="179" t="s">
        <v>170</v>
      </c>
      <c r="H1821" s="180">
        <v>1030.3910000000001</v>
      </c>
      <c r="I1821" s="181"/>
      <c r="J1821" s="182">
        <f>ROUND(I1821*H1821,2)</f>
        <v>0</v>
      </c>
      <c r="K1821" s="178" t="s">
        <v>171</v>
      </c>
      <c r="L1821" s="42"/>
      <c r="M1821" s="183" t="s">
        <v>21</v>
      </c>
      <c r="N1821" s="184" t="s">
        <v>48</v>
      </c>
      <c r="O1821" s="67"/>
      <c r="P1821" s="185">
        <f>O1821*H1821</f>
        <v>0</v>
      </c>
      <c r="Q1821" s="185">
        <v>0</v>
      </c>
      <c r="R1821" s="185">
        <f>Q1821*H1821</f>
        <v>0</v>
      </c>
      <c r="S1821" s="185">
        <v>0</v>
      </c>
      <c r="T1821" s="186">
        <f>S1821*H1821</f>
        <v>0</v>
      </c>
      <c r="U1821" s="37"/>
      <c r="V1821" s="37"/>
      <c r="W1821" s="37"/>
      <c r="X1821" s="37"/>
      <c r="Y1821" s="37"/>
      <c r="Z1821" s="37"/>
      <c r="AA1821" s="37"/>
      <c r="AB1821" s="37"/>
      <c r="AC1821" s="37"/>
      <c r="AD1821" s="37"/>
      <c r="AE1821" s="37"/>
      <c r="AR1821" s="187" t="s">
        <v>286</v>
      </c>
      <c r="AT1821" s="187" t="s">
        <v>167</v>
      </c>
      <c r="AU1821" s="187" t="s">
        <v>87</v>
      </c>
      <c r="AY1821" s="20" t="s">
        <v>165</v>
      </c>
      <c r="BE1821" s="188">
        <f>IF(N1821="základní",J1821,0)</f>
        <v>0</v>
      </c>
      <c r="BF1821" s="188">
        <f>IF(N1821="snížená",J1821,0)</f>
        <v>0</v>
      </c>
      <c r="BG1821" s="188">
        <f>IF(N1821="zákl. přenesená",J1821,0)</f>
        <v>0</v>
      </c>
      <c r="BH1821" s="188">
        <f>IF(N1821="sníž. přenesená",J1821,0)</f>
        <v>0</v>
      </c>
      <c r="BI1821" s="188">
        <f>IF(N1821="nulová",J1821,0)</f>
        <v>0</v>
      </c>
      <c r="BJ1821" s="20" t="s">
        <v>85</v>
      </c>
      <c r="BK1821" s="188">
        <f>ROUND(I1821*H1821,2)</f>
        <v>0</v>
      </c>
      <c r="BL1821" s="20" t="s">
        <v>286</v>
      </c>
      <c r="BM1821" s="187" t="s">
        <v>2270</v>
      </c>
    </row>
    <row r="1822" spans="1:65" s="2" customFormat="1" ht="19.5">
      <c r="A1822" s="37"/>
      <c r="B1822" s="38"/>
      <c r="C1822" s="39"/>
      <c r="D1822" s="189" t="s">
        <v>174</v>
      </c>
      <c r="E1822" s="39"/>
      <c r="F1822" s="190" t="s">
        <v>2271</v>
      </c>
      <c r="G1822" s="39"/>
      <c r="H1822" s="39"/>
      <c r="I1822" s="191"/>
      <c r="J1822" s="39"/>
      <c r="K1822" s="39"/>
      <c r="L1822" s="42"/>
      <c r="M1822" s="192"/>
      <c r="N1822" s="193"/>
      <c r="O1822" s="67"/>
      <c r="P1822" s="67"/>
      <c r="Q1822" s="67"/>
      <c r="R1822" s="67"/>
      <c r="S1822" s="67"/>
      <c r="T1822" s="68"/>
      <c r="U1822" s="37"/>
      <c r="V1822" s="37"/>
      <c r="W1822" s="37"/>
      <c r="X1822" s="37"/>
      <c r="Y1822" s="37"/>
      <c r="Z1822" s="37"/>
      <c r="AA1822" s="37"/>
      <c r="AB1822" s="37"/>
      <c r="AC1822" s="37"/>
      <c r="AD1822" s="37"/>
      <c r="AE1822" s="37"/>
      <c r="AT1822" s="20" t="s">
        <v>174</v>
      </c>
      <c r="AU1822" s="20" t="s">
        <v>87</v>
      </c>
    </row>
    <row r="1823" spans="1:65" s="2" customFormat="1" ht="11.25">
      <c r="A1823" s="37"/>
      <c r="B1823" s="38"/>
      <c r="C1823" s="39"/>
      <c r="D1823" s="194" t="s">
        <v>176</v>
      </c>
      <c r="E1823" s="39"/>
      <c r="F1823" s="195" t="s">
        <v>2272</v>
      </c>
      <c r="G1823" s="39"/>
      <c r="H1823" s="39"/>
      <c r="I1823" s="191"/>
      <c r="J1823" s="39"/>
      <c r="K1823" s="39"/>
      <c r="L1823" s="42"/>
      <c r="M1823" s="192"/>
      <c r="N1823" s="193"/>
      <c r="O1823" s="67"/>
      <c r="P1823" s="67"/>
      <c r="Q1823" s="67"/>
      <c r="R1823" s="67"/>
      <c r="S1823" s="67"/>
      <c r="T1823" s="68"/>
      <c r="U1823" s="37"/>
      <c r="V1823" s="37"/>
      <c r="W1823" s="37"/>
      <c r="X1823" s="37"/>
      <c r="Y1823" s="37"/>
      <c r="Z1823" s="37"/>
      <c r="AA1823" s="37"/>
      <c r="AB1823" s="37"/>
      <c r="AC1823" s="37"/>
      <c r="AD1823" s="37"/>
      <c r="AE1823" s="37"/>
      <c r="AT1823" s="20" t="s">
        <v>176</v>
      </c>
      <c r="AU1823" s="20" t="s">
        <v>87</v>
      </c>
    </row>
    <row r="1824" spans="1:65" s="13" customFormat="1" ht="33.75">
      <c r="B1824" s="196"/>
      <c r="C1824" s="197"/>
      <c r="D1824" s="189" t="s">
        <v>178</v>
      </c>
      <c r="E1824" s="198" t="s">
        <v>21</v>
      </c>
      <c r="F1824" s="199" t="s">
        <v>2027</v>
      </c>
      <c r="G1824" s="197"/>
      <c r="H1824" s="200">
        <v>1030.3910000000001</v>
      </c>
      <c r="I1824" s="201"/>
      <c r="J1824" s="197"/>
      <c r="K1824" s="197"/>
      <c r="L1824" s="202"/>
      <c r="M1824" s="203"/>
      <c r="N1824" s="204"/>
      <c r="O1824" s="204"/>
      <c r="P1824" s="204"/>
      <c r="Q1824" s="204"/>
      <c r="R1824" s="204"/>
      <c r="S1824" s="204"/>
      <c r="T1824" s="205"/>
      <c r="AT1824" s="206" t="s">
        <v>178</v>
      </c>
      <c r="AU1824" s="206" t="s">
        <v>87</v>
      </c>
      <c r="AV1824" s="13" t="s">
        <v>87</v>
      </c>
      <c r="AW1824" s="13" t="s">
        <v>38</v>
      </c>
      <c r="AX1824" s="13" t="s">
        <v>77</v>
      </c>
      <c r="AY1824" s="206" t="s">
        <v>165</v>
      </c>
    </row>
    <row r="1825" spans="1:65" s="14" customFormat="1" ht="11.25">
      <c r="B1825" s="207"/>
      <c r="C1825" s="208"/>
      <c r="D1825" s="189" t="s">
        <v>178</v>
      </c>
      <c r="E1825" s="209" t="s">
        <v>21</v>
      </c>
      <c r="F1825" s="210" t="s">
        <v>180</v>
      </c>
      <c r="G1825" s="208"/>
      <c r="H1825" s="211">
        <v>1030.3910000000001</v>
      </c>
      <c r="I1825" s="212"/>
      <c r="J1825" s="208"/>
      <c r="K1825" s="208"/>
      <c r="L1825" s="213"/>
      <c r="M1825" s="214"/>
      <c r="N1825" s="215"/>
      <c r="O1825" s="215"/>
      <c r="P1825" s="215"/>
      <c r="Q1825" s="215"/>
      <c r="R1825" s="215"/>
      <c r="S1825" s="215"/>
      <c r="T1825" s="216"/>
      <c r="AT1825" s="217" t="s">
        <v>178</v>
      </c>
      <c r="AU1825" s="217" t="s">
        <v>87</v>
      </c>
      <c r="AV1825" s="14" t="s">
        <v>172</v>
      </c>
      <c r="AW1825" s="14" t="s">
        <v>38</v>
      </c>
      <c r="AX1825" s="14" t="s">
        <v>85</v>
      </c>
      <c r="AY1825" s="217" t="s">
        <v>165</v>
      </c>
    </row>
    <row r="1826" spans="1:65" s="2" customFormat="1" ht="44.25" customHeight="1">
      <c r="A1826" s="37"/>
      <c r="B1826" s="38"/>
      <c r="C1826" s="176" t="s">
        <v>2273</v>
      </c>
      <c r="D1826" s="176" t="s">
        <v>167</v>
      </c>
      <c r="E1826" s="177" t="s">
        <v>2274</v>
      </c>
      <c r="F1826" s="178" t="s">
        <v>2275</v>
      </c>
      <c r="G1826" s="179" t="s">
        <v>189</v>
      </c>
      <c r="H1826" s="180">
        <v>1314.6420000000001</v>
      </c>
      <c r="I1826" s="181"/>
      <c r="J1826" s="182">
        <f>ROUND(I1826*H1826,2)</f>
        <v>0</v>
      </c>
      <c r="K1826" s="178" t="s">
        <v>171</v>
      </c>
      <c r="L1826" s="42"/>
      <c r="M1826" s="183" t="s">
        <v>21</v>
      </c>
      <c r="N1826" s="184" t="s">
        <v>48</v>
      </c>
      <c r="O1826" s="67"/>
      <c r="P1826" s="185">
        <f>O1826*H1826</f>
        <v>0</v>
      </c>
      <c r="Q1826" s="185">
        <v>2.9999999999999997E-4</v>
      </c>
      <c r="R1826" s="185">
        <f>Q1826*H1826</f>
        <v>0.39439259999999998</v>
      </c>
      <c r="S1826" s="185">
        <v>0</v>
      </c>
      <c r="T1826" s="186">
        <f>S1826*H1826</f>
        <v>0</v>
      </c>
      <c r="U1826" s="37"/>
      <c r="V1826" s="37"/>
      <c r="W1826" s="37"/>
      <c r="X1826" s="37"/>
      <c r="Y1826" s="37"/>
      <c r="Z1826" s="37"/>
      <c r="AA1826" s="37"/>
      <c r="AB1826" s="37"/>
      <c r="AC1826" s="37"/>
      <c r="AD1826" s="37"/>
      <c r="AE1826" s="37"/>
      <c r="AR1826" s="187" t="s">
        <v>286</v>
      </c>
      <c r="AT1826" s="187" t="s">
        <v>167</v>
      </c>
      <c r="AU1826" s="187" t="s">
        <v>87</v>
      </c>
      <c r="AY1826" s="20" t="s">
        <v>165</v>
      </c>
      <c r="BE1826" s="188">
        <f>IF(N1826="základní",J1826,0)</f>
        <v>0</v>
      </c>
      <c r="BF1826" s="188">
        <f>IF(N1826="snížená",J1826,0)</f>
        <v>0</v>
      </c>
      <c r="BG1826" s="188">
        <f>IF(N1826="zákl. přenesená",J1826,0)</f>
        <v>0</v>
      </c>
      <c r="BH1826" s="188">
        <f>IF(N1826="sníž. přenesená",J1826,0)</f>
        <v>0</v>
      </c>
      <c r="BI1826" s="188">
        <f>IF(N1826="nulová",J1826,0)</f>
        <v>0</v>
      </c>
      <c r="BJ1826" s="20" t="s">
        <v>85</v>
      </c>
      <c r="BK1826" s="188">
        <f>ROUND(I1826*H1826,2)</f>
        <v>0</v>
      </c>
      <c r="BL1826" s="20" t="s">
        <v>286</v>
      </c>
      <c r="BM1826" s="187" t="s">
        <v>2276</v>
      </c>
    </row>
    <row r="1827" spans="1:65" s="2" customFormat="1" ht="39">
      <c r="A1827" s="37"/>
      <c r="B1827" s="38"/>
      <c r="C1827" s="39"/>
      <c r="D1827" s="189" t="s">
        <v>174</v>
      </c>
      <c r="E1827" s="39"/>
      <c r="F1827" s="190" t="s">
        <v>2277</v>
      </c>
      <c r="G1827" s="39"/>
      <c r="H1827" s="39"/>
      <c r="I1827" s="191"/>
      <c r="J1827" s="39"/>
      <c r="K1827" s="39"/>
      <c r="L1827" s="42"/>
      <c r="M1827" s="192"/>
      <c r="N1827" s="193"/>
      <c r="O1827" s="67"/>
      <c r="P1827" s="67"/>
      <c r="Q1827" s="67"/>
      <c r="R1827" s="67"/>
      <c r="S1827" s="67"/>
      <c r="T1827" s="68"/>
      <c r="U1827" s="37"/>
      <c r="V1827" s="37"/>
      <c r="W1827" s="37"/>
      <c r="X1827" s="37"/>
      <c r="Y1827" s="37"/>
      <c r="Z1827" s="37"/>
      <c r="AA1827" s="37"/>
      <c r="AB1827" s="37"/>
      <c r="AC1827" s="37"/>
      <c r="AD1827" s="37"/>
      <c r="AE1827" s="37"/>
      <c r="AT1827" s="20" t="s">
        <v>174</v>
      </c>
      <c r="AU1827" s="20" t="s">
        <v>87</v>
      </c>
    </row>
    <row r="1828" spans="1:65" s="2" customFormat="1" ht="11.25">
      <c r="A1828" s="37"/>
      <c r="B1828" s="38"/>
      <c r="C1828" s="39"/>
      <c r="D1828" s="194" t="s">
        <v>176</v>
      </c>
      <c r="E1828" s="39"/>
      <c r="F1828" s="195" t="s">
        <v>2278</v>
      </c>
      <c r="G1828" s="39"/>
      <c r="H1828" s="39"/>
      <c r="I1828" s="191"/>
      <c r="J1828" s="39"/>
      <c r="K1828" s="39"/>
      <c r="L1828" s="42"/>
      <c r="M1828" s="192"/>
      <c r="N1828" s="193"/>
      <c r="O1828" s="67"/>
      <c r="P1828" s="67"/>
      <c r="Q1828" s="67"/>
      <c r="R1828" s="67"/>
      <c r="S1828" s="67"/>
      <c r="T1828" s="68"/>
      <c r="U1828" s="37"/>
      <c r="V1828" s="37"/>
      <c r="W1828" s="37"/>
      <c r="X1828" s="37"/>
      <c r="Y1828" s="37"/>
      <c r="Z1828" s="37"/>
      <c r="AA1828" s="37"/>
      <c r="AB1828" s="37"/>
      <c r="AC1828" s="37"/>
      <c r="AD1828" s="37"/>
      <c r="AE1828" s="37"/>
      <c r="AT1828" s="20" t="s">
        <v>176</v>
      </c>
      <c r="AU1828" s="20" t="s">
        <v>87</v>
      </c>
    </row>
    <row r="1829" spans="1:65" s="13" customFormat="1" ht="33.75">
      <c r="B1829" s="196"/>
      <c r="C1829" s="197"/>
      <c r="D1829" s="189" t="s">
        <v>178</v>
      </c>
      <c r="E1829" s="198" t="s">
        <v>21</v>
      </c>
      <c r="F1829" s="199" t="s">
        <v>2279</v>
      </c>
      <c r="G1829" s="197"/>
      <c r="H1829" s="200">
        <v>1144.8789999999999</v>
      </c>
      <c r="I1829" s="201"/>
      <c r="J1829" s="197"/>
      <c r="K1829" s="197"/>
      <c r="L1829" s="202"/>
      <c r="M1829" s="203"/>
      <c r="N1829" s="204"/>
      <c r="O1829" s="204"/>
      <c r="P1829" s="204"/>
      <c r="Q1829" s="204"/>
      <c r="R1829" s="204"/>
      <c r="S1829" s="204"/>
      <c r="T1829" s="205"/>
      <c r="AT1829" s="206" t="s">
        <v>178</v>
      </c>
      <c r="AU1829" s="206" t="s">
        <v>87</v>
      </c>
      <c r="AV1829" s="13" t="s">
        <v>87</v>
      </c>
      <c r="AW1829" s="13" t="s">
        <v>38</v>
      </c>
      <c r="AX1829" s="13" t="s">
        <v>77</v>
      </c>
      <c r="AY1829" s="206" t="s">
        <v>165</v>
      </c>
    </row>
    <row r="1830" spans="1:65" s="13" customFormat="1" ht="11.25">
      <c r="B1830" s="196"/>
      <c r="C1830" s="197"/>
      <c r="D1830" s="189" t="s">
        <v>178</v>
      </c>
      <c r="E1830" s="198" t="s">
        <v>21</v>
      </c>
      <c r="F1830" s="199" t="s">
        <v>2280</v>
      </c>
      <c r="G1830" s="197"/>
      <c r="H1830" s="200">
        <v>159.49600000000001</v>
      </c>
      <c r="I1830" s="201"/>
      <c r="J1830" s="197"/>
      <c r="K1830" s="197"/>
      <c r="L1830" s="202"/>
      <c r="M1830" s="203"/>
      <c r="N1830" s="204"/>
      <c r="O1830" s="204"/>
      <c r="P1830" s="204"/>
      <c r="Q1830" s="204"/>
      <c r="R1830" s="204"/>
      <c r="S1830" s="204"/>
      <c r="T1830" s="205"/>
      <c r="AT1830" s="206" t="s">
        <v>178</v>
      </c>
      <c r="AU1830" s="206" t="s">
        <v>87</v>
      </c>
      <c r="AV1830" s="13" t="s">
        <v>87</v>
      </c>
      <c r="AW1830" s="13" t="s">
        <v>38</v>
      </c>
      <c r="AX1830" s="13" t="s">
        <v>77</v>
      </c>
      <c r="AY1830" s="206" t="s">
        <v>165</v>
      </c>
    </row>
    <row r="1831" spans="1:65" s="13" customFormat="1" ht="11.25">
      <c r="B1831" s="196"/>
      <c r="C1831" s="197"/>
      <c r="D1831" s="189" t="s">
        <v>178</v>
      </c>
      <c r="E1831" s="198" t="s">
        <v>21</v>
      </c>
      <c r="F1831" s="199" t="s">
        <v>2281</v>
      </c>
      <c r="G1831" s="197"/>
      <c r="H1831" s="200">
        <v>10.266999999999999</v>
      </c>
      <c r="I1831" s="201"/>
      <c r="J1831" s="197"/>
      <c r="K1831" s="197"/>
      <c r="L1831" s="202"/>
      <c r="M1831" s="203"/>
      <c r="N1831" s="204"/>
      <c r="O1831" s="204"/>
      <c r="P1831" s="204"/>
      <c r="Q1831" s="204"/>
      <c r="R1831" s="204"/>
      <c r="S1831" s="204"/>
      <c r="T1831" s="205"/>
      <c r="AT1831" s="206" t="s">
        <v>178</v>
      </c>
      <c r="AU1831" s="206" t="s">
        <v>87</v>
      </c>
      <c r="AV1831" s="13" t="s">
        <v>87</v>
      </c>
      <c r="AW1831" s="13" t="s">
        <v>38</v>
      </c>
      <c r="AX1831" s="13" t="s">
        <v>77</v>
      </c>
      <c r="AY1831" s="206" t="s">
        <v>165</v>
      </c>
    </row>
    <row r="1832" spans="1:65" s="14" customFormat="1" ht="11.25">
      <c r="B1832" s="207"/>
      <c r="C1832" s="208"/>
      <c r="D1832" s="189" t="s">
        <v>178</v>
      </c>
      <c r="E1832" s="209" t="s">
        <v>21</v>
      </c>
      <c r="F1832" s="210" t="s">
        <v>180</v>
      </c>
      <c r="G1832" s="208"/>
      <c r="H1832" s="211">
        <v>1314.6420000000001</v>
      </c>
      <c r="I1832" s="212"/>
      <c r="J1832" s="208"/>
      <c r="K1832" s="208"/>
      <c r="L1832" s="213"/>
      <c r="M1832" s="214"/>
      <c r="N1832" s="215"/>
      <c r="O1832" s="215"/>
      <c r="P1832" s="215"/>
      <c r="Q1832" s="215"/>
      <c r="R1832" s="215"/>
      <c r="S1832" s="215"/>
      <c r="T1832" s="216"/>
      <c r="AT1832" s="217" t="s">
        <v>178</v>
      </c>
      <c r="AU1832" s="217" t="s">
        <v>87</v>
      </c>
      <c r="AV1832" s="14" t="s">
        <v>172</v>
      </c>
      <c r="AW1832" s="14" t="s">
        <v>38</v>
      </c>
      <c r="AX1832" s="14" t="s">
        <v>85</v>
      </c>
      <c r="AY1832" s="217" t="s">
        <v>165</v>
      </c>
    </row>
    <row r="1833" spans="1:65" s="2" customFormat="1" ht="16.5" customHeight="1">
      <c r="A1833" s="37"/>
      <c r="B1833" s="38"/>
      <c r="C1833" s="239" t="s">
        <v>2282</v>
      </c>
      <c r="D1833" s="239" t="s">
        <v>281</v>
      </c>
      <c r="E1833" s="240" t="s">
        <v>2283</v>
      </c>
      <c r="F1833" s="241" t="s">
        <v>2284</v>
      </c>
      <c r="G1833" s="242" t="s">
        <v>196</v>
      </c>
      <c r="H1833" s="243">
        <v>17.285</v>
      </c>
      <c r="I1833" s="244"/>
      <c r="J1833" s="245">
        <f>ROUND(I1833*H1833,2)</f>
        <v>0</v>
      </c>
      <c r="K1833" s="241" t="s">
        <v>171</v>
      </c>
      <c r="L1833" s="246"/>
      <c r="M1833" s="247" t="s">
        <v>21</v>
      </c>
      <c r="N1833" s="248" t="s">
        <v>48</v>
      </c>
      <c r="O1833" s="67"/>
      <c r="P1833" s="185">
        <f>O1833*H1833</f>
        <v>0</v>
      </c>
      <c r="Q1833" s="185">
        <v>0.55000000000000004</v>
      </c>
      <c r="R1833" s="185">
        <f>Q1833*H1833</f>
        <v>9.5067500000000003</v>
      </c>
      <c r="S1833" s="185">
        <v>0</v>
      </c>
      <c r="T1833" s="186">
        <f>S1833*H1833</f>
        <v>0</v>
      </c>
      <c r="U1833" s="37"/>
      <c r="V1833" s="37"/>
      <c r="W1833" s="37"/>
      <c r="X1833" s="37"/>
      <c r="Y1833" s="37"/>
      <c r="Z1833" s="37"/>
      <c r="AA1833" s="37"/>
      <c r="AB1833" s="37"/>
      <c r="AC1833" s="37"/>
      <c r="AD1833" s="37"/>
      <c r="AE1833" s="37"/>
      <c r="AR1833" s="187" t="s">
        <v>404</v>
      </c>
      <c r="AT1833" s="187" t="s">
        <v>281</v>
      </c>
      <c r="AU1833" s="187" t="s">
        <v>87</v>
      </c>
      <c r="AY1833" s="20" t="s">
        <v>165</v>
      </c>
      <c r="BE1833" s="188">
        <f>IF(N1833="základní",J1833,0)</f>
        <v>0</v>
      </c>
      <c r="BF1833" s="188">
        <f>IF(N1833="snížená",J1833,0)</f>
        <v>0</v>
      </c>
      <c r="BG1833" s="188">
        <f>IF(N1833="zákl. přenesená",J1833,0)</f>
        <v>0</v>
      </c>
      <c r="BH1833" s="188">
        <f>IF(N1833="sníž. přenesená",J1833,0)</f>
        <v>0</v>
      </c>
      <c r="BI1833" s="188">
        <f>IF(N1833="nulová",J1833,0)</f>
        <v>0</v>
      </c>
      <c r="BJ1833" s="20" t="s">
        <v>85</v>
      </c>
      <c r="BK1833" s="188">
        <f>ROUND(I1833*H1833,2)</f>
        <v>0</v>
      </c>
      <c r="BL1833" s="20" t="s">
        <v>286</v>
      </c>
      <c r="BM1833" s="187" t="s">
        <v>2285</v>
      </c>
    </row>
    <row r="1834" spans="1:65" s="2" customFormat="1" ht="11.25">
      <c r="A1834" s="37"/>
      <c r="B1834" s="38"/>
      <c r="C1834" s="39"/>
      <c r="D1834" s="189" t="s">
        <v>174</v>
      </c>
      <c r="E1834" s="39"/>
      <c r="F1834" s="190" t="s">
        <v>2284</v>
      </c>
      <c r="G1834" s="39"/>
      <c r="H1834" s="39"/>
      <c r="I1834" s="191"/>
      <c r="J1834" s="39"/>
      <c r="K1834" s="39"/>
      <c r="L1834" s="42"/>
      <c r="M1834" s="192"/>
      <c r="N1834" s="193"/>
      <c r="O1834" s="67"/>
      <c r="P1834" s="67"/>
      <c r="Q1834" s="67"/>
      <c r="R1834" s="67"/>
      <c r="S1834" s="67"/>
      <c r="T1834" s="68"/>
      <c r="U1834" s="37"/>
      <c r="V1834" s="37"/>
      <c r="W1834" s="37"/>
      <c r="X1834" s="37"/>
      <c r="Y1834" s="37"/>
      <c r="Z1834" s="37"/>
      <c r="AA1834" s="37"/>
      <c r="AB1834" s="37"/>
      <c r="AC1834" s="37"/>
      <c r="AD1834" s="37"/>
      <c r="AE1834" s="37"/>
      <c r="AT1834" s="20" t="s">
        <v>174</v>
      </c>
      <c r="AU1834" s="20" t="s">
        <v>87</v>
      </c>
    </row>
    <row r="1835" spans="1:65" s="13" customFormat="1" ht="33.75">
      <c r="B1835" s="196"/>
      <c r="C1835" s="197"/>
      <c r="D1835" s="189" t="s">
        <v>178</v>
      </c>
      <c r="E1835" s="198" t="s">
        <v>21</v>
      </c>
      <c r="F1835" s="199" t="s">
        <v>2286</v>
      </c>
      <c r="G1835" s="197"/>
      <c r="H1835" s="200">
        <v>4.5339999999999998</v>
      </c>
      <c r="I1835" s="201"/>
      <c r="J1835" s="197"/>
      <c r="K1835" s="197"/>
      <c r="L1835" s="202"/>
      <c r="M1835" s="203"/>
      <c r="N1835" s="204"/>
      <c r="O1835" s="204"/>
      <c r="P1835" s="204"/>
      <c r="Q1835" s="204"/>
      <c r="R1835" s="204"/>
      <c r="S1835" s="204"/>
      <c r="T1835" s="205"/>
      <c r="AT1835" s="206" t="s">
        <v>178</v>
      </c>
      <c r="AU1835" s="206" t="s">
        <v>87</v>
      </c>
      <c r="AV1835" s="13" t="s">
        <v>87</v>
      </c>
      <c r="AW1835" s="13" t="s">
        <v>38</v>
      </c>
      <c r="AX1835" s="13" t="s">
        <v>77</v>
      </c>
      <c r="AY1835" s="206" t="s">
        <v>165</v>
      </c>
    </row>
    <row r="1836" spans="1:65" s="13" customFormat="1" ht="33.75">
      <c r="B1836" s="196"/>
      <c r="C1836" s="197"/>
      <c r="D1836" s="189" t="s">
        <v>178</v>
      </c>
      <c r="E1836" s="198" t="s">
        <v>21</v>
      </c>
      <c r="F1836" s="199" t="s">
        <v>2287</v>
      </c>
      <c r="G1836" s="197"/>
      <c r="H1836" s="200">
        <v>12.077999999999999</v>
      </c>
      <c r="I1836" s="201"/>
      <c r="J1836" s="197"/>
      <c r="K1836" s="197"/>
      <c r="L1836" s="202"/>
      <c r="M1836" s="203"/>
      <c r="N1836" s="204"/>
      <c r="O1836" s="204"/>
      <c r="P1836" s="204"/>
      <c r="Q1836" s="204"/>
      <c r="R1836" s="204"/>
      <c r="S1836" s="204"/>
      <c r="T1836" s="205"/>
      <c r="AT1836" s="206" t="s">
        <v>178</v>
      </c>
      <c r="AU1836" s="206" t="s">
        <v>87</v>
      </c>
      <c r="AV1836" s="13" t="s">
        <v>87</v>
      </c>
      <c r="AW1836" s="13" t="s">
        <v>38</v>
      </c>
      <c r="AX1836" s="13" t="s">
        <v>77</v>
      </c>
      <c r="AY1836" s="206" t="s">
        <v>165</v>
      </c>
    </row>
    <row r="1837" spans="1:65" s="13" customFormat="1" ht="22.5">
      <c r="B1837" s="196"/>
      <c r="C1837" s="197"/>
      <c r="D1837" s="189" t="s">
        <v>178</v>
      </c>
      <c r="E1837" s="198" t="s">
        <v>21</v>
      </c>
      <c r="F1837" s="199" t="s">
        <v>2288</v>
      </c>
      <c r="G1837" s="197"/>
      <c r="H1837" s="200">
        <v>0.63200000000000001</v>
      </c>
      <c r="I1837" s="201"/>
      <c r="J1837" s="197"/>
      <c r="K1837" s="197"/>
      <c r="L1837" s="202"/>
      <c r="M1837" s="203"/>
      <c r="N1837" s="204"/>
      <c r="O1837" s="204"/>
      <c r="P1837" s="204"/>
      <c r="Q1837" s="204"/>
      <c r="R1837" s="204"/>
      <c r="S1837" s="204"/>
      <c r="T1837" s="205"/>
      <c r="AT1837" s="206" t="s">
        <v>178</v>
      </c>
      <c r="AU1837" s="206" t="s">
        <v>87</v>
      </c>
      <c r="AV1837" s="13" t="s">
        <v>87</v>
      </c>
      <c r="AW1837" s="13" t="s">
        <v>38</v>
      </c>
      <c r="AX1837" s="13" t="s">
        <v>77</v>
      </c>
      <c r="AY1837" s="206" t="s">
        <v>165</v>
      </c>
    </row>
    <row r="1838" spans="1:65" s="13" customFormat="1" ht="22.5">
      <c r="B1838" s="196"/>
      <c r="C1838" s="197"/>
      <c r="D1838" s="189" t="s">
        <v>178</v>
      </c>
      <c r="E1838" s="198" t="s">
        <v>21</v>
      </c>
      <c r="F1838" s="199" t="s">
        <v>2289</v>
      </c>
      <c r="G1838" s="197"/>
      <c r="H1838" s="200">
        <v>4.1000000000000002E-2</v>
      </c>
      <c r="I1838" s="201"/>
      <c r="J1838" s="197"/>
      <c r="K1838" s="197"/>
      <c r="L1838" s="202"/>
      <c r="M1838" s="203"/>
      <c r="N1838" s="204"/>
      <c r="O1838" s="204"/>
      <c r="P1838" s="204"/>
      <c r="Q1838" s="204"/>
      <c r="R1838" s="204"/>
      <c r="S1838" s="204"/>
      <c r="T1838" s="205"/>
      <c r="AT1838" s="206" t="s">
        <v>178</v>
      </c>
      <c r="AU1838" s="206" t="s">
        <v>87</v>
      </c>
      <c r="AV1838" s="13" t="s">
        <v>87</v>
      </c>
      <c r="AW1838" s="13" t="s">
        <v>38</v>
      </c>
      <c r="AX1838" s="13" t="s">
        <v>77</v>
      </c>
      <c r="AY1838" s="206" t="s">
        <v>165</v>
      </c>
    </row>
    <row r="1839" spans="1:65" s="14" customFormat="1" ht="11.25">
      <c r="B1839" s="207"/>
      <c r="C1839" s="208"/>
      <c r="D1839" s="189" t="s">
        <v>178</v>
      </c>
      <c r="E1839" s="209" t="s">
        <v>21</v>
      </c>
      <c r="F1839" s="210" t="s">
        <v>180</v>
      </c>
      <c r="G1839" s="208"/>
      <c r="H1839" s="211">
        <v>17.285</v>
      </c>
      <c r="I1839" s="212"/>
      <c r="J1839" s="208"/>
      <c r="K1839" s="208"/>
      <c r="L1839" s="213"/>
      <c r="M1839" s="214"/>
      <c r="N1839" s="215"/>
      <c r="O1839" s="215"/>
      <c r="P1839" s="215"/>
      <c r="Q1839" s="215"/>
      <c r="R1839" s="215"/>
      <c r="S1839" s="215"/>
      <c r="T1839" s="216"/>
      <c r="AT1839" s="217" t="s">
        <v>178</v>
      </c>
      <c r="AU1839" s="217" t="s">
        <v>87</v>
      </c>
      <c r="AV1839" s="14" t="s">
        <v>172</v>
      </c>
      <c r="AW1839" s="14" t="s">
        <v>38</v>
      </c>
      <c r="AX1839" s="14" t="s">
        <v>85</v>
      </c>
      <c r="AY1839" s="217" t="s">
        <v>165</v>
      </c>
    </row>
    <row r="1840" spans="1:65" s="2" customFormat="1" ht="24.2" customHeight="1">
      <c r="A1840" s="37"/>
      <c r="B1840" s="38"/>
      <c r="C1840" s="176" t="s">
        <v>2290</v>
      </c>
      <c r="D1840" s="176" t="s">
        <v>167</v>
      </c>
      <c r="E1840" s="177" t="s">
        <v>2291</v>
      </c>
      <c r="F1840" s="178" t="s">
        <v>2292</v>
      </c>
      <c r="G1840" s="179" t="s">
        <v>170</v>
      </c>
      <c r="H1840" s="180">
        <v>9.86</v>
      </c>
      <c r="I1840" s="181"/>
      <c r="J1840" s="182">
        <f>ROUND(I1840*H1840,2)</f>
        <v>0</v>
      </c>
      <c r="K1840" s="178" t="s">
        <v>171</v>
      </c>
      <c r="L1840" s="42"/>
      <c r="M1840" s="183" t="s">
        <v>21</v>
      </c>
      <c r="N1840" s="184" t="s">
        <v>48</v>
      </c>
      <c r="O1840" s="67"/>
      <c r="P1840" s="185">
        <f>O1840*H1840</f>
        <v>0</v>
      </c>
      <c r="Q1840" s="185">
        <v>1.9460000000000002E-2</v>
      </c>
      <c r="R1840" s="185">
        <f>Q1840*H1840</f>
        <v>0.19187560000000001</v>
      </c>
      <c r="S1840" s="185">
        <v>0</v>
      </c>
      <c r="T1840" s="186">
        <f>S1840*H1840</f>
        <v>0</v>
      </c>
      <c r="U1840" s="37"/>
      <c r="V1840" s="37"/>
      <c r="W1840" s="37"/>
      <c r="X1840" s="37"/>
      <c r="Y1840" s="37"/>
      <c r="Z1840" s="37"/>
      <c r="AA1840" s="37"/>
      <c r="AB1840" s="37"/>
      <c r="AC1840" s="37"/>
      <c r="AD1840" s="37"/>
      <c r="AE1840" s="37"/>
      <c r="AR1840" s="187" t="s">
        <v>286</v>
      </c>
      <c r="AT1840" s="187" t="s">
        <v>167</v>
      </c>
      <c r="AU1840" s="187" t="s">
        <v>87</v>
      </c>
      <c r="AY1840" s="20" t="s">
        <v>165</v>
      </c>
      <c r="BE1840" s="188">
        <f>IF(N1840="základní",J1840,0)</f>
        <v>0</v>
      </c>
      <c r="BF1840" s="188">
        <f>IF(N1840="snížená",J1840,0)</f>
        <v>0</v>
      </c>
      <c r="BG1840" s="188">
        <f>IF(N1840="zákl. přenesená",J1840,0)</f>
        <v>0</v>
      </c>
      <c r="BH1840" s="188">
        <f>IF(N1840="sníž. přenesená",J1840,0)</f>
        <v>0</v>
      </c>
      <c r="BI1840" s="188">
        <f>IF(N1840="nulová",J1840,0)</f>
        <v>0</v>
      </c>
      <c r="BJ1840" s="20" t="s">
        <v>85</v>
      </c>
      <c r="BK1840" s="188">
        <f>ROUND(I1840*H1840,2)</f>
        <v>0</v>
      </c>
      <c r="BL1840" s="20" t="s">
        <v>286</v>
      </c>
      <c r="BM1840" s="187" t="s">
        <v>2293</v>
      </c>
    </row>
    <row r="1841" spans="1:65" s="2" customFormat="1" ht="19.5">
      <c r="A1841" s="37"/>
      <c r="B1841" s="38"/>
      <c r="C1841" s="39"/>
      <c r="D1841" s="189" t="s">
        <v>174</v>
      </c>
      <c r="E1841" s="39"/>
      <c r="F1841" s="190" t="s">
        <v>2294</v>
      </c>
      <c r="G1841" s="39"/>
      <c r="H1841" s="39"/>
      <c r="I1841" s="191"/>
      <c r="J1841" s="39"/>
      <c r="K1841" s="39"/>
      <c r="L1841" s="42"/>
      <c r="M1841" s="192"/>
      <c r="N1841" s="193"/>
      <c r="O1841" s="67"/>
      <c r="P1841" s="67"/>
      <c r="Q1841" s="67"/>
      <c r="R1841" s="67"/>
      <c r="S1841" s="67"/>
      <c r="T1841" s="68"/>
      <c r="U1841" s="37"/>
      <c r="V1841" s="37"/>
      <c r="W1841" s="37"/>
      <c r="X1841" s="37"/>
      <c r="Y1841" s="37"/>
      <c r="Z1841" s="37"/>
      <c r="AA1841" s="37"/>
      <c r="AB1841" s="37"/>
      <c r="AC1841" s="37"/>
      <c r="AD1841" s="37"/>
      <c r="AE1841" s="37"/>
      <c r="AT1841" s="20" t="s">
        <v>174</v>
      </c>
      <c r="AU1841" s="20" t="s">
        <v>87</v>
      </c>
    </row>
    <row r="1842" spans="1:65" s="2" customFormat="1" ht="11.25">
      <c r="A1842" s="37"/>
      <c r="B1842" s="38"/>
      <c r="C1842" s="39"/>
      <c r="D1842" s="194" t="s">
        <v>176</v>
      </c>
      <c r="E1842" s="39"/>
      <c r="F1842" s="195" t="s">
        <v>2295</v>
      </c>
      <c r="G1842" s="39"/>
      <c r="H1842" s="39"/>
      <c r="I1842" s="191"/>
      <c r="J1842" s="39"/>
      <c r="K1842" s="39"/>
      <c r="L1842" s="42"/>
      <c r="M1842" s="192"/>
      <c r="N1842" s="193"/>
      <c r="O1842" s="67"/>
      <c r="P1842" s="67"/>
      <c r="Q1842" s="67"/>
      <c r="R1842" s="67"/>
      <c r="S1842" s="67"/>
      <c r="T1842" s="68"/>
      <c r="U1842" s="37"/>
      <c r="V1842" s="37"/>
      <c r="W1842" s="37"/>
      <c r="X1842" s="37"/>
      <c r="Y1842" s="37"/>
      <c r="Z1842" s="37"/>
      <c r="AA1842" s="37"/>
      <c r="AB1842" s="37"/>
      <c r="AC1842" s="37"/>
      <c r="AD1842" s="37"/>
      <c r="AE1842" s="37"/>
      <c r="AT1842" s="20" t="s">
        <v>176</v>
      </c>
      <c r="AU1842" s="20" t="s">
        <v>87</v>
      </c>
    </row>
    <row r="1843" spans="1:65" s="13" customFormat="1" ht="11.25">
      <c r="B1843" s="196"/>
      <c r="C1843" s="197"/>
      <c r="D1843" s="189" t="s">
        <v>178</v>
      </c>
      <c r="E1843" s="198" t="s">
        <v>21</v>
      </c>
      <c r="F1843" s="199" t="s">
        <v>2296</v>
      </c>
      <c r="G1843" s="197"/>
      <c r="H1843" s="200">
        <v>8.32</v>
      </c>
      <c r="I1843" s="201"/>
      <c r="J1843" s="197"/>
      <c r="K1843" s="197"/>
      <c r="L1843" s="202"/>
      <c r="M1843" s="203"/>
      <c r="N1843" s="204"/>
      <c r="O1843" s="204"/>
      <c r="P1843" s="204"/>
      <c r="Q1843" s="204"/>
      <c r="R1843" s="204"/>
      <c r="S1843" s="204"/>
      <c r="T1843" s="205"/>
      <c r="AT1843" s="206" t="s">
        <v>178</v>
      </c>
      <c r="AU1843" s="206" t="s">
        <v>87</v>
      </c>
      <c r="AV1843" s="13" t="s">
        <v>87</v>
      </c>
      <c r="AW1843" s="13" t="s">
        <v>38</v>
      </c>
      <c r="AX1843" s="13" t="s">
        <v>77</v>
      </c>
      <c r="AY1843" s="206" t="s">
        <v>165</v>
      </c>
    </row>
    <row r="1844" spans="1:65" s="13" customFormat="1" ht="11.25">
      <c r="B1844" s="196"/>
      <c r="C1844" s="197"/>
      <c r="D1844" s="189" t="s">
        <v>178</v>
      </c>
      <c r="E1844" s="198" t="s">
        <v>21</v>
      </c>
      <c r="F1844" s="199" t="s">
        <v>2297</v>
      </c>
      <c r="G1844" s="197"/>
      <c r="H1844" s="200">
        <v>1.54</v>
      </c>
      <c r="I1844" s="201"/>
      <c r="J1844" s="197"/>
      <c r="K1844" s="197"/>
      <c r="L1844" s="202"/>
      <c r="M1844" s="203"/>
      <c r="N1844" s="204"/>
      <c r="O1844" s="204"/>
      <c r="P1844" s="204"/>
      <c r="Q1844" s="204"/>
      <c r="R1844" s="204"/>
      <c r="S1844" s="204"/>
      <c r="T1844" s="205"/>
      <c r="AT1844" s="206" t="s">
        <v>178</v>
      </c>
      <c r="AU1844" s="206" t="s">
        <v>87</v>
      </c>
      <c r="AV1844" s="13" t="s">
        <v>87</v>
      </c>
      <c r="AW1844" s="13" t="s">
        <v>38</v>
      </c>
      <c r="AX1844" s="13" t="s">
        <v>77</v>
      </c>
      <c r="AY1844" s="206" t="s">
        <v>165</v>
      </c>
    </row>
    <row r="1845" spans="1:65" s="14" customFormat="1" ht="11.25">
      <c r="B1845" s="207"/>
      <c r="C1845" s="208"/>
      <c r="D1845" s="189" t="s">
        <v>178</v>
      </c>
      <c r="E1845" s="209" t="s">
        <v>21</v>
      </c>
      <c r="F1845" s="210" t="s">
        <v>180</v>
      </c>
      <c r="G1845" s="208"/>
      <c r="H1845" s="211">
        <v>9.86</v>
      </c>
      <c r="I1845" s="212"/>
      <c r="J1845" s="208"/>
      <c r="K1845" s="208"/>
      <c r="L1845" s="213"/>
      <c r="M1845" s="214"/>
      <c r="N1845" s="215"/>
      <c r="O1845" s="215"/>
      <c r="P1845" s="215"/>
      <c r="Q1845" s="215"/>
      <c r="R1845" s="215"/>
      <c r="S1845" s="215"/>
      <c r="T1845" s="216"/>
      <c r="AT1845" s="217" t="s">
        <v>178</v>
      </c>
      <c r="AU1845" s="217" t="s">
        <v>87</v>
      </c>
      <c r="AV1845" s="14" t="s">
        <v>172</v>
      </c>
      <c r="AW1845" s="14" t="s">
        <v>38</v>
      </c>
      <c r="AX1845" s="14" t="s">
        <v>85</v>
      </c>
      <c r="AY1845" s="217" t="s">
        <v>165</v>
      </c>
    </row>
    <row r="1846" spans="1:65" s="2" customFormat="1" ht="24.2" customHeight="1">
      <c r="A1846" s="37"/>
      <c r="B1846" s="38"/>
      <c r="C1846" s="176" t="s">
        <v>2298</v>
      </c>
      <c r="D1846" s="176" t="s">
        <v>167</v>
      </c>
      <c r="E1846" s="177" t="s">
        <v>2299</v>
      </c>
      <c r="F1846" s="178" t="s">
        <v>2300</v>
      </c>
      <c r="G1846" s="179" t="s">
        <v>170</v>
      </c>
      <c r="H1846" s="180">
        <v>7.0979999999999999</v>
      </c>
      <c r="I1846" s="181"/>
      <c r="J1846" s="182">
        <f>ROUND(I1846*H1846,2)</f>
        <v>0</v>
      </c>
      <c r="K1846" s="178" t="s">
        <v>171</v>
      </c>
      <c r="L1846" s="42"/>
      <c r="M1846" s="183" t="s">
        <v>21</v>
      </c>
      <c r="N1846" s="184" t="s">
        <v>48</v>
      </c>
      <c r="O1846" s="67"/>
      <c r="P1846" s="185">
        <f>O1846*H1846</f>
        <v>0</v>
      </c>
      <c r="Q1846" s="185">
        <v>1.9460000000000002E-2</v>
      </c>
      <c r="R1846" s="185">
        <f>Q1846*H1846</f>
        <v>0.13812708000000001</v>
      </c>
      <c r="S1846" s="185">
        <v>0</v>
      </c>
      <c r="T1846" s="186">
        <f>S1846*H1846</f>
        <v>0</v>
      </c>
      <c r="U1846" s="37"/>
      <c r="V1846" s="37"/>
      <c r="W1846" s="37"/>
      <c r="X1846" s="37"/>
      <c r="Y1846" s="37"/>
      <c r="Z1846" s="37"/>
      <c r="AA1846" s="37"/>
      <c r="AB1846" s="37"/>
      <c r="AC1846" s="37"/>
      <c r="AD1846" s="37"/>
      <c r="AE1846" s="37"/>
      <c r="AR1846" s="187" t="s">
        <v>286</v>
      </c>
      <c r="AT1846" s="187" t="s">
        <v>167</v>
      </c>
      <c r="AU1846" s="187" t="s">
        <v>87</v>
      </c>
      <c r="AY1846" s="20" t="s">
        <v>165</v>
      </c>
      <c r="BE1846" s="188">
        <f>IF(N1846="základní",J1846,0)</f>
        <v>0</v>
      </c>
      <c r="BF1846" s="188">
        <f>IF(N1846="snížená",J1846,0)</f>
        <v>0</v>
      </c>
      <c r="BG1846" s="188">
        <f>IF(N1846="zákl. přenesená",J1846,0)</f>
        <v>0</v>
      </c>
      <c r="BH1846" s="188">
        <f>IF(N1846="sníž. přenesená",J1846,0)</f>
        <v>0</v>
      </c>
      <c r="BI1846" s="188">
        <f>IF(N1846="nulová",J1846,0)</f>
        <v>0</v>
      </c>
      <c r="BJ1846" s="20" t="s">
        <v>85</v>
      </c>
      <c r="BK1846" s="188">
        <f>ROUND(I1846*H1846,2)</f>
        <v>0</v>
      </c>
      <c r="BL1846" s="20" t="s">
        <v>286</v>
      </c>
      <c r="BM1846" s="187" t="s">
        <v>2301</v>
      </c>
    </row>
    <row r="1847" spans="1:65" s="2" customFormat="1" ht="19.5">
      <c r="A1847" s="37"/>
      <c r="B1847" s="38"/>
      <c r="C1847" s="39"/>
      <c r="D1847" s="189" t="s">
        <v>174</v>
      </c>
      <c r="E1847" s="39"/>
      <c r="F1847" s="190" t="s">
        <v>2302</v>
      </c>
      <c r="G1847" s="39"/>
      <c r="H1847" s="39"/>
      <c r="I1847" s="191"/>
      <c r="J1847" s="39"/>
      <c r="K1847" s="39"/>
      <c r="L1847" s="42"/>
      <c r="M1847" s="192"/>
      <c r="N1847" s="193"/>
      <c r="O1847" s="67"/>
      <c r="P1847" s="67"/>
      <c r="Q1847" s="67"/>
      <c r="R1847" s="67"/>
      <c r="S1847" s="67"/>
      <c r="T1847" s="68"/>
      <c r="U1847" s="37"/>
      <c r="V1847" s="37"/>
      <c r="W1847" s="37"/>
      <c r="X1847" s="37"/>
      <c r="Y1847" s="37"/>
      <c r="Z1847" s="37"/>
      <c r="AA1847" s="37"/>
      <c r="AB1847" s="37"/>
      <c r="AC1847" s="37"/>
      <c r="AD1847" s="37"/>
      <c r="AE1847" s="37"/>
      <c r="AT1847" s="20" t="s">
        <v>174</v>
      </c>
      <c r="AU1847" s="20" t="s">
        <v>87</v>
      </c>
    </row>
    <row r="1848" spans="1:65" s="2" customFormat="1" ht="11.25">
      <c r="A1848" s="37"/>
      <c r="B1848" s="38"/>
      <c r="C1848" s="39"/>
      <c r="D1848" s="194" t="s">
        <v>176</v>
      </c>
      <c r="E1848" s="39"/>
      <c r="F1848" s="195" t="s">
        <v>2303</v>
      </c>
      <c r="G1848" s="39"/>
      <c r="H1848" s="39"/>
      <c r="I1848" s="191"/>
      <c r="J1848" s="39"/>
      <c r="K1848" s="39"/>
      <c r="L1848" s="42"/>
      <c r="M1848" s="192"/>
      <c r="N1848" s="193"/>
      <c r="O1848" s="67"/>
      <c r="P1848" s="67"/>
      <c r="Q1848" s="67"/>
      <c r="R1848" s="67"/>
      <c r="S1848" s="67"/>
      <c r="T1848" s="68"/>
      <c r="U1848" s="37"/>
      <c r="V1848" s="37"/>
      <c r="W1848" s="37"/>
      <c r="X1848" s="37"/>
      <c r="Y1848" s="37"/>
      <c r="Z1848" s="37"/>
      <c r="AA1848" s="37"/>
      <c r="AB1848" s="37"/>
      <c r="AC1848" s="37"/>
      <c r="AD1848" s="37"/>
      <c r="AE1848" s="37"/>
      <c r="AT1848" s="20" t="s">
        <v>176</v>
      </c>
      <c r="AU1848" s="20" t="s">
        <v>87</v>
      </c>
    </row>
    <row r="1849" spans="1:65" s="13" customFormat="1" ht="22.5">
      <c r="B1849" s="196"/>
      <c r="C1849" s="197"/>
      <c r="D1849" s="189" t="s">
        <v>178</v>
      </c>
      <c r="E1849" s="198" t="s">
        <v>21</v>
      </c>
      <c r="F1849" s="199" t="s">
        <v>2304</v>
      </c>
      <c r="G1849" s="197"/>
      <c r="H1849" s="200">
        <v>7.0979999999999999</v>
      </c>
      <c r="I1849" s="201"/>
      <c r="J1849" s="197"/>
      <c r="K1849" s="197"/>
      <c r="L1849" s="202"/>
      <c r="M1849" s="203"/>
      <c r="N1849" s="204"/>
      <c r="O1849" s="204"/>
      <c r="P1849" s="204"/>
      <c r="Q1849" s="204"/>
      <c r="R1849" s="204"/>
      <c r="S1849" s="204"/>
      <c r="T1849" s="205"/>
      <c r="AT1849" s="206" t="s">
        <v>178</v>
      </c>
      <c r="AU1849" s="206" t="s">
        <v>87</v>
      </c>
      <c r="AV1849" s="13" t="s">
        <v>87</v>
      </c>
      <c r="AW1849" s="13" t="s">
        <v>38</v>
      </c>
      <c r="AX1849" s="13" t="s">
        <v>77</v>
      </c>
      <c r="AY1849" s="206" t="s">
        <v>165</v>
      </c>
    </row>
    <row r="1850" spans="1:65" s="14" customFormat="1" ht="11.25">
      <c r="B1850" s="207"/>
      <c r="C1850" s="208"/>
      <c r="D1850" s="189" t="s">
        <v>178</v>
      </c>
      <c r="E1850" s="209" t="s">
        <v>21</v>
      </c>
      <c r="F1850" s="210" t="s">
        <v>180</v>
      </c>
      <c r="G1850" s="208"/>
      <c r="H1850" s="211">
        <v>7.0979999999999999</v>
      </c>
      <c r="I1850" s="212"/>
      <c r="J1850" s="208"/>
      <c r="K1850" s="208"/>
      <c r="L1850" s="213"/>
      <c r="M1850" s="214"/>
      <c r="N1850" s="215"/>
      <c r="O1850" s="215"/>
      <c r="P1850" s="215"/>
      <c r="Q1850" s="215"/>
      <c r="R1850" s="215"/>
      <c r="S1850" s="215"/>
      <c r="T1850" s="216"/>
      <c r="AT1850" s="217" t="s">
        <v>178</v>
      </c>
      <c r="AU1850" s="217" t="s">
        <v>87</v>
      </c>
      <c r="AV1850" s="14" t="s">
        <v>172</v>
      </c>
      <c r="AW1850" s="14" t="s">
        <v>38</v>
      </c>
      <c r="AX1850" s="14" t="s">
        <v>85</v>
      </c>
      <c r="AY1850" s="217" t="s">
        <v>165</v>
      </c>
    </row>
    <row r="1851" spans="1:65" s="2" customFormat="1" ht="24.2" customHeight="1">
      <c r="A1851" s="37"/>
      <c r="B1851" s="38"/>
      <c r="C1851" s="176" t="s">
        <v>2305</v>
      </c>
      <c r="D1851" s="176" t="s">
        <v>167</v>
      </c>
      <c r="E1851" s="177" t="s">
        <v>2306</v>
      </c>
      <c r="F1851" s="178" t="s">
        <v>2307</v>
      </c>
      <c r="G1851" s="179" t="s">
        <v>196</v>
      </c>
      <c r="H1851" s="180">
        <v>59.817999999999998</v>
      </c>
      <c r="I1851" s="181"/>
      <c r="J1851" s="182">
        <f>ROUND(I1851*H1851,2)</f>
        <v>0</v>
      </c>
      <c r="K1851" s="178" t="s">
        <v>171</v>
      </c>
      <c r="L1851" s="42"/>
      <c r="M1851" s="183" t="s">
        <v>21</v>
      </c>
      <c r="N1851" s="184" t="s">
        <v>48</v>
      </c>
      <c r="O1851" s="67"/>
      <c r="P1851" s="185">
        <f>O1851*H1851</f>
        <v>0</v>
      </c>
      <c r="Q1851" s="185">
        <v>2.2839999999999999E-2</v>
      </c>
      <c r="R1851" s="185">
        <f>Q1851*H1851</f>
        <v>1.3662431199999998</v>
      </c>
      <c r="S1851" s="185">
        <v>0</v>
      </c>
      <c r="T1851" s="186">
        <f>S1851*H1851</f>
        <v>0</v>
      </c>
      <c r="U1851" s="37"/>
      <c r="V1851" s="37"/>
      <c r="W1851" s="37"/>
      <c r="X1851" s="37"/>
      <c r="Y1851" s="37"/>
      <c r="Z1851" s="37"/>
      <c r="AA1851" s="37"/>
      <c r="AB1851" s="37"/>
      <c r="AC1851" s="37"/>
      <c r="AD1851" s="37"/>
      <c r="AE1851" s="37"/>
      <c r="AR1851" s="187" t="s">
        <v>286</v>
      </c>
      <c r="AT1851" s="187" t="s">
        <v>167</v>
      </c>
      <c r="AU1851" s="187" t="s">
        <v>87</v>
      </c>
      <c r="AY1851" s="20" t="s">
        <v>165</v>
      </c>
      <c r="BE1851" s="188">
        <f>IF(N1851="základní",J1851,0)</f>
        <v>0</v>
      </c>
      <c r="BF1851" s="188">
        <f>IF(N1851="snížená",J1851,0)</f>
        <v>0</v>
      </c>
      <c r="BG1851" s="188">
        <f>IF(N1851="zákl. přenesená",J1851,0)</f>
        <v>0</v>
      </c>
      <c r="BH1851" s="188">
        <f>IF(N1851="sníž. přenesená",J1851,0)</f>
        <v>0</v>
      </c>
      <c r="BI1851" s="188">
        <f>IF(N1851="nulová",J1851,0)</f>
        <v>0</v>
      </c>
      <c r="BJ1851" s="20" t="s">
        <v>85</v>
      </c>
      <c r="BK1851" s="188">
        <f>ROUND(I1851*H1851,2)</f>
        <v>0</v>
      </c>
      <c r="BL1851" s="20" t="s">
        <v>286</v>
      </c>
      <c r="BM1851" s="187" t="s">
        <v>2308</v>
      </c>
    </row>
    <row r="1852" spans="1:65" s="2" customFormat="1" ht="19.5">
      <c r="A1852" s="37"/>
      <c r="B1852" s="38"/>
      <c r="C1852" s="39"/>
      <c r="D1852" s="189" t="s">
        <v>174</v>
      </c>
      <c r="E1852" s="39"/>
      <c r="F1852" s="190" t="s">
        <v>2309</v>
      </c>
      <c r="G1852" s="39"/>
      <c r="H1852" s="39"/>
      <c r="I1852" s="191"/>
      <c r="J1852" s="39"/>
      <c r="K1852" s="39"/>
      <c r="L1852" s="42"/>
      <c r="M1852" s="192"/>
      <c r="N1852" s="193"/>
      <c r="O1852" s="67"/>
      <c r="P1852" s="67"/>
      <c r="Q1852" s="67"/>
      <c r="R1852" s="67"/>
      <c r="S1852" s="67"/>
      <c r="T1852" s="68"/>
      <c r="U1852" s="37"/>
      <c r="V1852" s="37"/>
      <c r="W1852" s="37"/>
      <c r="X1852" s="37"/>
      <c r="Y1852" s="37"/>
      <c r="Z1852" s="37"/>
      <c r="AA1852" s="37"/>
      <c r="AB1852" s="37"/>
      <c r="AC1852" s="37"/>
      <c r="AD1852" s="37"/>
      <c r="AE1852" s="37"/>
      <c r="AT1852" s="20" t="s">
        <v>174</v>
      </c>
      <c r="AU1852" s="20" t="s">
        <v>87</v>
      </c>
    </row>
    <row r="1853" spans="1:65" s="2" customFormat="1" ht="11.25">
      <c r="A1853" s="37"/>
      <c r="B1853" s="38"/>
      <c r="C1853" s="39"/>
      <c r="D1853" s="194" t="s">
        <v>176</v>
      </c>
      <c r="E1853" s="39"/>
      <c r="F1853" s="195" t="s">
        <v>2310</v>
      </c>
      <c r="G1853" s="39"/>
      <c r="H1853" s="39"/>
      <c r="I1853" s="191"/>
      <c r="J1853" s="39"/>
      <c r="K1853" s="39"/>
      <c r="L1853" s="42"/>
      <c r="M1853" s="192"/>
      <c r="N1853" s="193"/>
      <c r="O1853" s="67"/>
      <c r="P1853" s="67"/>
      <c r="Q1853" s="67"/>
      <c r="R1853" s="67"/>
      <c r="S1853" s="67"/>
      <c r="T1853" s="68"/>
      <c r="U1853" s="37"/>
      <c r="V1853" s="37"/>
      <c r="W1853" s="37"/>
      <c r="X1853" s="37"/>
      <c r="Y1853" s="37"/>
      <c r="Z1853" s="37"/>
      <c r="AA1853" s="37"/>
      <c r="AB1853" s="37"/>
      <c r="AC1853" s="37"/>
      <c r="AD1853" s="37"/>
      <c r="AE1853" s="37"/>
      <c r="AT1853" s="20" t="s">
        <v>176</v>
      </c>
      <c r="AU1853" s="20" t="s">
        <v>87</v>
      </c>
    </row>
    <row r="1854" spans="1:65" s="2" customFormat="1" ht="39">
      <c r="A1854" s="37"/>
      <c r="B1854" s="38"/>
      <c r="C1854" s="39"/>
      <c r="D1854" s="189" t="s">
        <v>372</v>
      </c>
      <c r="E1854" s="39"/>
      <c r="F1854" s="249" t="s">
        <v>2311</v>
      </c>
      <c r="G1854" s="39"/>
      <c r="H1854" s="39"/>
      <c r="I1854" s="191"/>
      <c r="J1854" s="39"/>
      <c r="K1854" s="39"/>
      <c r="L1854" s="42"/>
      <c r="M1854" s="192"/>
      <c r="N1854" s="193"/>
      <c r="O1854" s="67"/>
      <c r="P1854" s="67"/>
      <c r="Q1854" s="67"/>
      <c r="R1854" s="67"/>
      <c r="S1854" s="67"/>
      <c r="T1854" s="68"/>
      <c r="U1854" s="37"/>
      <c r="V1854" s="37"/>
      <c r="W1854" s="37"/>
      <c r="X1854" s="37"/>
      <c r="Y1854" s="37"/>
      <c r="Z1854" s="37"/>
      <c r="AA1854" s="37"/>
      <c r="AB1854" s="37"/>
      <c r="AC1854" s="37"/>
      <c r="AD1854" s="37"/>
      <c r="AE1854" s="37"/>
      <c r="AT1854" s="20" t="s">
        <v>372</v>
      </c>
      <c r="AU1854" s="20" t="s">
        <v>87</v>
      </c>
    </row>
    <row r="1855" spans="1:65" s="13" customFormat="1" ht="33.75">
      <c r="B1855" s="196"/>
      <c r="C1855" s="197"/>
      <c r="D1855" s="189" t="s">
        <v>178</v>
      </c>
      <c r="E1855" s="198" t="s">
        <v>21</v>
      </c>
      <c r="F1855" s="199" t="s">
        <v>2106</v>
      </c>
      <c r="G1855" s="197"/>
      <c r="H1855" s="200">
        <v>3.3980000000000001</v>
      </c>
      <c r="I1855" s="201"/>
      <c r="J1855" s="197"/>
      <c r="K1855" s="197"/>
      <c r="L1855" s="202"/>
      <c r="M1855" s="203"/>
      <c r="N1855" s="204"/>
      <c r="O1855" s="204"/>
      <c r="P1855" s="204"/>
      <c r="Q1855" s="204"/>
      <c r="R1855" s="204"/>
      <c r="S1855" s="204"/>
      <c r="T1855" s="205"/>
      <c r="AT1855" s="206" t="s">
        <v>178</v>
      </c>
      <c r="AU1855" s="206" t="s">
        <v>87</v>
      </c>
      <c r="AV1855" s="13" t="s">
        <v>87</v>
      </c>
      <c r="AW1855" s="13" t="s">
        <v>38</v>
      </c>
      <c r="AX1855" s="13" t="s">
        <v>77</v>
      </c>
      <c r="AY1855" s="206" t="s">
        <v>165</v>
      </c>
    </row>
    <row r="1856" spans="1:65" s="13" customFormat="1" ht="22.5">
      <c r="B1856" s="196"/>
      <c r="C1856" s="197"/>
      <c r="D1856" s="189" t="s">
        <v>178</v>
      </c>
      <c r="E1856" s="198" t="s">
        <v>21</v>
      </c>
      <c r="F1856" s="199" t="s">
        <v>2107</v>
      </c>
      <c r="G1856" s="197"/>
      <c r="H1856" s="200">
        <v>0.44800000000000001</v>
      </c>
      <c r="I1856" s="201"/>
      <c r="J1856" s="197"/>
      <c r="K1856" s="197"/>
      <c r="L1856" s="202"/>
      <c r="M1856" s="203"/>
      <c r="N1856" s="204"/>
      <c r="O1856" s="204"/>
      <c r="P1856" s="204"/>
      <c r="Q1856" s="204"/>
      <c r="R1856" s="204"/>
      <c r="S1856" s="204"/>
      <c r="T1856" s="205"/>
      <c r="AT1856" s="206" t="s">
        <v>178</v>
      </c>
      <c r="AU1856" s="206" t="s">
        <v>87</v>
      </c>
      <c r="AV1856" s="13" t="s">
        <v>87</v>
      </c>
      <c r="AW1856" s="13" t="s">
        <v>38</v>
      </c>
      <c r="AX1856" s="13" t="s">
        <v>77</v>
      </c>
      <c r="AY1856" s="206" t="s">
        <v>165</v>
      </c>
    </row>
    <row r="1857" spans="1:65" s="13" customFormat="1" ht="22.5">
      <c r="B1857" s="196"/>
      <c r="C1857" s="197"/>
      <c r="D1857" s="189" t="s">
        <v>178</v>
      </c>
      <c r="E1857" s="198" t="s">
        <v>21</v>
      </c>
      <c r="F1857" s="199" t="s">
        <v>2108</v>
      </c>
      <c r="G1857" s="197"/>
      <c r="H1857" s="200">
        <v>7.3659999999999997</v>
      </c>
      <c r="I1857" s="201"/>
      <c r="J1857" s="197"/>
      <c r="K1857" s="197"/>
      <c r="L1857" s="202"/>
      <c r="M1857" s="203"/>
      <c r="N1857" s="204"/>
      <c r="O1857" s="204"/>
      <c r="P1857" s="204"/>
      <c r="Q1857" s="204"/>
      <c r="R1857" s="204"/>
      <c r="S1857" s="204"/>
      <c r="T1857" s="205"/>
      <c r="AT1857" s="206" t="s">
        <v>178</v>
      </c>
      <c r="AU1857" s="206" t="s">
        <v>87</v>
      </c>
      <c r="AV1857" s="13" t="s">
        <v>87</v>
      </c>
      <c r="AW1857" s="13" t="s">
        <v>38</v>
      </c>
      <c r="AX1857" s="13" t="s">
        <v>77</v>
      </c>
      <c r="AY1857" s="206" t="s">
        <v>165</v>
      </c>
    </row>
    <row r="1858" spans="1:65" s="13" customFormat="1" ht="11.25">
      <c r="B1858" s="196"/>
      <c r="C1858" s="197"/>
      <c r="D1858" s="189" t="s">
        <v>178</v>
      </c>
      <c r="E1858" s="198" t="s">
        <v>21</v>
      </c>
      <c r="F1858" s="199" t="s">
        <v>2109</v>
      </c>
      <c r="G1858" s="197"/>
      <c r="H1858" s="200">
        <v>22.4</v>
      </c>
      <c r="I1858" s="201"/>
      <c r="J1858" s="197"/>
      <c r="K1858" s="197"/>
      <c r="L1858" s="202"/>
      <c r="M1858" s="203"/>
      <c r="N1858" s="204"/>
      <c r="O1858" s="204"/>
      <c r="P1858" s="204"/>
      <c r="Q1858" s="204"/>
      <c r="R1858" s="204"/>
      <c r="S1858" s="204"/>
      <c r="T1858" s="205"/>
      <c r="AT1858" s="206" t="s">
        <v>178</v>
      </c>
      <c r="AU1858" s="206" t="s">
        <v>87</v>
      </c>
      <c r="AV1858" s="13" t="s">
        <v>87</v>
      </c>
      <c r="AW1858" s="13" t="s">
        <v>38</v>
      </c>
      <c r="AX1858" s="13" t="s">
        <v>77</v>
      </c>
      <c r="AY1858" s="206" t="s">
        <v>165</v>
      </c>
    </row>
    <row r="1859" spans="1:65" s="13" customFormat="1" ht="33.75">
      <c r="B1859" s="196"/>
      <c r="C1859" s="197"/>
      <c r="D1859" s="189" t="s">
        <v>178</v>
      </c>
      <c r="E1859" s="198" t="s">
        <v>21</v>
      </c>
      <c r="F1859" s="199" t="s">
        <v>2286</v>
      </c>
      <c r="G1859" s="197"/>
      <c r="H1859" s="200">
        <v>4.5339999999999998</v>
      </c>
      <c r="I1859" s="201"/>
      <c r="J1859" s="197"/>
      <c r="K1859" s="197"/>
      <c r="L1859" s="202"/>
      <c r="M1859" s="203"/>
      <c r="N1859" s="204"/>
      <c r="O1859" s="204"/>
      <c r="P1859" s="204"/>
      <c r="Q1859" s="204"/>
      <c r="R1859" s="204"/>
      <c r="S1859" s="204"/>
      <c r="T1859" s="205"/>
      <c r="AT1859" s="206" t="s">
        <v>178</v>
      </c>
      <c r="AU1859" s="206" t="s">
        <v>87</v>
      </c>
      <c r="AV1859" s="13" t="s">
        <v>87</v>
      </c>
      <c r="AW1859" s="13" t="s">
        <v>38</v>
      </c>
      <c r="AX1859" s="13" t="s">
        <v>77</v>
      </c>
      <c r="AY1859" s="206" t="s">
        <v>165</v>
      </c>
    </row>
    <row r="1860" spans="1:65" s="13" customFormat="1" ht="33.75">
      <c r="B1860" s="196"/>
      <c r="C1860" s="197"/>
      <c r="D1860" s="189" t="s">
        <v>178</v>
      </c>
      <c r="E1860" s="198" t="s">
        <v>21</v>
      </c>
      <c r="F1860" s="199" t="s">
        <v>2287</v>
      </c>
      <c r="G1860" s="197"/>
      <c r="H1860" s="200">
        <v>12.077999999999999</v>
      </c>
      <c r="I1860" s="201"/>
      <c r="J1860" s="197"/>
      <c r="K1860" s="197"/>
      <c r="L1860" s="202"/>
      <c r="M1860" s="203"/>
      <c r="N1860" s="204"/>
      <c r="O1860" s="204"/>
      <c r="P1860" s="204"/>
      <c r="Q1860" s="204"/>
      <c r="R1860" s="204"/>
      <c r="S1860" s="204"/>
      <c r="T1860" s="205"/>
      <c r="AT1860" s="206" t="s">
        <v>178</v>
      </c>
      <c r="AU1860" s="206" t="s">
        <v>87</v>
      </c>
      <c r="AV1860" s="13" t="s">
        <v>87</v>
      </c>
      <c r="AW1860" s="13" t="s">
        <v>38</v>
      </c>
      <c r="AX1860" s="13" t="s">
        <v>77</v>
      </c>
      <c r="AY1860" s="206" t="s">
        <v>165</v>
      </c>
    </row>
    <row r="1861" spans="1:65" s="13" customFormat="1" ht="22.5">
      <c r="B1861" s="196"/>
      <c r="C1861" s="197"/>
      <c r="D1861" s="189" t="s">
        <v>178</v>
      </c>
      <c r="E1861" s="198" t="s">
        <v>21</v>
      </c>
      <c r="F1861" s="199" t="s">
        <v>2288</v>
      </c>
      <c r="G1861" s="197"/>
      <c r="H1861" s="200">
        <v>0.63200000000000001</v>
      </c>
      <c r="I1861" s="201"/>
      <c r="J1861" s="197"/>
      <c r="K1861" s="197"/>
      <c r="L1861" s="202"/>
      <c r="M1861" s="203"/>
      <c r="N1861" s="204"/>
      <c r="O1861" s="204"/>
      <c r="P1861" s="204"/>
      <c r="Q1861" s="204"/>
      <c r="R1861" s="204"/>
      <c r="S1861" s="204"/>
      <c r="T1861" s="205"/>
      <c r="AT1861" s="206" t="s">
        <v>178</v>
      </c>
      <c r="AU1861" s="206" t="s">
        <v>87</v>
      </c>
      <c r="AV1861" s="13" t="s">
        <v>87</v>
      </c>
      <c r="AW1861" s="13" t="s">
        <v>38</v>
      </c>
      <c r="AX1861" s="13" t="s">
        <v>77</v>
      </c>
      <c r="AY1861" s="206" t="s">
        <v>165</v>
      </c>
    </row>
    <row r="1862" spans="1:65" s="13" customFormat="1" ht="22.5">
      <c r="B1862" s="196"/>
      <c r="C1862" s="197"/>
      <c r="D1862" s="189" t="s">
        <v>178</v>
      </c>
      <c r="E1862" s="198" t="s">
        <v>21</v>
      </c>
      <c r="F1862" s="199" t="s">
        <v>2312</v>
      </c>
      <c r="G1862" s="197"/>
      <c r="H1862" s="200">
        <v>4.1000000000000002E-2</v>
      </c>
      <c r="I1862" s="201"/>
      <c r="J1862" s="197"/>
      <c r="K1862" s="197"/>
      <c r="L1862" s="202"/>
      <c r="M1862" s="203"/>
      <c r="N1862" s="204"/>
      <c r="O1862" s="204"/>
      <c r="P1862" s="204"/>
      <c r="Q1862" s="204"/>
      <c r="R1862" s="204"/>
      <c r="S1862" s="204"/>
      <c r="T1862" s="205"/>
      <c r="AT1862" s="206" t="s">
        <v>178</v>
      </c>
      <c r="AU1862" s="206" t="s">
        <v>87</v>
      </c>
      <c r="AV1862" s="13" t="s">
        <v>87</v>
      </c>
      <c r="AW1862" s="13" t="s">
        <v>38</v>
      </c>
      <c r="AX1862" s="13" t="s">
        <v>77</v>
      </c>
      <c r="AY1862" s="206" t="s">
        <v>165</v>
      </c>
    </row>
    <row r="1863" spans="1:65" s="13" customFormat="1" ht="22.5">
      <c r="B1863" s="196"/>
      <c r="C1863" s="197"/>
      <c r="D1863" s="189" t="s">
        <v>178</v>
      </c>
      <c r="E1863" s="198" t="s">
        <v>21</v>
      </c>
      <c r="F1863" s="199" t="s">
        <v>2313</v>
      </c>
      <c r="G1863" s="197"/>
      <c r="H1863" s="200">
        <v>3.6320000000000001</v>
      </c>
      <c r="I1863" s="201"/>
      <c r="J1863" s="197"/>
      <c r="K1863" s="197"/>
      <c r="L1863" s="202"/>
      <c r="M1863" s="203"/>
      <c r="N1863" s="204"/>
      <c r="O1863" s="204"/>
      <c r="P1863" s="204"/>
      <c r="Q1863" s="204"/>
      <c r="R1863" s="204"/>
      <c r="S1863" s="204"/>
      <c r="T1863" s="205"/>
      <c r="AT1863" s="206" t="s">
        <v>178</v>
      </c>
      <c r="AU1863" s="206" t="s">
        <v>87</v>
      </c>
      <c r="AV1863" s="13" t="s">
        <v>87</v>
      </c>
      <c r="AW1863" s="13" t="s">
        <v>38</v>
      </c>
      <c r="AX1863" s="13" t="s">
        <v>77</v>
      </c>
      <c r="AY1863" s="206" t="s">
        <v>165</v>
      </c>
    </row>
    <row r="1864" spans="1:65" s="13" customFormat="1" ht="22.5">
      <c r="B1864" s="196"/>
      <c r="C1864" s="197"/>
      <c r="D1864" s="189" t="s">
        <v>178</v>
      </c>
      <c r="E1864" s="198" t="s">
        <v>21</v>
      </c>
      <c r="F1864" s="199" t="s">
        <v>2314</v>
      </c>
      <c r="G1864" s="197"/>
      <c r="H1864" s="200">
        <v>0.752</v>
      </c>
      <c r="I1864" s="201"/>
      <c r="J1864" s="197"/>
      <c r="K1864" s="197"/>
      <c r="L1864" s="202"/>
      <c r="M1864" s="203"/>
      <c r="N1864" s="204"/>
      <c r="O1864" s="204"/>
      <c r="P1864" s="204"/>
      <c r="Q1864" s="204"/>
      <c r="R1864" s="204"/>
      <c r="S1864" s="204"/>
      <c r="T1864" s="205"/>
      <c r="AT1864" s="206" t="s">
        <v>178</v>
      </c>
      <c r="AU1864" s="206" t="s">
        <v>87</v>
      </c>
      <c r="AV1864" s="13" t="s">
        <v>87</v>
      </c>
      <c r="AW1864" s="13" t="s">
        <v>38</v>
      </c>
      <c r="AX1864" s="13" t="s">
        <v>77</v>
      </c>
      <c r="AY1864" s="206" t="s">
        <v>165</v>
      </c>
    </row>
    <row r="1865" spans="1:65" s="13" customFormat="1" ht="22.5">
      <c r="B1865" s="196"/>
      <c r="C1865" s="197"/>
      <c r="D1865" s="189" t="s">
        <v>178</v>
      </c>
      <c r="E1865" s="198" t="s">
        <v>21</v>
      </c>
      <c r="F1865" s="199" t="s">
        <v>2315</v>
      </c>
      <c r="G1865" s="197"/>
      <c r="H1865" s="200">
        <v>4.0949999999999998</v>
      </c>
      <c r="I1865" s="201"/>
      <c r="J1865" s="197"/>
      <c r="K1865" s="197"/>
      <c r="L1865" s="202"/>
      <c r="M1865" s="203"/>
      <c r="N1865" s="204"/>
      <c r="O1865" s="204"/>
      <c r="P1865" s="204"/>
      <c r="Q1865" s="204"/>
      <c r="R1865" s="204"/>
      <c r="S1865" s="204"/>
      <c r="T1865" s="205"/>
      <c r="AT1865" s="206" t="s">
        <v>178</v>
      </c>
      <c r="AU1865" s="206" t="s">
        <v>87</v>
      </c>
      <c r="AV1865" s="13" t="s">
        <v>87</v>
      </c>
      <c r="AW1865" s="13" t="s">
        <v>38</v>
      </c>
      <c r="AX1865" s="13" t="s">
        <v>77</v>
      </c>
      <c r="AY1865" s="206" t="s">
        <v>165</v>
      </c>
    </row>
    <row r="1866" spans="1:65" s="13" customFormat="1" ht="22.5">
      <c r="B1866" s="196"/>
      <c r="C1866" s="197"/>
      <c r="D1866" s="189" t="s">
        <v>178</v>
      </c>
      <c r="E1866" s="198" t="s">
        <v>21</v>
      </c>
      <c r="F1866" s="199" t="s">
        <v>2316</v>
      </c>
      <c r="G1866" s="197"/>
      <c r="H1866" s="200">
        <v>0.20799999999999999</v>
      </c>
      <c r="I1866" s="201"/>
      <c r="J1866" s="197"/>
      <c r="K1866" s="197"/>
      <c r="L1866" s="202"/>
      <c r="M1866" s="203"/>
      <c r="N1866" s="204"/>
      <c r="O1866" s="204"/>
      <c r="P1866" s="204"/>
      <c r="Q1866" s="204"/>
      <c r="R1866" s="204"/>
      <c r="S1866" s="204"/>
      <c r="T1866" s="205"/>
      <c r="AT1866" s="206" t="s">
        <v>178</v>
      </c>
      <c r="AU1866" s="206" t="s">
        <v>87</v>
      </c>
      <c r="AV1866" s="13" t="s">
        <v>87</v>
      </c>
      <c r="AW1866" s="13" t="s">
        <v>38</v>
      </c>
      <c r="AX1866" s="13" t="s">
        <v>77</v>
      </c>
      <c r="AY1866" s="206" t="s">
        <v>165</v>
      </c>
    </row>
    <row r="1867" spans="1:65" s="13" customFormat="1" ht="22.5">
      <c r="B1867" s="196"/>
      <c r="C1867" s="197"/>
      <c r="D1867" s="189" t="s">
        <v>178</v>
      </c>
      <c r="E1867" s="198" t="s">
        <v>21</v>
      </c>
      <c r="F1867" s="199" t="s">
        <v>2317</v>
      </c>
      <c r="G1867" s="197"/>
      <c r="H1867" s="200">
        <v>0.23400000000000001</v>
      </c>
      <c r="I1867" s="201"/>
      <c r="J1867" s="197"/>
      <c r="K1867" s="197"/>
      <c r="L1867" s="202"/>
      <c r="M1867" s="203"/>
      <c r="N1867" s="204"/>
      <c r="O1867" s="204"/>
      <c r="P1867" s="204"/>
      <c r="Q1867" s="204"/>
      <c r="R1867" s="204"/>
      <c r="S1867" s="204"/>
      <c r="T1867" s="205"/>
      <c r="AT1867" s="206" t="s">
        <v>178</v>
      </c>
      <c r="AU1867" s="206" t="s">
        <v>87</v>
      </c>
      <c r="AV1867" s="13" t="s">
        <v>87</v>
      </c>
      <c r="AW1867" s="13" t="s">
        <v>38</v>
      </c>
      <c r="AX1867" s="13" t="s">
        <v>77</v>
      </c>
      <c r="AY1867" s="206" t="s">
        <v>165</v>
      </c>
    </row>
    <row r="1868" spans="1:65" s="14" customFormat="1" ht="11.25">
      <c r="B1868" s="207"/>
      <c r="C1868" s="208"/>
      <c r="D1868" s="189" t="s">
        <v>178</v>
      </c>
      <c r="E1868" s="209" t="s">
        <v>21</v>
      </c>
      <c r="F1868" s="210" t="s">
        <v>180</v>
      </c>
      <c r="G1868" s="208"/>
      <c r="H1868" s="211">
        <v>59.817999999999984</v>
      </c>
      <c r="I1868" s="212"/>
      <c r="J1868" s="208"/>
      <c r="K1868" s="208"/>
      <c r="L1868" s="213"/>
      <c r="M1868" s="214"/>
      <c r="N1868" s="215"/>
      <c r="O1868" s="215"/>
      <c r="P1868" s="215"/>
      <c r="Q1868" s="215"/>
      <c r="R1868" s="215"/>
      <c r="S1868" s="215"/>
      <c r="T1868" s="216"/>
      <c r="AT1868" s="217" t="s">
        <v>178</v>
      </c>
      <c r="AU1868" s="217" t="s">
        <v>87</v>
      </c>
      <c r="AV1868" s="14" t="s">
        <v>172</v>
      </c>
      <c r="AW1868" s="14" t="s">
        <v>38</v>
      </c>
      <c r="AX1868" s="14" t="s">
        <v>85</v>
      </c>
      <c r="AY1868" s="217" t="s">
        <v>165</v>
      </c>
    </row>
    <row r="1869" spans="1:65" s="2" customFormat="1" ht="33" customHeight="1">
      <c r="A1869" s="37"/>
      <c r="B1869" s="38"/>
      <c r="C1869" s="176" t="s">
        <v>2318</v>
      </c>
      <c r="D1869" s="176" t="s">
        <v>167</v>
      </c>
      <c r="E1869" s="177" t="s">
        <v>2319</v>
      </c>
      <c r="F1869" s="178" t="s">
        <v>2320</v>
      </c>
      <c r="G1869" s="179" t="s">
        <v>170</v>
      </c>
      <c r="H1869" s="180">
        <v>740.7</v>
      </c>
      <c r="I1869" s="181"/>
      <c r="J1869" s="182">
        <f>ROUND(I1869*H1869,2)</f>
        <v>0</v>
      </c>
      <c r="K1869" s="178" t="s">
        <v>171</v>
      </c>
      <c r="L1869" s="42"/>
      <c r="M1869" s="183" t="s">
        <v>21</v>
      </c>
      <c r="N1869" s="184" t="s">
        <v>48</v>
      </c>
      <c r="O1869" s="67"/>
      <c r="P1869" s="185">
        <f>O1869*H1869</f>
        <v>0</v>
      </c>
      <c r="Q1869" s="185">
        <v>1.959E-2</v>
      </c>
      <c r="R1869" s="185">
        <f>Q1869*H1869</f>
        <v>14.510313</v>
      </c>
      <c r="S1869" s="185">
        <v>0</v>
      </c>
      <c r="T1869" s="186">
        <f>S1869*H1869</f>
        <v>0</v>
      </c>
      <c r="U1869" s="37"/>
      <c r="V1869" s="37"/>
      <c r="W1869" s="37"/>
      <c r="X1869" s="37"/>
      <c r="Y1869" s="37"/>
      <c r="Z1869" s="37"/>
      <c r="AA1869" s="37"/>
      <c r="AB1869" s="37"/>
      <c r="AC1869" s="37"/>
      <c r="AD1869" s="37"/>
      <c r="AE1869" s="37"/>
      <c r="AR1869" s="187" t="s">
        <v>286</v>
      </c>
      <c r="AT1869" s="187" t="s">
        <v>167</v>
      </c>
      <c r="AU1869" s="187" t="s">
        <v>87</v>
      </c>
      <c r="AY1869" s="20" t="s">
        <v>165</v>
      </c>
      <c r="BE1869" s="188">
        <f>IF(N1869="základní",J1869,0)</f>
        <v>0</v>
      </c>
      <c r="BF1869" s="188">
        <f>IF(N1869="snížená",J1869,0)</f>
        <v>0</v>
      </c>
      <c r="BG1869" s="188">
        <f>IF(N1869="zákl. přenesená",J1869,0)</f>
        <v>0</v>
      </c>
      <c r="BH1869" s="188">
        <f>IF(N1869="sníž. přenesená",J1869,0)</f>
        <v>0</v>
      </c>
      <c r="BI1869" s="188">
        <f>IF(N1869="nulová",J1869,0)</f>
        <v>0</v>
      </c>
      <c r="BJ1869" s="20" t="s">
        <v>85</v>
      </c>
      <c r="BK1869" s="188">
        <f>ROUND(I1869*H1869,2)</f>
        <v>0</v>
      </c>
      <c r="BL1869" s="20" t="s">
        <v>286</v>
      </c>
      <c r="BM1869" s="187" t="s">
        <v>2321</v>
      </c>
    </row>
    <row r="1870" spans="1:65" s="2" customFormat="1" ht="19.5">
      <c r="A1870" s="37"/>
      <c r="B1870" s="38"/>
      <c r="C1870" s="39"/>
      <c r="D1870" s="189" t="s">
        <v>174</v>
      </c>
      <c r="E1870" s="39"/>
      <c r="F1870" s="190" t="s">
        <v>2322</v>
      </c>
      <c r="G1870" s="39"/>
      <c r="H1870" s="39"/>
      <c r="I1870" s="191"/>
      <c r="J1870" s="39"/>
      <c r="K1870" s="39"/>
      <c r="L1870" s="42"/>
      <c r="M1870" s="192"/>
      <c r="N1870" s="193"/>
      <c r="O1870" s="67"/>
      <c r="P1870" s="67"/>
      <c r="Q1870" s="67"/>
      <c r="R1870" s="67"/>
      <c r="S1870" s="67"/>
      <c r="T1870" s="68"/>
      <c r="U1870" s="37"/>
      <c r="V1870" s="37"/>
      <c r="W1870" s="37"/>
      <c r="X1870" s="37"/>
      <c r="Y1870" s="37"/>
      <c r="Z1870" s="37"/>
      <c r="AA1870" s="37"/>
      <c r="AB1870" s="37"/>
      <c r="AC1870" s="37"/>
      <c r="AD1870" s="37"/>
      <c r="AE1870" s="37"/>
      <c r="AT1870" s="20" t="s">
        <v>174</v>
      </c>
      <c r="AU1870" s="20" t="s">
        <v>87</v>
      </c>
    </row>
    <row r="1871" spans="1:65" s="2" customFormat="1" ht="11.25">
      <c r="A1871" s="37"/>
      <c r="B1871" s="38"/>
      <c r="C1871" s="39"/>
      <c r="D1871" s="194" t="s">
        <v>176</v>
      </c>
      <c r="E1871" s="39"/>
      <c r="F1871" s="195" t="s">
        <v>2323</v>
      </c>
      <c r="G1871" s="39"/>
      <c r="H1871" s="39"/>
      <c r="I1871" s="191"/>
      <c r="J1871" s="39"/>
      <c r="K1871" s="39"/>
      <c r="L1871" s="42"/>
      <c r="M1871" s="192"/>
      <c r="N1871" s="193"/>
      <c r="O1871" s="67"/>
      <c r="P1871" s="67"/>
      <c r="Q1871" s="67"/>
      <c r="R1871" s="67"/>
      <c r="S1871" s="67"/>
      <c r="T1871" s="68"/>
      <c r="U1871" s="37"/>
      <c r="V1871" s="37"/>
      <c r="W1871" s="37"/>
      <c r="X1871" s="37"/>
      <c r="Y1871" s="37"/>
      <c r="Z1871" s="37"/>
      <c r="AA1871" s="37"/>
      <c r="AB1871" s="37"/>
      <c r="AC1871" s="37"/>
      <c r="AD1871" s="37"/>
      <c r="AE1871" s="37"/>
      <c r="AT1871" s="20" t="s">
        <v>176</v>
      </c>
      <c r="AU1871" s="20" t="s">
        <v>87</v>
      </c>
    </row>
    <row r="1872" spans="1:65" s="13" customFormat="1" ht="11.25">
      <c r="B1872" s="196"/>
      <c r="C1872" s="197"/>
      <c r="D1872" s="189" t="s">
        <v>178</v>
      </c>
      <c r="E1872" s="198" t="s">
        <v>21</v>
      </c>
      <c r="F1872" s="199" t="s">
        <v>2324</v>
      </c>
      <c r="G1872" s="197"/>
      <c r="H1872" s="200">
        <v>738</v>
      </c>
      <c r="I1872" s="201"/>
      <c r="J1872" s="197"/>
      <c r="K1872" s="197"/>
      <c r="L1872" s="202"/>
      <c r="M1872" s="203"/>
      <c r="N1872" s="204"/>
      <c r="O1872" s="204"/>
      <c r="P1872" s="204"/>
      <c r="Q1872" s="204"/>
      <c r="R1872" s="204"/>
      <c r="S1872" s="204"/>
      <c r="T1872" s="205"/>
      <c r="AT1872" s="206" t="s">
        <v>178</v>
      </c>
      <c r="AU1872" s="206" t="s">
        <v>87</v>
      </c>
      <c r="AV1872" s="13" t="s">
        <v>87</v>
      </c>
      <c r="AW1872" s="13" t="s">
        <v>38</v>
      </c>
      <c r="AX1872" s="13" t="s">
        <v>77</v>
      </c>
      <c r="AY1872" s="206" t="s">
        <v>165</v>
      </c>
    </row>
    <row r="1873" spans="1:65" s="13" customFormat="1" ht="11.25">
      <c r="B1873" s="196"/>
      <c r="C1873" s="197"/>
      <c r="D1873" s="189" t="s">
        <v>178</v>
      </c>
      <c r="E1873" s="198" t="s">
        <v>21</v>
      </c>
      <c r="F1873" s="199" t="s">
        <v>1230</v>
      </c>
      <c r="G1873" s="197"/>
      <c r="H1873" s="200">
        <v>2.7</v>
      </c>
      <c r="I1873" s="201"/>
      <c r="J1873" s="197"/>
      <c r="K1873" s="197"/>
      <c r="L1873" s="202"/>
      <c r="M1873" s="203"/>
      <c r="N1873" s="204"/>
      <c r="O1873" s="204"/>
      <c r="P1873" s="204"/>
      <c r="Q1873" s="204"/>
      <c r="R1873" s="204"/>
      <c r="S1873" s="204"/>
      <c r="T1873" s="205"/>
      <c r="AT1873" s="206" t="s">
        <v>178</v>
      </c>
      <c r="AU1873" s="206" t="s">
        <v>87</v>
      </c>
      <c r="AV1873" s="13" t="s">
        <v>87</v>
      </c>
      <c r="AW1873" s="13" t="s">
        <v>38</v>
      </c>
      <c r="AX1873" s="13" t="s">
        <v>77</v>
      </c>
      <c r="AY1873" s="206" t="s">
        <v>165</v>
      </c>
    </row>
    <row r="1874" spans="1:65" s="14" customFormat="1" ht="11.25">
      <c r="B1874" s="207"/>
      <c r="C1874" s="208"/>
      <c r="D1874" s="189" t="s">
        <v>178</v>
      </c>
      <c r="E1874" s="209" t="s">
        <v>21</v>
      </c>
      <c r="F1874" s="210" t="s">
        <v>180</v>
      </c>
      <c r="G1874" s="208"/>
      <c r="H1874" s="211">
        <v>740.7</v>
      </c>
      <c r="I1874" s="212"/>
      <c r="J1874" s="208"/>
      <c r="K1874" s="208"/>
      <c r="L1874" s="213"/>
      <c r="M1874" s="214"/>
      <c r="N1874" s="215"/>
      <c r="O1874" s="215"/>
      <c r="P1874" s="215"/>
      <c r="Q1874" s="215"/>
      <c r="R1874" s="215"/>
      <c r="S1874" s="215"/>
      <c r="T1874" s="216"/>
      <c r="AT1874" s="217" t="s">
        <v>178</v>
      </c>
      <c r="AU1874" s="217" t="s">
        <v>87</v>
      </c>
      <c r="AV1874" s="14" t="s">
        <v>172</v>
      </c>
      <c r="AW1874" s="14" t="s">
        <v>38</v>
      </c>
      <c r="AX1874" s="14" t="s">
        <v>85</v>
      </c>
      <c r="AY1874" s="217" t="s">
        <v>165</v>
      </c>
    </row>
    <row r="1875" spans="1:65" s="2" customFormat="1" ht="24.2" customHeight="1">
      <c r="A1875" s="37"/>
      <c r="B1875" s="38"/>
      <c r="C1875" s="176" t="s">
        <v>2325</v>
      </c>
      <c r="D1875" s="176" t="s">
        <v>167</v>
      </c>
      <c r="E1875" s="177" t="s">
        <v>2326</v>
      </c>
      <c r="F1875" s="178" t="s">
        <v>2327</v>
      </c>
      <c r="G1875" s="179" t="s">
        <v>170</v>
      </c>
      <c r="H1875" s="180">
        <v>22.221</v>
      </c>
      <c r="I1875" s="181"/>
      <c r="J1875" s="182">
        <f>ROUND(I1875*H1875,2)</f>
        <v>0</v>
      </c>
      <c r="K1875" s="178" t="s">
        <v>171</v>
      </c>
      <c r="L1875" s="42"/>
      <c r="M1875" s="183" t="s">
        <v>21</v>
      </c>
      <c r="N1875" s="184" t="s">
        <v>48</v>
      </c>
      <c r="O1875" s="67"/>
      <c r="P1875" s="185">
        <f>O1875*H1875</f>
        <v>0</v>
      </c>
      <c r="Q1875" s="185">
        <v>1.8000000000000001E-4</v>
      </c>
      <c r="R1875" s="185">
        <f>Q1875*H1875</f>
        <v>3.9997800000000005E-3</v>
      </c>
      <c r="S1875" s="185">
        <v>0</v>
      </c>
      <c r="T1875" s="186">
        <f>S1875*H1875</f>
        <v>0</v>
      </c>
      <c r="U1875" s="37"/>
      <c r="V1875" s="37"/>
      <c r="W1875" s="37"/>
      <c r="X1875" s="37"/>
      <c r="Y1875" s="37"/>
      <c r="Z1875" s="37"/>
      <c r="AA1875" s="37"/>
      <c r="AB1875" s="37"/>
      <c r="AC1875" s="37"/>
      <c r="AD1875" s="37"/>
      <c r="AE1875" s="37"/>
      <c r="AR1875" s="187" t="s">
        <v>286</v>
      </c>
      <c r="AT1875" s="187" t="s">
        <v>167</v>
      </c>
      <c r="AU1875" s="187" t="s">
        <v>87</v>
      </c>
      <c r="AY1875" s="20" t="s">
        <v>165</v>
      </c>
      <c r="BE1875" s="188">
        <f>IF(N1875="základní",J1875,0)</f>
        <v>0</v>
      </c>
      <c r="BF1875" s="188">
        <f>IF(N1875="snížená",J1875,0)</f>
        <v>0</v>
      </c>
      <c r="BG1875" s="188">
        <f>IF(N1875="zákl. přenesená",J1875,0)</f>
        <v>0</v>
      </c>
      <c r="BH1875" s="188">
        <f>IF(N1875="sníž. přenesená",J1875,0)</f>
        <v>0</v>
      </c>
      <c r="BI1875" s="188">
        <f>IF(N1875="nulová",J1875,0)</f>
        <v>0</v>
      </c>
      <c r="BJ1875" s="20" t="s">
        <v>85</v>
      </c>
      <c r="BK1875" s="188">
        <f>ROUND(I1875*H1875,2)</f>
        <v>0</v>
      </c>
      <c r="BL1875" s="20" t="s">
        <v>286</v>
      </c>
      <c r="BM1875" s="187" t="s">
        <v>2328</v>
      </c>
    </row>
    <row r="1876" spans="1:65" s="2" customFormat="1" ht="19.5">
      <c r="A1876" s="37"/>
      <c r="B1876" s="38"/>
      <c r="C1876" s="39"/>
      <c r="D1876" s="189" t="s">
        <v>174</v>
      </c>
      <c r="E1876" s="39"/>
      <c r="F1876" s="190" t="s">
        <v>2329</v>
      </c>
      <c r="G1876" s="39"/>
      <c r="H1876" s="39"/>
      <c r="I1876" s="191"/>
      <c r="J1876" s="39"/>
      <c r="K1876" s="39"/>
      <c r="L1876" s="42"/>
      <c r="M1876" s="192"/>
      <c r="N1876" s="193"/>
      <c r="O1876" s="67"/>
      <c r="P1876" s="67"/>
      <c r="Q1876" s="67"/>
      <c r="R1876" s="67"/>
      <c r="S1876" s="67"/>
      <c r="T1876" s="68"/>
      <c r="U1876" s="37"/>
      <c r="V1876" s="37"/>
      <c r="W1876" s="37"/>
      <c r="X1876" s="37"/>
      <c r="Y1876" s="37"/>
      <c r="Z1876" s="37"/>
      <c r="AA1876" s="37"/>
      <c r="AB1876" s="37"/>
      <c r="AC1876" s="37"/>
      <c r="AD1876" s="37"/>
      <c r="AE1876" s="37"/>
      <c r="AT1876" s="20" t="s">
        <v>174</v>
      </c>
      <c r="AU1876" s="20" t="s">
        <v>87</v>
      </c>
    </row>
    <row r="1877" spans="1:65" s="2" customFormat="1" ht="11.25">
      <c r="A1877" s="37"/>
      <c r="B1877" s="38"/>
      <c r="C1877" s="39"/>
      <c r="D1877" s="194" t="s">
        <v>176</v>
      </c>
      <c r="E1877" s="39"/>
      <c r="F1877" s="195" t="s">
        <v>2330</v>
      </c>
      <c r="G1877" s="39"/>
      <c r="H1877" s="39"/>
      <c r="I1877" s="191"/>
      <c r="J1877" s="39"/>
      <c r="K1877" s="39"/>
      <c r="L1877" s="42"/>
      <c r="M1877" s="192"/>
      <c r="N1877" s="193"/>
      <c r="O1877" s="67"/>
      <c r="P1877" s="67"/>
      <c r="Q1877" s="67"/>
      <c r="R1877" s="67"/>
      <c r="S1877" s="67"/>
      <c r="T1877" s="68"/>
      <c r="U1877" s="37"/>
      <c r="V1877" s="37"/>
      <c r="W1877" s="37"/>
      <c r="X1877" s="37"/>
      <c r="Y1877" s="37"/>
      <c r="Z1877" s="37"/>
      <c r="AA1877" s="37"/>
      <c r="AB1877" s="37"/>
      <c r="AC1877" s="37"/>
      <c r="AD1877" s="37"/>
      <c r="AE1877" s="37"/>
      <c r="AT1877" s="20" t="s">
        <v>176</v>
      </c>
      <c r="AU1877" s="20" t="s">
        <v>87</v>
      </c>
    </row>
    <row r="1878" spans="1:65" s="13" customFormat="1" ht="11.25">
      <c r="B1878" s="196"/>
      <c r="C1878" s="197"/>
      <c r="D1878" s="189" t="s">
        <v>178</v>
      </c>
      <c r="E1878" s="198" t="s">
        <v>21</v>
      </c>
      <c r="F1878" s="199" t="s">
        <v>2331</v>
      </c>
      <c r="G1878" s="197"/>
      <c r="H1878" s="200">
        <v>22.14</v>
      </c>
      <c r="I1878" s="201"/>
      <c r="J1878" s="197"/>
      <c r="K1878" s="197"/>
      <c r="L1878" s="202"/>
      <c r="M1878" s="203"/>
      <c r="N1878" s="204"/>
      <c r="O1878" s="204"/>
      <c r="P1878" s="204"/>
      <c r="Q1878" s="204"/>
      <c r="R1878" s="204"/>
      <c r="S1878" s="204"/>
      <c r="T1878" s="205"/>
      <c r="AT1878" s="206" t="s">
        <v>178</v>
      </c>
      <c r="AU1878" s="206" t="s">
        <v>87</v>
      </c>
      <c r="AV1878" s="13" t="s">
        <v>87</v>
      </c>
      <c r="AW1878" s="13" t="s">
        <v>38</v>
      </c>
      <c r="AX1878" s="13" t="s">
        <v>77</v>
      </c>
      <c r="AY1878" s="206" t="s">
        <v>165</v>
      </c>
    </row>
    <row r="1879" spans="1:65" s="13" customFormat="1" ht="11.25">
      <c r="B1879" s="196"/>
      <c r="C1879" s="197"/>
      <c r="D1879" s="189" t="s">
        <v>178</v>
      </c>
      <c r="E1879" s="198" t="s">
        <v>21</v>
      </c>
      <c r="F1879" s="199" t="s">
        <v>2332</v>
      </c>
      <c r="G1879" s="197"/>
      <c r="H1879" s="200">
        <v>8.1000000000000003E-2</v>
      </c>
      <c r="I1879" s="201"/>
      <c r="J1879" s="197"/>
      <c r="K1879" s="197"/>
      <c r="L1879" s="202"/>
      <c r="M1879" s="203"/>
      <c r="N1879" s="204"/>
      <c r="O1879" s="204"/>
      <c r="P1879" s="204"/>
      <c r="Q1879" s="204"/>
      <c r="R1879" s="204"/>
      <c r="S1879" s="204"/>
      <c r="T1879" s="205"/>
      <c r="AT1879" s="206" t="s">
        <v>178</v>
      </c>
      <c r="AU1879" s="206" t="s">
        <v>87</v>
      </c>
      <c r="AV1879" s="13" t="s">
        <v>87</v>
      </c>
      <c r="AW1879" s="13" t="s">
        <v>38</v>
      </c>
      <c r="AX1879" s="13" t="s">
        <v>77</v>
      </c>
      <c r="AY1879" s="206" t="s">
        <v>165</v>
      </c>
    </row>
    <row r="1880" spans="1:65" s="14" customFormat="1" ht="11.25">
      <c r="B1880" s="207"/>
      <c r="C1880" s="208"/>
      <c r="D1880" s="189" t="s">
        <v>178</v>
      </c>
      <c r="E1880" s="209" t="s">
        <v>21</v>
      </c>
      <c r="F1880" s="210" t="s">
        <v>180</v>
      </c>
      <c r="G1880" s="208"/>
      <c r="H1880" s="211">
        <v>22.221</v>
      </c>
      <c r="I1880" s="212"/>
      <c r="J1880" s="208"/>
      <c r="K1880" s="208"/>
      <c r="L1880" s="213"/>
      <c r="M1880" s="214"/>
      <c r="N1880" s="215"/>
      <c r="O1880" s="215"/>
      <c r="P1880" s="215"/>
      <c r="Q1880" s="215"/>
      <c r="R1880" s="215"/>
      <c r="S1880" s="215"/>
      <c r="T1880" s="216"/>
      <c r="AT1880" s="217" t="s">
        <v>178</v>
      </c>
      <c r="AU1880" s="217" t="s">
        <v>87</v>
      </c>
      <c r="AV1880" s="14" t="s">
        <v>172</v>
      </c>
      <c r="AW1880" s="14" t="s">
        <v>38</v>
      </c>
      <c r="AX1880" s="14" t="s">
        <v>85</v>
      </c>
      <c r="AY1880" s="217" t="s">
        <v>165</v>
      </c>
    </row>
    <row r="1881" spans="1:65" s="2" customFormat="1" ht="33" customHeight="1">
      <c r="A1881" s="37"/>
      <c r="B1881" s="38"/>
      <c r="C1881" s="176" t="s">
        <v>2333</v>
      </c>
      <c r="D1881" s="176" t="s">
        <v>167</v>
      </c>
      <c r="E1881" s="177" t="s">
        <v>2334</v>
      </c>
      <c r="F1881" s="178" t="s">
        <v>2335</v>
      </c>
      <c r="G1881" s="179" t="s">
        <v>189</v>
      </c>
      <c r="H1881" s="180">
        <v>1325</v>
      </c>
      <c r="I1881" s="181"/>
      <c r="J1881" s="182">
        <f>ROUND(I1881*H1881,2)</f>
        <v>0</v>
      </c>
      <c r="K1881" s="178" t="s">
        <v>171</v>
      </c>
      <c r="L1881" s="42"/>
      <c r="M1881" s="183" t="s">
        <v>21</v>
      </c>
      <c r="N1881" s="184" t="s">
        <v>48</v>
      </c>
      <c r="O1881" s="67"/>
      <c r="P1881" s="185">
        <f>O1881*H1881</f>
        <v>0</v>
      </c>
      <c r="Q1881" s="185">
        <v>0</v>
      </c>
      <c r="R1881" s="185">
        <f>Q1881*H1881</f>
        <v>0</v>
      </c>
      <c r="S1881" s="185">
        <v>0</v>
      </c>
      <c r="T1881" s="186">
        <f>S1881*H1881</f>
        <v>0</v>
      </c>
      <c r="U1881" s="37"/>
      <c r="V1881" s="37"/>
      <c r="W1881" s="37"/>
      <c r="X1881" s="37"/>
      <c r="Y1881" s="37"/>
      <c r="Z1881" s="37"/>
      <c r="AA1881" s="37"/>
      <c r="AB1881" s="37"/>
      <c r="AC1881" s="37"/>
      <c r="AD1881" s="37"/>
      <c r="AE1881" s="37"/>
      <c r="AR1881" s="187" t="s">
        <v>286</v>
      </c>
      <c r="AT1881" s="187" t="s">
        <v>167</v>
      </c>
      <c r="AU1881" s="187" t="s">
        <v>87</v>
      </c>
      <c r="AY1881" s="20" t="s">
        <v>165</v>
      </c>
      <c r="BE1881" s="188">
        <f>IF(N1881="základní",J1881,0)</f>
        <v>0</v>
      </c>
      <c r="BF1881" s="188">
        <f>IF(N1881="snížená",J1881,0)</f>
        <v>0</v>
      </c>
      <c r="BG1881" s="188">
        <f>IF(N1881="zákl. přenesená",J1881,0)</f>
        <v>0</v>
      </c>
      <c r="BH1881" s="188">
        <f>IF(N1881="sníž. přenesená",J1881,0)</f>
        <v>0</v>
      </c>
      <c r="BI1881" s="188">
        <f>IF(N1881="nulová",J1881,0)</f>
        <v>0</v>
      </c>
      <c r="BJ1881" s="20" t="s">
        <v>85</v>
      </c>
      <c r="BK1881" s="188">
        <f>ROUND(I1881*H1881,2)</f>
        <v>0</v>
      </c>
      <c r="BL1881" s="20" t="s">
        <v>286</v>
      </c>
      <c r="BM1881" s="187" t="s">
        <v>2336</v>
      </c>
    </row>
    <row r="1882" spans="1:65" s="2" customFormat="1" ht="19.5">
      <c r="A1882" s="37"/>
      <c r="B1882" s="38"/>
      <c r="C1882" s="39"/>
      <c r="D1882" s="189" t="s">
        <v>174</v>
      </c>
      <c r="E1882" s="39"/>
      <c r="F1882" s="190" t="s">
        <v>2337</v>
      </c>
      <c r="G1882" s="39"/>
      <c r="H1882" s="39"/>
      <c r="I1882" s="191"/>
      <c r="J1882" s="39"/>
      <c r="K1882" s="39"/>
      <c r="L1882" s="42"/>
      <c r="M1882" s="192"/>
      <c r="N1882" s="193"/>
      <c r="O1882" s="67"/>
      <c r="P1882" s="67"/>
      <c r="Q1882" s="67"/>
      <c r="R1882" s="67"/>
      <c r="S1882" s="67"/>
      <c r="T1882" s="68"/>
      <c r="U1882" s="37"/>
      <c r="V1882" s="37"/>
      <c r="W1882" s="37"/>
      <c r="X1882" s="37"/>
      <c r="Y1882" s="37"/>
      <c r="Z1882" s="37"/>
      <c r="AA1882" s="37"/>
      <c r="AB1882" s="37"/>
      <c r="AC1882" s="37"/>
      <c r="AD1882" s="37"/>
      <c r="AE1882" s="37"/>
      <c r="AT1882" s="20" t="s">
        <v>174</v>
      </c>
      <c r="AU1882" s="20" t="s">
        <v>87</v>
      </c>
    </row>
    <row r="1883" spans="1:65" s="2" customFormat="1" ht="11.25">
      <c r="A1883" s="37"/>
      <c r="B1883" s="38"/>
      <c r="C1883" s="39"/>
      <c r="D1883" s="194" t="s">
        <v>176</v>
      </c>
      <c r="E1883" s="39"/>
      <c r="F1883" s="195" t="s">
        <v>2338</v>
      </c>
      <c r="G1883" s="39"/>
      <c r="H1883" s="39"/>
      <c r="I1883" s="191"/>
      <c r="J1883" s="39"/>
      <c r="K1883" s="39"/>
      <c r="L1883" s="42"/>
      <c r="M1883" s="192"/>
      <c r="N1883" s="193"/>
      <c r="O1883" s="67"/>
      <c r="P1883" s="67"/>
      <c r="Q1883" s="67"/>
      <c r="R1883" s="67"/>
      <c r="S1883" s="67"/>
      <c r="T1883" s="68"/>
      <c r="U1883" s="37"/>
      <c r="V1883" s="37"/>
      <c r="W1883" s="37"/>
      <c r="X1883" s="37"/>
      <c r="Y1883" s="37"/>
      <c r="Z1883" s="37"/>
      <c r="AA1883" s="37"/>
      <c r="AB1883" s="37"/>
      <c r="AC1883" s="37"/>
      <c r="AD1883" s="37"/>
      <c r="AE1883" s="37"/>
      <c r="AT1883" s="20" t="s">
        <v>176</v>
      </c>
      <c r="AU1883" s="20" t="s">
        <v>87</v>
      </c>
    </row>
    <row r="1884" spans="1:65" s="2" customFormat="1" ht="29.25">
      <c r="A1884" s="37"/>
      <c r="B1884" s="38"/>
      <c r="C1884" s="39"/>
      <c r="D1884" s="189" t="s">
        <v>372</v>
      </c>
      <c r="E1884" s="39"/>
      <c r="F1884" s="249" t="s">
        <v>2339</v>
      </c>
      <c r="G1884" s="39"/>
      <c r="H1884" s="39"/>
      <c r="I1884" s="191"/>
      <c r="J1884" s="39"/>
      <c r="K1884" s="39"/>
      <c r="L1884" s="42"/>
      <c r="M1884" s="192"/>
      <c r="N1884" s="193"/>
      <c r="O1884" s="67"/>
      <c r="P1884" s="67"/>
      <c r="Q1884" s="67"/>
      <c r="R1884" s="67"/>
      <c r="S1884" s="67"/>
      <c r="T1884" s="68"/>
      <c r="U1884" s="37"/>
      <c r="V1884" s="37"/>
      <c r="W1884" s="37"/>
      <c r="X1884" s="37"/>
      <c r="Y1884" s="37"/>
      <c r="Z1884" s="37"/>
      <c r="AA1884" s="37"/>
      <c r="AB1884" s="37"/>
      <c r="AC1884" s="37"/>
      <c r="AD1884" s="37"/>
      <c r="AE1884" s="37"/>
      <c r="AT1884" s="20" t="s">
        <v>372</v>
      </c>
      <c r="AU1884" s="20" t="s">
        <v>87</v>
      </c>
    </row>
    <row r="1885" spans="1:65" s="13" customFormat="1" ht="22.5">
      <c r="B1885" s="196"/>
      <c r="C1885" s="197"/>
      <c r="D1885" s="189" t="s">
        <v>178</v>
      </c>
      <c r="E1885" s="198" t="s">
        <v>21</v>
      </c>
      <c r="F1885" s="199" t="s">
        <v>2340</v>
      </c>
      <c r="G1885" s="197"/>
      <c r="H1885" s="200">
        <v>1325</v>
      </c>
      <c r="I1885" s="201"/>
      <c r="J1885" s="197"/>
      <c r="K1885" s="197"/>
      <c r="L1885" s="202"/>
      <c r="M1885" s="203"/>
      <c r="N1885" s="204"/>
      <c r="O1885" s="204"/>
      <c r="P1885" s="204"/>
      <c r="Q1885" s="204"/>
      <c r="R1885" s="204"/>
      <c r="S1885" s="204"/>
      <c r="T1885" s="205"/>
      <c r="AT1885" s="206" t="s">
        <v>178</v>
      </c>
      <c r="AU1885" s="206" t="s">
        <v>87</v>
      </c>
      <c r="AV1885" s="13" t="s">
        <v>87</v>
      </c>
      <c r="AW1885" s="13" t="s">
        <v>38</v>
      </c>
      <c r="AX1885" s="13" t="s">
        <v>77</v>
      </c>
      <c r="AY1885" s="206" t="s">
        <v>165</v>
      </c>
    </row>
    <row r="1886" spans="1:65" s="14" customFormat="1" ht="11.25">
      <c r="B1886" s="207"/>
      <c r="C1886" s="208"/>
      <c r="D1886" s="189" t="s">
        <v>178</v>
      </c>
      <c r="E1886" s="209" t="s">
        <v>21</v>
      </c>
      <c r="F1886" s="210" t="s">
        <v>180</v>
      </c>
      <c r="G1886" s="208"/>
      <c r="H1886" s="211">
        <v>1325</v>
      </c>
      <c r="I1886" s="212"/>
      <c r="J1886" s="208"/>
      <c r="K1886" s="208"/>
      <c r="L1886" s="213"/>
      <c r="M1886" s="214"/>
      <c r="N1886" s="215"/>
      <c r="O1886" s="215"/>
      <c r="P1886" s="215"/>
      <c r="Q1886" s="215"/>
      <c r="R1886" s="215"/>
      <c r="S1886" s="215"/>
      <c r="T1886" s="216"/>
      <c r="AT1886" s="217" t="s">
        <v>178</v>
      </c>
      <c r="AU1886" s="217" t="s">
        <v>87</v>
      </c>
      <c r="AV1886" s="14" t="s">
        <v>172</v>
      </c>
      <c r="AW1886" s="14" t="s">
        <v>38</v>
      </c>
      <c r="AX1886" s="14" t="s">
        <v>85</v>
      </c>
      <c r="AY1886" s="217" t="s">
        <v>165</v>
      </c>
    </row>
    <row r="1887" spans="1:65" s="2" customFormat="1" ht="21.75" customHeight="1">
      <c r="A1887" s="37"/>
      <c r="B1887" s="38"/>
      <c r="C1887" s="239" t="s">
        <v>2341</v>
      </c>
      <c r="D1887" s="239" t="s">
        <v>281</v>
      </c>
      <c r="E1887" s="240" t="s">
        <v>2342</v>
      </c>
      <c r="F1887" s="241" t="s">
        <v>2343</v>
      </c>
      <c r="G1887" s="242" t="s">
        <v>196</v>
      </c>
      <c r="H1887" s="243">
        <v>33.39</v>
      </c>
      <c r="I1887" s="244"/>
      <c r="J1887" s="245">
        <f>ROUND(I1887*H1887,2)</f>
        <v>0</v>
      </c>
      <c r="K1887" s="241" t="s">
        <v>171</v>
      </c>
      <c r="L1887" s="246"/>
      <c r="M1887" s="247" t="s">
        <v>21</v>
      </c>
      <c r="N1887" s="248" t="s">
        <v>48</v>
      </c>
      <c r="O1887" s="67"/>
      <c r="P1887" s="185">
        <f>O1887*H1887</f>
        <v>0</v>
      </c>
      <c r="Q1887" s="185">
        <v>0.55000000000000004</v>
      </c>
      <c r="R1887" s="185">
        <f>Q1887*H1887</f>
        <v>18.364500000000003</v>
      </c>
      <c r="S1887" s="185">
        <v>0</v>
      </c>
      <c r="T1887" s="186">
        <f>S1887*H1887</f>
        <v>0</v>
      </c>
      <c r="U1887" s="37"/>
      <c r="V1887" s="37"/>
      <c r="W1887" s="37"/>
      <c r="X1887" s="37"/>
      <c r="Y1887" s="37"/>
      <c r="Z1887" s="37"/>
      <c r="AA1887" s="37"/>
      <c r="AB1887" s="37"/>
      <c r="AC1887" s="37"/>
      <c r="AD1887" s="37"/>
      <c r="AE1887" s="37"/>
      <c r="AR1887" s="187" t="s">
        <v>404</v>
      </c>
      <c r="AT1887" s="187" t="s">
        <v>281</v>
      </c>
      <c r="AU1887" s="187" t="s">
        <v>87</v>
      </c>
      <c r="AY1887" s="20" t="s">
        <v>165</v>
      </c>
      <c r="BE1887" s="188">
        <f>IF(N1887="základní",J1887,0)</f>
        <v>0</v>
      </c>
      <c r="BF1887" s="188">
        <f>IF(N1887="snížená",J1887,0)</f>
        <v>0</v>
      </c>
      <c r="BG1887" s="188">
        <f>IF(N1887="zákl. přenesená",J1887,0)</f>
        <v>0</v>
      </c>
      <c r="BH1887" s="188">
        <f>IF(N1887="sníž. přenesená",J1887,0)</f>
        <v>0</v>
      </c>
      <c r="BI1887" s="188">
        <f>IF(N1887="nulová",J1887,0)</f>
        <v>0</v>
      </c>
      <c r="BJ1887" s="20" t="s">
        <v>85</v>
      </c>
      <c r="BK1887" s="188">
        <f>ROUND(I1887*H1887,2)</f>
        <v>0</v>
      </c>
      <c r="BL1887" s="20" t="s">
        <v>286</v>
      </c>
      <c r="BM1887" s="187" t="s">
        <v>2344</v>
      </c>
    </row>
    <row r="1888" spans="1:65" s="2" customFormat="1" ht="11.25">
      <c r="A1888" s="37"/>
      <c r="B1888" s="38"/>
      <c r="C1888" s="39"/>
      <c r="D1888" s="189" t="s">
        <v>174</v>
      </c>
      <c r="E1888" s="39"/>
      <c r="F1888" s="190" t="s">
        <v>2343</v>
      </c>
      <c r="G1888" s="39"/>
      <c r="H1888" s="39"/>
      <c r="I1888" s="191"/>
      <c r="J1888" s="39"/>
      <c r="K1888" s="39"/>
      <c r="L1888" s="42"/>
      <c r="M1888" s="192"/>
      <c r="N1888" s="193"/>
      <c r="O1888" s="67"/>
      <c r="P1888" s="67"/>
      <c r="Q1888" s="67"/>
      <c r="R1888" s="67"/>
      <c r="S1888" s="67"/>
      <c r="T1888" s="68"/>
      <c r="U1888" s="37"/>
      <c r="V1888" s="37"/>
      <c r="W1888" s="37"/>
      <c r="X1888" s="37"/>
      <c r="Y1888" s="37"/>
      <c r="Z1888" s="37"/>
      <c r="AA1888" s="37"/>
      <c r="AB1888" s="37"/>
      <c r="AC1888" s="37"/>
      <c r="AD1888" s="37"/>
      <c r="AE1888" s="37"/>
      <c r="AT1888" s="20" t="s">
        <v>174</v>
      </c>
      <c r="AU1888" s="20" t="s">
        <v>87</v>
      </c>
    </row>
    <row r="1889" spans="1:65" s="13" customFormat="1" ht="22.5">
      <c r="B1889" s="196"/>
      <c r="C1889" s="197"/>
      <c r="D1889" s="189" t="s">
        <v>178</v>
      </c>
      <c r="E1889" s="198" t="s">
        <v>21</v>
      </c>
      <c r="F1889" s="199" t="s">
        <v>2099</v>
      </c>
      <c r="G1889" s="197"/>
      <c r="H1889" s="200">
        <v>33.39</v>
      </c>
      <c r="I1889" s="201"/>
      <c r="J1889" s="197"/>
      <c r="K1889" s="197"/>
      <c r="L1889" s="202"/>
      <c r="M1889" s="203"/>
      <c r="N1889" s="204"/>
      <c r="O1889" s="204"/>
      <c r="P1889" s="204"/>
      <c r="Q1889" s="204"/>
      <c r="R1889" s="204"/>
      <c r="S1889" s="204"/>
      <c r="T1889" s="205"/>
      <c r="AT1889" s="206" t="s">
        <v>178</v>
      </c>
      <c r="AU1889" s="206" t="s">
        <v>87</v>
      </c>
      <c r="AV1889" s="13" t="s">
        <v>87</v>
      </c>
      <c r="AW1889" s="13" t="s">
        <v>38</v>
      </c>
      <c r="AX1889" s="13" t="s">
        <v>77</v>
      </c>
      <c r="AY1889" s="206" t="s">
        <v>165</v>
      </c>
    </row>
    <row r="1890" spans="1:65" s="14" customFormat="1" ht="11.25">
      <c r="B1890" s="207"/>
      <c r="C1890" s="208"/>
      <c r="D1890" s="189" t="s">
        <v>178</v>
      </c>
      <c r="E1890" s="209" t="s">
        <v>21</v>
      </c>
      <c r="F1890" s="210" t="s">
        <v>180</v>
      </c>
      <c r="G1890" s="208"/>
      <c r="H1890" s="211">
        <v>33.39</v>
      </c>
      <c r="I1890" s="212"/>
      <c r="J1890" s="208"/>
      <c r="K1890" s="208"/>
      <c r="L1890" s="213"/>
      <c r="M1890" s="214"/>
      <c r="N1890" s="215"/>
      <c r="O1890" s="215"/>
      <c r="P1890" s="215"/>
      <c r="Q1890" s="215"/>
      <c r="R1890" s="215"/>
      <c r="S1890" s="215"/>
      <c r="T1890" s="216"/>
      <c r="AT1890" s="217" t="s">
        <v>178</v>
      </c>
      <c r="AU1890" s="217" t="s">
        <v>87</v>
      </c>
      <c r="AV1890" s="14" t="s">
        <v>172</v>
      </c>
      <c r="AW1890" s="14" t="s">
        <v>38</v>
      </c>
      <c r="AX1890" s="14" t="s">
        <v>85</v>
      </c>
      <c r="AY1890" s="217" t="s">
        <v>165</v>
      </c>
    </row>
    <row r="1891" spans="1:65" s="2" customFormat="1" ht="24.2" customHeight="1">
      <c r="A1891" s="37"/>
      <c r="B1891" s="38"/>
      <c r="C1891" s="176" t="s">
        <v>2345</v>
      </c>
      <c r="D1891" s="176" t="s">
        <v>167</v>
      </c>
      <c r="E1891" s="177" t="s">
        <v>2346</v>
      </c>
      <c r="F1891" s="178" t="s">
        <v>2347</v>
      </c>
      <c r="G1891" s="179" t="s">
        <v>196</v>
      </c>
      <c r="H1891" s="180">
        <v>33.39</v>
      </c>
      <c r="I1891" s="181"/>
      <c r="J1891" s="182">
        <f>ROUND(I1891*H1891,2)</f>
        <v>0</v>
      </c>
      <c r="K1891" s="178" t="s">
        <v>171</v>
      </c>
      <c r="L1891" s="42"/>
      <c r="M1891" s="183" t="s">
        <v>21</v>
      </c>
      <c r="N1891" s="184" t="s">
        <v>48</v>
      </c>
      <c r="O1891" s="67"/>
      <c r="P1891" s="185">
        <f>O1891*H1891</f>
        <v>0</v>
      </c>
      <c r="Q1891" s="185">
        <v>2.7200000000000002E-3</v>
      </c>
      <c r="R1891" s="185">
        <f>Q1891*H1891</f>
        <v>9.0820800000000007E-2</v>
      </c>
      <c r="S1891" s="185">
        <v>0</v>
      </c>
      <c r="T1891" s="186">
        <f>S1891*H1891</f>
        <v>0</v>
      </c>
      <c r="U1891" s="37"/>
      <c r="V1891" s="37"/>
      <c r="W1891" s="37"/>
      <c r="X1891" s="37"/>
      <c r="Y1891" s="37"/>
      <c r="Z1891" s="37"/>
      <c r="AA1891" s="37"/>
      <c r="AB1891" s="37"/>
      <c r="AC1891" s="37"/>
      <c r="AD1891" s="37"/>
      <c r="AE1891" s="37"/>
      <c r="AR1891" s="187" t="s">
        <v>286</v>
      </c>
      <c r="AT1891" s="187" t="s">
        <v>167</v>
      </c>
      <c r="AU1891" s="187" t="s">
        <v>87</v>
      </c>
      <c r="AY1891" s="20" t="s">
        <v>165</v>
      </c>
      <c r="BE1891" s="188">
        <f>IF(N1891="základní",J1891,0)</f>
        <v>0</v>
      </c>
      <c r="BF1891" s="188">
        <f>IF(N1891="snížená",J1891,0)</f>
        <v>0</v>
      </c>
      <c r="BG1891" s="188">
        <f>IF(N1891="zákl. přenesená",J1891,0)</f>
        <v>0</v>
      </c>
      <c r="BH1891" s="188">
        <f>IF(N1891="sníž. přenesená",J1891,0)</f>
        <v>0</v>
      </c>
      <c r="BI1891" s="188">
        <f>IF(N1891="nulová",J1891,0)</f>
        <v>0</v>
      </c>
      <c r="BJ1891" s="20" t="s">
        <v>85</v>
      </c>
      <c r="BK1891" s="188">
        <f>ROUND(I1891*H1891,2)</f>
        <v>0</v>
      </c>
      <c r="BL1891" s="20" t="s">
        <v>286</v>
      </c>
      <c r="BM1891" s="187" t="s">
        <v>2348</v>
      </c>
    </row>
    <row r="1892" spans="1:65" s="2" customFormat="1" ht="19.5">
      <c r="A1892" s="37"/>
      <c r="B1892" s="38"/>
      <c r="C1892" s="39"/>
      <c r="D1892" s="189" t="s">
        <v>174</v>
      </c>
      <c r="E1892" s="39"/>
      <c r="F1892" s="190" t="s">
        <v>2349</v>
      </c>
      <c r="G1892" s="39"/>
      <c r="H1892" s="39"/>
      <c r="I1892" s="191"/>
      <c r="J1892" s="39"/>
      <c r="K1892" s="39"/>
      <c r="L1892" s="42"/>
      <c r="M1892" s="192"/>
      <c r="N1892" s="193"/>
      <c r="O1892" s="67"/>
      <c r="P1892" s="67"/>
      <c r="Q1892" s="67"/>
      <c r="R1892" s="67"/>
      <c r="S1892" s="67"/>
      <c r="T1892" s="68"/>
      <c r="U1892" s="37"/>
      <c r="V1892" s="37"/>
      <c r="W1892" s="37"/>
      <c r="X1892" s="37"/>
      <c r="Y1892" s="37"/>
      <c r="Z1892" s="37"/>
      <c r="AA1892" s="37"/>
      <c r="AB1892" s="37"/>
      <c r="AC1892" s="37"/>
      <c r="AD1892" s="37"/>
      <c r="AE1892" s="37"/>
      <c r="AT1892" s="20" t="s">
        <v>174</v>
      </c>
      <c r="AU1892" s="20" t="s">
        <v>87</v>
      </c>
    </row>
    <row r="1893" spans="1:65" s="2" customFormat="1" ht="11.25">
      <c r="A1893" s="37"/>
      <c r="B1893" s="38"/>
      <c r="C1893" s="39"/>
      <c r="D1893" s="194" t="s">
        <v>176</v>
      </c>
      <c r="E1893" s="39"/>
      <c r="F1893" s="195" t="s">
        <v>2350</v>
      </c>
      <c r="G1893" s="39"/>
      <c r="H1893" s="39"/>
      <c r="I1893" s="191"/>
      <c r="J1893" s="39"/>
      <c r="K1893" s="39"/>
      <c r="L1893" s="42"/>
      <c r="M1893" s="192"/>
      <c r="N1893" s="193"/>
      <c r="O1893" s="67"/>
      <c r="P1893" s="67"/>
      <c r="Q1893" s="67"/>
      <c r="R1893" s="67"/>
      <c r="S1893" s="67"/>
      <c r="T1893" s="68"/>
      <c r="U1893" s="37"/>
      <c r="V1893" s="37"/>
      <c r="W1893" s="37"/>
      <c r="X1893" s="37"/>
      <c r="Y1893" s="37"/>
      <c r="Z1893" s="37"/>
      <c r="AA1893" s="37"/>
      <c r="AB1893" s="37"/>
      <c r="AC1893" s="37"/>
      <c r="AD1893" s="37"/>
      <c r="AE1893" s="37"/>
      <c r="AT1893" s="20" t="s">
        <v>176</v>
      </c>
      <c r="AU1893" s="20" t="s">
        <v>87</v>
      </c>
    </row>
    <row r="1894" spans="1:65" s="13" customFormat="1" ht="22.5">
      <c r="B1894" s="196"/>
      <c r="C1894" s="197"/>
      <c r="D1894" s="189" t="s">
        <v>178</v>
      </c>
      <c r="E1894" s="198" t="s">
        <v>21</v>
      </c>
      <c r="F1894" s="199" t="s">
        <v>2099</v>
      </c>
      <c r="G1894" s="197"/>
      <c r="H1894" s="200">
        <v>33.39</v>
      </c>
      <c r="I1894" s="201"/>
      <c r="J1894" s="197"/>
      <c r="K1894" s="197"/>
      <c r="L1894" s="202"/>
      <c r="M1894" s="203"/>
      <c r="N1894" s="204"/>
      <c r="O1894" s="204"/>
      <c r="P1894" s="204"/>
      <c r="Q1894" s="204"/>
      <c r="R1894" s="204"/>
      <c r="S1894" s="204"/>
      <c r="T1894" s="205"/>
      <c r="AT1894" s="206" t="s">
        <v>178</v>
      </c>
      <c r="AU1894" s="206" t="s">
        <v>87</v>
      </c>
      <c r="AV1894" s="13" t="s">
        <v>87</v>
      </c>
      <c r="AW1894" s="13" t="s">
        <v>38</v>
      </c>
      <c r="AX1894" s="13" t="s">
        <v>77</v>
      </c>
      <c r="AY1894" s="206" t="s">
        <v>165</v>
      </c>
    </row>
    <row r="1895" spans="1:65" s="14" customFormat="1" ht="11.25">
      <c r="B1895" s="207"/>
      <c r="C1895" s="208"/>
      <c r="D1895" s="189" t="s">
        <v>178</v>
      </c>
      <c r="E1895" s="209" t="s">
        <v>21</v>
      </c>
      <c r="F1895" s="210" t="s">
        <v>180</v>
      </c>
      <c r="G1895" s="208"/>
      <c r="H1895" s="211">
        <v>33.39</v>
      </c>
      <c r="I1895" s="212"/>
      <c r="J1895" s="208"/>
      <c r="K1895" s="208"/>
      <c r="L1895" s="213"/>
      <c r="M1895" s="214"/>
      <c r="N1895" s="215"/>
      <c r="O1895" s="215"/>
      <c r="P1895" s="215"/>
      <c r="Q1895" s="215"/>
      <c r="R1895" s="215"/>
      <c r="S1895" s="215"/>
      <c r="T1895" s="216"/>
      <c r="AT1895" s="217" t="s">
        <v>178</v>
      </c>
      <c r="AU1895" s="217" t="s">
        <v>87</v>
      </c>
      <c r="AV1895" s="14" t="s">
        <v>172</v>
      </c>
      <c r="AW1895" s="14" t="s">
        <v>38</v>
      </c>
      <c r="AX1895" s="14" t="s">
        <v>85</v>
      </c>
      <c r="AY1895" s="217" t="s">
        <v>165</v>
      </c>
    </row>
    <row r="1896" spans="1:65" s="2" customFormat="1" ht="24.2" customHeight="1">
      <c r="A1896" s="37"/>
      <c r="B1896" s="38"/>
      <c r="C1896" s="176" t="s">
        <v>2351</v>
      </c>
      <c r="D1896" s="176" t="s">
        <v>167</v>
      </c>
      <c r="E1896" s="177" t="s">
        <v>2352</v>
      </c>
      <c r="F1896" s="178" t="s">
        <v>2353</v>
      </c>
      <c r="G1896" s="179" t="s">
        <v>261</v>
      </c>
      <c r="H1896" s="180">
        <v>74.503</v>
      </c>
      <c r="I1896" s="181"/>
      <c r="J1896" s="182">
        <f>ROUND(I1896*H1896,2)</f>
        <v>0</v>
      </c>
      <c r="K1896" s="178" t="s">
        <v>171</v>
      </c>
      <c r="L1896" s="42"/>
      <c r="M1896" s="183" t="s">
        <v>21</v>
      </c>
      <c r="N1896" s="184" t="s">
        <v>48</v>
      </c>
      <c r="O1896" s="67"/>
      <c r="P1896" s="185">
        <f>O1896*H1896</f>
        <v>0</v>
      </c>
      <c r="Q1896" s="185">
        <v>0</v>
      </c>
      <c r="R1896" s="185">
        <f>Q1896*H1896</f>
        <v>0</v>
      </c>
      <c r="S1896" s="185">
        <v>0</v>
      </c>
      <c r="T1896" s="186">
        <f>S1896*H1896</f>
        <v>0</v>
      </c>
      <c r="U1896" s="37"/>
      <c r="V1896" s="37"/>
      <c r="W1896" s="37"/>
      <c r="X1896" s="37"/>
      <c r="Y1896" s="37"/>
      <c r="Z1896" s="37"/>
      <c r="AA1896" s="37"/>
      <c r="AB1896" s="37"/>
      <c r="AC1896" s="37"/>
      <c r="AD1896" s="37"/>
      <c r="AE1896" s="37"/>
      <c r="AR1896" s="187" t="s">
        <v>286</v>
      </c>
      <c r="AT1896" s="187" t="s">
        <v>167</v>
      </c>
      <c r="AU1896" s="187" t="s">
        <v>87</v>
      </c>
      <c r="AY1896" s="20" t="s">
        <v>165</v>
      </c>
      <c r="BE1896" s="188">
        <f>IF(N1896="základní",J1896,0)</f>
        <v>0</v>
      </c>
      <c r="BF1896" s="188">
        <f>IF(N1896="snížená",J1896,0)</f>
        <v>0</v>
      </c>
      <c r="BG1896" s="188">
        <f>IF(N1896="zákl. přenesená",J1896,0)</f>
        <v>0</v>
      </c>
      <c r="BH1896" s="188">
        <f>IF(N1896="sníž. přenesená",J1896,0)</f>
        <v>0</v>
      </c>
      <c r="BI1896" s="188">
        <f>IF(N1896="nulová",J1896,0)</f>
        <v>0</v>
      </c>
      <c r="BJ1896" s="20" t="s">
        <v>85</v>
      </c>
      <c r="BK1896" s="188">
        <f>ROUND(I1896*H1896,2)</f>
        <v>0</v>
      </c>
      <c r="BL1896" s="20" t="s">
        <v>286</v>
      </c>
      <c r="BM1896" s="187" t="s">
        <v>2354</v>
      </c>
    </row>
    <row r="1897" spans="1:65" s="2" customFormat="1" ht="29.25">
      <c r="A1897" s="37"/>
      <c r="B1897" s="38"/>
      <c r="C1897" s="39"/>
      <c r="D1897" s="189" t="s">
        <v>174</v>
      </c>
      <c r="E1897" s="39"/>
      <c r="F1897" s="190" t="s">
        <v>2355</v>
      </c>
      <c r="G1897" s="39"/>
      <c r="H1897" s="39"/>
      <c r="I1897" s="191"/>
      <c r="J1897" s="39"/>
      <c r="K1897" s="39"/>
      <c r="L1897" s="42"/>
      <c r="M1897" s="192"/>
      <c r="N1897" s="193"/>
      <c r="O1897" s="67"/>
      <c r="P1897" s="67"/>
      <c r="Q1897" s="67"/>
      <c r="R1897" s="67"/>
      <c r="S1897" s="67"/>
      <c r="T1897" s="68"/>
      <c r="U1897" s="37"/>
      <c r="V1897" s="37"/>
      <c r="W1897" s="37"/>
      <c r="X1897" s="37"/>
      <c r="Y1897" s="37"/>
      <c r="Z1897" s="37"/>
      <c r="AA1897" s="37"/>
      <c r="AB1897" s="37"/>
      <c r="AC1897" s="37"/>
      <c r="AD1897" s="37"/>
      <c r="AE1897" s="37"/>
      <c r="AT1897" s="20" t="s">
        <v>174</v>
      </c>
      <c r="AU1897" s="20" t="s">
        <v>87</v>
      </c>
    </row>
    <row r="1898" spans="1:65" s="2" customFormat="1" ht="11.25">
      <c r="A1898" s="37"/>
      <c r="B1898" s="38"/>
      <c r="C1898" s="39"/>
      <c r="D1898" s="194" t="s">
        <v>176</v>
      </c>
      <c r="E1898" s="39"/>
      <c r="F1898" s="195" t="s">
        <v>2356</v>
      </c>
      <c r="G1898" s="39"/>
      <c r="H1898" s="39"/>
      <c r="I1898" s="191"/>
      <c r="J1898" s="39"/>
      <c r="K1898" s="39"/>
      <c r="L1898" s="42"/>
      <c r="M1898" s="192"/>
      <c r="N1898" s="193"/>
      <c r="O1898" s="67"/>
      <c r="P1898" s="67"/>
      <c r="Q1898" s="67"/>
      <c r="R1898" s="67"/>
      <c r="S1898" s="67"/>
      <c r="T1898" s="68"/>
      <c r="U1898" s="37"/>
      <c r="V1898" s="37"/>
      <c r="W1898" s="37"/>
      <c r="X1898" s="37"/>
      <c r="Y1898" s="37"/>
      <c r="Z1898" s="37"/>
      <c r="AA1898" s="37"/>
      <c r="AB1898" s="37"/>
      <c r="AC1898" s="37"/>
      <c r="AD1898" s="37"/>
      <c r="AE1898" s="37"/>
      <c r="AT1898" s="20" t="s">
        <v>176</v>
      </c>
      <c r="AU1898" s="20" t="s">
        <v>87</v>
      </c>
    </row>
    <row r="1899" spans="1:65" s="12" customFormat="1" ht="22.9" customHeight="1">
      <c r="B1899" s="160"/>
      <c r="C1899" s="161"/>
      <c r="D1899" s="162" t="s">
        <v>76</v>
      </c>
      <c r="E1899" s="174" t="s">
        <v>2357</v>
      </c>
      <c r="F1899" s="174" t="s">
        <v>2358</v>
      </c>
      <c r="G1899" s="161"/>
      <c r="H1899" s="161"/>
      <c r="I1899" s="164"/>
      <c r="J1899" s="175">
        <f>BK1899</f>
        <v>0</v>
      </c>
      <c r="K1899" s="161"/>
      <c r="L1899" s="166"/>
      <c r="M1899" s="167"/>
      <c r="N1899" s="168"/>
      <c r="O1899" s="168"/>
      <c r="P1899" s="169">
        <f>SUM(P1900:P2030)</f>
        <v>0</v>
      </c>
      <c r="Q1899" s="168"/>
      <c r="R1899" s="169">
        <f>SUM(R1900:R2030)</f>
        <v>116.73295177999998</v>
      </c>
      <c r="S1899" s="168"/>
      <c r="T1899" s="170">
        <f>SUM(T1900:T2030)</f>
        <v>0</v>
      </c>
      <c r="AR1899" s="171" t="s">
        <v>87</v>
      </c>
      <c r="AT1899" s="172" t="s">
        <v>76</v>
      </c>
      <c r="AU1899" s="172" t="s">
        <v>85</v>
      </c>
      <c r="AY1899" s="171" t="s">
        <v>165</v>
      </c>
      <c r="BK1899" s="173">
        <f>SUM(BK1900:BK2030)</f>
        <v>0</v>
      </c>
    </row>
    <row r="1900" spans="1:65" s="2" customFormat="1" ht="37.9" customHeight="1">
      <c r="A1900" s="37"/>
      <c r="B1900" s="38"/>
      <c r="C1900" s="176" t="s">
        <v>2359</v>
      </c>
      <c r="D1900" s="176" t="s">
        <v>167</v>
      </c>
      <c r="E1900" s="177" t="s">
        <v>315</v>
      </c>
      <c r="F1900" s="178" t="s">
        <v>2360</v>
      </c>
      <c r="G1900" s="179" t="s">
        <v>170</v>
      </c>
      <c r="H1900" s="180">
        <v>449.25</v>
      </c>
      <c r="I1900" s="181"/>
      <c r="J1900" s="182">
        <f>ROUND(I1900*H1900,2)</f>
        <v>0</v>
      </c>
      <c r="K1900" s="178" t="s">
        <v>21</v>
      </c>
      <c r="L1900" s="42"/>
      <c r="M1900" s="183" t="s">
        <v>21</v>
      </c>
      <c r="N1900" s="184" t="s">
        <v>48</v>
      </c>
      <c r="O1900" s="67"/>
      <c r="P1900" s="185">
        <f>O1900*H1900</f>
        <v>0</v>
      </c>
      <c r="Q1900" s="185">
        <v>3.2710000000000003E-2</v>
      </c>
      <c r="R1900" s="185">
        <f>Q1900*H1900</f>
        <v>14.694967500000001</v>
      </c>
      <c r="S1900" s="185">
        <v>0</v>
      </c>
      <c r="T1900" s="186">
        <f>S1900*H1900</f>
        <v>0</v>
      </c>
      <c r="U1900" s="37"/>
      <c r="V1900" s="37"/>
      <c r="W1900" s="37"/>
      <c r="X1900" s="37"/>
      <c r="Y1900" s="37"/>
      <c r="Z1900" s="37"/>
      <c r="AA1900" s="37"/>
      <c r="AB1900" s="37"/>
      <c r="AC1900" s="37"/>
      <c r="AD1900" s="37"/>
      <c r="AE1900" s="37"/>
      <c r="AR1900" s="187" t="s">
        <v>286</v>
      </c>
      <c r="AT1900" s="187" t="s">
        <v>167</v>
      </c>
      <c r="AU1900" s="187" t="s">
        <v>87</v>
      </c>
      <c r="AY1900" s="20" t="s">
        <v>165</v>
      </c>
      <c r="BE1900" s="188">
        <f>IF(N1900="základní",J1900,0)</f>
        <v>0</v>
      </c>
      <c r="BF1900" s="188">
        <f>IF(N1900="snížená",J1900,0)</f>
        <v>0</v>
      </c>
      <c r="BG1900" s="188">
        <f>IF(N1900="zákl. přenesená",J1900,0)</f>
        <v>0</v>
      </c>
      <c r="BH1900" s="188">
        <f>IF(N1900="sníž. přenesená",J1900,0)</f>
        <v>0</v>
      </c>
      <c r="BI1900" s="188">
        <f>IF(N1900="nulová",J1900,0)</f>
        <v>0</v>
      </c>
      <c r="BJ1900" s="20" t="s">
        <v>85</v>
      </c>
      <c r="BK1900" s="188">
        <f>ROUND(I1900*H1900,2)</f>
        <v>0</v>
      </c>
      <c r="BL1900" s="20" t="s">
        <v>286</v>
      </c>
      <c r="BM1900" s="187" t="s">
        <v>2361</v>
      </c>
    </row>
    <row r="1901" spans="1:65" s="2" customFormat="1" ht="136.5">
      <c r="A1901" s="37"/>
      <c r="B1901" s="38"/>
      <c r="C1901" s="39"/>
      <c r="D1901" s="189" t="s">
        <v>174</v>
      </c>
      <c r="E1901" s="39"/>
      <c r="F1901" s="190" t="s">
        <v>2362</v>
      </c>
      <c r="G1901" s="39"/>
      <c r="H1901" s="39"/>
      <c r="I1901" s="191"/>
      <c r="J1901" s="39"/>
      <c r="K1901" s="39"/>
      <c r="L1901" s="42"/>
      <c r="M1901" s="192"/>
      <c r="N1901" s="193"/>
      <c r="O1901" s="67"/>
      <c r="P1901" s="67"/>
      <c r="Q1901" s="67"/>
      <c r="R1901" s="67"/>
      <c r="S1901" s="67"/>
      <c r="T1901" s="68"/>
      <c r="U1901" s="37"/>
      <c r="V1901" s="37"/>
      <c r="W1901" s="37"/>
      <c r="X1901" s="37"/>
      <c r="Y1901" s="37"/>
      <c r="Z1901" s="37"/>
      <c r="AA1901" s="37"/>
      <c r="AB1901" s="37"/>
      <c r="AC1901" s="37"/>
      <c r="AD1901" s="37"/>
      <c r="AE1901" s="37"/>
      <c r="AT1901" s="20" t="s">
        <v>174</v>
      </c>
      <c r="AU1901" s="20" t="s">
        <v>87</v>
      </c>
    </row>
    <row r="1902" spans="1:65" s="2" customFormat="1" ht="48.75">
      <c r="A1902" s="37"/>
      <c r="B1902" s="38"/>
      <c r="C1902" s="39"/>
      <c r="D1902" s="189" t="s">
        <v>372</v>
      </c>
      <c r="E1902" s="39"/>
      <c r="F1902" s="249" t="s">
        <v>2363</v>
      </c>
      <c r="G1902" s="39"/>
      <c r="H1902" s="39"/>
      <c r="I1902" s="191"/>
      <c r="J1902" s="39"/>
      <c r="K1902" s="39"/>
      <c r="L1902" s="42"/>
      <c r="M1902" s="192"/>
      <c r="N1902" s="193"/>
      <c r="O1902" s="67"/>
      <c r="P1902" s="67"/>
      <c r="Q1902" s="67"/>
      <c r="R1902" s="67"/>
      <c r="S1902" s="67"/>
      <c r="T1902" s="68"/>
      <c r="U1902" s="37"/>
      <c r="V1902" s="37"/>
      <c r="W1902" s="37"/>
      <c r="X1902" s="37"/>
      <c r="Y1902" s="37"/>
      <c r="Z1902" s="37"/>
      <c r="AA1902" s="37"/>
      <c r="AB1902" s="37"/>
      <c r="AC1902" s="37"/>
      <c r="AD1902" s="37"/>
      <c r="AE1902" s="37"/>
      <c r="AT1902" s="20" t="s">
        <v>372</v>
      </c>
      <c r="AU1902" s="20" t="s">
        <v>87</v>
      </c>
    </row>
    <row r="1903" spans="1:65" s="13" customFormat="1" ht="22.5">
      <c r="B1903" s="196"/>
      <c r="C1903" s="197"/>
      <c r="D1903" s="189" t="s">
        <v>178</v>
      </c>
      <c r="E1903" s="198" t="s">
        <v>21</v>
      </c>
      <c r="F1903" s="199" t="s">
        <v>2364</v>
      </c>
      <c r="G1903" s="197"/>
      <c r="H1903" s="200">
        <v>277.5</v>
      </c>
      <c r="I1903" s="201"/>
      <c r="J1903" s="197"/>
      <c r="K1903" s="197"/>
      <c r="L1903" s="202"/>
      <c r="M1903" s="203"/>
      <c r="N1903" s="204"/>
      <c r="O1903" s="204"/>
      <c r="P1903" s="204"/>
      <c r="Q1903" s="204"/>
      <c r="R1903" s="204"/>
      <c r="S1903" s="204"/>
      <c r="T1903" s="205"/>
      <c r="AT1903" s="206" t="s">
        <v>178</v>
      </c>
      <c r="AU1903" s="206" t="s">
        <v>87</v>
      </c>
      <c r="AV1903" s="13" t="s">
        <v>87</v>
      </c>
      <c r="AW1903" s="13" t="s">
        <v>38</v>
      </c>
      <c r="AX1903" s="13" t="s">
        <v>77</v>
      </c>
      <c r="AY1903" s="206" t="s">
        <v>165</v>
      </c>
    </row>
    <row r="1904" spans="1:65" s="13" customFormat="1" ht="22.5">
      <c r="B1904" s="196"/>
      <c r="C1904" s="197"/>
      <c r="D1904" s="189" t="s">
        <v>178</v>
      </c>
      <c r="E1904" s="198" t="s">
        <v>21</v>
      </c>
      <c r="F1904" s="199" t="s">
        <v>2365</v>
      </c>
      <c r="G1904" s="197"/>
      <c r="H1904" s="200">
        <v>39.75</v>
      </c>
      <c r="I1904" s="201"/>
      <c r="J1904" s="197"/>
      <c r="K1904" s="197"/>
      <c r="L1904" s="202"/>
      <c r="M1904" s="203"/>
      <c r="N1904" s="204"/>
      <c r="O1904" s="204"/>
      <c r="P1904" s="204"/>
      <c r="Q1904" s="204"/>
      <c r="R1904" s="204"/>
      <c r="S1904" s="204"/>
      <c r="T1904" s="205"/>
      <c r="AT1904" s="206" t="s">
        <v>178</v>
      </c>
      <c r="AU1904" s="206" t="s">
        <v>87</v>
      </c>
      <c r="AV1904" s="13" t="s">
        <v>87</v>
      </c>
      <c r="AW1904" s="13" t="s">
        <v>38</v>
      </c>
      <c r="AX1904" s="13" t="s">
        <v>77</v>
      </c>
      <c r="AY1904" s="206" t="s">
        <v>165</v>
      </c>
    </row>
    <row r="1905" spans="1:65" s="13" customFormat="1" ht="22.5">
      <c r="B1905" s="196"/>
      <c r="C1905" s="197"/>
      <c r="D1905" s="189" t="s">
        <v>178</v>
      </c>
      <c r="E1905" s="198" t="s">
        <v>21</v>
      </c>
      <c r="F1905" s="199" t="s">
        <v>2366</v>
      </c>
      <c r="G1905" s="197"/>
      <c r="H1905" s="200">
        <v>132</v>
      </c>
      <c r="I1905" s="201"/>
      <c r="J1905" s="197"/>
      <c r="K1905" s="197"/>
      <c r="L1905" s="202"/>
      <c r="M1905" s="203"/>
      <c r="N1905" s="204"/>
      <c r="O1905" s="204"/>
      <c r="P1905" s="204"/>
      <c r="Q1905" s="204"/>
      <c r="R1905" s="204"/>
      <c r="S1905" s="204"/>
      <c r="T1905" s="205"/>
      <c r="AT1905" s="206" t="s">
        <v>178</v>
      </c>
      <c r="AU1905" s="206" t="s">
        <v>87</v>
      </c>
      <c r="AV1905" s="13" t="s">
        <v>87</v>
      </c>
      <c r="AW1905" s="13" t="s">
        <v>38</v>
      </c>
      <c r="AX1905" s="13" t="s">
        <v>77</v>
      </c>
      <c r="AY1905" s="206" t="s">
        <v>165</v>
      </c>
    </row>
    <row r="1906" spans="1:65" s="14" customFormat="1" ht="11.25">
      <c r="B1906" s="207"/>
      <c r="C1906" s="208"/>
      <c r="D1906" s="189" t="s">
        <v>178</v>
      </c>
      <c r="E1906" s="209" t="s">
        <v>21</v>
      </c>
      <c r="F1906" s="210" t="s">
        <v>180</v>
      </c>
      <c r="G1906" s="208"/>
      <c r="H1906" s="211">
        <v>449.25</v>
      </c>
      <c r="I1906" s="212"/>
      <c r="J1906" s="208"/>
      <c r="K1906" s="208"/>
      <c r="L1906" s="213"/>
      <c r="M1906" s="214"/>
      <c r="N1906" s="215"/>
      <c r="O1906" s="215"/>
      <c r="P1906" s="215"/>
      <c r="Q1906" s="215"/>
      <c r="R1906" s="215"/>
      <c r="S1906" s="215"/>
      <c r="T1906" s="216"/>
      <c r="AT1906" s="217" t="s">
        <v>178</v>
      </c>
      <c r="AU1906" s="217" t="s">
        <v>87</v>
      </c>
      <c r="AV1906" s="14" t="s">
        <v>172</v>
      </c>
      <c r="AW1906" s="14" t="s">
        <v>38</v>
      </c>
      <c r="AX1906" s="14" t="s">
        <v>85</v>
      </c>
      <c r="AY1906" s="217" t="s">
        <v>165</v>
      </c>
    </row>
    <row r="1907" spans="1:65" s="2" customFormat="1" ht="37.9" customHeight="1">
      <c r="A1907" s="37"/>
      <c r="B1907" s="38"/>
      <c r="C1907" s="176" t="s">
        <v>2367</v>
      </c>
      <c r="D1907" s="176" t="s">
        <v>167</v>
      </c>
      <c r="E1907" s="177" t="s">
        <v>7</v>
      </c>
      <c r="F1907" s="178" t="s">
        <v>2368</v>
      </c>
      <c r="G1907" s="179" t="s">
        <v>170</v>
      </c>
      <c r="H1907" s="180">
        <v>149.75</v>
      </c>
      <c r="I1907" s="181"/>
      <c r="J1907" s="182">
        <f>ROUND(I1907*H1907,2)</f>
        <v>0</v>
      </c>
      <c r="K1907" s="178" t="s">
        <v>21</v>
      </c>
      <c r="L1907" s="42"/>
      <c r="M1907" s="183" t="s">
        <v>21</v>
      </c>
      <c r="N1907" s="184" t="s">
        <v>48</v>
      </c>
      <c r="O1907" s="67"/>
      <c r="P1907" s="185">
        <f>O1907*H1907</f>
        <v>0</v>
      </c>
      <c r="Q1907" s="185">
        <v>3.2710000000000003E-2</v>
      </c>
      <c r="R1907" s="185">
        <f>Q1907*H1907</f>
        <v>4.8983225000000008</v>
      </c>
      <c r="S1907" s="185">
        <v>0</v>
      </c>
      <c r="T1907" s="186">
        <f>S1907*H1907</f>
        <v>0</v>
      </c>
      <c r="U1907" s="37"/>
      <c r="V1907" s="37"/>
      <c r="W1907" s="37"/>
      <c r="X1907" s="37"/>
      <c r="Y1907" s="37"/>
      <c r="Z1907" s="37"/>
      <c r="AA1907" s="37"/>
      <c r="AB1907" s="37"/>
      <c r="AC1907" s="37"/>
      <c r="AD1907" s="37"/>
      <c r="AE1907" s="37"/>
      <c r="AR1907" s="187" t="s">
        <v>286</v>
      </c>
      <c r="AT1907" s="187" t="s">
        <v>167</v>
      </c>
      <c r="AU1907" s="187" t="s">
        <v>87</v>
      </c>
      <c r="AY1907" s="20" t="s">
        <v>165</v>
      </c>
      <c r="BE1907" s="188">
        <f>IF(N1907="základní",J1907,0)</f>
        <v>0</v>
      </c>
      <c r="BF1907" s="188">
        <f>IF(N1907="snížená",J1907,0)</f>
        <v>0</v>
      </c>
      <c r="BG1907" s="188">
        <f>IF(N1907="zákl. přenesená",J1907,0)</f>
        <v>0</v>
      </c>
      <c r="BH1907" s="188">
        <f>IF(N1907="sníž. přenesená",J1907,0)</f>
        <v>0</v>
      </c>
      <c r="BI1907" s="188">
        <f>IF(N1907="nulová",J1907,0)</f>
        <v>0</v>
      </c>
      <c r="BJ1907" s="20" t="s">
        <v>85</v>
      </c>
      <c r="BK1907" s="188">
        <f>ROUND(I1907*H1907,2)</f>
        <v>0</v>
      </c>
      <c r="BL1907" s="20" t="s">
        <v>286</v>
      </c>
      <c r="BM1907" s="187" t="s">
        <v>2369</v>
      </c>
    </row>
    <row r="1908" spans="1:65" s="2" customFormat="1" ht="136.5">
      <c r="A1908" s="37"/>
      <c r="B1908" s="38"/>
      <c r="C1908" s="39"/>
      <c r="D1908" s="189" t="s">
        <v>174</v>
      </c>
      <c r="E1908" s="39"/>
      <c r="F1908" s="190" t="s">
        <v>2370</v>
      </c>
      <c r="G1908" s="39"/>
      <c r="H1908" s="39"/>
      <c r="I1908" s="191"/>
      <c r="J1908" s="39"/>
      <c r="K1908" s="39"/>
      <c r="L1908" s="42"/>
      <c r="M1908" s="192"/>
      <c r="N1908" s="193"/>
      <c r="O1908" s="67"/>
      <c r="P1908" s="67"/>
      <c r="Q1908" s="67"/>
      <c r="R1908" s="67"/>
      <c r="S1908" s="67"/>
      <c r="T1908" s="68"/>
      <c r="U1908" s="37"/>
      <c r="V1908" s="37"/>
      <c r="W1908" s="37"/>
      <c r="X1908" s="37"/>
      <c r="Y1908" s="37"/>
      <c r="Z1908" s="37"/>
      <c r="AA1908" s="37"/>
      <c r="AB1908" s="37"/>
      <c r="AC1908" s="37"/>
      <c r="AD1908" s="37"/>
      <c r="AE1908" s="37"/>
      <c r="AT1908" s="20" t="s">
        <v>174</v>
      </c>
      <c r="AU1908" s="20" t="s">
        <v>87</v>
      </c>
    </row>
    <row r="1909" spans="1:65" s="2" customFormat="1" ht="48.75">
      <c r="A1909" s="37"/>
      <c r="B1909" s="38"/>
      <c r="C1909" s="39"/>
      <c r="D1909" s="189" t="s">
        <v>372</v>
      </c>
      <c r="E1909" s="39"/>
      <c r="F1909" s="249" t="s">
        <v>2363</v>
      </c>
      <c r="G1909" s="39"/>
      <c r="H1909" s="39"/>
      <c r="I1909" s="191"/>
      <c r="J1909" s="39"/>
      <c r="K1909" s="39"/>
      <c r="L1909" s="42"/>
      <c r="M1909" s="192"/>
      <c r="N1909" s="193"/>
      <c r="O1909" s="67"/>
      <c r="P1909" s="67"/>
      <c r="Q1909" s="67"/>
      <c r="R1909" s="67"/>
      <c r="S1909" s="67"/>
      <c r="T1909" s="68"/>
      <c r="U1909" s="37"/>
      <c r="V1909" s="37"/>
      <c r="W1909" s="37"/>
      <c r="X1909" s="37"/>
      <c r="Y1909" s="37"/>
      <c r="Z1909" s="37"/>
      <c r="AA1909" s="37"/>
      <c r="AB1909" s="37"/>
      <c r="AC1909" s="37"/>
      <c r="AD1909" s="37"/>
      <c r="AE1909" s="37"/>
      <c r="AT1909" s="20" t="s">
        <v>372</v>
      </c>
      <c r="AU1909" s="20" t="s">
        <v>87</v>
      </c>
    </row>
    <row r="1910" spans="1:65" s="13" customFormat="1" ht="22.5">
      <c r="B1910" s="196"/>
      <c r="C1910" s="197"/>
      <c r="D1910" s="189" t="s">
        <v>178</v>
      </c>
      <c r="E1910" s="198" t="s">
        <v>21</v>
      </c>
      <c r="F1910" s="199" t="s">
        <v>2371</v>
      </c>
      <c r="G1910" s="197"/>
      <c r="H1910" s="200">
        <v>92.5</v>
      </c>
      <c r="I1910" s="201"/>
      <c r="J1910" s="197"/>
      <c r="K1910" s="197"/>
      <c r="L1910" s="202"/>
      <c r="M1910" s="203"/>
      <c r="N1910" s="204"/>
      <c r="O1910" s="204"/>
      <c r="P1910" s="204"/>
      <c r="Q1910" s="204"/>
      <c r="R1910" s="204"/>
      <c r="S1910" s="204"/>
      <c r="T1910" s="205"/>
      <c r="AT1910" s="206" t="s">
        <v>178</v>
      </c>
      <c r="AU1910" s="206" t="s">
        <v>87</v>
      </c>
      <c r="AV1910" s="13" t="s">
        <v>87</v>
      </c>
      <c r="AW1910" s="13" t="s">
        <v>38</v>
      </c>
      <c r="AX1910" s="13" t="s">
        <v>77</v>
      </c>
      <c r="AY1910" s="206" t="s">
        <v>165</v>
      </c>
    </row>
    <row r="1911" spans="1:65" s="13" customFormat="1" ht="22.5">
      <c r="B1911" s="196"/>
      <c r="C1911" s="197"/>
      <c r="D1911" s="189" t="s">
        <v>178</v>
      </c>
      <c r="E1911" s="198" t="s">
        <v>21</v>
      </c>
      <c r="F1911" s="199" t="s">
        <v>2372</v>
      </c>
      <c r="G1911" s="197"/>
      <c r="H1911" s="200">
        <v>13.25</v>
      </c>
      <c r="I1911" s="201"/>
      <c r="J1911" s="197"/>
      <c r="K1911" s="197"/>
      <c r="L1911" s="202"/>
      <c r="M1911" s="203"/>
      <c r="N1911" s="204"/>
      <c r="O1911" s="204"/>
      <c r="P1911" s="204"/>
      <c r="Q1911" s="204"/>
      <c r="R1911" s="204"/>
      <c r="S1911" s="204"/>
      <c r="T1911" s="205"/>
      <c r="AT1911" s="206" t="s">
        <v>178</v>
      </c>
      <c r="AU1911" s="206" t="s">
        <v>87</v>
      </c>
      <c r="AV1911" s="13" t="s">
        <v>87</v>
      </c>
      <c r="AW1911" s="13" t="s">
        <v>38</v>
      </c>
      <c r="AX1911" s="13" t="s">
        <v>77</v>
      </c>
      <c r="AY1911" s="206" t="s">
        <v>165</v>
      </c>
    </row>
    <row r="1912" spans="1:65" s="13" customFormat="1" ht="22.5">
      <c r="B1912" s="196"/>
      <c r="C1912" s="197"/>
      <c r="D1912" s="189" t="s">
        <v>178</v>
      </c>
      <c r="E1912" s="198" t="s">
        <v>21</v>
      </c>
      <c r="F1912" s="199" t="s">
        <v>2373</v>
      </c>
      <c r="G1912" s="197"/>
      <c r="H1912" s="200">
        <v>44</v>
      </c>
      <c r="I1912" s="201"/>
      <c r="J1912" s="197"/>
      <c r="K1912" s="197"/>
      <c r="L1912" s="202"/>
      <c r="M1912" s="203"/>
      <c r="N1912" s="204"/>
      <c r="O1912" s="204"/>
      <c r="P1912" s="204"/>
      <c r="Q1912" s="204"/>
      <c r="R1912" s="204"/>
      <c r="S1912" s="204"/>
      <c r="T1912" s="205"/>
      <c r="AT1912" s="206" t="s">
        <v>178</v>
      </c>
      <c r="AU1912" s="206" t="s">
        <v>87</v>
      </c>
      <c r="AV1912" s="13" t="s">
        <v>87</v>
      </c>
      <c r="AW1912" s="13" t="s">
        <v>38</v>
      </c>
      <c r="AX1912" s="13" t="s">
        <v>77</v>
      </c>
      <c r="AY1912" s="206" t="s">
        <v>165</v>
      </c>
    </row>
    <row r="1913" spans="1:65" s="14" customFormat="1" ht="11.25">
      <c r="B1913" s="207"/>
      <c r="C1913" s="208"/>
      <c r="D1913" s="189" t="s">
        <v>178</v>
      </c>
      <c r="E1913" s="209" t="s">
        <v>21</v>
      </c>
      <c r="F1913" s="210" t="s">
        <v>180</v>
      </c>
      <c r="G1913" s="208"/>
      <c r="H1913" s="211">
        <v>149.75</v>
      </c>
      <c r="I1913" s="212"/>
      <c r="J1913" s="208"/>
      <c r="K1913" s="208"/>
      <c r="L1913" s="213"/>
      <c r="M1913" s="214"/>
      <c r="N1913" s="215"/>
      <c r="O1913" s="215"/>
      <c r="P1913" s="215"/>
      <c r="Q1913" s="215"/>
      <c r="R1913" s="215"/>
      <c r="S1913" s="215"/>
      <c r="T1913" s="216"/>
      <c r="AT1913" s="217" t="s">
        <v>178</v>
      </c>
      <c r="AU1913" s="217" t="s">
        <v>87</v>
      </c>
      <c r="AV1913" s="14" t="s">
        <v>172</v>
      </c>
      <c r="AW1913" s="14" t="s">
        <v>38</v>
      </c>
      <c r="AX1913" s="14" t="s">
        <v>85</v>
      </c>
      <c r="AY1913" s="217" t="s">
        <v>165</v>
      </c>
    </row>
    <row r="1914" spans="1:65" s="2" customFormat="1" ht="37.9" customHeight="1">
      <c r="A1914" s="37"/>
      <c r="B1914" s="38"/>
      <c r="C1914" s="176" t="s">
        <v>2374</v>
      </c>
      <c r="D1914" s="176" t="s">
        <v>167</v>
      </c>
      <c r="E1914" s="177" t="s">
        <v>327</v>
      </c>
      <c r="F1914" s="178" t="s">
        <v>2375</v>
      </c>
      <c r="G1914" s="179" t="s">
        <v>170</v>
      </c>
      <c r="H1914" s="180">
        <v>1198</v>
      </c>
      <c r="I1914" s="181"/>
      <c r="J1914" s="182">
        <f>ROUND(I1914*H1914,2)</f>
        <v>0</v>
      </c>
      <c r="K1914" s="178" t="s">
        <v>21</v>
      </c>
      <c r="L1914" s="42"/>
      <c r="M1914" s="183" t="s">
        <v>21</v>
      </c>
      <c r="N1914" s="184" t="s">
        <v>48</v>
      </c>
      <c r="O1914" s="67"/>
      <c r="P1914" s="185">
        <f>O1914*H1914</f>
        <v>0</v>
      </c>
      <c r="Q1914" s="185">
        <v>8.9999999999999993E-3</v>
      </c>
      <c r="R1914" s="185">
        <f>Q1914*H1914</f>
        <v>10.782</v>
      </c>
      <c r="S1914" s="185">
        <v>0</v>
      </c>
      <c r="T1914" s="186">
        <f>S1914*H1914</f>
        <v>0</v>
      </c>
      <c r="U1914" s="37"/>
      <c r="V1914" s="37"/>
      <c r="W1914" s="37"/>
      <c r="X1914" s="37"/>
      <c r="Y1914" s="37"/>
      <c r="Z1914" s="37"/>
      <c r="AA1914" s="37"/>
      <c r="AB1914" s="37"/>
      <c r="AC1914" s="37"/>
      <c r="AD1914" s="37"/>
      <c r="AE1914" s="37"/>
      <c r="AR1914" s="187" t="s">
        <v>286</v>
      </c>
      <c r="AT1914" s="187" t="s">
        <v>167</v>
      </c>
      <c r="AU1914" s="187" t="s">
        <v>87</v>
      </c>
      <c r="AY1914" s="20" t="s">
        <v>165</v>
      </c>
      <c r="BE1914" s="188">
        <f>IF(N1914="základní",J1914,0)</f>
        <v>0</v>
      </c>
      <c r="BF1914" s="188">
        <f>IF(N1914="snížená",J1914,0)</f>
        <v>0</v>
      </c>
      <c r="BG1914" s="188">
        <f>IF(N1914="zákl. přenesená",J1914,0)</f>
        <v>0</v>
      </c>
      <c r="BH1914" s="188">
        <f>IF(N1914="sníž. přenesená",J1914,0)</f>
        <v>0</v>
      </c>
      <c r="BI1914" s="188">
        <f>IF(N1914="nulová",J1914,0)</f>
        <v>0</v>
      </c>
      <c r="BJ1914" s="20" t="s">
        <v>85</v>
      </c>
      <c r="BK1914" s="188">
        <f>ROUND(I1914*H1914,2)</f>
        <v>0</v>
      </c>
      <c r="BL1914" s="20" t="s">
        <v>286</v>
      </c>
      <c r="BM1914" s="187" t="s">
        <v>2376</v>
      </c>
    </row>
    <row r="1915" spans="1:65" s="2" customFormat="1" ht="58.5">
      <c r="A1915" s="37"/>
      <c r="B1915" s="38"/>
      <c r="C1915" s="39"/>
      <c r="D1915" s="189" t="s">
        <v>174</v>
      </c>
      <c r="E1915" s="39"/>
      <c r="F1915" s="190" t="s">
        <v>2377</v>
      </c>
      <c r="G1915" s="39"/>
      <c r="H1915" s="39"/>
      <c r="I1915" s="191"/>
      <c r="J1915" s="39"/>
      <c r="K1915" s="39"/>
      <c r="L1915" s="42"/>
      <c r="M1915" s="192"/>
      <c r="N1915" s="193"/>
      <c r="O1915" s="67"/>
      <c r="P1915" s="67"/>
      <c r="Q1915" s="67"/>
      <c r="R1915" s="67"/>
      <c r="S1915" s="67"/>
      <c r="T1915" s="68"/>
      <c r="U1915" s="37"/>
      <c r="V1915" s="37"/>
      <c r="W1915" s="37"/>
      <c r="X1915" s="37"/>
      <c r="Y1915" s="37"/>
      <c r="Z1915" s="37"/>
      <c r="AA1915" s="37"/>
      <c r="AB1915" s="37"/>
      <c r="AC1915" s="37"/>
      <c r="AD1915" s="37"/>
      <c r="AE1915" s="37"/>
      <c r="AT1915" s="20" t="s">
        <v>174</v>
      </c>
      <c r="AU1915" s="20" t="s">
        <v>87</v>
      </c>
    </row>
    <row r="1916" spans="1:65" s="2" customFormat="1" ht="48.75">
      <c r="A1916" s="37"/>
      <c r="B1916" s="38"/>
      <c r="C1916" s="39"/>
      <c r="D1916" s="189" t="s">
        <v>372</v>
      </c>
      <c r="E1916" s="39"/>
      <c r="F1916" s="249" t="s">
        <v>2363</v>
      </c>
      <c r="G1916" s="39"/>
      <c r="H1916" s="39"/>
      <c r="I1916" s="191"/>
      <c r="J1916" s="39"/>
      <c r="K1916" s="39"/>
      <c r="L1916" s="42"/>
      <c r="M1916" s="192"/>
      <c r="N1916" s="193"/>
      <c r="O1916" s="67"/>
      <c r="P1916" s="67"/>
      <c r="Q1916" s="67"/>
      <c r="R1916" s="67"/>
      <c r="S1916" s="67"/>
      <c r="T1916" s="68"/>
      <c r="U1916" s="37"/>
      <c r="V1916" s="37"/>
      <c r="W1916" s="37"/>
      <c r="X1916" s="37"/>
      <c r="Y1916" s="37"/>
      <c r="Z1916" s="37"/>
      <c r="AA1916" s="37"/>
      <c r="AB1916" s="37"/>
      <c r="AC1916" s="37"/>
      <c r="AD1916" s="37"/>
      <c r="AE1916" s="37"/>
      <c r="AT1916" s="20" t="s">
        <v>372</v>
      </c>
      <c r="AU1916" s="20" t="s">
        <v>87</v>
      </c>
    </row>
    <row r="1917" spans="1:65" s="13" customFormat="1" ht="22.5">
      <c r="B1917" s="196"/>
      <c r="C1917" s="197"/>
      <c r="D1917" s="189" t="s">
        <v>178</v>
      </c>
      <c r="E1917" s="198" t="s">
        <v>21</v>
      </c>
      <c r="F1917" s="199" t="s">
        <v>2378</v>
      </c>
      <c r="G1917" s="197"/>
      <c r="H1917" s="200">
        <v>740</v>
      </c>
      <c r="I1917" s="201"/>
      <c r="J1917" s="197"/>
      <c r="K1917" s="197"/>
      <c r="L1917" s="202"/>
      <c r="M1917" s="203"/>
      <c r="N1917" s="204"/>
      <c r="O1917" s="204"/>
      <c r="P1917" s="204"/>
      <c r="Q1917" s="204"/>
      <c r="R1917" s="204"/>
      <c r="S1917" s="204"/>
      <c r="T1917" s="205"/>
      <c r="AT1917" s="206" t="s">
        <v>178</v>
      </c>
      <c r="AU1917" s="206" t="s">
        <v>87</v>
      </c>
      <c r="AV1917" s="13" t="s">
        <v>87</v>
      </c>
      <c r="AW1917" s="13" t="s">
        <v>38</v>
      </c>
      <c r="AX1917" s="13" t="s">
        <v>77</v>
      </c>
      <c r="AY1917" s="206" t="s">
        <v>165</v>
      </c>
    </row>
    <row r="1918" spans="1:65" s="13" customFormat="1" ht="22.5">
      <c r="B1918" s="196"/>
      <c r="C1918" s="197"/>
      <c r="D1918" s="189" t="s">
        <v>178</v>
      </c>
      <c r="E1918" s="198" t="s">
        <v>21</v>
      </c>
      <c r="F1918" s="199" t="s">
        <v>2379</v>
      </c>
      <c r="G1918" s="197"/>
      <c r="H1918" s="200">
        <v>106</v>
      </c>
      <c r="I1918" s="201"/>
      <c r="J1918" s="197"/>
      <c r="K1918" s="197"/>
      <c r="L1918" s="202"/>
      <c r="M1918" s="203"/>
      <c r="N1918" s="204"/>
      <c r="O1918" s="204"/>
      <c r="P1918" s="204"/>
      <c r="Q1918" s="204"/>
      <c r="R1918" s="204"/>
      <c r="S1918" s="204"/>
      <c r="T1918" s="205"/>
      <c r="AT1918" s="206" t="s">
        <v>178</v>
      </c>
      <c r="AU1918" s="206" t="s">
        <v>87</v>
      </c>
      <c r="AV1918" s="13" t="s">
        <v>87</v>
      </c>
      <c r="AW1918" s="13" t="s">
        <v>38</v>
      </c>
      <c r="AX1918" s="13" t="s">
        <v>77</v>
      </c>
      <c r="AY1918" s="206" t="s">
        <v>165</v>
      </c>
    </row>
    <row r="1919" spans="1:65" s="13" customFormat="1" ht="22.5">
      <c r="B1919" s="196"/>
      <c r="C1919" s="197"/>
      <c r="D1919" s="189" t="s">
        <v>178</v>
      </c>
      <c r="E1919" s="198" t="s">
        <v>21</v>
      </c>
      <c r="F1919" s="199" t="s">
        <v>2380</v>
      </c>
      <c r="G1919" s="197"/>
      <c r="H1919" s="200">
        <v>352</v>
      </c>
      <c r="I1919" s="201"/>
      <c r="J1919" s="197"/>
      <c r="K1919" s="197"/>
      <c r="L1919" s="202"/>
      <c r="M1919" s="203"/>
      <c r="N1919" s="204"/>
      <c r="O1919" s="204"/>
      <c r="P1919" s="204"/>
      <c r="Q1919" s="204"/>
      <c r="R1919" s="204"/>
      <c r="S1919" s="204"/>
      <c r="T1919" s="205"/>
      <c r="AT1919" s="206" t="s">
        <v>178</v>
      </c>
      <c r="AU1919" s="206" t="s">
        <v>87</v>
      </c>
      <c r="AV1919" s="13" t="s">
        <v>87</v>
      </c>
      <c r="AW1919" s="13" t="s">
        <v>38</v>
      </c>
      <c r="AX1919" s="13" t="s">
        <v>77</v>
      </c>
      <c r="AY1919" s="206" t="s">
        <v>165</v>
      </c>
    </row>
    <row r="1920" spans="1:65" s="14" customFormat="1" ht="11.25">
      <c r="B1920" s="207"/>
      <c r="C1920" s="208"/>
      <c r="D1920" s="189" t="s">
        <v>178</v>
      </c>
      <c r="E1920" s="209" t="s">
        <v>21</v>
      </c>
      <c r="F1920" s="210" t="s">
        <v>180</v>
      </c>
      <c r="G1920" s="208"/>
      <c r="H1920" s="211">
        <v>1198</v>
      </c>
      <c r="I1920" s="212"/>
      <c r="J1920" s="208"/>
      <c r="K1920" s="208"/>
      <c r="L1920" s="213"/>
      <c r="M1920" s="214"/>
      <c r="N1920" s="215"/>
      <c r="O1920" s="215"/>
      <c r="P1920" s="215"/>
      <c r="Q1920" s="215"/>
      <c r="R1920" s="215"/>
      <c r="S1920" s="215"/>
      <c r="T1920" s="216"/>
      <c r="AT1920" s="217" t="s">
        <v>178</v>
      </c>
      <c r="AU1920" s="217" t="s">
        <v>87</v>
      </c>
      <c r="AV1920" s="14" t="s">
        <v>172</v>
      </c>
      <c r="AW1920" s="14" t="s">
        <v>38</v>
      </c>
      <c r="AX1920" s="14" t="s">
        <v>85</v>
      </c>
      <c r="AY1920" s="217" t="s">
        <v>165</v>
      </c>
    </row>
    <row r="1921" spans="1:65" s="2" customFormat="1" ht="24.2" customHeight="1">
      <c r="A1921" s="37"/>
      <c r="B1921" s="38"/>
      <c r="C1921" s="176" t="s">
        <v>2381</v>
      </c>
      <c r="D1921" s="176" t="s">
        <v>167</v>
      </c>
      <c r="E1921" s="177" t="s">
        <v>2382</v>
      </c>
      <c r="F1921" s="178" t="s">
        <v>2383</v>
      </c>
      <c r="G1921" s="179" t="s">
        <v>170</v>
      </c>
      <c r="H1921" s="180">
        <v>59.984999999999999</v>
      </c>
      <c r="I1921" s="181"/>
      <c r="J1921" s="182">
        <f>ROUND(I1921*H1921,2)</f>
        <v>0</v>
      </c>
      <c r="K1921" s="178" t="s">
        <v>171</v>
      </c>
      <c r="L1921" s="42"/>
      <c r="M1921" s="183" t="s">
        <v>21</v>
      </c>
      <c r="N1921" s="184" t="s">
        <v>48</v>
      </c>
      <c r="O1921" s="67"/>
      <c r="P1921" s="185">
        <f>O1921*H1921</f>
        <v>0</v>
      </c>
      <c r="Q1921" s="185">
        <v>4.555E-2</v>
      </c>
      <c r="R1921" s="185">
        <f>Q1921*H1921</f>
        <v>2.7323167499999998</v>
      </c>
      <c r="S1921" s="185">
        <v>0</v>
      </c>
      <c r="T1921" s="186">
        <f>S1921*H1921</f>
        <v>0</v>
      </c>
      <c r="U1921" s="37"/>
      <c r="V1921" s="37"/>
      <c r="W1921" s="37"/>
      <c r="X1921" s="37"/>
      <c r="Y1921" s="37"/>
      <c r="Z1921" s="37"/>
      <c r="AA1921" s="37"/>
      <c r="AB1921" s="37"/>
      <c r="AC1921" s="37"/>
      <c r="AD1921" s="37"/>
      <c r="AE1921" s="37"/>
      <c r="AR1921" s="187" t="s">
        <v>286</v>
      </c>
      <c r="AT1921" s="187" t="s">
        <v>167</v>
      </c>
      <c r="AU1921" s="187" t="s">
        <v>87</v>
      </c>
      <c r="AY1921" s="20" t="s">
        <v>165</v>
      </c>
      <c r="BE1921" s="188">
        <f>IF(N1921="základní",J1921,0)</f>
        <v>0</v>
      </c>
      <c r="BF1921" s="188">
        <f>IF(N1921="snížená",J1921,0)</f>
        <v>0</v>
      </c>
      <c r="BG1921" s="188">
        <f>IF(N1921="zákl. přenesená",J1921,0)</f>
        <v>0</v>
      </c>
      <c r="BH1921" s="188">
        <f>IF(N1921="sníž. přenesená",J1921,0)</f>
        <v>0</v>
      </c>
      <c r="BI1921" s="188">
        <f>IF(N1921="nulová",J1921,0)</f>
        <v>0</v>
      </c>
      <c r="BJ1921" s="20" t="s">
        <v>85</v>
      </c>
      <c r="BK1921" s="188">
        <f>ROUND(I1921*H1921,2)</f>
        <v>0</v>
      </c>
      <c r="BL1921" s="20" t="s">
        <v>286</v>
      </c>
      <c r="BM1921" s="187" t="s">
        <v>2384</v>
      </c>
    </row>
    <row r="1922" spans="1:65" s="2" customFormat="1" ht="39">
      <c r="A1922" s="37"/>
      <c r="B1922" s="38"/>
      <c r="C1922" s="39"/>
      <c r="D1922" s="189" t="s">
        <v>174</v>
      </c>
      <c r="E1922" s="39"/>
      <c r="F1922" s="190" t="s">
        <v>2385</v>
      </c>
      <c r="G1922" s="39"/>
      <c r="H1922" s="39"/>
      <c r="I1922" s="191"/>
      <c r="J1922" s="39"/>
      <c r="K1922" s="39"/>
      <c r="L1922" s="42"/>
      <c r="M1922" s="192"/>
      <c r="N1922" s="193"/>
      <c r="O1922" s="67"/>
      <c r="P1922" s="67"/>
      <c r="Q1922" s="67"/>
      <c r="R1922" s="67"/>
      <c r="S1922" s="67"/>
      <c r="T1922" s="68"/>
      <c r="U1922" s="37"/>
      <c r="V1922" s="37"/>
      <c r="W1922" s="37"/>
      <c r="X1922" s="37"/>
      <c r="Y1922" s="37"/>
      <c r="Z1922" s="37"/>
      <c r="AA1922" s="37"/>
      <c r="AB1922" s="37"/>
      <c r="AC1922" s="37"/>
      <c r="AD1922" s="37"/>
      <c r="AE1922" s="37"/>
      <c r="AT1922" s="20" t="s">
        <v>174</v>
      </c>
      <c r="AU1922" s="20" t="s">
        <v>87</v>
      </c>
    </row>
    <row r="1923" spans="1:65" s="2" customFormat="1" ht="11.25">
      <c r="A1923" s="37"/>
      <c r="B1923" s="38"/>
      <c r="C1923" s="39"/>
      <c r="D1923" s="194" t="s">
        <v>176</v>
      </c>
      <c r="E1923" s="39"/>
      <c r="F1923" s="195" t="s">
        <v>2386</v>
      </c>
      <c r="G1923" s="39"/>
      <c r="H1923" s="39"/>
      <c r="I1923" s="191"/>
      <c r="J1923" s="39"/>
      <c r="K1923" s="39"/>
      <c r="L1923" s="42"/>
      <c r="M1923" s="192"/>
      <c r="N1923" s="193"/>
      <c r="O1923" s="67"/>
      <c r="P1923" s="67"/>
      <c r="Q1923" s="67"/>
      <c r="R1923" s="67"/>
      <c r="S1923" s="67"/>
      <c r="T1923" s="68"/>
      <c r="U1923" s="37"/>
      <c r="V1923" s="37"/>
      <c r="W1923" s="37"/>
      <c r="X1923" s="37"/>
      <c r="Y1923" s="37"/>
      <c r="Z1923" s="37"/>
      <c r="AA1923" s="37"/>
      <c r="AB1923" s="37"/>
      <c r="AC1923" s="37"/>
      <c r="AD1923" s="37"/>
      <c r="AE1923" s="37"/>
      <c r="AT1923" s="20" t="s">
        <v>176</v>
      </c>
      <c r="AU1923" s="20" t="s">
        <v>87</v>
      </c>
    </row>
    <row r="1924" spans="1:65" s="13" customFormat="1" ht="22.5">
      <c r="B1924" s="196"/>
      <c r="C1924" s="197"/>
      <c r="D1924" s="189" t="s">
        <v>178</v>
      </c>
      <c r="E1924" s="198" t="s">
        <v>21</v>
      </c>
      <c r="F1924" s="199" t="s">
        <v>2387</v>
      </c>
      <c r="G1924" s="197"/>
      <c r="H1924" s="200">
        <v>59.984999999999999</v>
      </c>
      <c r="I1924" s="201"/>
      <c r="J1924" s="197"/>
      <c r="K1924" s="197"/>
      <c r="L1924" s="202"/>
      <c r="M1924" s="203"/>
      <c r="N1924" s="204"/>
      <c r="O1924" s="204"/>
      <c r="P1924" s="204"/>
      <c r="Q1924" s="204"/>
      <c r="R1924" s="204"/>
      <c r="S1924" s="204"/>
      <c r="T1924" s="205"/>
      <c r="AT1924" s="206" t="s">
        <v>178</v>
      </c>
      <c r="AU1924" s="206" t="s">
        <v>87</v>
      </c>
      <c r="AV1924" s="13" t="s">
        <v>87</v>
      </c>
      <c r="AW1924" s="13" t="s">
        <v>38</v>
      </c>
      <c r="AX1924" s="13" t="s">
        <v>77</v>
      </c>
      <c r="AY1924" s="206" t="s">
        <v>165</v>
      </c>
    </row>
    <row r="1925" spans="1:65" s="14" customFormat="1" ht="11.25">
      <c r="B1925" s="207"/>
      <c r="C1925" s="208"/>
      <c r="D1925" s="189" t="s">
        <v>178</v>
      </c>
      <c r="E1925" s="209" t="s">
        <v>21</v>
      </c>
      <c r="F1925" s="210" t="s">
        <v>180</v>
      </c>
      <c r="G1925" s="208"/>
      <c r="H1925" s="211">
        <v>59.984999999999999</v>
      </c>
      <c r="I1925" s="212"/>
      <c r="J1925" s="208"/>
      <c r="K1925" s="208"/>
      <c r="L1925" s="213"/>
      <c r="M1925" s="214"/>
      <c r="N1925" s="215"/>
      <c r="O1925" s="215"/>
      <c r="P1925" s="215"/>
      <c r="Q1925" s="215"/>
      <c r="R1925" s="215"/>
      <c r="S1925" s="215"/>
      <c r="T1925" s="216"/>
      <c r="AT1925" s="217" t="s">
        <v>178</v>
      </c>
      <c r="AU1925" s="217" t="s">
        <v>87</v>
      </c>
      <c r="AV1925" s="14" t="s">
        <v>172</v>
      </c>
      <c r="AW1925" s="14" t="s">
        <v>38</v>
      </c>
      <c r="AX1925" s="14" t="s">
        <v>85</v>
      </c>
      <c r="AY1925" s="217" t="s">
        <v>165</v>
      </c>
    </row>
    <row r="1926" spans="1:65" s="2" customFormat="1" ht="24.2" customHeight="1">
      <c r="A1926" s="37"/>
      <c r="B1926" s="38"/>
      <c r="C1926" s="176" t="s">
        <v>2388</v>
      </c>
      <c r="D1926" s="176" t="s">
        <v>167</v>
      </c>
      <c r="E1926" s="177" t="s">
        <v>2389</v>
      </c>
      <c r="F1926" s="178" t="s">
        <v>2390</v>
      </c>
      <c r="G1926" s="179" t="s">
        <v>170</v>
      </c>
      <c r="H1926" s="180">
        <v>13.975</v>
      </c>
      <c r="I1926" s="181"/>
      <c r="J1926" s="182">
        <f>ROUND(I1926*H1926,2)</f>
        <v>0</v>
      </c>
      <c r="K1926" s="178" t="s">
        <v>171</v>
      </c>
      <c r="L1926" s="42"/>
      <c r="M1926" s="183" t="s">
        <v>21</v>
      </c>
      <c r="N1926" s="184" t="s">
        <v>48</v>
      </c>
      <c r="O1926" s="67"/>
      <c r="P1926" s="185">
        <f>O1926*H1926</f>
        <v>0</v>
      </c>
      <c r="Q1926" s="185">
        <v>4.6969999999999998E-2</v>
      </c>
      <c r="R1926" s="185">
        <f>Q1926*H1926</f>
        <v>0.6564057499999999</v>
      </c>
      <c r="S1926" s="185">
        <v>0</v>
      </c>
      <c r="T1926" s="186">
        <f>S1926*H1926</f>
        <v>0</v>
      </c>
      <c r="U1926" s="37"/>
      <c r="V1926" s="37"/>
      <c r="W1926" s="37"/>
      <c r="X1926" s="37"/>
      <c r="Y1926" s="37"/>
      <c r="Z1926" s="37"/>
      <c r="AA1926" s="37"/>
      <c r="AB1926" s="37"/>
      <c r="AC1926" s="37"/>
      <c r="AD1926" s="37"/>
      <c r="AE1926" s="37"/>
      <c r="AR1926" s="187" t="s">
        <v>286</v>
      </c>
      <c r="AT1926" s="187" t="s">
        <v>167</v>
      </c>
      <c r="AU1926" s="187" t="s">
        <v>87</v>
      </c>
      <c r="AY1926" s="20" t="s">
        <v>165</v>
      </c>
      <c r="BE1926" s="188">
        <f>IF(N1926="základní",J1926,0)</f>
        <v>0</v>
      </c>
      <c r="BF1926" s="188">
        <f>IF(N1926="snížená",J1926,0)</f>
        <v>0</v>
      </c>
      <c r="BG1926" s="188">
        <f>IF(N1926="zákl. přenesená",J1926,0)</f>
        <v>0</v>
      </c>
      <c r="BH1926" s="188">
        <f>IF(N1926="sníž. přenesená",J1926,0)</f>
        <v>0</v>
      </c>
      <c r="BI1926" s="188">
        <f>IF(N1926="nulová",J1926,0)</f>
        <v>0</v>
      </c>
      <c r="BJ1926" s="20" t="s">
        <v>85</v>
      </c>
      <c r="BK1926" s="188">
        <f>ROUND(I1926*H1926,2)</f>
        <v>0</v>
      </c>
      <c r="BL1926" s="20" t="s">
        <v>286</v>
      </c>
      <c r="BM1926" s="187" t="s">
        <v>2391</v>
      </c>
    </row>
    <row r="1927" spans="1:65" s="2" customFormat="1" ht="39">
      <c r="A1927" s="37"/>
      <c r="B1927" s="38"/>
      <c r="C1927" s="39"/>
      <c r="D1927" s="189" t="s">
        <v>174</v>
      </c>
      <c r="E1927" s="39"/>
      <c r="F1927" s="190" t="s">
        <v>2392</v>
      </c>
      <c r="G1927" s="39"/>
      <c r="H1927" s="39"/>
      <c r="I1927" s="191"/>
      <c r="J1927" s="39"/>
      <c r="K1927" s="39"/>
      <c r="L1927" s="42"/>
      <c r="M1927" s="192"/>
      <c r="N1927" s="193"/>
      <c r="O1927" s="67"/>
      <c r="P1927" s="67"/>
      <c r="Q1927" s="67"/>
      <c r="R1927" s="67"/>
      <c r="S1927" s="67"/>
      <c r="T1927" s="68"/>
      <c r="U1927" s="37"/>
      <c r="V1927" s="37"/>
      <c r="W1927" s="37"/>
      <c r="X1927" s="37"/>
      <c r="Y1927" s="37"/>
      <c r="Z1927" s="37"/>
      <c r="AA1927" s="37"/>
      <c r="AB1927" s="37"/>
      <c r="AC1927" s="37"/>
      <c r="AD1927" s="37"/>
      <c r="AE1927" s="37"/>
      <c r="AT1927" s="20" t="s">
        <v>174</v>
      </c>
      <c r="AU1927" s="20" t="s">
        <v>87</v>
      </c>
    </row>
    <row r="1928" spans="1:65" s="2" customFormat="1" ht="11.25">
      <c r="A1928" s="37"/>
      <c r="B1928" s="38"/>
      <c r="C1928" s="39"/>
      <c r="D1928" s="194" t="s">
        <v>176</v>
      </c>
      <c r="E1928" s="39"/>
      <c r="F1928" s="195" t="s">
        <v>2393</v>
      </c>
      <c r="G1928" s="39"/>
      <c r="H1928" s="39"/>
      <c r="I1928" s="191"/>
      <c r="J1928" s="39"/>
      <c r="K1928" s="39"/>
      <c r="L1928" s="42"/>
      <c r="M1928" s="192"/>
      <c r="N1928" s="193"/>
      <c r="O1928" s="67"/>
      <c r="P1928" s="67"/>
      <c r="Q1928" s="67"/>
      <c r="R1928" s="67"/>
      <c r="S1928" s="67"/>
      <c r="T1928" s="68"/>
      <c r="U1928" s="37"/>
      <c r="V1928" s="37"/>
      <c r="W1928" s="37"/>
      <c r="X1928" s="37"/>
      <c r="Y1928" s="37"/>
      <c r="Z1928" s="37"/>
      <c r="AA1928" s="37"/>
      <c r="AB1928" s="37"/>
      <c r="AC1928" s="37"/>
      <c r="AD1928" s="37"/>
      <c r="AE1928" s="37"/>
      <c r="AT1928" s="20" t="s">
        <v>176</v>
      </c>
      <c r="AU1928" s="20" t="s">
        <v>87</v>
      </c>
    </row>
    <row r="1929" spans="1:65" s="13" customFormat="1" ht="11.25">
      <c r="B1929" s="196"/>
      <c r="C1929" s="197"/>
      <c r="D1929" s="189" t="s">
        <v>178</v>
      </c>
      <c r="E1929" s="198" t="s">
        <v>21</v>
      </c>
      <c r="F1929" s="199" t="s">
        <v>2394</v>
      </c>
      <c r="G1929" s="197"/>
      <c r="H1929" s="200">
        <v>13.975</v>
      </c>
      <c r="I1929" s="201"/>
      <c r="J1929" s="197"/>
      <c r="K1929" s="197"/>
      <c r="L1929" s="202"/>
      <c r="M1929" s="203"/>
      <c r="N1929" s="204"/>
      <c r="O1929" s="204"/>
      <c r="P1929" s="204"/>
      <c r="Q1929" s="204"/>
      <c r="R1929" s="204"/>
      <c r="S1929" s="204"/>
      <c r="T1929" s="205"/>
      <c r="AT1929" s="206" t="s">
        <v>178</v>
      </c>
      <c r="AU1929" s="206" t="s">
        <v>87</v>
      </c>
      <c r="AV1929" s="13" t="s">
        <v>87</v>
      </c>
      <c r="AW1929" s="13" t="s">
        <v>38</v>
      </c>
      <c r="AX1929" s="13" t="s">
        <v>77</v>
      </c>
      <c r="AY1929" s="206" t="s">
        <v>165</v>
      </c>
    </row>
    <row r="1930" spans="1:65" s="14" customFormat="1" ht="11.25">
      <c r="B1930" s="207"/>
      <c r="C1930" s="208"/>
      <c r="D1930" s="189" t="s">
        <v>178</v>
      </c>
      <c r="E1930" s="209" t="s">
        <v>21</v>
      </c>
      <c r="F1930" s="210" t="s">
        <v>180</v>
      </c>
      <c r="G1930" s="208"/>
      <c r="H1930" s="211">
        <v>13.975</v>
      </c>
      <c r="I1930" s="212"/>
      <c r="J1930" s="208"/>
      <c r="K1930" s="208"/>
      <c r="L1930" s="213"/>
      <c r="M1930" s="214"/>
      <c r="N1930" s="215"/>
      <c r="O1930" s="215"/>
      <c r="P1930" s="215"/>
      <c r="Q1930" s="215"/>
      <c r="R1930" s="215"/>
      <c r="S1930" s="215"/>
      <c r="T1930" s="216"/>
      <c r="AT1930" s="217" t="s">
        <v>178</v>
      </c>
      <c r="AU1930" s="217" t="s">
        <v>87</v>
      </c>
      <c r="AV1930" s="14" t="s">
        <v>172</v>
      </c>
      <c r="AW1930" s="14" t="s">
        <v>38</v>
      </c>
      <c r="AX1930" s="14" t="s">
        <v>85</v>
      </c>
      <c r="AY1930" s="217" t="s">
        <v>165</v>
      </c>
    </row>
    <row r="1931" spans="1:65" s="2" customFormat="1" ht="21.75" customHeight="1">
      <c r="A1931" s="37"/>
      <c r="B1931" s="38"/>
      <c r="C1931" s="176" t="s">
        <v>2395</v>
      </c>
      <c r="D1931" s="176" t="s">
        <v>167</v>
      </c>
      <c r="E1931" s="177" t="s">
        <v>2396</v>
      </c>
      <c r="F1931" s="178" t="s">
        <v>2397</v>
      </c>
      <c r="G1931" s="179" t="s">
        <v>170</v>
      </c>
      <c r="H1931" s="180">
        <v>1371.0609999999999</v>
      </c>
      <c r="I1931" s="181"/>
      <c r="J1931" s="182">
        <f>ROUND(I1931*H1931,2)</f>
        <v>0</v>
      </c>
      <c r="K1931" s="178" t="s">
        <v>171</v>
      </c>
      <c r="L1931" s="42"/>
      <c r="M1931" s="183" t="s">
        <v>21</v>
      </c>
      <c r="N1931" s="184" t="s">
        <v>48</v>
      </c>
      <c r="O1931" s="67"/>
      <c r="P1931" s="185">
        <f>O1931*H1931</f>
        <v>0</v>
      </c>
      <c r="Q1931" s="185">
        <v>2.0000000000000001E-4</v>
      </c>
      <c r="R1931" s="185">
        <f>Q1931*H1931</f>
        <v>0.27421220000000002</v>
      </c>
      <c r="S1931" s="185">
        <v>0</v>
      </c>
      <c r="T1931" s="186">
        <f>S1931*H1931</f>
        <v>0</v>
      </c>
      <c r="U1931" s="37"/>
      <c r="V1931" s="37"/>
      <c r="W1931" s="37"/>
      <c r="X1931" s="37"/>
      <c r="Y1931" s="37"/>
      <c r="Z1931" s="37"/>
      <c r="AA1931" s="37"/>
      <c r="AB1931" s="37"/>
      <c r="AC1931" s="37"/>
      <c r="AD1931" s="37"/>
      <c r="AE1931" s="37"/>
      <c r="AR1931" s="187" t="s">
        <v>286</v>
      </c>
      <c r="AT1931" s="187" t="s">
        <v>167</v>
      </c>
      <c r="AU1931" s="187" t="s">
        <v>87</v>
      </c>
      <c r="AY1931" s="20" t="s">
        <v>165</v>
      </c>
      <c r="BE1931" s="188">
        <f>IF(N1931="základní",J1931,0)</f>
        <v>0</v>
      </c>
      <c r="BF1931" s="188">
        <f>IF(N1931="snížená",J1931,0)</f>
        <v>0</v>
      </c>
      <c r="BG1931" s="188">
        <f>IF(N1931="zákl. přenesená",J1931,0)</f>
        <v>0</v>
      </c>
      <c r="BH1931" s="188">
        <f>IF(N1931="sníž. přenesená",J1931,0)</f>
        <v>0</v>
      </c>
      <c r="BI1931" s="188">
        <f>IF(N1931="nulová",J1931,0)</f>
        <v>0</v>
      </c>
      <c r="BJ1931" s="20" t="s">
        <v>85</v>
      </c>
      <c r="BK1931" s="188">
        <f>ROUND(I1931*H1931,2)</f>
        <v>0</v>
      </c>
      <c r="BL1931" s="20" t="s">
        <v>286</v>
      </c>
      <c r="BM1931" s="187" t="s">
        <v>2398</v>
      </c>
    </row>
    <row r="1932" spans="1:65" s="2" customFormat="1" ht="29.25">
      <c r="A1932" s="37"/>
      <c r="B1932" s="38"/>
      <c r="C1932" s="39"/>
      <c r="D1932" s="189" t="s">
        <v>174</v>
      </c>
      <c r="E1932" s="39"/>
      <c r="F1932" s="190" t="s">
        <v>2399</v>
      </c>
      <c r="G1932" s="39"/>
      <c r="H1932" s="39"/>
      <c r="I1932" s="191"/>
      <c r="J1932" s="39"/>
      <c r="K1932" s="39"/>
      <c r="L1932" s="42"/>
      <c r="M1932" s="192"/>
      <c r="N1932" s="193"/>
      <c r="O1932" s="67"/>
      <c r="P1932" s="67"/>
      <c r="Q1932" s="67"/>
      <c r="R1932" s="67"/>
      <c r="S1932" s="67"/>
      <c r="T1932" s="68"/>
      <c r="U1932" s="37"/>
      <c r="V1932" s="37"/>
      <c r="W1932" s="37"/>
      <c r="X1932" s="37"/>
      <c r="Y1932" s="37"/>
      <c r="Z1932" s="37"/>
      <c r="AA1932" s="37"/>
      <c r="AB1932" s="37"/>
      <c r="AC1932" s="37"/>
      <c r="AD1932" s="37"/>
      <c r="AE1932" s="37"/>
      <c r="AT1932" s="20" t="s">
        <v>174</v>
      </c>
      <c r="AU1932" s="20" t="s">
        <v>87</v>
      </c>
    </row>
    <row r="1933" spans="1:65" s="2" customFormat="1" ht="11.25">
      <c r="A1933" s="37"/>
      <c r="B1933" s="38"/>
      <c r="C1933" s="39"/>
      <c r="D1933" s="194" t="s">
        <v>176</v>
      </c>
      <c r="E1933" s="39"/>
      <c r="F1933" s="195" t="s">
        <v>2400</v>
      </c>
      <c r="G1933" s="39"/>
      <c r="H1933" s="39"/>
      <c r="I1933" s="191"/>
      <c r="J1933" s="39"/>
      <c r="K1933" s="39"/>
      <c r="L1933" s="42"/>
      <c r="M1933" s="192"/>
      <c r="N1933" s="193"/>
      <c r="O1933" s="67"/>
      <c r="P1933" s="67"/>
      <c r="Q1933" s="67"/>
      <c r="R1933" s="67"/>
      <c r="S1933" s="67"/>
      <c r="T1933" s="68"/>
      <c r="U1933" s="37"/>
      <c r="V1933" s="37"/>
      <c r="W1933" s="37"/>
      <c r="X1933" s="37"/>
      <c r="Y1933" s="37"/>
      <c r="Z1933" s="37"/>
      <c r="AA1933" s="37"/>
      <c r="AB1933" s="37"/>
      <c r="AC1933" s="37"/>
      <c r="AD1933" s="37"/>
      <c r="AE1933" s="37"/>
      <c r="AT1933" s="20" t="s">
        <v>176</v>
      </c>
      <c r="AU1933" s="20" t="s">
        <v>87</v>
      </c>
    </row>
    <row r="1934" spans="1:65" s="13" customFormat="1" ht="22.5">
      <c r="B1934" s="196"/>
      <c r="C1934" s="197"/>
      <c r="D1934" s="189" t="s">
        <v>178</v>
      </c>
      <c r="E1934" s="198" t="s">
        <v>21</v>
      </c>
      <c r="F1934" s="199" t="s">
        <v>2401</v>
      </c>
      <c r="G1934" s="197"/>
      <c r="H1934" s="200">
        <v>1371.0609999999999</v>
      </c>
      <c r="I1934" s="201"/>
      <c r="J1934" s="197"/>
      <c r="K1934" s="197"/>
      <c r="L1934" s="202"/>
      <c r="M1934" s="203"/>
      <c r="N1934" s="204"/>
      <c r="O1934" s="204"/>
      <c r="P1934" s="204"/>
      <c r="Q1934" s="204"/>
      <c r="R1934" s="204"/>
      <c r="S1934" s="204"/>
      <c r="T1934" s="205"/>
      <c r="AT1934" s="206" t="s">
        <v>178</v>
      </c>
      <c r="AU1934" s="206" t="s">
        <v>87</v>
      </c>
      <c r="AV1934" s="13" t="s">
        <v>87</v>
      </c>
      <c r="AW1934" s="13" t="s">
        <v>38</v>
      </c>
      <c r="AX1934" s="13" t="s">
        <v>77</v>
      </c>
      <c r="AY1934" s="206" t="s">
        <v>165</v>
      </c>
    </row>
    <row r="1935" spans="1:65" s="14" customFormat="1" ht="11.25">
      <c r="B1935" s="207"/>
      <c r="C1935" s="208"/>
      <c r="D1935" s="189" t="s">
        <v>178</v>
      </c>
      <c r="E1935" s="209" t="s">
        <v>21</v>
      </c>
      <c r="F1935" s="210" t="s">
        <v>180</v>
      </c>
      <c r="G1935" s="208"/>
      <c r="H1935" s="211">
        <v>1371.0609999999999</v>
      </c>
      <c r="I1935" s="212"/>
      <c r="J1935" s="208"/>
      <c r="K1935" s="208"/>
      <c r="L1935" s="213"/>
      <c r="M1935" s="214"/>
      <c r="N1935" s="215"/>
      <c r="O1935" s="215"/>
      <c r="P1935" s="215"/>
      <c r="Q1935" s="215"/>
      <c r="R1935" s="215"/>
      <c r="S1935" s="215"/>
      <c r="T1935" s="216"/>
      <c r="AT1935" s="217" t="s">
        <v>178</v>
      </c>
      <c r="AU1935" s="217" t="s">
        <v>87</v>
      </c>
      <c r="AV1935" s="14" t="s">
        <v>172</v>
      </c>
      <c r="AW1935" s="14" t="s">
        <v>38</v>
      </c>
      <c r="AX1935" s="14" t="s">
        <v>85</v>
      </c>
      <c r="AY1935" s="217" t="s">
        <v>165</v>
      </c>
    </row>
    <row r="1936" spans="1:65" s="2" customFormat="1" ht="24.2" customHeight="1">
      <c r="A1936" s="37"/>
      <c r="B1936" s="38"/>
      <c r="C1936" s="176" t="s">
        <v>2402</v>
      </c>
      <c r="D1936" s="176" t="s">
        <v>167</v>
      </c>
      <c r="E1936" s="177" t="s">
        <v>2403</v>
      </c>
      <c r="F1936" s="178" t="s">
        <v>2404</v>
      </c>
      <c r="G1936" s="179" t="s">
        <v>189</v>
      </c>
      <c r="H1936" s="180">
        <v>652.79999999999995</v>
      </c>
      <c r="I1936" s="181"/>
      <c r="J1936" s="182">
        <f>ROUND(I1936*H1936,2)</f>
        <v>0</v>
      </c>
      <c r="K1936" s="178" t="s">
        <v>171</v>
      </c>
      <c r="L1936" s="42"/>
      <c r="M1936" s="183" t="s">
        <v>21</v>
      </c>
      <c r="N1936" s="184" t="s">
        <v>48</v>
      </c>
      <c r="O1936" s="67"/>
      <c r="P1936" s="185">
        <f>O1936*H1936</f>
        <v>0</v>
      </c>
      <c r="Q1936" s="185">
        <v>3.6000000000000002E-4</v>
      </c>
      <c r="R1936" s="185">
        <f>Q1936*H1936</f>
        <v>0.23500799999999999</v>
      </c>
      <c r="S1936" s="185">
        <v>0</v>
      </c>
      <c r="T1936" s="186">
        <f>S1936*H1936</f>
        <v>0</v>
      </c>
      <c r="U1936" s="37"/>
      <c r="V1936" s="37"/>
      <c r="W1936" s="37"/>
      <c r="X1936" s="37"/>
      <c r="Y1936" s="37"/>
      <c r="Z1936" s="37"/>
      <c r="AA1936" s="37"/>
      <c r="AB1936" s="37"/>
      <c r="AC1936" s="37"/>
      <c r="AD1936" s="37"/>
      <c r="AE1936" s="37"/>
      <c r="AR1936" s="187" t="s">
        <v>286</v>
      </c>
      <c r="AT1936" s="187" t="s">
        <v>167</v>
      </c>
      <c r="AU1936" s="187" t="s">
        <v>87</v>
      </c>
      <c r="AY1936" s="20" t="s">
        <v>165</v>
      </c>
      <c r="BE1936" s="188">
        <f>IF(N1936="základní",J1936,0)</f>
        <v>0</v>
      </c>
      <c r="BF1936" s="188">
        <f>IF(N1936="snížená",J1936,0)</f>
        <v>0</v>
      </c>
      <c r="BG1936" s="188">
        <f>IF(N1936="zákl. přenesená",J1936,0)</f>
        <v>0</v>
      </c>
      <c r="BH1936" s="188">
        <f>IF(N1936="sníž. přenesená",J1936,0)</f>
        <v>0</v>
      </c>
      <c r="BI1936" s="188">
        <f>IF(N1936="nulová",J1936,0)</f>
        <v>0</v>
      </c>
      <c r="BJ1936" s="20" t="s">
        <v>85</v>
      </c>
      <c r="BK1936" s="188">
        <f>ROUND(I1936*H1936,2)</f>
        <v>0</v>
      </c>
      <c r="BL1936" s="20" t="s">
        <v>286</v>
      </c>
      <c r="BM1936" s="187" t="s">
        <v>2405</v>
      </c>
    </row>
    <row r="1937" spans="1:65" s="2" customFormat="1" ht="29.25">
      <c r="A1937" s="37"/>
      <c r="B1937" s="38"/>
      <c r="C1937" s="39"/>
      <c r="D1937" s="189" t="s">
        <v>174</v>
      </c>
      <c r="E1937" s="39"/>
      <c r="F1937" s="190" t="s">
        <v>2406</v>
      </c>
      <c r="G1937" s="39"/>
      <c r="H1937" s="39"/>
      <c r="I1937" s="191"/>
      <c r="J1937" s="39"/>
      <c r="K1937" s="39"/>
      <c r="L1937" s="42"/>
      <c r="M1937" s="192"/>
      <c r="N1937" s="193"/>
      <c r="O1937" s="67"/>
      <c r="P1937" s="67"/>
      <c r="Q1937" s="67"/>
      <c r="R1937" s="67"/>
      <c r="S1937" s="67"/>
      <c r="T1937" s="68"/>
      <c r="U1937" s="37"/>
      <c r="V1937" s="37"/>
      <c r="W1937" s="37"/>
      <c r="X1937" s="37"/>
      <c r="Y1937" s="37"/>
      <c r="Z1937" s="37"/>
      <c r="AA1937" s="37"/>
      <c r="AB1937" s="37"/>
      <c r="AC1937" s="37"/>
      <c r="AD1937" s="37"/>
      <c r="AE1937" s="37"/>
      <c r="AT1937" s="20" t="s">
        <v>174</v>
      </c>
      <c r="AU1937" s="20" t="s">
        <v>87</v>
      </c>
    </row>
    <row r="1938" spans="1:65" s="2" customFormat="1" ht="11.25">
      <c r="A1938" s="37"/>
      <c r="B1938" s="38"/>
      <c r="C1938" s="39"/>
      <c r="D1938" s="194" t="s">
        <v>176</v>
      </c>
      <c r="E1938" s="39"/>
      <c r="F1938" s="195" t="s">
        <v>2407</v>
      </c>
      <c r="G1938" s="39"/>
      <c r="H1938" s="39"/>
      <c r="I1938" s="191"/>
      <c r="J1938" s="39"/>
      <c r="K1938" s="39"/>
      <c r="L1938" s="42"/>
      <c r="M1938" s="192"/>
      <c r="N1938" s="193"/>
      <c r="O1938" s="67"/>
      <c r="P1938" s="67"/>
      <c r="Q1938" s="67"/>
      <c r="R1938" s="67"/>
      <c r="S1938" s="67"/>
      <c r="T1938" s="68"/>
      <c r="U1938" s="37"/>
      <c r="V1938" s="37"/>
      <c r="W1938" s="37"/>
      <c r="X1938" s="37"/>
      <c r="Y1938" s="37"/>
      <c r="Z1938" s="37"/>
      <c r="AA1938" s="37"/>
      <c r="AB1938" s="37"/>
      <c r="AC1938" s="37"/>
      <c r="AD1938" s="37"/>
      <c r="AE1938" s="37"/>
      <c r="AT1938" s="20" t="s">
        <v>176</v>
      </c>
      <c r="AU1938" s="20" t="s">
        <v>87</v>
      </c>
    </row>
    <row r="1939" spans="1:65" s="15" customFormat="1" ht="11.25">
      <c r="B1939" s="218"/>
      <c r="C1939" s="219"/>
      <c r="D1939" s="189" t="s">
        <v>178</v>
      </c>
      <c r="E1939" s="220" t="s">
        <v>21</v>
      </c>
      <c r="F1939" s="221" t="s">
        <v>2408</v>
      </c>
      <c r="G1939" s="219"/>
      <c r="H1939" s="220" t="s">
        <v>21</v>
      </c>
      <c r="I1939" s="222"/>
      <c r="J1939" s="219"/>
      <c r="K1939" s="219"/>
      <c r="L1939" s="223"/>
      <c r="M1939" s="224"/>
      <c r="N1939" s="225"/>
      <c r="O1939" s="225"/>
      <c r="P1939" s="225"/>
      <c r="Q1939" s="225"/>
      <c r="R1939" s="225"/>
      <c r="S1939" s="225"/>
      <c r="T1939" s="226"/>
      <c r="AT1939" s="227" t="s">
        <v>178</v>
      </c>
      <c r="AU1939" s="227" t="s">
        <v>87</v>
      </c>
      <c r="AV1939" s="15" t="s">
        <v>85</v>
      </c>
      <c r="AW1939" s="15" t="s">
        <v>38</v>
      </c>
      <c r="AX1939" s="15" t="s">
        <v>77</v>
      </c>
      <c r="AY1939" s="227" t="s">
        <v>165</v>
      </c>
    </row>
    <row r="1940" spans="1:65" s="13" customFormat="1" ht="11.25">
      <c r="B1940" s="196"/>
      <c r="C1940" s="197"/>
      <c r="D1940" s="189" t="s">
        <v>178</v>
      </c>
      <c r="E1940" s="198" t="s">
        <v>21</v>
      </c>
      <c r="F1940" s="199" t="s">
        <v>2409</v>
      </c>
      <c r="G1940" s="197"/>
      <c r="H1940" s="200">
        <v>32.799999999999997</v>
      </c>
      <c r="I1940" s="201"/>
      <c r="J1940" s="197"/>
      <c r="K1940" s="197"/>
      <c r="L1940" s="202"/>
      <c r="M1940" s="203"/>
      <c r="N1940" s="204"/>
      <c r="O1940" s="204"/>
      <c r="P1940" s="204"/>
      <c r="Q1940" s="204"/>
      <c r="R1940" s="204"/>
      <c r="S1940" s="204"/>
      <c r="T1940" s="205"/>
      <c r="AT1940" s="206" t="s">
        <v>178</v>
      </c>
      <c r="AU1940" s="206" t="s">
        <v>87</v>
      </c>
      <c r="AV1940" s="13" t="s">
        <v>87</v>
      </c>
      <c r="AW1940" s="13" t="s">
        <v>38</v>
      </c>
      <c r="AX1940" s="13" t="s">
        <v>77</v>
      </c>
      <c r="AY1940" s="206" t="s">
        <v>165</v>
      </c>
    </row>
    <row r="1941" spans="1:65" s="15" customFormat="1" ht="11.25">
      <c r="B1941" s="218"/>
      <c r="C1941" s="219"/>
      <c r="D1941" s="189" t="s">
        <v>178</v>
      </c>
      <c r="E1941" s="220" t="s">
        <v>21</v>
      </c>
      <c r="F1941" s="221" t="s">
        <v>2410</v>
      </c>
      <c r="G1941" s="219"/>
      <c r="H1941" s="220" t="s">
        <v>21</v>
      </c>
      <c r="I1941" s="222"/>
      <c r="J1941" s="219"/>
      <c r="K1941" s="219"/>
      <c r="L1941" s="223"/>
      <c r="M1941" s="224"/>
      <c r="N1941" s="225"/>
      <c r="O1941" s="225"/>
      <c r="P1941" s="225"/>
      <c r="Q1941" s="225"/>
      <c r="R1941" s="225"/>
      <c r="S1941" s="225"/>
      <c r="T1941" s="226"/>
      <c r="AT1941" s="227" t="s">
        <v>178</v>
      </c>
      <c r="AU1941" s="227" t="s">
        <v>87</v>
      </c>
      <c r="AV1941" s="15" t="s">
        <v>85</v>
      </c>
      <c r="AW1941" s="15" t="s">
        <v>38</v>
      </c>
      <c r="AX1941" s="15" t="s">
        <v>77</v>
      </c>
      <c r="AY1941" s="227" t="s">
        <v>165</v>
      </c>
    </row>
    <row r="1942" spans="1:65" s="13" customFormat="1" ht="11.25">
      <c r="B1942" s="196"/>
      <c r="C1942" s="197"/>
      <c r="D1942" s="189" t="s">
        <v>178</v>
      </c>
      <c r="E1942" s="198" t="s">
        <v>21</v>
      </c>
      <c r="F1942" s="199" t="s">
        <v>2411</v>
      </c>
      <c r="G1942" s="197"/>
      <c r="H1942" s="200">
        <v>6.5</v>
      </c>
      <c r="I1942" s="201"/>
      <c r="J1942" s="197"/>
      <c r="K1942" s="197"/>
      <c r="L1942" s="202"/>
      <c r="M1942" s="203"/>
      <c r="N1942" s="204"/>
      <c r="O1942" s="204"/>
      <c r="P1942" s="204"/>
      <c r="Q1942" s="204"/>
      <c r="R1942" s="204"/>
      <c r="S1942" s="204"/>
      <c r="T1942" s="205"/>
      <c r="AT1942" s="206" t="s">
        <v>178</v>
      </c>
      <c r="AU1942" s="206" t="s">
        <v>87</v>
      </c>
      <c r="AV1942" s="13" t="s">
        <v>87</v>
      </c>
      <c r="AW1942" s="13" t="s">
        <v>38</v>
      </c>
      <c r="AX1942" s="13" t="s">
        <v>77</v>
      </c>
      <c r="AY1942" s="206" t="s">
        <v>165</v>
      </c>
    </row>
    <row r="1943" spans="1:65" s="15" customFormat="1" ht="11.25">
      <c r="B1943" s="218"/>
      <c r="C1943" s="219"/>
      <c r="D1943" s="189" t="s">
        <v>178</v>
      </c>
      <c r="E1943" s="220" t="s">
        <v>21</v>
      </c>
      <c r="F1943" s="221" t="s">
        <v>2412</v>
      </c>
      <c r="G1943" s="219"/>
      <c r="H1943" s="220" t="s">
        <v>21</v>
      </c>
      <c r="I1943" s="222"/>
      <c r="J1943" s="219"/>
      <c r="K1943" s="219"/>
      <c r="L1943" s="223"/>
      <c r="M1943" s="224"/>
      <c r="N1943" s="225"/>
      <c r="O1943" s="225"/>
      <c r="P1943" s="225"/>
      <c r="Q1943" s="225"/>
      <c r="R1943" s="225"/>
      <c r="S1943" s="225"/>
      <c r="T1943" s="226"/>
      <c r="AT1943" s="227" t="s">
        <v>178</v>
      </c>
      <c r="AU1943" s="227" t="s">
        <v>87</v>
      </c>
      <c r="AV1943" s="15" t="s">
        <v>85</v>
      </c>
      <c r="AW1943" s="15" t="s">
        <v>38</v>
      </c>
      <c r="AX1943" s="15" t="s">
        <v>77</v>
      </c>
      <c r="AY1943" s="227" t="s">
        <v>165</v>
      </c>
    </row>
    <row r="1944" spans="1:65" s="13" customFormat="1" ht="11.25">
      <c r="B1944" s="196"/>
      <c r="C1944" s="197"/>
      <c r="D1944" s="189" t="s">
        <v>178</v>
      </c>
      <c r="E1944" s="198" t="s">
        <v>21</v>
      </c>
      <c r="F1944" s="199" t="s">
        <v>2413</v>
      </c>
      <c r="G1944" s="197"/>
      <c r="H1944" s="200">
        <v>259.2</v>
      </c>
      <c r="I1944" s="201"/>
      <c r="J1944" s="197"/>
      <c r="K1944" s="197"/>
      <c r="L1944" s="202"/>
      <c r="M1944" s="203"/>
      <c r="N1944" s="204"/>
      <c r="O1944" s="204"/>
      <c r="P1944" s="204"/>
      <c r="Q1944" s="204"/>
      <c r="R1944" s="204"/>
      <c r="S1944" s="204"/>
      <c r="T1944" s="205"/>
      <c r="AT1944" s="206" t="s">
        <v>178</v>
      </c>
      <c r="AU1944" s="206" t="s">
        <v>87</v>
      </c>
      <c r="AV1944" s="13" t="s">
        <v>87</v>
      </c>
      <c r="AW1944" s="13" t="s">
        <v>38</v>
      </c>
      <c r="AX1944" s="13" t="s">
        <v>77</v>
      </c>
      <c r="AY1944" s="206" t="s">
        <v>165</v>
      </c>
    </row>
    <row r="1945" spans="1:65" s="15" customFormat="1" ht="11.25">
      <c r="B1945" s="218"/>
      <c r="C1945" s="219"/>
      <c r="D1945" s="189" t="s">
        <v>178</v>
      </c>
      <c r="E1945" s="220" t="s">
        <v>21</v>
      </c>
      <c r="F1945" s="221" t="s">
        <v>2414</v>
      </c>
      <c r="G1945" s="219"/>
      <c r="H1945" s="220" t="s">
        <v>21</v>
      </c>
      <c r="I1945" s="222"/>
      <c r="J1945" s="219"/>
      <c r="K1945" s="219"/>
      <c r="L1945" s="223"/>
      <c r="M1945" s="224"/>
      <c r="N1945" s="225"/>
      <c r="O1945" s="225"/>
      <c r="P1945" s="225"/>
      <c r="Q1945" s="225"/>
      <c r="R1945" s="225"/>
      <c r="S1945" s="225"/>
      <c r="T1945" s="226"/>
      <c r="AT1945" s="227" t="s">
        <v>178</v>
      </c>
      <c r="AU1945" s="227" t="s">
        <v>87</v>
      </c>
      <c r="AV1945" s="15" t="s">
        <v>85</v>
      </c>
      <c r="AW1945" s="15" t="s">
        <v>38</v>
      </c>
      <c r="AX1945" s="15" t="s">
        <v>77</v>
      </c>
      <c r="AY1945" s="227" t="s">
        <v>165</v>
      </c>
    </row>
    <row r="1946" spans="1:65" s="13" customFormat="1" ht="11.25">
      <c r="B1946" s="196"/>
      <c r="C1946" s="197"/>
      <c r="D1946" s="189" t="s">
        <v>178</v>
      </c>
      <c r="E1946" s="198" t="s">
        <v>21</v>
      </c>
      <c r="F1946" s="199" t="s">
        <v>2415</v>
      </c>
      <c r="G1946" s="197"/>
      <c r="H1946" s="200">
        <v>99.5</v>
      </c>
      <c r="I1946" s="201"/>
      <c r="J1946" s="197"/>
      <c r="K1946" s="197"/>
      <c r="L1946" s="202"/>
      <c r="M1946" s="203"/>
      <c r="N1946" s="204"/>
      <c r="O1946" s="204"/>
      <c r="P1946" s="204"/>
      <c r="Q1946" s="204"/>
      <c r="R1946" s="204"/>
      <c r="S1946" s="204"/>
      <c r="T1946" s="205"/>
      <c r="AT1946" s="206" t="s">
        <v>178</v>
      </c>
      <c r="AU1946" s="206" t="s">
        <v>87</v>
      </c>
      <c r="AV1946" s="13" t="s">
        <v>87</v>
      </c>
      <c r="AW1946" s="13" t="s">
        <v>38</v>
      </c>
      <c r="AX1946" s="13" t="s">
        <v>77</v>
      </c>
      <c r="AY1946" s="206" t="s">
        <v>165</v>
      </c>
    </row>
    <row r="1947" spans="1:65" s="13" customFormat="1" ht="22.5">
      <c r="B1947" s="196"/>
      <c r="C1947" s="197"/>
      <c r="D1947" s="189" t="s">
        <v>178</v>
      </c>
      <c r="E1947" s="198" t="s">
        <v>21</v>
      </c>
      <c r="F1947" s="199" t="s">
        <v>2416</v>
      </c>
      <c r="G1947" s="197"/>
      <c r="H1947" s="200">
        <v>254.8</v>
      </c>
      <c r="I1947" s="201"/>
      <c r="J1947" s="197"/>
      <c r="K1947" s="197"/>
      <c r="L1947" s="202"/>
      <c r="M1947" s="203"/>
      <c r="N1947" s="204"/>
      <c r="O1947" s="204"/>
      <c r="P1947" s="204"/>
      <c r="Q1947" s="204"/>
      <c r="R1947" s="204"/>
      <c r="S1947" s="204"/>
      <c r="T1947" s="205"/>
      <c r="AT1947" s="206" t="s">
        <v>178</v>
      </c>
      <c r="AU1947" s="206" t="s">
        <v>87</v>
      </c>
      <c r="AV1947" s="13" t="s">
        <v>87</v>
      </c>
      <c r="AW1947" s="13" t="s">
        <v>38</v>
      </c>
      <c r="AX1947" s="13" t="s">
        <v>77</v>
      </c>
      <c r="AY1947" s="206" t="s">
        <v>165</v>
      </c>
    </row>
    <row r="1948" spans="1:65" s="14" customFormat="1" ht="11.25">
      <c r="B1948" s="207"/>
      <c r="C1948" s="208"/>
      <c r="D1948" s="189" t="s">
        <v>178</v>
      </c>
      <c r="E1948" s="209" t="s">
        <v>21</v>
      </c>
      <c r="F1948" s="210" t="s">
        <v>180</v>
      </c>
      <c r="G1948" s="208"/>
      <c r="H1948" s="211">
        <v>652.79999999999995</v>
      </c>
      <c r="I1948" s="212"/>
      <c r="J1948" s="208"/>
      <c r="K1948" s="208"/>
      <c r="L1948" s="213"/>
      <c r="M1948" s="214"/>
      <c r="N1948" s="215"/>
      <c r="O1948" s="215"/>
      <c r="P1948" s="215"/>
      <c r="Q1948" s="215"/>
      <c r="R1948" s="215"/>
      <c r="S1948" s="215"/>
      <c r="T1948" s="216"/>
      <c r="AT1948" s="217" t="s">
        <v>178</v>
      </c>
      <c r="AU1948" s="217" t="s">
        <v>87</v>
      </c>
      <c r="AV1948" s="14" t="s">
        <v>172</v>
      </c>
      <c r="AW1948" s="14" t="s">
        <v>38</v>
      </c>
      <c r="AX1948" s="14" t="s">
        <v>85</v>
      </c>
      <c r="AY1948" s="217" t="s">
        <v>165</v>
      </c>
    </row>
    <row r="1949" spans="1:65" s="2" customFormat="1" ht="21.75" customHeight="1">
      <c r="A1949" s="37"/>
      <c r="B1949" s="38"/>
      <c r="C1949" s="176" t="s">
        <v>2417</v>
      </c>
      <c r="D1949" s="176" t="s">
        <v>167</v>
      </c>
      <c r="E1949" s="177" t="s">
        <v>2418</v>
      </c>
      <c r="F1949" s="178" t="s">
        <v>2419</v>
      </c>
      <c r="G1949" s="179" t="s">
        <v>189</v>
      </c>
      <c r="H1949" s="180">
        <v>200</v>
      </c>
      <c r="I1949" s="181"/>
      <c r="J1949" s="182">
        <f>ROUND(I1949*H1949,2)</f>
        <v>0</v>
      </c>
      <c r="K1949" s="178" t="s">
        <v>171</v>
      </c>
      <c r="L1949" s="42"/>
      <c r="M1949" s="183" t="s">
        <v>21</v>
      </c>
      <c r="N1949" s="184" t="s">
        <v>48</v>
      </c>
      <c r="O1949" s="67"/>
      <c r="P1949" s="185">
        <f>O1949*H1949</f>
        <v>0</v>
      </c>
      <c r="Q1949" s="185">
        <v>5.1900000000000002E-3</v>
      </c>
      <c r="R1949" s="185">
        <f>Q1949*H1949</f>
        <v>1.038</v>
      </c>
      <c r="S1949" s="185">
        <v>0</v>
      </c>
      <c r="T1949" s="186">
        <f>S1949*H1949</f>
        <v>0</v>
      </c>
      <c r="U1949" s="37"/>
      <c r="V1949" s="37"/>
      <c r="W1949" s="37"/>
      <c r="X1949" s="37"/>
      <c r="Y1949" s="37"/>
      <c r="Z1949" s="37"/>
      <c r="AA1949" s="37"/>
      <c r="AB1949" s="37"/>
      <c r="AC1949" s="37"/>
      <c r="AD1949" s="37"/>
      <c r="AE1949" s="37"/>
      <c r="AR1949" s="187" t="s">
        <v>286</v>
      </c>
      <c r="AT1949" s="187" t="s">
        <v>167</v>
      </c>
      <c r="AU1949" s="187" t="s">
        <v>87</v>
      </c>
      <c r="AY1949" s="20" t="s">
        <v>165</v>
      </c>
      <c r="BE1949" s="188">
        <f>IF(N1949="základní",J1949,0)</f>
        <v>0</v>
      </c>
      <c r="BF1949" s="188">
        <f>IF(N1949="snížená",J1949,0)</f>
        <v>0</v>
      </c>
      <c r="BG1949" s="188">
        <f>IF(N1949="zákl. přenesená",J1949,0)</f>
        <v>0</v>
      </c>
      <c r="BH1949" s="188">
        <f>IF(N1949="sníž. přenesená",J1949,0)</f>
        <v>0</v>
      </c>
      <c r="BI1949" s="188">
        <f>IF(N1949="nulová",J1949,0)</f>
        <v>0</v>
      </c>
      <c r="BJ1949" s="20" t="s">
        <v>85</v>
      </c>
      <c r="BK1949" s="188">
        <f>ROUND(I1949*H1949,2)</f>
        <v>0</v>
      </c>
      <c r="BL1949" s="20" t="s">
        <v>286</v>
      </c>
      <c r="BM1949" s="187" t="s">
        <v>2420</v>
      </c>
    </row>
    <row r="1950" spans="1:65" s="2" customFormat="1" ht="29.25">
      <c r="A1950" s="37"/>
      <c r="B1950" s="38"/>
      <c r="C1950" s="39"/>
      <c r="D1950" s="189" t="s">
        <v>174</v>
      </c>
      <c r="E1950" s="39"/>
      <c r="F1950" s="190" t="s">
        <v>2421</v>
      </c>
      <c r="G1950" s="39"/>
      <c r="H1950" s="39"/>
      <c r="I1950" s="191"/>
      <c r="J1950" s="39"/>
      <c r="K1950" s="39"/>
      <c r="L1950" s="42"/>
      <c r="M1950" s="192"/>
      <c r="N1950" s="193"/>
      <c r="O1950" s="67"/>
      <c r="P1950" s="67"/>
      <c r="Q1950" s="67"/>
      <c r="R1950" s="67"/>
      <c r="S1950" s="67"/>
      <c r="T1950" s="68"/>
      <c r="U1950" s="37"/>
      <c r="V1950" s="37"/>
      <c r="W1950" s="37"/>
      <c r="X1950" s="37"/>
      <c r="Y1950" s="37"/>
      <c r="Z1950" s="37"/>
      <c r="AA1950" s="37"/>
      <c r="AB1950" s="37"/>
      <c r="AC1950" s="37"/>
      <c r="AD1950" s="37"/>
      <c r="AE1950" s="37"/>
      <c r="AT1950" s="20" t="s">
        <v>174</v>
      </c>
      <c r="AU1950" s="20" t="s">
        <v>87</v>
      </c>
    </row>
    <row r="1951" spans="1:65" s="2" customFormat="1" ht="11.25">
      <c r="A1951" s="37"/>
      <c r="B1951" s="38"/>
      <c r="C1951" s="39"/>
      <c r="D1951" s="194" t="s">
        <v>176</v>
      </c>
      <c r="E1951" s="39"/>
      <c r="F1951" s="195" t="s">
        <v>2422</v>
      </c>
      <c r="G1951" s="39"/>
      <c r="H1951" s="39"/>
      <c r="I1951" s="191"/>
      <c r="J1951" s="39"/>
      <c r="K1951" s="39"/>
      <c r="L1951" s="42"/>
      <c r="M1951" s="192"/>
      <c r="N1951" s="193"/>
      <c r="O1951" s="67"/>
      <c r="P1951" s="67"/>
      <c r="Q1951" s="67"/>
      <c r="R1951" s="67"/>
      <c r="S1951" s="67"/>
      <c r="T1951" s="68"/>
      <c r="U1951" s="37"/>
      <c r="V1951" s="37"/>
      <c r="W1951" s="37"/>
      <c r="X1951" s="37"/>
      <c r="Y1951" s="37"/>
      <c r="Z1951" s="37"/>
      <c r="AA1951" s="37"/>
      <c r="AB1951" s="37"/>
      <c r="AC1951" s="37"/>
      <c r="AD1951" s="37"/>
      <c r="AE1951" s="37"/>
      <c r="AT1951" s="20" t="s">
        <v>176</v>
      </c>
      <c r="AU1951" s="20" t="s">
        <v>87</v>
      </c>
    </row>
    <row r="1952" spans="1:65" s="13" customFormat="1" ht="11.25">
      <c r="B1952" s="196"/>
      <c r="C1952" s="197"/>
      <c r="D1952" s="189" t="s">
        <v>178</v>
      </c>
      <c r="E1952" s="198" t="s">
        <v>21</v>
      </c>
      <c r="F1952" s="199" t="s">
        <v>2423</v>
      </c>
      <c r="G1952" s="197"/>
      <c r="H1952" s="200">
        <v>200</v>
      </c>
      <c r="I1952" s="201"/>
      <c r="J1952" s="197"/>
      <c r="K1952" s="197"/>
      <c r="L1952" s="202"/>
      <c r="M1952" s="203"/>
      <c r="N1952" s="204"/>
      <c r="O1952" s="204"/>
      <c r="P1952" s="204"/>
      <c r="Q1952" s="204"/>
      <c r="R1952" s="204"/>
      <c r="S1952" s="204"/>
      <c r="T1952" s="205"/>
      <c r="AT1952" s="206" t="s">
        <v>178</v>
      </c>
      <c r="AU1952" s="206" t="s">
        <v>87</v>
      </c>
      <c r="AV1952" s="13" t="s">
        <v>87</v>
      </c>
      <c r="AW1952" s="13" t="s">
        <v>38</v>
      </c>
      <c r="AX1952" s="13" t="s">
        <v>77</v>
      </c>
      <c r="AY1952" s="206" t="s">
        <v>165</v>
      </c>
    </row>
    <row r="1953" spans="1:65" s="14" customFormat="1" ht="11.25">
      <c r="B1953" s="207"/>
      <c r="C1953" s="208"/>
      <c r="D1953" s="189" t="s">
        <v>178</v>
      </c>
      <c r="E1953" s="209" t="s">
        <v>21</v>
      </c>
      <c r="F1953" s="210" t="s">
        <v>180</v>
      </c>
      <c r="G1953" s="208"/>
      <c r="H1953" s="211">
        <v>200</v>
      </c>
      <c r="I1953" s="212"/>
      <c r="J1953" s="208"/>
      <c r="K1953" s="208"/>
      <c r="L1953" s="213"/>
      <c r="M1953" s="214"/>
      <c r="N1953" s="215"/>
      <c r="O1953" s="215"/>
      <c r="P1953" s="215"/>
      <c r="Q1953" s="215"/>
      <c r="R1953" s="215"/>
      <c r="S1953" s="215"/>
      <c r="T1953" s="216"/>
      <c r="AT1953" s="217" t="s">
        <v>178</v>
      </c>
      <c r="AU1953" s="217" t="s">
        <v>87</v>
      </c>
      <c r="AV1953" s="14" t="s">
        <v>172</v>
      </c>
      <c r="AW1953" s="14" t="s">
        <v>38</v>
      </c>
      <c r="AX1953" s="14" t="s">
        <v>85</v>
      </c>
      <c r="AY1953" s="217" t="s">
        <v>165</v>
      </c>
    </row>
    <row r="1954" spans="1:65" s="2" customFormat="1" ht="16.5" customHeight="1">
      <c r="A1954" s="37"/>
      <c r="B1954" s="38"/>
      <c r="C1954" s="176" t="s">
        <v>2424</v>
      </c>
      <c r="D1954" s="176" t="s">
        <v>167</v>
      </c>
      <c r="E1954" s="177" t="s">
        <v>2425</v>
      </c>
      <c r="F1954" s="178" t="s">
        <v>2426</v>
      </c>
      <c r="G1954" s="179" t="s">
        <v>189</v>
      </c>
      <c r="H1954" s="180">
        <v>294.858</v>
      </c>
      <c r="I1954" s="181"/>
      <c r="J1954" s="182">
        <f>ROUND(I1954*H1954,2)</f>
        <v>0</v>
      </c>
      <c r="K1954" s="178" t="s">
        <v>171</v>
      </c>
      <c r="L1954" s="42"/>
      <c r="M1954" s="183" t="s">
        <v>21</v>
      </c>
      <c r="N1954" s="184" t="s">
        <v>48</v>
      </c>
      <c r="O1954" s="67"/>
      <c r="P1954" s="185">
        <f>O1954*H1954</f>
        <v>0</v>
      </c>
      <c r="Q1954" s="185">
        <v>3.6000000000000002E-4</v>
      </c>
      <c r="R1954" s="185">
        <f>Q1954*H1954</f>
        <v>0.10614888000000001</v>
      </c>
      <c r="S1954" s="185">
        <v>0</v>
      </c>
      <c r="T1954" s="186">
        <f>S1954*H1954</f>
        <v>0</v>
      </c>
      <c r="U1954" s="37"/>
      <c r="V1954" s="37"/>
      <c r="W1954" s="37"/>
      <c r="X1954" s="37"/>
      <c r="Y1954" s="37"/>
      <c r="Z1954" s="37"/>
      <c r="AA1954" s="37"/>
      <c r="AB1954" s="37"/>
      <c r="AC1954" s="37"/>
      <c r="AD1954" s="37"/>
      <c r="AE1954" s="37"/>
      <c r="AR1954" s="187" t="s">
        <v>286</v>
      </c>
      <c r="AT1954" s="187" t="s">
        <v>167</v>
      </c>
      <c r="AU1954" s="187" t="s">
        <v>87</v>
      </c>
      <c r="AY1954" s="20" t="s">
        <v>165</v>
      </c>
      <c r="BE1954" s="188">
        <f>IF(N1954="základní",J1954,0)</f>
        <v>0</v>
      </c>
      <c r="BF1954" s="188">
        <f>IF(N1954="snížená",J1954,0)</f>
        <v>0</v>
      </c>
      <c r="BG1954" s="188">
        <f>IF(N1954="zákl. přenesená",J1954,0)</f>
        <v>0</v>
      </c>
      <c r="BH1954" s="188">
        <f>IF(N1954="sníž. přenesená",J1954,0)</f>
        <v>0</v>
      </c>
      <c r="BI1954" s="188">
        <f>IF(N1954="nulová",J1954,0)</f>
        <v>0</v>
      </c>
      <c r="BJ1954" s="20" t="s">
        <v>85</v>
      </c>
      <c r="BK1954" s="188">
        <f>ROUND(I1954*H1954,2)</f>
        <v>0</v>
      </c>
      <c r="BL1954" s="20" t="s">
        <v>286</v>
      </c>
      <c r="BM1954" s="187" t="s">
        <v>2427</v>
      </c>
    </row>
    <row r="1955" spans="1:65" s="2" customFormat="1" ht="29.25">
      <c r="A1955" s="37"/>
      <c r="B1955" s="38"/>
      <c r="C1955" s="39"/>
      <c r="D1955" s="189" t="s">
        <v>174</v>
      </c>
      <c r="E1955" s="39"/>
      <c r="F1955" s="190" t="s">
        <v>2428</v>
      </c>
      <c r="G1955" s="39"/>
      <c r="H1955" s="39"/>
      <c r="I1955" s="191"/>
      <c r="J1955" s="39"/>
      <c r="K1955" s="39"/>
      <c r="L1955" s="42"/>
      <c r="M1955" s="192"/>
      <c r="N1955" s="193"/>
      <c r="O1955" s="67"/>
      <c r="P1955" s="67"/>
      <c r="Q1955" s="67"/>
      <c r="R1955" s="67"/>
      <c r="S1955" s="67"/>
      <c r="T1955" s="68"/>
      <c r="U1955" s="37"/>
      <c r="V1955" s="37"/>
      <c r="W1955" s="37"/>
      <c r="X1955" s="37"/>
      <c r="Y1955" s="37"/>
      <c r="Z1955" s="37"/>
      <c r="AA1955" s="37"/>
      <c r="AB1955" s="37"/>
      <c r="AC1955" s="37"/>
      <c r="AD1955" s="37"/>
      <c r="AE1955" s="37"/>
      <c r="AT1955" s="20" t="s">
        <v>174</v>
      </c>
      <c r="AU1955" s="20" t="s">
        <v>87</v>
      </c>
    </row>
    <row r="1956" spans="1:65" s="2" customFormat="1" ht="11.25">
      <c r="A1956" s="37"/>
      <c r="B1956" s="38"/>
      <c r="C1956" s="39"/>
      <c r="D1956" s="194" t="s">
        <v>176</v>
      </c>
      <c r="E1956" s="39"/>
      <c r="F1956" s="195" t="s">
        <v>2429</v>
      </c>
      <c r="G1956" s="39"/>
      <c r="H1956" s="39"/>
      <c r="I1956" s="191"/>
      <c r="J1956" s="39"/>
      <c r="K1956" s="39"/>
      <c r="L1956" s="42"/>
      <c r="M1956" s="192"/>
      <c r="N1956" s="193"/>
      <c r="O1956" s="67"/>
      <c r="P1956" s="67"/>
      <c r="Q1956" s="67"/>
      <c r="R1956" s="67"/>
      <c r="S1956" s="67"/>
      <c r="T1956" s="68"/>
      <c r="U1956" s="37"/>
      <c r="V1956" s="37"/>
      <c r="W1956" s="37"/>
      <c r="X1956" s="37"/>
      <c r="Y1956" s="37"/>
      <c r="Z1956" s="37"/>
      <c r="AA1956" s="37"/>
      <c r="AB1956" s="37"/>
      <c r="AC1956" s="37"/>
      <c r="AD1956" s="37"/>
      <c r="AE1956" s="37"/>
      <c r="AT1956" s="20" t="s">
        <v>176</v>
      </c>
      <c r="AU1956" s="20" t="s">
        <v>87</v>
      </c>
    </row>
    <row r="1957" spans="1:65" s="13" customFormat="1" ht="45">
      <c r="B1957" s="196"/>
      <c r="C1957" s="197"/>
      <c r="D1957" s="189" t="s">
        <v>178</v>
      </c>
      <c r="E1957" s="198" t="s">
        <v>21</v>
      </c>
      <c r="F1957" s="199" t="s">
        <v>2430</v>
      </c>
      <c r="G1957" s="197"/>
      <c r="H1957" s="200">
        <v>176.054</v>
      </c>
      <c r="I1957" s="201"/>
      <c r="J1957" s="197"/>
      <c r="K1957" s="197"/>
      <c r="L1957" s="202"/>
      <c r="M1957" s="203"/>
      <c r="N1957" s="204"/>
      <c r="O1957" s="204"/>
      <c r="P1957" s="204"/>
      <c r="Q1957" s="204"/>
      <c r="R1957" s="204"/>
      <c r="S1957" s="204"/>
      <c r="T1957" s="205"/>
      <c r="AT1957" s="206" t="s">
        <v>178</v>
      </c>
      <c r="AU1957" s="206" t="s">
        <v>87</v>
      </c>
      <c r="AV1957" s="13" t="s">
        <v>87</v>
      </c>
      <c r="AW1957" s="13" t="s">
        <v>38</v>
      </c>
      <c r="AX1957" s="13" t="s">
        <v>77</v>
      </c>
      <c r="AY1957" s="206" t="s">
        <v>165</v>
      </c>
    </row>
    <row r="1958" spans="1:65" s="13" customFormat="1" ht="11.25">
      <c r="B1958" s="196"/>
      <c r="C1958" s="197"/>
      <c r="D1958" s="189" t="s">
        <v>178</v>
      </c>
      <c r="E1958" s="198" t="s">
        <v>21</v>
      </c>
      <c r="F1958" s="199" t="s">
        <v>2431</v>
      </c>
      <c r="G1958" s="197"/>
      <c r="H1958" s="200">
        <v>18.803999999999998</v>
      </c>
      <c r="I1958" s="201"/>
      <c r="J1958" s="197"/>
      <c r="K1958" s="197"/>
      <c r="L1958" s="202"/>
      <c r="M1958" s="203"/>
      <c r="N1958" s="204"/>
      <c r="O1958" s="204"/>
      <c r="P1958" s="204"/>
      <c r="Q1958" s="204"/>
      <c r="R1958" s="204"/>
      <c r="S1958" s="204"/>
      <c r="T1958" s="205"/>
      <c r="AT1958" s="206" t="s">
        <v>178</v>
      </c>
      <c r="AU1958" s="206" t="s">
        <v>87</v>
      </c>
      <c r="AV1958" s="13" t="s">
        <v>87</v>
      </c>
      <c r="AW1958" s="13" t="s">
        <v>38</v>
      </c>
      <c r="AX1958" s="13" t="s">
        <v>77</v>
      </c>
      <c r="AY1958" s="206" t="s">
        <v>165</v>
      </c>
    </row>
    <row r="1959" spans="1:65" s="13" customFormat="1" ht="11.25">
      <c r="B1959" s="196"/>
      <c r="C1959" s="197"/>
      <c r="D1959" s="189" t="s">
        <v>178</v>
      </c>
      <c r="E1959" s="198" t="s">
        <v>21</v>
      </c>
      <c r="F1959" s="199" t="s">
        <v>2432</v>
      </c>
      <c r="G1959" s="197"/>
      <c r="H1959" s="200">
        <v>100</v>
      </c>
      <c r="I1959" s="201"/>
      <c r="J1959" s="197"/>
      <c r="K1959" s="197"/>
      <c r="L1959" s="202"/>
      <c r="M1959" s="203"/>
      <c r="N1959" s="204"/>
      <c r="O1959" s="204"/>
      <c r="P1959" s="204"/>
      <c r="Q1959" s="204"/>
      <c r="R1959" s="204"/>
      <c r="S1959" s="204"/>
      <c r="T1959" s="205"/>
      <c r="AT1959" s="206" t="s">
        <v>178</v>
      </c>
      <c r="AU1959" s="206" t="s">
        <v>87</v>
      </c>
      <c r="AV1959" s="13" t="s">
        <v>87</v>
      </c>
      <c r="AW1959" s="13" t="s">
        <v>38</v>
      </c>
      <c r="AX1959" s="13" t="s">
        <v>77</v>
      </c>
      <c r="AY1959" s="206" t="s">
        <v>165</v>
      </c>
    </row>
    <row r="1960" spans="1:65" s="14" customFormat="1" ht="11.25">
      <c r="B1960" s="207"/>
      <c r="C1960" s="208"/>
      <c r="D1960" s="189" t="s">
        <v>178</v>
      </c>
      <c r="E1960" s="209" t="s">
        <v>21</v>
      </c>
      <c r="F1960" s="210" t="s">
        <v>180</v>
      </c>
      <c r="G1960" s="208"/>
      <c r="H1960" s="211">
        <v>294.858</v>
      </c>
      <c r="I1960" s="212"/>
      <c r="J1960" s="208"/>
      <c r="K1960" s="208"/>
      <c r="L1960" s="213"/>
      <c r="M1960" s="214"/>
      <c r="N1960" s="215"/>
      <c r="O1960" s="215"/>
      <c r="P1960" s="215"/>
      <c r="Q1960" s="215"/>
      <c r="R1960" s="215"/>
      <c r="S1960" s="215"/>
      <c r="T1960" s="216"/>
      <c r="AT1960" s="217" t="s">
        <v>178</v>
      </c>
      <c r="AU1960" s="217" t="s">
        <v>87</v>
      </c>
      <c r="AV1960" s="14" t="s">
        <v>172</v>
      </c>
      <c r="AW1960" s="14" t="s">
        <v>38</v>
      </c>
      <c r="AX1960" s="14" t="s">
        <v>85</v>
      </c>
      <c r="AY1960" s="217" t="s">
        <v>165</v>
      </c>
    </row>
    <row r="1961" spans="1:65" s="2" customFormat="1" ht="16.5" customHeight="1">
      <c r="A1961" s="37"/>
      <c r="B1961" s="38"/>
      <c r="C1961" s="176" t="s">
        <v>2433</v>
      </c>
      <c r="D1961" s="176" t="s">
        <v>167</v>
      </c>
      <c r="E1961" s="177" t="s">
        <v>2434</v>
      </c>
      <c r="F1961" s="178" t="s">
        <v>2435</v>
      </c>
      <c r="G1961" s="179" t="s">
        <v>170</v>
      </c>
      <c r="H1961" s="180">
        <v>1371.0609999999999</v>
      </c>
      <c r="I1961" s="181"/>
      <c r="J1961" s="182">
        <f>ROUND(I1961*H1961,2)</f>
        <v>0</v>
      </c>
      <c r="K1961" s="178" t="s">
        <v>171</v>
      </c>
      <c r="L1961" s="42"/>
      <c r="M1961" s="183" t="s">
        <v>21</v>
      </c>
      <c r="N1961" s="184" t="s">
        <v>48</v>
      </c>
      <c r="O1961" s="67"/>
      <c r="P1961" s="185">
        <f>O1961*H1961</f>
        <v>0</v>
      </c>
      <c r="Q1961" s="185">
        <v>3.2000000000000002E-3</v>
      </c>
      <c r="R1961" s="185">
        <f>Q1961*H1961</f>
        <v>4.3873952000000003</v>
      </c>
      <c r="S1961" s="185">
        <v>0</v>
      </c>
      <c r="T1961" s="186">
        <f>S1961*H1961</f>
        <v>0</v>
      </c>
      <c r="U1961" s="37"/>
      <c r="V1961" s="37"/>
      <c r="W1961" s="37"/>
      <c r="X1961" s="37"/>
      <c r="Y1961" s="37"/>
      <c r="Z1961" s="37"/>
      <c r="AA1961" s="37"/>
      <c r="AB1961" s="37"/>
      <c r="AC1961" s="37"/>
      <c r="AD1961" s="37"/>
      <c r="AE1961" s="37"/>
      <c r="AR1961" s="187" t="s">
        <v>286</v>
      </c>
      <c r="AT1961" s="187" t="s">
        <v>167</v>
      </c>
      <c r="AU1961" s="187" t="s">
        <v>87</v>
      </c>
      <c r="AY1961" s="20" t="s">
        <v>165</v>
      </c>
      <c r="BE1961" s="188">
        <f>IF(N1961="základní",J1961,0)</f>
        <v>0</v>
      </c>
      <c r="BF1961" s="188">
        <f>IF(N1961="snížená",J1961,0)</f>
        <v>0</v>
      </c>
      <c r="BG1961" s="188">
        <f>IF(N1961="zákl. přenesená",J1961,0)</f>
        <v>0</v>
      </c>
      <c r="BH1961" s="188">
        <f>IF(N1961="sníž. přenesená",J1961,0)</f>
        <v>0</v>
      </c>
      <c r="BI1961" s="188">
        <f>IF(N1961="nulová",J1961,0)</f>
        <v>0</v>
      </c>
      <c r="BJ1961" s="20" t="s">
        <v>85</v>
      </c>
      <c r="BK1961" s="188">
        <f>ROUND(I1961*H1961,2)</f>
        <v>0</v>
      </c>
      <c r="BL1961" s="20" t="s">
        <v>286</v>
      </c>
      <c r="BM1961" s="187" t="s">
        <v>2436</v>
      </c>
    </row>
    <row r="1962" spans="1:65" s="2" customFormat="1" ht="19.5">
      <c r="A1962" s="37"/>
      <c r="B1962" s="38"/>
      <c r="C1962" s="39"/>
      <c r="D1962" s="189" t="s">
        <v>174</v>
      </c>
      <c r="E1962" s="39"/>
      <c r="F1962" s="190" t="s">
        <v>2437</v>
      </c>
      <c r="G1962" s="39"/>
      <c r="H1962" s="39"/>
      <c r="I1962" s="191"/>
      <c r="J1962" s="39"/>
      <c r="K1962" s="39"/>
      <c r="L1962" s="42"/>
      <c r="M1962" s="192"/>
      <c r="N1962" s="193"/>
      <c r="O1962" s="67"/>
      <c r="P1962" s="67"/>
      <c r="Q1962" s="67"/>
      <c r="R1962" s="67"/>
      <c r="S1962" s="67"/>
      <c r="T1962" s="68"/>
      <c r="U1962" s="37"/>
      <c r="V1962" s="37"/>
      <c r="W1962" s="37"/>
      <c r="X1962" s="37"/>
      <c r="Y1962" s="37"/>
      <c r="Z1962" s="37"/>
      <c r="AA1962" s="37"/>
      <c r="AB1962" s="37"/>
      <c r="AC1962" s="37"/>
      <c r="AD1962" s="37"/>
      <c r="AE1962" s="37"/>
      <c r="AT1962" s="20" t="s">
        <v>174</v>
      </c>
      <c r="AU1962" s="20" t="s">
        <v>87</v>
      </c>
    </row>
    <row r="1963" spans="1:65" s="2" customFormat="1" ht="11.25">
      <c r="A1963" s="37"/>
      <c r="B1963" s="38"/>
      <c r="C1963" s="39"/>
      <c r="D1963" s="194" t="s">
        <v>176</v>
      </c>
      <c r="E1963" s="39"/>
      <c r="F1963" s="195" t="s">
        <v>2438</v>
      </c>
      <c r="G1963" s="39"/>
      <c r="H1963" s="39"/>
      <c r="I1963" s="191"/>
      <c r="J1963" s="39"/>
      <c r="K1963" s="39"/>
      <c r="L1963" s="42"/>
      <c r="M1963" s="192"/>
      <c r="N1963" s="193"/>
      <c r="O1963" s="67"/>
      <c r="P1963" s="67"/>
      <c r="Q1963" s="67"/>
      <c r="R1963" s="67"/>
      <c r="S1963" s="67"/>
      <c r="T1963" s="68"/>
      <c r="U1963" s="37"/>
      <c r="V1963" s="37"/>
      <c r="W1963" s="37"/>
      <c r="X1963" s="37"/>
      <c r="Y1963" s="37"/>
      <c r="Z1963" s="37"/>
      <c r="AA1963" s="37"/>
      <c r="AB1963" s="37"/>
      <c r="AC1963" s="37"/>
      <c r="AD1963" s="37"/>
      <c r="AE1963" s="37"/>
      <c r="AT1963" s="20" t="s">
        <v>176</v>
      </c>
      <c r="AU1963" s="20" t="s">
        <v>87</v>
      </c>
    </row>
    <row r="1964" spans="1:65" s="13" customFormat="1" ht="22.5">
      <c r="B1964" s="196"/>
      <c r="C1964" s="197"/>
      <c r="D1964" s="189" t="s">
        <v>178</v>
      </c>
      <c r="E1964" s="198" t="s">
        <v>21</v>
      </c>
      <c r="F1964" s="199" t="s">
        <v>2401</v>
      </c>
      <c r="G1964" s="197"/>
      <c r="H1964" s="200">
        <v>1371.0609999999999</v>
      </c>
      <c r="I1964" s="201"/>
      <c r="J1964" s="197"/>
      <c r="K1964" s="197"/>
      <c r="L1964" s="202"/>
      <c r="M1964" s="203"/>
      <c r="N1964" s="204"/>
      <c r="O1964" s="204"/>
      <c r="P1964" s="204"/>
      <c r="Q1964" s="204"/>
      <c r="R1964" s="204"/>
      <c r="S1964" s="204"/>
      <c r="T1964" s="205"/>
      <c r="AT1964" s="206" t="s">
        <v>178</v>
      </c>
      <c r="AU1964" s="206" t="s">
        <v>87</v>
      </c>
      <c r="AV1964" s="13" t="s">
        <v>87</v>
      </c>
      <c r="AW1964" s="13" t="s">
        <v>38</v>
      </c>
      <c r="AX1964" s="13" t="s">
        <v>77</v>
      </c>
      <c r="AY1964" s="206" t="s">
        <v>165</v>
      </c>
    </row>
    <row r="1965" spans="1:65" s="14" customFormat="1" ht="11.25">
      <c r="B1965" s="207"/>
      <c r="C1965" s="208"/>
      <c r="D1965" s="189" t="s">
        <v>178</v>
      </c>
      <c r="E1965" s="209" t="s">
        <v>21</v>
      </c>
      <c r="F1965" s="210" t="s">
        <v>180</v>
      </c>
      <c r="G1965" s="208"/>
      <c r="H1965" s="211">
        <v>1371.0609999999999</v>
      </c>
      <c r="I1965" s="212"/>
      <c r="J1965" s="208"/>
      <c r="K1965" s="208"/>
      <c r="L1965" s="213"/>
      <c r="M1965" s="214"/>
      <c r="N1965" s="215"/>
      <c r="O1965" s="215"/>
      <c r="P1965" s="215"/>
      <c r="Q1965" s="215"/>
      <c r="R1965" s="215"/>
      <c r="S1965" s="215"/>
      <c r="T1965" s="216"/>
      <c r="AT1965" s="217" t="s">
        <v>178</v>
      </c>
      <c r="AU1965" s="217" t="s">
        <v>87</v>
      </c>
      <c r="AV1965" s="14" t="s">
        <v>172</v>
      </c>
      <c r="AW1965" s="14" t="s">
        <v>38</v>
      </c>
      <c r="AX1965" s="14" t="s">
        <v>85</v>
      </c>
      <c r="AY1965" s="217" t="s">
        <v>165</v>
      </c>
    </row>
    <row r="1966" spans="1:65" s="2" customFormat="1" ht="37.9" customHeight="1">
      <c r="A1966" s="37"/>
      <c r="B1966" s="38"/>
      <c r="C1966" s="176" t="s">
        <v>2439</v>
      </c>
      <c r="D1966" s="176" t="s">
        <v>167</v>
      </c>
      <c r="E1966" s="177" t="s">
        <v>2440</v>
      </c>
      <c r="F1966" s="178" t="s">
        <v>2441</v>
      </c>
      <c r="G1966" s="179" t="s">
        <v>170</v>
      </c>
      <c r="H1966" s="180">
        <v>386.96</v>
      </c>
      <c r="I1966" s="181"/>
      <c r="J1966" s="182">
        <f>ROUND(I1966*H1966,2)</f>
        <v>0</v>
      </c>
      <c r="K1966" s="178" t="s">
        <v>171</v>
      </c>
      <c r="L1966" s="42"/>
      <c r="M1966" s="183" t="s">
        <v>21</v>
      </c>
      <c r="N1966" s="184" t="s">
        <v>48</v>
      </c>
      <c r="O1966" s="67"/>
      <c r="P1966" s="185">
        <f>O1966*H1966</f>
        <v>0</v>
      </c>
      <c r="Q1966" s="185">
        <v>5.7200000000000001E-2</v>
      </c>
      <c r="R1966" s="185">
        <f>Q1966*H1966</f>
        <v>22.134111999999998</v>
      </c>
      <c r="S1966" s="185">
        <v>0</v>
      </c>
      <c r="T1966" s="186">
        <f>S1966*H1966</f>
        <v>0</v>
      </c>
      <c r="U1966" s="37"/>
      <c r="V1966" s="37"/>
      <c r="W1966" s="37"/>
      <c r="X1966" s="37"/>
      <c r="Y1966" s="37"/>
      <c r="Z1966" s="37"/>
      <c r="AA1966" s="37"/>
      <c r="AB1966" s="37"/>
      <c r="AC1966" s="37"/>
      <c r="AD1966" s="37"/>
      <c r="AE1966" s="37"/>
      <c r="AR1966" s="187" t="s">
        <v>286</v>
      </c>
      <c r="AT1966" s="187" t="s">
        <v>167</v>
      </c>
      <c r="AU1966" s="187" t="s">
        <v>87</v>
      </c>
      <c r="AY1966" s="20" t="s">
        <v>165</v>
      </c>
      <c r="BE1966" s="188">
        <f>IF(N1966="základní",J1966,0)</f>
        <v>0</v>
      </c>
      <c r="BF1966" s="188">
        <f>IF(N1966="snížená",J1966,0)</f>
        <v>0</v>
      </c>
      <c r="BG1966" s="188">
        <f>IF(N1966="zákl. přenesená",J1966,0)</f>
        <v>0</v>
      </c>
      <c r="BH1966" s="188">
        <f>IF(N1966="sníž. přenesená",J1966,0)</f>
        <v>0</v>
      </c>
      <c r="BI1966" s="188">
        <f>IF(N1966="nulová",J1966,0)</f>
        <v>0</v>
      </c>
      <c r="BJ1966" s="20" t="s">
        <v>85</v>
      </c>
      <c r="BK1966" s="188">
        <f>ROUND(I1966*H1966,2)</f>
        <v>0</v>
      </c>
      <c r="BL1966" s="20" t="s">
        <v>286</v>
      </c>
      <c r="BM1966" s="187" t="s">
        <v>2442</v>
      </c>
    </row>
    <row r="1967" spans="1:65" s="2" customFormat="1" ht="39">
      <c r="A1967" s="37"/>
      <c r="B1967" s="38"/>
      <c r="C1967" s="39"/>
      <c r="D1967" s="189" t="s">
        <v>174</v>
      </c>
      <c r="E1967" s="39"/>
      <c r="F1967" s="190" t="s">
        <v>2443</v>
      </c>
      <c r="G1967" s="39"/>
      <c r="H1967" s="39"/>
      <c r="I1967" s="191"/>
      <c r="J1967" s="39"/>
      <c r="K1967" s="39"/>
      <c r="L1967" s="42"/>
      <c r="M1967" s="192"/>
      <c r="N1967" s="193"/>
      <c r="O1967" s="67"/>
      <c r="P1967" s="67"/>
      <c r="Q1967" s="67"/>
      <c r="R1967" s="67"/>
      <c r="S1967" s="67"/>
      <c r="T1967" s="68"/>
      <c r="U1967" s="37"/>
      <c r="V1967" s="37"/>
      <c r="W1967" s="37"/>
      <c r="X1967" s="37"/>
      <c r="Y1967" s="37"/>
      <c r="Z1967" s="37"/>
      <c r="AA1967" s="37"/>
      <c r="AB1967" s="37"/>
      <c r="AC1967" s="37"/>
      <c r="AD1967" s="37"/>
      <c r="AE1967" s="37"/>
      <c r="AT1967" s="20" t="s">
        <v>174</v>
      </c>
      <c r="AU1967" s="20" t="s">
        <v>87</v>
      </c>
    </row>
    <row r="1968" spans="1:65" s="2" customFormat="1" ht="11.25">
      <c r="A1968" s="37"/>
      <c r="B1968" s="38"/>
      <c r="C1968" s="39"/>
      <c r="D1968" s="194" t="s">
        <v>176</v>
      </c>
      <c r="E1968" s="39"/>
      <c r="F1968" s="195" t="s">
        <v>2444</v>
      </c>
      <c r="G1968" s="39"/>
      <c r="H1968" s="39"/>
      <c r="I1968" s="191"/>
      <c r="J1968" s="39"/>
      <c r="K1968" s="39"/>
      <c r="L1968" s="42"/>
      <c r="M1968" s="192"/>
      <c r="N1968" s="193"/>
      <c r="O1968" s="67"/>
      <c r="P1968" s="67"/>
      <c r="Q1968" s="67"/>
      <c r="R1968" s="67"/>
      <c r="S1968" s="67"/>
      <c r="T1968" s="68"/>
      <c r="U1968" s="37"/>
      <c r="V1968" s="37"/>
      <c r="W1968" s="37"/>
      <c r="X1968" s="37"/>
      <c r="Y1968" s="37"/>
      <c r="Z1968" s="37"/>
      <c r="AA1968" s="37"/>
      <c r="AB1968" s="37"/>
      <c r="AC1968" s="37"/>
      <c r="AD1968" s="37"/>
      <c r="AE1968" s="37"/>
      <c r="AT1968" s="20" t="s">
        <v>176</v>
      </c>
      <c r="AU1968" s="20" t="s">
        <v>87</v>
      </c>
    </row>
    <row r="1969" spans="1:65" s="13" customFormat="1" ht="22.5">
      <c r="B1969" s="196"/>
      <c r="C1969" s="197"/>
      <c r="D1969" s="189" t="s">
        <v>178</v>
      </c>
      <c r="E1969" s="198" t="s">
        <v>21</v>
      </c>
      <c r="F1969" s="199" t="s">
        <v>2445</v>
      </c>
      <c r="G1969" s="197"/>
      <c r="H1969" s="200">
        <v>386.96</v>
      </c>
      <c r="I1969" s="201"/>
      <c r="J1969" s="197"/>
      <c r="K1969" s="197"/>
      <c r="L1969" s="202"/>
      <c r="M1969" s="203"/>
      <c r="N1969" s="204"/>
      <c r="O1969" s="204"/>
      <c r="P1969" s="204"/>
      <c r="Q1969" s="204"/>
      <c r="R1969" s="204"/>
      <c r="S1969" s="204"/>
      <c r="T1969" s="205"/>
      <c r="AT1969" s="206" t="s">
        <v>178</v>
      </c>
      <c r="AU1969" s="206" t="s">
        <v>87</v>
      </c>
      <c r="AV1969" s="13" t="s">
        <v>87</v>
      </c>
      <c r="AW1969" s="13" t="s">
        <v>38</v>
      </c>
      <c r="AX1969" s="13" t="s">
        <v>77</v>
      </c>
      <c r="AY1969" s="206" t="s">
        <v>165</v>
      </c>
    </row>
    <row r="1970" spans="1:65" s="14" customFormat="1" ht="11.25">
      <c r="B1970" s="207"/>
      <c r="C1970" s="208"/>
      <c r="D1970" s="189" t="s">
        <v>178</v>
      </c>
      <c r="E1970" s="209" t="s">
        <v>21</v>
      </c>
      <c r="F1970" s="210" t="s">
        <v>180</v>
      </c>
      <c r="G1970" s="208"/>
      <c r="H1970" s="211">
        <v>386.96</v>
      </c>
      <c r="I1970" s="212"/>
      <c r="J1970" s="208"/>
      <c r="K1970" s="208"/>
      <c r="L1970" s="213"/>
      <c r="M1970" s="214"/>
      <c r="N1970" s="215"/>
      <c r="O1970" s="215"/>
      <c r="P1970" s="215"/>
      <c r="Q1970" s="215"/>
      <c r="R1970" s="215"/>
      <c r="S1970" s="215"/>
      <c r="T1970" s="216"/>
      <c r="AT1970" s="217" t="s">
        <v>178</v>
      </c>
      <c r="AU1970" s="217" t="s">
        <v>87</v>
      </c>
      <c r="AV1970" s="14" t="s">
        <v>172</v>
      </c>
      <c r="AW1970" s="14" t="s">
        <v>38</v>
      </c>
      <c r="AX1970" s="14" t="s">
        <v>85</v>
      </c>
      <c r="AY1970" s="217" t="s">
        <v>165</v>
      </c>
    </row>
    <row r="1971" spans="1:65" s="2" customFormat="1" ht="33" customHeight="1">
      <c r="A1971" s="37"/>
      <c r="B1971" s="38"/>
      <c r="C1971" s="176" t="s">
        <v>2446</v>
      </c>
      <c r="D1971" s="176" t="s">
        <v>167</v>
      </c>
      <c r="E1971" s="177" t="s">
        <v>334</v>
      </c>
      <c r="F1971" s="178" t="s">
        <v>2447</v>
      </c>
      <c r="G1971" s="179" t="s">
        <v>170</v>
      </c>
      <c r="H1971" s="180">
        <v>126.60299999999999</v>
      </c>
      <c r="I1971" s="181"/>
      <c r="J1971" s="182">
        <f>ROUND(I1971*H1971,2)</f>
        <v>0</v>
      </c>
      <c r="K1971" s="178" t="s">
        <v>21</v>
      </c>
      <c r="L1971" s="42"/>
      <c r="M1971" s="183" t="s">
        <v>21</v>
      </c>
      <c r="N1971" s="184" t="s">
        <v>48</v>
      </c>
      <c r="O1971" s="67"/>
      <c r="P1971" s="185">
        <f>O1971*H1971</f>
        <v>0</v>
      </c>
      <c r="Q1971" s="185">
        <v>0.1072</v>
      </c>
      <c r="R1971" s="185">
        <f>Q1971*H1971</f>
        <v>13.571841599999999</v>
      </c>
      <c r="S1971" s="185">
        <v>0</v>
      </c>
      <c r="T1971" s="186">
        <f>S1971*H1971</f>
        <v>0</v>
      </c>
      <c r="U1971" s="37"/>
      <c r="V1971" s="37"/>
      <c r="W1971" s="37"/>
      <c r="X1971" s="37"/>
      <c r="Y1971" s="37"/>
      <c r="Z1971" s="37"/>
      <c r="AA1971" s="37"/>
      <c r="AB1971" s="37"/>
      <c r="AC1971" s="37"/>
      <c r="AD1971" s="37"/>
      <c r="AE1971" s="37"/>
      <c r="AR1971" s="187" t="s">
        <v>286</v>
      </c>
      <c r="AT1971" s="187" t="s">
        <v>167</v>
      </c>
      <c r="AU1971" s="187" t="s">
        <v>87</v>
      </c>
      <c r="AY1971" s="20" t="s">
        <v>165</v>
      </c>
      <c r="BE1971" s="188">
        <f>IF(N1971="základní",J1971,0)</f>
        <v>0</v>
      </c>
      <c r="BF1971" s="188">
        <f>IF(N1971="snížená",J1971,0)</f>
        <v>0</v>
      </c>
      <c r="BG1971" s="188">
        <f>IF(N1971="zákl. přenesená",J1971,0)</f>
        <v>0</v>
      </c>
      <c r="BH1971" s="188">
        <f>IF(N1971="sníž. přenesená",J1971,0)</f>
        <v>0</v>
      </c>
      <c r="BI1971" s="188">
        <f>IF(N1971="nulová",J1971,0)</f>
        <v>0</v>
      </c>
      <c r="BJ1971" s="20" t="s">
        <v>85</v>
      </c>
      <c r="BK1971" s="188">
        <f>ROUND(I1971*H1971,2)</f>
        <v>0</v>
      </c>
      <c r="BL1971" s="20" t="s">
        <v>286</v>
      </c>
      <c r="BM1971" s="187" t="s">
        <v>2448</v>
      </c>
    </row>
    <row r="1972" spans="1:65" s="2" customFormat="1" ht="126.75">
      <c r="A1972" s="37"/>
      <c r="B1972" s="38"/>
      <c r="C1972" s="39"/>
      <c r="D1972" s="189" t="s">
        <v>174</v>
      </c>
      <c r="E1972" s="39"/>
      <c r="F1972" s="190" t="s">
        <v>2449</v>
      </c>
      <c r="G1972" s="39"/>
      <c r="H1972" s="39"/>
      <c r="I1972" s="191"/>
      <c r="J1972" s="39"/>
      <c r="K1972" s="39"/>
      <c r="L1972" s="42"/>
      <c r="M1972" s="192"/>
      <c r="N1972" s="193"/>
      <c r="O1972" s="67"/>
      <c r="P1972" s="67"/>
      <c r="Q1972" s="67"/>
      <c r="R1972" s="67"/>
      <c r="S1972" s="67"/>
      <c r="T1972" s="68"/>
      <c r="U1972" s="37"/>
      <c r="V1972" s="37"/>
      <c r="W1972" s="37"/>
      <c r="X1972" s="37"/>
      <c r="Y1972" s="37"/>
      <c r="Z1972" s="37"/>
      <c r="AA1972" s="37"/>
      <c r="AB1972" s="37"/>
      <c r="AC1972" s="37"/>
      <c r="AD1972" s="37"/>
      <c r="AE1972" s="37"/>
      <c r="AT1972" s="20" t="s">
        <v>174</v>
      </c>
      <c r="AU1972" s="20" t="s">
        <v>87</v>
      </c>
    </row>
    <row r="1973" spans="1:65" s="15" customFormat="1" ht="11.25">
      <c r="B1973" s="218"/>
      <c r="C1973" s="219"/>
      <c r="D1973" s="189" t="s">
        <v>178</v>
      </c>
      <c r="E1973" s="220" t="s">
        <v>21</v>
      </c>
      <c r="F1973" s="221" t="s">
        <v>2450</v>
      </c>
      <c r="G1973" s="219"/>
      <c r="H1973" s="220" t="s">
        <v>21</v>
      </c>
      <c r="I1973" s="222"/>
      <c r="J1973" s="219"/>
      <c r="K1973" s="219"/>
      <c r="L1973" s="223"/>
      <c r="M1973" s="224"/>
      <c r="N1973" s="225"/>
      <c r="O1973" s="225"/>
      <c r="P1973" s="225"/>
      <c r="Q1973" s="225"/>
      <c r="R1973" s="225"/>
      <c r="S1973" s="225"/>
      <c r="T1973" s="226"/>
      <c r="AT1973" s="227" t="s">
        <v>178</v>
      </c>
      <c r="AU1973" s="227" t="s">
        <v>87</v>
      </c>
      <c r="AV1973" s="15" t="s">
        <v>85</v>
      </c>
      <c r="AW1973" s="15" t="s">
        <v>38</v>
      </c>
      <c r="AX1973" s="15" t="s">
        <v>77</v>
      </c>
      <c r="AY1973" s="227" t="s">
        <v>165</v>
      </c>
    </row>
    <row r="1974" spans="1:65" s="13" customFormat="1" ht="33.75">
      <c r="B1974" s="196"/>
      <c r="C1974" s="197"/>
      <c r="D1974" s="189" t="s">
        <v>178</v>
      </c>
      <c r="E1974" s="198" t="s">
        <v>21</v>
      </c>
      <c r="F1974" s="199" t="s">
        <v>2451</v>
      </c>
      <c r="G1974" s="197"/>
      <c r="H1974" s="200">
        <v>126.60299999999999</v>
      </c>
      <c r="I1974" s="201"/>
      <c r="J1974" s="197"/>
      <c r="K1974" s="197"/>
      <c r="L1974" s="202"/>
      <c r="M1974" s="203"/>
      <c r="N1974" s="204"/>
      <c r="O1974" s="204"/>
      <c r="P1974" s="204"/>
      <c r="Q1974" s="204"/>
      <c r="R1974" s="204"/>
      <c r="S1974" s="204"/>
      <c r="T1974" s="205"/>
      <c r="AT1974" s="206" t="s">
        <v>178</v>
      </c>
      <c r="AU1974" s="206" t="s">
        <v>87</v>
      </c>
      <c r="AV1974" s="13" t="s">
        <v>87</v>
      </c>
      <c r="AW1974" s="13" t="s">
        <v>38</v>
      </c>
      <c r="AX1974" s="13" t="s">
        <v>77</v>
      </c>
      <c r="AY1974" s="206" t="s">
        <v>165</v>
      </c>
    </row>
    <row r="1975" spans="1:65" s="14" customFormat="1" ht="11.25">
      <c r="B1975" s="207"/>
      <c r="C1975" s="208"/>
      <c r="D1975" s="189" t="s">
        <v>178</v>
      </c>
      <c r="E1975" s="209" t="s">
        <v>21</v>
      </c>
      <c r="F1975" s="210" t="s">
        <v>180</v>
      </c>
      <c r="G1975" s="208"/>
      <c r="H1975" s="211">
        <v>126.60299999999999</v>
      </c>
      <c r="I1975" s="212"/>
      <c r="J1975" s="208"/>
      <c r="K1975" s="208"/>
      <c r="L1975" s="213"/>
      <c r="M1975" s="214"/>
      <c r="N1975" s="215"/>
      <c r="O1975" s="215"/>
      <c r="P1975" s="215"/>
      <c r="Q1975" s="215"/>
      <c r="R1975" s="215"/>
      <c r="S1975" s="215"/>
      <c r="T1975" s="216"/>
      <c r="AT1975" s="217" t="s">
        <v>178</v>
      </c>
      <c r="AU1975" s="217" t="s">
        <v>87</v>
      </c>
      <c r="AV1975" s="14" t="s">
        <v>172</v>
      </c>
      <c r="AW1975" s="14" t="s">
        <v>38</v>
      </c>
      <c r="AX1975" s="14" t="s">
        <v>85</v>
      </c>
      <c r="AY1975" s="217" t="s">
        <v>165</v>
      </c>
    </row>
    <row r="1976" spans="1:65" s="2" customFormat="1" ht="33" customHeight="1">
      <c r="A1976" s="37"/>
      <c r="B1976" s="38"/>
      <c r="C1976" s="176" t="s">
        <v>2452</v>
      </c>
      <c r="D1976" s="176" t="s">
        <v>167</v>
      </c>
      <c r="E1976" s="177" t="s">
        <v>341</v>
      </c>
      <c r="F1976" s="178" t="s">
        <v>2453</v>
      </c>
      <c r="G1976" s="179" t="s">
        <v>170</v>
      </c>
      <c r="H1976" s="180">
        <v>322.61799999999999</v>
      </c>
      <c r="I1976" s="181"/>
      <c r="J1976" s="182">
        <f>ROUND(I1976*H1976,2)</f>
        <v>0</v>
      </c>
      <c r="K1976" s="178" t="s">
        <v>21</v>
      </c>
      <c r="L1976" s="42"/>
      <c r="M1976" s="183" t="s">
        <v>21</v>
      </c>
      <c r="N1976" s="184" t="s">
        <v>48</v>
      </c>
      <c r="O1976" s="67"/>
      <c r="P1976" s="185">
        <f>O1976*H1976</f>
        <v>0</v>
      </c>
      <c r="Q1976" s="185">
        <v>8.72E-2</v>
      </c>
      <c r="R1976" s="185">
        <f>Q1976*H1976</f>
        <v>28.1322896</v>
      </c>
      <c r="S1976" s="185">
        <v>0</v>
      </c>
      <c r="T1976" s="186">
        <f>S1976*H1976</f>
        <v>0</v>
      </c>
      <c r="U1976" s="37"/>
      <c r="V1976" s="37"/>
      <c r="W1976" s="37"/>
      <c r="X1976" s="37"/>
      <c r="Y1976" s="37"/>
      <c r="Z1976" s="37"/>
      <c r="AA1976" s="37"/>
      <c r="AB1976" s="37"/>
      <c r="AC1976" s="37"/>
      <c r="AD1976" s="37"/>
      <c r="AE1976" s="37"/>
      <c r="AR1976" s="187" t="s">
        <v>286</v>
      </c>
      <c r="AT1976" s="187" t="s">
        <v>167</v>
      </c>
      <c r="AU1976" s="187" t="s">
        <v>87</v>
      </c>
      <c r="AY1976" s="20" t="s">
        <v>165</v>
      </c>
      <c r="BE1976" s="188">
        <f>IF(N1976="základní",J1976,0)</f>
        <v>0</v>
      </c>
      <c r="BF1976" s="188">
        <f>IF(N1976="snížená",J1976,0)</f>
        <v>0</v>
      </c>
      <c r="BG1976" s="188">
        <f>IF(N1976="zákl. přenesená",J1976,0)</f>
        <v>0</v>
      </c>
      <c r="BH1976" s="188">
        <f>IF(N1976="sníž. přenesená",J1976,0)</f>
        <v>0</v>
      </c>
      <c r="BI1976" s="188">
        <f>IF(N1976="nulová",J1976,0)</f>
        <v>0</v>
      </c>
      <c r="BJ1976" s="20" t="s">
        <v>85</v>
      </c>
      <c r="BK1976" s="188">
        <f>ROUND(I1976*H1976,2)</f>
        <v>0</v>
      </c>
      <c r="BL1976" s="20" t="s">
        <v>286</v>
      </c>
      <c r="BM1976" s="187" t="s">
        <v>2454</v>
      </c>
    </row>
    <row r="1977" spans="1:65" s="2" customFormat="1" ht="126.75">
      <c r="A1977" s="37"/>
      <c r="B1977" s="38"/>
      <c r="C1977" s="39"/>
      <c r="D1977" s="189" t="s">
        <v>174</v>
      </c>
      <c r="E1977" s="39"/>
      <c r="F1977" s="190" t="s">
        <v>2455</v>
      </c>
      <c r="G1977" s="39"/>
      <c r="H1977" s="39"/>
      <c r="I1977" s="191"/>
      <c r="J1977" s="39"/>
      <c r="K1977" s="39"/>
      <c r="L1977" s="42"/>
      <c r="M1977" s="192"/>
      <c r="N1977" s="193"/>
      <c r="O1977" s="67"/>
      <c r="P1977" s="67"/>
      <c r="Q1977" s="67"/>
      <c r="R1977" s="67"/>
      <c r="S1977" s="67"/>
      <c r="T1977" s="68"/>
      <c r="U1977" s="37"/>
      <c r="V1977" s="37"/>
      <c r="W1977" s="37"/>
      <c r="X1977" s="37"/>
      <c r="Y1977" s="37"/>
      <c r="Z1977" s="37"/>
      <c r="AA1977" s="37"/>
      <c r="AB1977" s="37"/>
      <c r="AC1977" s="37"/>
      <c r="AD1977" s="37"/>
      <c r="AE1977" s="37"/>
      <c r="AT1977" s="20" t="s">
        <v>174</v>
      </c>
      <c r="AU1977" s="20" t="s">
        <v>87</v>
      </c>
    </row>
    <row r="1978" spans="1:65" s="15" customFormat="1" ht="11.25">
      <c r="B1978" s="218"/>
      <c r="C1978" s="219"/>
      <c r="D1978" s="189" t="s">
        <v>178</v>
      </c>
      <c r="E1978" s="220" t="s">
        <v>21</v>
      </c>
      <c r="F1978" s="221" t="s">
        <v>2456</v>
      </c>
      <c r="G1978" s="219"/>
      <c r="H1978" s="220" t="s">
        <v>21</v>
      </c>
      <c r="I1978" s="222"/>
      <c r="J1978" s="219"/>
      <c r="K1978" s="219"/>
      <c r="L1978" s="223"/>
      <c r="M1978" s="224"/>
      <c r="N1978" s="225"/>
      <c r="O1978" s="225"/>
      <c r="P1978" s="225"/>
      <c r="Q1978" s="225"/>
      <c r="R1978" s="225"/>
      <c r="S1978" s="225"/>
      <c r="T1978" s="226"/>
      <c r="AT1978" s="227" t="s">
        <v>178</v>
      </c>
      <c r="AU1978" s="227" t="s">
        <v>87</v>
      </c>
      <c r="AV1978" s="15" t="s">
        <v>85</v>
      </c>
      <c r="AW1978" s="15" t="s">
        <v>38</v>
      </c>
      <c r="AX1978" s="15" t="s">
        <v>77</v>
      </c>
      <c r="AY1978" s="227" t="s">
        <v>165</v>
      </c>
    </row>
    <row r="1979" spans="1:65" s="13" customFormat="1" ht="33.75">
      <c r="B1979" s="196"/>
      <c r="C1979" s="197"/>
      <c r="D1979" s="189" t="s">
        <v>178</v>
      </c>
      <c r="E1979" s="198" t="s">
        <v>21</v>
      </c>
      <c r="F1979" s="199" t="s">
        <v>2457</v>
      </c>
      <c r="G1979" s="197"/>
      <c r="H1979" s="200">
        <v>322.61799999999999</v>
      </c>
      <c r="I1979" s="201"/>
      <c r="J1979" s="197"/>
      <c r="K1979" s="197"/>
      <c r="L1979" s="202"/>
      <c r="M1979" s="203"/>
      <c r="N1979" s="204"/>
      <c r="O1979" s="204"/>
      <c r="P1979" s="204"/>
      <c r="Q1979" s="204"/>
      <c r="R1979" s="204"/>
      <c r="S1979" s="204"/>
      <c r="T1979" s="205"/>
      <c r="AT1979" s="206" t="s">
        <v>178</v>
      </c>
      <c r="AU1979" s="206" t="s">
        <v>87</v>
      </c>
      <c r="AV1979" s="13" t="s">
        <v>87</v>
      </c>
      <c r="AW1979" s="13" t="s">
        <v>38</v>
      </c>
      <c r="AX1979" s="13" t="s">
        <v>77</v>
      </c>
      <c r="AY1979" s="206" t="s">
        <v>165</v>
      </c>
    </row>
    <row r="1980" spans="1:65" s="14" customFormat="1" ht="11.25">
      <c r="B1980" s="207"/>
      <c r="C1980" s="208"/>
      <c r="D1980" s="189" t="s">
        <v>178</v>
      </c>
      <c r="E1980" s="209" t="s">
        <v>21</v>
      </c>
      <c r="F1980" s="210" t="s">
        <v>180</v>
      </c>
      <c r="G1980" s="208"/>
      <c r="H1980" s="211">
        <v>322.61799999999999</v>
      </c>
      <c r="I1980" s="212"/>
      <c r="J1980" s="208"/>
      <c r="K1980" s="208"/>
      <c r="L1980" s="213"/>
      <c r="M1980" s="214"/>
      <c r="N1980" s="215"/>
      <c r="O1980" s="215"/>
      <c r="P1980" s="215"/>
      <c r="Q1980" s="215"/>
      <c r="R1980" s="215"/>
      <c r="S1980" s="215"/>
      <c r="T1980" s="216"/>
      <c r="AT1980" s="217" t="s">
        <v>178</v>
      </c>
      <c r="AU1980" s="217" t="s">
        <v>87</v>
      </c>
      <c r="AV1980" s="14" t="s">
        <v>172</v>
      </c>
      <c r="AW1980" s="14" t="s">
        <v>38</v>
      </c>
      <c r="AX1980" s="14" t="s">
        <v>85</v>
      </c>
      <c r="AY1980" s="217" t="s">
        <v>165</v>
      </c>
    </row>
    <row r="1981" spans="1:65" s="2" customFormat="1" ht="24.2" customHeight="1">
      <c r="A1981" s="37"/>
      <c r="B1981" s="38"/>
      <c r="C1981" s="176" t="s">
        <v>2458</v>
      </c>
      <c r="D1981" s="176" t="s">
        <v>167</v>
      </c>
      <c r="E1981" s="177" t="s">
        <v>348</v>
      </c>
      <c r="F1981" s="178" t="s">
        <v>2459</v>
      </c>
      <c r="G1981" s="179" t="s">
        <v>170</v>
      </c>
      <c r="H1981" s="180">
        <v>211</v>
      </c>
      <c r="I1981" s="181"/>
      <c r="J1981" s="182">
        <f>ROUND(I1981*H1981,2)</f>
        <v>0</v>
      </c>
      <c r="K1981" s="178" t="s">
        <v>21</v>
      </c>
      <c r="L1981" s="42"/>
      <c r="M1981" s="183" t="s">
        <v>21</v>
      </c>
      <c r="N1981" s="184" t="s">
        <v>48</v>
      </c>
      <c r="O1981" s="67"/>
      <c r="P1981" s="185">
        <f>O1981*H1981</f>
        <v>0</v>
      </c>
      <c r="Q1981" s="185">
        <v>3.2710000000000003E-2</v>
      </c>
      <c r="R1981" s="185">
        <f>Q1981*H1981</f>
        <v>6.9018100000000002</v>
      </c>
      <c r="S1981" s="185">
        <v>0</v>
      </c>
      <c r="T1981" s="186">
        <f>S1981*H1981</f>
        <v>0</v>
      </c>
      <c r="U1981" s="37"/>
      <c r="V1981" s="37"/>
      <c r="W1981" s="37"/>
      <c r="X1981" s="37"/>
      <c r="Y1981" s="37"/>
      <c r="Z1981" s="37"/>
      <c r="AA1981" s="37"/>
      <c r="AB1981" s="37"/>
      <c r="AC1981" s="37"/>
      <c r="AD1981" s="37"/>
      <c r="AE1981" s="37"/>
      <c r="AR1981" s="187" t="s">
        <v>286</v>
      </c>
      <c r="AT1981" s="187" t="s">
        <v>167</v>
      </c>
      <c r="AU1981" s="187" t="s">
        <v>87</v>
      </c>
      <c r="AY1981" s="20" t="s">
        <v>165</v>
      </c>
      <c r="BE1981" s="188">
        <f>IF(N1981="základní",J1981,0)</f>
        <v>0</v>
      </c>
      <c r="BF1981" s="188">
        <f>IF(N1981="snížená",J1981,0)</f>
        <v>0</v>
      </c>
      <c r="BG1981" s="188">
        <f>IF(N1981="zákl. přenesená",J1981,0)</f>
        <v>0</v>
      </c>
      <c r="BH1981" s="188">
        <f>IF(N1981="sníž. přenesená",J1981,0)</f>
        <v>0</v>
      </c>
      <c r="BI1981" s="188">
        <f>IF(N1981="nulová",J1981,0)</f>
        <v>0</v>
      </c>
      <c r="BJ1981" s="20" t="s">
        <v>85</v>
      </c>
      <c r="BK1981" s="188">
        <f>ROUND(I1981*H1981,2)</f>
        <v>0</v>
      </c>
      <c r="BL1981" s="20" t="s">
        <v>286</v>
      </c>
      <c r="BM1981" s="187" t="s">
        <v>2460</v>
      </c>
    </row>
    <row r="1982" spans="1:65" s="2" customFormat="1" ht="19.5">
      <c r="A1982" s="37"/>
      <c r="B1982" s="38"/>
      <c r="C1982" s="39"/>
      <c r="D1982" s="189" t="s">
        <v>174</v>
      </c>
      <c r="E1982" s="39"/>
      <c r="F1982" s="190" t="s">
        <v>2459</v>
      </c>
      <c r="G1982" s="39"/>
      <c r="H1982" s="39"/>
      <c r="I1982" s="191"/>
      <c r="J1982" s="39"/>
      <c r="K1982" s="39"/>
      <c r="L1982" s="42"/>
      <c r="M1982" s="192"/>
      <c r="N1982" s="193"/>
      <c r="O1982" s="67"/>
      <c r="P1982" s="67"/>
      <c r="Q1982" s="67"/>
      <c r="R1982" s="67"/>
      <c r="S1982" s="67"/>
      <c r="T1982" s="68"/>
      <c r="U1982" s="37"/>
      <c r="V1982" s="37"/>
      <c r="W1982" s="37"/>
      <c r="X1982" s="37"/>
      <c r="Y1982" s="37"/>
      <c r="Z1982" s="37"/>
      <c r="AA1982" s="37"/>
      <c r="AB1982" s="37"/>
      <c r="AC1982" s="37"/>
      <c r="AD1982" s="37"/>
      <c r="AE1982" s="37"/>
      <c r="AT1982" s="20" t="s">
        <v>174</v>
      </c>
      <c r="AU1982" s="20" t="s">
        <v>87</v>
      </c>
    </row>
    <row r="1983" spans="1:65" s="2" customFormat="1" ht="48.75">
      <c r="A1983" s="37"/>
      <c r="B1983" s="38"/>
      <c r="C1983" s="39"/>
      <c r="D1983" s="189" t="s">
        <v>372</v>
      </c>
      <c r="E1983" s="39"/>
      <c r="F1983" s="249" t="s">
        <v>2363</v>
      </c>
      <c r="G1983" s="39"/>
      <c r="H1983" s="39"/>
      <c r="I1983" s="191"/>
      <c r="J1983" s="39"/>
      <c r="K1983" s="39"/>
      <c r="L1983" s="42"/>
      <c r="M1983" s="192"/>
      <c r="N1983" s="193"/>
      <c r="O1983" s="67"/>
      <c r="P1983" s="67"/>
      <c r="Q1983" s="67"/>
      <c r="R1983" s="67"/>
      <c r="S1983" s="67"/>
      <c r="T1983" s="68"/>
      <c r="U1983" s="37"/>
      <c r="V1983" s="37"/>
      <c r="W1983" s="37"/>
      <c r="X1983" s="37"/>
      <c r="Y1983" s="37"/>
      <c r="Z1983" s="37"/>
      <c r="AA1983" s="37"/>
      <c r="AB1983" s="37"/>
      <c r="AC1983" s="37"/>
      <c r="AD1983" s="37"/>
      <c r="AE1983" s="37"/>
      <c r="AT1983" s="20" t="s">
        <v>372</v>
      </c>
      <c r="AU1983" s="20" t="s">
        <v>87</v>
      </c>
    </row>
    <row r="1984" spans="1:65" s="13" customFormat="1" ht="22.5">
      <c r="B1984" s="196"/>
      <c r="C1984" s="197"/>
      <c r="D1984" s="189" t="s">
        <v>178</v>
      </c>
      <c r="E1984" s="198" t="s">
        <v>21</v>
      </c>
      <c r="F1984" s="199" t="s">
        <v>2461</v>
      </c>
      <c r="G1984" s="197"/>
      <c r="H1984" s="200">
        <v>211</v>
      </c>
      <c r="I1984" s="201"/>
      <c r="J1984" s="197"/>
      <c r="K1984" s="197"/>
      <c r="L1984" s="202"/>
      <c r="M1984" s="203"/>
      <c r="N1984" s="204"/>
      <c r="O1984" s="204"/>
      <c r="P1984" s="204"/>
      <c r="Q1984" s="204"/>
      <c r="R1984" s="204"/>
      <c r="S1984" s="204"/>
      <c r="T1984" s="205"/>
      <c r="AT1984" s="206" t="s">
        <v>178</v>
      </c>
      <c r="AU1984" s="206" t="s">
        <v>87</v>
      </c>
      <c r="AV1984" s="13" t="s">
        <v>87</v>
      </c>
      <c r="AW1984" s="13" t="s">
        <v>38</v>
      </c>
      <c r="AX1984" s="13" t="s">
        <v>77</v>
      </c>
      <c r="AY1984" s="206" t="s">
        <v>165</v>
      </c>
    </row>
    <row r="1985" spans="1:65" s="14" customFormat="1" ht="11.25">
      <c r="B1985" s="207"/>
      <c r="C1985" s="208"/>
      <c r="D1985" s="189" t="s">
        <v>178</v>
      </c>
      <c r="E1985" s="209" t="s">
        <v>21</v>
      </c>
      <c r="F1985" s="210" t="s">
        <v>180</v>
      </c>
      <c r="G1985" s="208"/>
      <c r="H1985" s="211">
        <v>211</v>
      </c>
      <c r="I1985" s="212"/>
      <c r="J1985" s="208"/>
      <c r="K1985" s="208"/>
      <c r="L1985" s="213"/>
      <c r="M1985" s="214"/>
      <c r="N1985" s="215"/>
      <c r="O1985" s="215"/>
      <c r="P1985" s="215"/>
      <c r="Q1985" s="215"/>
      <c r="R1985" s="215"/>
      <c r="S1985" s="215"/>
      <c r="T1985" s="216"/>
      <c r="AT1985" s="217" t="s">
        <v>178</v>
      </c>
      <c r="AU1985" s="217" t="s">
        <v>87</v>
      </c>
      <c r="AV1985" s="14" t="s">
        <v>172</v>
      </c>
      <c r="AW1985" s="14" t="s">
        <v>38</v>
      </c>
      <c r="AX1985" s="14" t="s">
        <v>85</v>
      </c>
      <c r="AY1985" s="217" t="s">
        <v>165</v>
      </c>
    </row>
    <row r="1986" spans="1:65" s="2" customFormat="1" ht="24.2" customHeight="1">
      <c r="A1986" s="37"/>
      <c r="B1986" s="38"/>
      <c r="C1986" s="176" t="s">
        <v>2462</v>
      </c>
      <c r="D1986" s="176" t="s">
        <v>167</v>
      </c>
      <c r="E1986" s="177" t="s">
        <v>355</v>
      </c>
      <c r="F1986" s="178" t="s">
        <v>2463</v>
      </c>
      <c r="G1986" s="179" t="s">
        <v>170</v>
      </c>
      <c r="H1986" s="180">
        <v>874.07500000000005</v>
      </c>
      <c r="I1986" s="181"/>
      <c r="J1986" s="182">
        <f>ROUND(I1986*H1986,2)</f>
        <v>0</v>
      </c>
      <c r="K1986" s="178" t="s">
        <v>21</v>
      </c>
      <c r="L1986" s="42"/>
      <c r="M1986" s="183" t="s">
        <v>21</v>
      </c>
      <c r="N1986" s="184" t="s">
        <v>48</v>
      </c>
      <c r="O1986" s="67"/>
      <c r="P1986" s="185">
        <f>O1986*H1986</f>
        <v>0</v>
      </c>
      <c r="Q1986" s="185">
        <v>0</v>
      </c>
      <c r="R1986" s="185">
        <f>Q1986*H1986</f>
        <v>0</v>
      </c>
      <c r="S1986" s="185">
        <v>0</v>
      </c>
      <c r="T1986" s="186">
        <f>S1986*H1986</f>
        <v>0</v>
      </c>
      <c r="U1986" s="37"/>
      <c r="V1986" s="37"/>
      <c r="W1986" s="37"/>
      <c r="X1986" s="37"/>
      <c r="Y1986" s="37"/>
      <c r="Z1986" s="37"/>
      <c r="AA1986" s="37"/>
      <c r="AB1986" s="37"/>
      <c r="AC1986" s="37"/>
      <c r="AD1986" s="37"/>
      <c r="AE1986" s="37"/>
      <c r="AR1986" s="187" t="s">
        <v>286</v>
      </c>
      <c r="AT1986" s="187" t="s">
        <v>167</v>
      </c>
      <c r="AU1986" s="187" t="s">
        <v>87</v>
      </c>
      <c r="AY1986" s="20" t="s">
        <v>165</v>
      </c>
      <c r="BE1986" s="188">
        <f>IF(N1986="základní",J1986,0)</f>
        <v>0</v>
      </c>
      <c r="BF1986" s="188">
        <f>IF(N1986="snížená",J1986,0)</f>
        <v>0</v>
      </c>
      <c r="BG1986" s="188">
        <f>IF(N1986="zákl. přenesená",J1986,0)</f>
        <v>0</v>
      </c>
      <c r="BH1986" s="188">
        <f>IF(N1986="sníž. přenesená",J1986,0)</f>
        <v>0</v>
      </c>
      <c r="BI1986" s="188">
        <f>IF(N1986="nulová",J1986,0)</f>
        <v>0</v>
      </c>
      <c r="BJ1986" s="20" t="s">
        <v>85</v>
      </c>
      <c r="BK1986" s="188">
        <f>ROUND(I1986*H1986,2)</f>
        <v>0</v>
      </c>
      <c r="BL1986" s="20" t="s">
        <v>286</v>
      </c>
      <c r="BM1986" s="187" t="s">
        <v>2464</v>
      </c>
    </row>
    <row r="1987" spans="1:65" s="2" customFormat="1" ht="19.5">
      <c r="A1987" s="37"/>
      <c r="B1987" s="38"/>
      <c r="C1987" s="39"/>
      <c r="D1987" s="189" t="s">
        <v>174</v>
      </c>
      <c r="E1987" s="39"/>
      <c r="F1987" s="190" t="s">
        <v>2463</v>
      </c>
      <c r="G1987" s="39"/>
      <c r="H1987" s="39"/>
      <c r="I1987" s="191"/>
      <c r="J1987" s="39"/>
      <c r="K1987" s="39"/>
      <c r="L1987" s="42"/>
      <c r="M1987" s="192"/>
      <c r="N1987" s="193"/>
      <c r="O1987" s="67"/>
      <c r="P1987" s="67"/>
      <c r="Q1987" s="67"/>
      <c r="R1987" s="67"/>
      <c r="S1987" s="67"/>
      <c r="T1987" s="68"/>
      <c r="U1987" s="37"/>
      <c r="V1987" s="37"/>
      <c r="W1987" s="37"/>
      <c r="X1987" s="37"/>
      <c r="Y1987" s="37"/>
      <c r="Z1987" s="37"/>
      <c r="AA1987" s="37"/>
      <c r="AB1987" s="37"/>
      <c r="AC1987" s="37"/>
      <c r="AD1987" s="37"/>
      <c r="AE1987" s="37"/>
      <c r="AT1987" s="20" t="s">
        <v>174</v>
      </c>
      <c r="AU1987" s="20" t="s">
        <v>87</v>
      </c>
    </row>
    <row r="1988" spans="1:65" s="2" customFormat="1" ht="19.5">
      <c r="A1988" s="37"/>
      <c r="B1988" s="38"/>
      <c r="C1988" s="39"/>
      <c r="D1988" s="189" t="s">
        <v>372</v>
      </c>
      <c r="E1988" s="39"/>
      <c r="F1988" s="249" t="s">
        <v>2465</v>
      </c>
      <c r="G1988" s="39"/>
      <c r="H1988" s="39"/>
      <c r="I1988" s="191"/>
      <c r="J1988" s="39"/>
      <c r="K1988" s="39"/>
      <c r="L1988" s="42"/>
      <c r="M1988" s="192"/>
      <c r="N1988" s="193"/>
      <c r="O1988" s="67"/>
      <c r="P1988" s="67"/>
      <c r="Q1988" s="67"/>
      <c r="R1988" s="67"/>
      <c r="S1988" s="67"/>
      <c r="T1988" s="68"/>
      <c r="U1988" s="37"/>
      <c r="V1988" s="37"/>
      <c r="W1988" s="37"/>
      <c r="X1988" s="37"/>
      <c r="Y1988" s="37"/>
      <c r="Z1988" s="37"/>
      <c r="AA1988" s="37"/>
      <c r="AB1988" s="37"/>
      <c r="AC1988" s="37"/>
      <c r="AD1988" s="37"/>
      <c r="AE1988" s="37"/>
      <c r="AT1988" s="20" t="s">
        <v>372</v>
      </c>
      <c r="AU1988" s="20" t="s">
        <v>87</v>
      </c>
    </row>
    <row r="1989" spans="1:65" s="13" customFormat="1" ht="11.25">
      <c r="B1989" s="196"/>
      <c r="C1989" s="197"/>
      <c r="D1989" s="189" t="s">
        <v>178</v>
      </c>
      <c r="E1989" s="198" t="s">
        <v>21</v>
      </c>
      <c r="F1989" s="199" t="s">
        <v>2466</v>
      </c>
      <c r="G1989" s="197"/>
      <c r="H1989" s="200">
        <v>874.07500000000005</v>
      </c>
      <c r="I1989" s="201"/>
      <c r="J1989" s="197"/>
      <c r="K1989" s="197"/>
      <c r="L1989" s="202"/>
      <c r="M1989" s="203"/>
      <c r="N1989" s="204"/>
      <c r="O1989" s="204"/>
      <c r="P1989" s="204"/>
      <c r="Q1989" s="204"/>
      <c r="R1989" s="204"/>
      <c r="S1989" s="204"/>
      <c r="T1989" s="205"/>
      <c r="AT1989" s="206" t="s">
        <v>178</v>
      </c>
      <c r="AU1989" s="206" t="s">
        <v>87</v>
      </c>
      <c r="AV1989" s="13" t="s">
        <v>87</v>
      </c>
      <c r="AW1989" s="13" t="s">
        <v>38</v>
      </c>
      <c r="AX1989" s="13" t="s">
        <v>77</v>
      </c>
      <c r="AY1989" s="206" t="s">
        <v>165</v>
      </c>
    </row>
    <row r="1990" spans="1:65" s="14" customFormat="1" ht="11.25">
      <c r="B1990" s="207"/>
      <c r="C1990" s="208"/>
      <c r="D1990" s="189" t="s">
        <v>178</v>
      </c>
      <c r="E1990" s="209" t="s">
        <v>21</v>
      </c>
      <c r="F1990" s="210" t="s">
        <v>180</v>
      </c>
      <c r="G1990" s="208"/>
      <c r="H1990" s="211">
        <v>874.07500000000005</v>
      </c>
      <c r="I1990" s="212"/>
      <c r="J1990" s="208"/>
      <c r="K1990" s="208"/>
      <c r="L1990" s="213"/>
      <c r="M1990" s="214"/>
      <c r="N1990" s="215"/>
      <c r="O1990" s="215"/>
      <c r="P1990" s="215"/>
      <c r="Q1990" s="215"/>
      <c r="R1990" s="215"/>
      <c r="S1990" s="215"/>
      <c r="T1990" s="216"/>
      <c r="AT1990" s="217" t="s">
        <v>178</v>
      </c>
      <c r="AU1990" s="217" t="s">
        <v>87</v>
      </c>
      <c r="AV1990" s="14" t="s">
        <v>172</v>
      </c>
      <c r="AW1990" s="14" t="s">
        <v>38</v>
      </c>
      <c r="AX1990" s="14" t="s">
        <v>85</v>
      </c>
      <c r="AY1990" s="217" t="s">
        <v>165</v>
      </c>
    </row>
    <row r="1991" spans="1:65" s="2" customFormat="1" ht="37.9" customHeight="1">
      <c r="A1991" s="37"/>
      <c r="B1991" s="38"/>
      <c r="C1991" s="176" t="s">
        <v>2467</v>
      </c>
      <c r="D1991" s="176" t="s">
        <v>167</v>
      </c>
      <c r="E1991" s="177" t="s">
        <v>2468</v>
      </c>
      <c r="F1991" s="178" t="s">
        <v>2469</v>
      </c>
      <c r="G1991" s="179" t="s">
        <v>170</v>
      </c>
      <c r="H1991" s="180">
        <v>17.925000000000001</v>
      </c>
      <c r="I1991" s="181"/>
      <c r="J1991" s="182">
        <f>ROUND(I1991*H1991,2)</f>
        <v>0</v>
      </c>
      <c r="K1991" s="178" t="s">
        <v>171</v>
      </c>
      <c r="L1991" s="42"/>
      <c r="M1991" s="183" t="s">
        <v>21</v>
      </c>
      <c r="N1991" s="184" t="s">
        <v>48</v>
      </c>
      <c r="O1991" s="67"/>
      <c r="P1991" s="185">
        <f>O1991*H1991</f>
        <v>0</v>
      </c>
      <c r="Q1991" s="185">
        <v>2.964E-2</v>
      </c>
      <c r="R1991" s="185">
        <f>Q1991*H1991</f>
        <v>0.53129700000000002</v>
      </c>
      <c r="S1991" s="185">
        <v>0</v>
      </c>
      <c r="T1991" s="186">
        <f>S1991*H1991</f>
        <v>0</v>
      </c>
      <c r="U1991" s="37"/>
      <c r="V1991" s="37"/>
      <c r="W1991" s="37"/>
      <c r="X1991" s="37"/>
      <c r="Y1991" s="37"/>
      <c r="Z1991" s="37"/>
      <c r="AA1991" s="37"/>
      <c r="AB1991" s="37"/>
      <c r="AC1991" s="37"/>
      <c r="AD1991" s="37"/>
      <c r="AE1991" s="37"/>
      <c r="AR1991" s="187" t="s">
        <v>286</v>
      </c>
      <c r="AT1991" s="187" t="s">
        <v>167</v>
      </c>
      <c r="AU1991" s="187" t="s">
        <v>87</v>
      </c>
      <c r="AY1991" s="20" t="s">
        <v>165</v>
      </c>
      <c r="BE1991" s="188">
        <f>IF(N1991="základní",J1991,0)</f>
        <v>0</v>
      </c>
      <c r="BF1991" s="188">
        <f>IF(N1991="snížená",J1991,0)</f>
        <v>0</v>
      </c>
      <c r="BG1991" s="188">
        <f>IF(N1991="zákl. přenesená",J1991,0)</f>
        <v>0</v>
      </c>
      <c r="BH1991" s="188">
        <f>IF(N1991="sníž. přenesená",J1991,0)</f>
        <v>0</v>
      </c>
      <c r="BI1991" s="188">
        <f>IF(N1991="nulová",J1991,0)</f>
        <v>0</v>
      </c>
      <c r="BJ1991" s="20" t="s">
        <v>85</v>
      </c>
      <c r="BK1991" s="188">
        <f>ROUND(I1991*H1991,2)</f>
        <v>0</v>
      </c>
      <c r="BL1991" s="20" t="s">
        <v>286</v>
      </c>
      <c r="BM1991" s="187" t="s">
        <v>2470</v>
      </c>
    </row>
    <row r="1992" spans="1:65" s="2" customFormat="1" ht="39">
      <c r="A1992" s="37"/>
      <c r="B1992" s="38"/>
      <c r="C1992" s="39"/>
      <c r="D1992" s="189" t="s">
        <v>174</v>
      </c>
      <c r="E1992" s="39"/>
      <c r="F1992" s="190" t="s">
        <v>2471</v>
      </c>
      <c r="G1992" s="39"/>
      <c r="H1992" s="39"/>
      <c r="I1992" s="191"/>
      <c r="J1992" s="39"/>
      <c r="K1992" s="39"/>
      <c r="L1992" s="42"/>
      <c r="M1992" s="192"/>
      <c r="N1992" s="193"/>
      <c r="O1992" s="67"/>
      <c r="P1992" s="67"/>
      <c r="Q1992" s="67"/>
      <c r="R1992" s="67"/>
      <c r="S1992" s="67"/>
      <c r="T1992" s="68"/>
      <c r="U1992" s="37"/>
      <c r="V1992" s="37"/>
      <c r="W1992" s="37"/>
      <c r="X1992" s="37"/>
      <c r="Y1992" s="37"/>
      <c r="Z1992" s="37"/>
      <c r="AA1992" s="37"/>
      <c r="AB1992" s="37"/>
      <c r="AC1992" s="37"/>
      <c r="AD1992" s="37"/>
      <c r="AE1992" s="37"/>
      <c r="AT1992" s="20" t="s">
        <v>174</v>
      </c>
      <c r="AU1992" s="20" t="s">
        <v>87</v>
      </c>
    </row>
    <row r="1993" spans="1:65" s="2" customFormat="1" ht="11.25">
      <c r="A1993" s="37"/>
      <c r="B1993" s="38"/>
      <c r="C1993" s="39"/>
      <c r="D1993" s="194" t="s">
        <v>176</v>
      </c>
      <c r="E1993" s="39"/>
      <c r="F1993" s="195" t="s">
        <v>2472</v>
      </c>
      <c r="G1993" s="39"/>
      <c r="H1993" s="39"/>
      <c r="I1993" s="191"/>
      <c r="J1993" s="39"/>
      <c r="K1993" s="39"/>
      <c r="L1993" s="42"/>
      <c r="M1993" s="192"/>
      <c r="N1993" s="193"/>
      <c r="O1993" s="67"/>
      <c r="P1993" s="67"/>
      <c r="Q1993" s="67"/>
      <c r="R1993" s="67"/>
      <c r="S1993" s="67"/>
      <c r="T1993" s="68"/>
      <c r="U1993" s="37"/>
      <c r="V1993" s="37"/>
      <c r="W1993" s="37"/>
      <c r="X1993" s="37"/>
      <c r="Y1993" s="37"/>
      <c r="Z1993" s="37"/>
      <c r="AA1993" s="37"/>
      <c r="AB1993" s="37"/>
      <c r="AC1993" s="37"/>
      <c r="AD1993" s="37"/>
      <c r="AE1993" s="37"/>
      <c r="AT1993" s="20" t="s">
        <v>176</v>
      </c>
      <c r="AU1993" s="20" t="s">
        <v>87</v>
      </c>
    </row>
    <row r="1994" spans="1:65" s="13" customFormat="1" ht="22.5">
      <c r="B1994" s="196"/>
      <c r="C1994" s="197"/>
      <c r="D1994" s="189" t="s">
        <v>178</v>
      </c>
      <c r="E1994" s="198" t="s">
        <v>21</v>
      </c>
      <c r="F1994" s="199" t="s">
        <v>2473</v>
      </c>
      <c r="G1994" s="197"/>
      <c r="H1994" s="200">
        <v>11.175000000000001</v>
      </c>
      <c r="I1994" s="201"/>
      <c r="J1994" s="197"/>
      <c r="K1994" s="197"/>
      <c r="L1994" s="202"/>
      <c r="M1994" s="203"/>
      <c r="N1994" s="204"/>
      <c r="O1994" s="204"/>
      <c r="P1994" s="204"/>
      <c r="Q1994" s="204"/>
      <c r="R1994" s="204"/>
      <c r="S1994" s="204"/>
      <c r="T1994" s="205"/>
      <c r="AT1994" s="206" t="s">
        <v>178</v>
      </c>
      <c r="AU1994" s="206" t="s">
        <v>87</v>
      </c>
      <c r="AV1994" s="13" t="s">
        <v>87</v>
      </c>
      <c r="AW1994" s="13" t="s">
        <v>38</v>
      </c>
      <c r="AX1994" s="13" t="s">
        <v>77</v>
      </c>
      <c r="AY1994" s="206" t="s">
        <v>165</v>
      </c>
    </row>
    <row r="1995" spans="1:65" s="13" customFormat="1" ht="11.25">
      <c r="B1995" s="196"/>
      <c r="C1995" s="197"/>
      <c r="D1995" s="189" t="s">
        <v>178</v>
      </c>
      <c r="E1995" s="198" t="s">
        <v>21</v>
      </c>
      <c r="F1995" s="199" t="s">
        <v>2474</v>
      </c>
      <c r="G1995" s="197"/>
      <c r="H1995" s="200">
        <v>6.75</v>
      </c>
      <c r="I1995" s="201"/>
      <c r="J1995" s="197"/>
      <c r="K1995" s="197"/>
      <c r="L1995" s="202"/>
      <c r="M1995" s="203"/>
      <c r="N1995" s="204"/>
      <c r="O1995" s="204"/>
      <c r="P1995" s="204"/>
      <c r="Q1995" s="204"/>
      <c r="R1995" s="204"/>
      <c r="S1995" s="204"/>
      <c r="T1995" s="205"/>
      <c r="AT1995" s="206" t="s">
        <v>178</v>
      </c>
      <c r="AU1995" s="206" t="s">
        <v>87</v>
      </c>
      <c r="AV1995" s="13" t="s">
        <v>87</v>
      </c>
      <c r="AW1995" s="13" t="s">
        <v>38</v>
      </c>
      <c r="AX1995" s="13" t="s">
        <v>77</v>
      </c>
      <c r="AY1995" s="206" t="s">
        <v>165</v>
      </c>
    </row>
    <row r="1996" spans="1:65" s="14" customFormat="1" ht="11.25">
      <c r="B1996" s="207"/>
      <c r="C1996" s="208"/>
      <c r="D1996" s="189" t="s">
        <v>178</v>
      </c>
      <c r="E1996" s="209" t="s">
        <v>21</v>
      </c>
      <c r="F1996" s="210" t="s">
        <v>180</v>
      </c>
      <c r="G1996" s="208"/>
      <c r="H1996" s="211">
        <v>17.925000000000001</v>
      </c>
      <c r="I1996" s="212"/>
      <c r="J1996" s="208"/>
      <c r="K1996" s="208"/>
      <c r="L1996" s="213"/>
      <c r="M1996" s="214"/>
      <c r="N1996" s="215"/>
      <c r="O1996" s="215"/>
      <c r="P1996" s="215"/>
      <c r="Q1996" s="215"/>
      <c r="R1996" s="215"/>
      <c r="S1996" s="215"/>
      <c r="T1996" s="216"/>
      <c r="AT1996" s="217" t="s">
        <v>178</v>
      </c>
      <c r="AU1996" s="217" t="s">
        <v>87</v>
      </c>
      <c r="AV1996" s="14" t="s">
        <v>172</v>
      </c>
      <c r="AW1996" s="14" t="s">
        <v>38</v>
      </c>
      <c r="AX1996" s="14" t="s">
        <v>85</v>
      </c>
      <c r="AY1996" s="217" t="s">
        <v>165</v>
      </c>
    </row>
    <row r="1997" spans="1:65" s="2" customFormat="1" ht="24.2" customHeight="1">
      <c r="A1997" s="37"/>
      <c r="B1997" s="38"/>
      <c r="C1997" s="176" t="s">
        <v>2475</v>
      </c>
      <c r="D1997" s="176" t="s">
        <v>167</v>
      </c>
      <c r="E1997" s="177" t="s">
        <v>361</v>
      </c>
      <c r="F1997" s="178" t="s">
        <v>2476</v>
      </c>
      <c r="G1997" s="179" t="s">
        <v>297</v>
      </c>
      <c r="H1997" s="180">
        <v>5</v>
      </c>
      <c r="I1997" s="181"/>
      <c r="J1997" s="182">
        <f>ROUND(I1997*H1997,2)</f>
        <v>0</v>
      </c>
      <c r="K1997" s="178" t="s">
        <v>21</v>
      </c>
      <c r="L1997" s="42"/>
      <c r="M1997" s="183" t="s">
        <v>21</v>
      </c>
      <c r="N1997" s="184" t="s">
        <v>48</v>
      </c>
      <c r="O1997" s="67"/>
      <c r="P1997" s="185">
        <f>O1997*H1997</f>
        <v>0</v>
      </c>
      <c r="Q1997" s="185">
        <v>0</v>
      </c>
      <c r="R1997" s="185">
        <f>Q1997*H1997</f>
        <v>0</v>
      </c>
      <c r="S1997" s="185">
        <v>0</v>
      </c>
      <c r="T1997" s="186">
        <f>S1997*H1997</f>
        <v>0</v>
      </c>
      <c r="U1997" s="37"/>
      <c r="V1997" s="37"/>
      <c r="W1997" s="37"/>
      <c r="X1997" s="37"/>
      <c r="Y1997" s="37"/>
      <c r="Z1997" s="37"/>
      <c r="AA1997" s="37"/>
      <c r="AB1997" s="37"/>
      <c r="AC1997" s="37"/>
      <c r="AD1997" s="37"/>
      <c r="AE1997" s="37"/>
      <c r="AR1997" s="187" t="s">
        <v>286</v>
      </c>
      <c r="AT1997" s="187" t="s">
        <v>167</v>
      </c>
      <c r="AU1997" s="187" t="s">
        <v>87</v>
      </c>
      <c r="AY1997" s="20" t="s">
        <v>165</v>
      </c>
      <c r="BE1997" s="188">
        <f>IF(N1997="základní",J1997,0)</f>
        <v>0</v>
      </c>
      <c r="BF1997" s="188">
        <f>IF(N1997="snížená",J1997,0)</f>
        <v>0</v>
      </c>
      <c r="BG1997" s="188">
        <f>IF(N1997="zákl. přenesená",J1997,0)</f>
        <v>0</v>
      </c>
      <c r="BH1997" s="188">
        <f>IF(N1997="sníž. přenesená",J1997,0)</f>
        <v>0</v>
      </c>
      <c r="BI1997" s="188">
        <f>IF(N1997="nulová",J1997,0)</f>
        <v>0</v>
      </c>
      <c r="BJ1997" s="20" t="s">
        <v>85</v>
      </c>
      <c r="BK1997" s="188">
        <f>ROUND(I1997*H1997,2)</f>
        <v>0</v>
      </c>
      <c r="BL1997" s="20" t="s">
        <v>286</v>
      </c>
      <c r="BM1997" s="187" t="s">
        <v>2477</v>
      </c>
    </row>
    <row r="1998" spans="1:65" s="2" customFormat="1" ht="19.5">
      <c r="A1998" s="37"/>
      <c r="B1998" s="38"/>
      <c r="C1998" s="39"/>
      <c r="D1998" s="189" t="s">
        <v>174</v>
      </c>
      <c r="E1998" s="39"/>
      <c r="F1998" s="190" t="s">
        <v>2476</v>
      </c>
      <c r="G1998" s="39"/>
      <c r="H1998" s="39"/>
      <c r="I1998" s="191"/>
      <c r="J1998" s="39"/>
      <c r="K1998" s="39"/>
      <c r="L1998" s="42"/>
      <c r="M1998" s="192"/>
      <c r="N1998" s="193"/>
      <c r="O1998" s="67"/>
      <c r="P1998" s="67"/>
      <c r="Q1998" s="67"/>
      <c r="R1998" s="67"/>
      <c r="S1998" s="67"/>
      <c r="T1998" s="68"/>
      <c r="U1998" s="37"/>
      <c r="V1998" s="37"/>
      <c r="W1998" s="37"/>
      <c r="X1998" s="37"/>
      <c r="Y1998" s="37"/>
      <c r="Z1998" s="37"/>
      <c r="AA1998" s="37"/>
      <c r="AB1998" s="37"/>
      <c r="AC1998" s="37"/>
      <c r="AD1998" s="37"/>
      <c r="AE1998" s="37"/>
      <c r="AT1998" s="20" t="s">
        <v>174</v>
      </c>
      <c r="AU1998" s="20" t="s">
        <v>87</v>
      </c>
    </row>
    <row r="1999" spans="1:65" s="13" customFormat="1" ht="11.25">
      <c r="B1999" s="196"/>
      <c r="C1999" s="197"/>
      <c r="D1999" s="189" t="s">
        <v>178</v>
      </c>
      <c r="E1999" s="198" t="s">
        <v>21</v>
      </c>
      <c r="F1999" s="199" t="s">
        <v>2478</v>
      </c>
      <c r="G1999" s="197"/>
      <c r="H1999" s="200">
        <v>5</v>
      </c>
      <c r="I1999" s="201"/>
      <c r="J1999" s="197"/>
      <c r="K1999" s="197"/>
      <c r="L1999" s="202"/>
      <c r="M1999" s="203"/>
      <c r="N1999" s="204"/>
      <c r="O1999" s="204"/>
      <c r="P1999" s="204"/>
      <c r="Q1999" s="204"/>
      <c r="R1999" s="204"/>
      <c r="S1999" s="204"/>
      <c r="T1999" s="205"/>
      <c r="AT1999" s="206" t="s">
        <v>178</v>
      </c>
      <c r="AU1999" s="206" t="s">
        <v>87</v>
      </c>
      <c r="AV1999" s="13" t="s">
        <v>87</v>
      </c>
      <c r="AW1999" s="13" t="s">
        <v>38</v>
      </c>
      <c r="AX1999" s="13" t="s">
        <v>77</v>
      </c>
      <c r="AY1999" s="206" t="s">
        <v>165</v>
      </c>
    </row>
    <row r="2000" spans="1:65" s="14" customFormat="1" ht="11.25">
      <c r="B2000" s="207"/>
      <c r="C2000" s="208"/>
      <c r="D2000" s="189" t="s">
        <v>178</v>
      </c>
      <c r="E2000" s="209" t="s">
        <v>21</v>
      </c>
      <c r="F2000" s="210" t="s">
        <v>180</v>
      </c>
      <c r="G2000" s="208"/>
      <c r="H2000" s="211">
        <v>5</v>
      </c>
      <c r="I2000" s="212"/>
      <c r="J2000" s="208"/>
      <c r="K2000" s="208"/>
      <c r="L2000" s="213"/>
      <c r="M2000" s="214"/>
      <c r="N2000" s="215"/>
      <c r="O2000" s="215"/>
      <c r="P2000" s="215"/>
      <c r="Q2000" s="215"/>
      <c r="R2000" s="215"/>
      <c r="S2000" s="215"/>
      <c r="T2000" s="216"/>
      <c r="AT2000" s="217" t="s">
        <v>178</v>
      </c>
      <c r="AU2000" s="217" t="s">
        <v>87</v>
      </c>
      <c r="AV2000" s="14" t="s">
        <v>172</v>
      </c>
      <c r="AW2000" s="14" t="s">
        <v>38</v>
      </c>
      <c r="AX2000" s="14" t="s">
        <v>85</v>
      </c>
      <c r="AY2000" s="217" t="s">
        <v>165</v>
      </c>
    </row>
    <row r="2001" spans="1:65" s="2" customFormat="1" ht="24.2" customHeight="1">
      <c r="A2001" s="37"/>
      <c r="B2001" s="38"/>
      <c r="C2001" s="176" t="s">
        <v>2479</v>
      </c>
      <c r="D2001" s="176" t="s">
        <v>167</v>
      </c>
      <c r="E2001" s="177" t="s">
        <v>2480</v>
      </c>
      <c r="F2001" s="178" t="s">
        <v>2481</v>
      </c>
      <c r="G2001" s="179" t="s">
        <v>170</v>
      </c>
      <c r="H2001" s="180">
        <v>11.010999999999999</v>
      </c>
      <c r="I2001" s="181"/>
      <c r="J2001" s="182">
        <f>ROUND(I2001*H2001,2)</f>
        <v>0</v>
      </c>
      <c r="K2001" s="178" t="s">
        <v>171</v>
      </c>
      <c r="L2001" s="42"/>
      <c r="M2001" s="183" t="s">
        <v>21</v>
      </c>
      <c r="N2001" s="184" t="s">
        <v>48</v>
      </c>
      <c r="O2001" s="67"/>
      <c r="P2001" s="185">
        <f>O2001*H2001</f>
        <v>0</v>
      </c>
      <c r="Q2001" s="185">
        <v>1.26E-2</v>
      </c>
      <c r="R2001" s="185">
        <f>Q2001*H2001</f>
        <v>0.13873859999999999</v>
      </c>
      <c r="S2001" s="185">
        <v>0</v>
      </c>
      <c r="T2001" s="186">
        <f>S2001*H2001</f>
        <v>0</v>
      </c>
      <c r="U2001" s="37"/>
      <c r="V2001" s="37"/>
      <c r="W2001" s="37"/>
      <c r="X2001" s="37"/>
      <c r="Y2001" s="37"/>
      <c r="Z2001" s="37"/>
      <c r="AA2001" s="37"/>
      <c r="AB2001" s="37"/>
      <c r="AC2001" s="37"/>
      <c r="AD2001" s="37"/>
      <c r="AE2001" s="37"/>
      <c r="AR2001" s="187" t="s">
        <v>286</v>
      </c>
      <c r="AT2001" s="187" t="s">
        <v>167</v>
      </c>
      <c r="AU2001" s="187" t="s">
        <v>87</v>
      </c>
      <c r="AY2001" s="20" t="s">
        <v>165</v>
      </c>
      <c r="BE2001" s="188">
        <f>IF(N2001="základní",J2001,0)</f>
        <v>0</v>
      </c>
      <c r="BF2001" s="188">
        <f>IF(N2001="snížená",J2001,0)</f>
        <v>0</v>
      </c>
      <c r="BG2001" s="188">
        <f>IF(N2001="zákl. přenesená",J2001,0)</f>
        <v>0</v>
      </c>
      <c r="BH2001" s="188">
        <f>IF(N2001="sníž. přenesená",J2001,0)</f>
        <v>0</v>
      </c>
      <c r="BI2001" s="188">
        <f>IF(N2001="nulová",J2001,0)</f>
        <v>0</v>
      </c>
      <c r="BJ2001" s="20" t="s">
        <v>85</v>
      </c>
      <c r="BK2001" s="188">
        <f>ROUND(I2001*H2001,2)</f>
        <v>0</v>
      </c>
      <c r="BL2001" s="20" t="s">
        <v>286</v>
      </c>
      <c r="BM2001" s="187" t="s">
        <v>2482</v>
      </c>
    </row>
    <row r="2002" spans="1:65" s="2" customFormat="1" ht="29.25">
      <c r="A2002" s="37"/>
      <c r="B2002" s="38"/>
      <c r="C2002" s="39"/>
      <c r="D2002" s="189" t="s">
        <v>174</v>
      </c>
      <c r="E2002" s="39"/>
      <c r="F2002" s="190" t="s">
        <v>2483</v>
      </c>
      <c r="G2002" s="39"/>
      <c r="H2002" s="39"/>
      <c r="I2002" s="191"/>
      <c r="J2002" s="39"/>
      <c r="K2002" s="39"/>
      <c r="L2002" s="42"/>
      <c r="M2002" s="192"/>
      <c r="N2002" s="193"/>
      <c r="O2002" s="67"/>
      <c r="P2002" s="67"/>
      <c r="Q2002" s="67"/>
      <c r="R2002" s="67"/>
      <c r="S2002" s="67"/>
      <c r="T2002" s="68"/>
      <c r="U2002" s="37"/>
      <c r="V2002" s="37"/>
      <c r="W2002" s="37"/>
      <c r="X2002" s="37"/>
      <c r="Y2002" s="37"/>
      <c r="Z2002" s="37"/>
      <c r="AA2002" s="37"/>
      <c r="AB2002" s="37"/>
      <c r="AC2002" s="37"/>
      <c r="AD2002" s="37"/>
      <c r="AE2002" s="37"/>
      <c r="AT2002" s="20" t="s">
        <v>174</v>
      </c>
      <c r="AU2002" s="20" t="s">
        <v>87</v>
      </c>
    </row>
    <row r="2003" spans="1:65" s="2" customFormat="1" ht="11.25">
      <c r="A2003" s="37"/>
      <c r="B2003" s="38"/>
      <c r="C2003" s="39"/>
      <c r="D2003" s="194" t="s">
        <v>176</v>
      </c>
      <c r="E2003" s="39"/>
      <c r="F2003" s="195" t="s">
        <v>2484</v>
      </c>
      <c r="G2003" s="39"/>
      <c r="H2003" s="39"/>
      <c r="I2003" s="191"/>
      <c r="J2003" s="39"/>
      <c r="K2003" s="39"/>
      <c r="L2003" s="42"/>
      <c r="M2003" s="192"/>
      <c r="N2003" s="193"/>
      <c r="O2003" s="67"/>
      <c r="P2003" s="67"/>
      <c r="Q2003" s="67"/>
      <c r="R2003" s="67"/>
      <c r="S2003" s="67"/>
      <c r="T2003" s="68"/>
      <c r="U2003" s="37"/>
      <c r="V2003" s="37"/>
      <c r="W2003" s="37"/>
      <c r="X2003" s="37"/>
      <c r="Y2003" s="37"/>
      <c r="Z2003" s="37"/>
      <c r="AA2003" s="37"/>
      <c r="AB2003" s="37"/>
      <c r="AC2003" s="37"/>
      <c r="AD2003" s="37"/>
      <c r="AE2003" s="37"/>
      <c r="AT2003" s="20" t="s">
        <v>176</v>
      </c>
      <c r="AU2003" s="20" t="s">
        <v>87</v>
      </c>
    </row>
    <row r="2004" spans="1:65" s="13" customFormat="1" ht="11.25">
      <c r="B2004" s="196"/>
      <c r="C2004" s="197"/>
      <c r="D2004" s="189" t="s">
        <v>178</v>
      </c>
      <c r="E2004" s="198" t="s">
        <v>21</v>
      </c>
      <c r="F2004" s="199" t="s">
        <v>1993</v>
      </c>
      <c r="G2004" s="197"/>
      <c r="H2004" s="200">
        <v>11.010999999999999</v>
      </c>
      <c r="I2004" s="201"/>
      <c r="J2004" s="197"/>
      <c r="K2004" s="197"/>
      <c r="L2004" s="202"/>
      <c r="M2004" s="203"/>
      <c r="N2004" s="204"/>
      <c r="O2004" s="204"/>
      <c r="P2004" s="204"/>
      <c r="Q2004" s="204"/>
      <c r="R2004" s="204"/>
      <c r="S2004" s="204"/>
      <c r="T2004" s="205"/>
      <c r="AT2004" s="206" t="s">
        <v>178</v>
      </c>
      <c r="AU2004" s="206" t="s">
        <v>87</v>
      </c>
      <c r="AV2004" s="13" t="s">
        <v>87</v>
      </c>
      <c r="AW2004" s="13" t="s">
        <v>38</v>
      </c>
      <c r="AX2004" s="13" t="s">
        <v>77</v>
      </c>
      <c r="AY2004" s="206" t="s">
        <v>165</v>
      </c>
    </row>
    <row r="2005" spans="1:65" s="14" customFormat="1" ht="11.25">
      <c r="B2005" s="207"/>
      <c r="C2005" s="208"/>
      <c r="D2005" s="189" t="s">
        <v>178</v>
      </c>
      <c r="E2005" s="209" t="s">
        <v>21</v>
      </c>
      <c r="F2005" s="210" t="s">
        <v>180</v>
      </c>
      <c r="G2005" s="208"/>
      <c r="H2005" s="211">
        <v>11.010999999999999</v>
      </c>
      <c r="I2005" s="212"/>
      <c r="J2005" s="208"/>
      <c r="K2005" s="208"/>
      <c r="L2005" s="213"/>
      <c r="M2005" s="214"/>
      <c r="N2005" s="215"/>
      <c r="O2005" s="215"/>
      <c r="P2005" s="215"/>
      <c r="Q2005" s="215"/>
      <c r="R2005" s="215"/>
      <c r="S2005" s="215"/>
      <c r="T2005" s="216"/>
      <c r="AT2005" s="217" t="s">
        <v>178</v>
      </c>
      <c r="AU2005" s="217" t="s">
        <v>87</v>
      </c>
      <c r="AV2005" s="14" t="s">
        <v>172</v>
      </c>
      <c r="AW2005" s="14" t="s">
        <v>38</v>
      </c>
      <c r="AX2005" s="14" t="s">
        <v>85</v>
      </c>
      <c r="AY2005" s="217" t="s">
        <v>165</v>
      </c>
    </row>
    <row r="2006" spans="1:65" s="2" customFormat="1" ht="16.5" customHeight="1">
      <c r="A2006" s="37"/>
      <c r="B2006" s="38"/>
      <c r="C2006" s="176" t="s">
        <v>2485</v>
      </c>
      <c r="D2006" s="176" t="s">
        <v>167</v>
      </c>
      <c r="E2006" s="177" t="s">
        <v>2486</v>
      </c>
      <c r="F2006" s="178" t="s">
        <v>2487</v>
      </c>
      <c r="G2006" s="179" t="s">
        <v>170</v>
      </c>
      <c r="H2006" s="180">
        <v>885.08600000000001</v>
      </c>
      <c r="I2006" s="181"/>
      <c r="J2006" s="182">
        <f>ROUND(I2006*H2006,2)</f>
        <v>0</v>
      </c>
      <c r="K2006" s="178" t="s">
        <v>171</v>
      </c>
      <c r="L2006" s="42"/>
      <c r="M2006" s="183" t="s">
        <v>21</v>
      </c>
      <c r="N2006" s="184" t="s">
        <v>48</v>
      </c>
      <c r="O2006" s="67"/>
      <c r="P2006" s="185">
        <f>O2006*H2006</f>
        <v>0</v>
      </c>
      <c r="Q2006" s="185">
        <v>1E-4</v>
      </c>
      <c r="R2006" s="185">
        <f>Q2006*H2006</f>
        <v>8.8508600000000007E-2</v>
      </c>
      <c r="S2006" s="185">
        <v>0</v>
      </c>
      <c r="T2006" s="186">
        <f>S2006*H2006</f>
        <v>0</v>
      </c>
      <c r="U2006" s="37"/>
      <c r="V2006" s="37"/>
      <c r="W2006" s="37"/>
      <c r="X2006" s="37"/>
      <c r="Y2006" s="37"/>
      <c r="Z2006" s="37"/>
      <c r="AA2006" s="37"/>
      <c r="AB2006" s="37"/>
      <c r="AC2006" s="37"/>
      <c r="AD2006" s="37"/>
      <c r="AE2006" s="37"/>
      <c r="AR2006" s="187" t="s">
        <v>286</v>
      </c>
      <c r="AT2006" s="187" t="s">
        <v>167</v>
      </c>
      <c r="AU2006" s="187" t="s">
        <v>87</v>
      </c>
      <c r="AY2006" s="20" t="s">
        <v>165</v>
      </c>
      <c r="BE2006" s="188">
        <f>IF(N2006="základní",J2006,0)</f>
        <v>0</v>
      </c>
      <c r="BF2006" s="188">
        <f>IF(N2006="snížená",J2006,0)</f>
        <v>0</v>
      </c>
      <c r="BG2006" s="188">
        <f>IF(N2006="zákl. přenesená",J2006,0)</f>
        <v>0</v>
      </c>
      <c r="BH2006" s="188">
        <f>IF(N2006="sníž. přenesená",J2006,0)</f>
        <v>0</v>
      </c>
      <c r="BI2006" s="188">
        <f>IF(N2006="nulová",J2006,0)</f>
        <v>0</v>
      </c>
      <c r="BJ2006" s="20" t="s">
        <v>85</v>
      </c>
      <c r="BK2006" s="188">
        <f>ROUND(I2006*H2006,2)</f>
        <v>0</v>
      </c>
      <c r="BL2006" s="20" t="s">
        <v>286</v>
      </c>
      <c r="BM2006" s="187" t="s">
        <v>2488</v>
      </c>
    </row>
    <row r="2007" spans="1:65" s="2" customFormat="1" ht="19.5">
      <c r="A2007" s="37"/>
      <c r="B2007" s="38"/>
      <c r="C2007" s="39"/>
      <c r="D2007" s="189" t="s">
        <v>174</v>
      </c>
      <c r="E2007" s="39"/>
      <c r="F2007" s="190" t="s">
        <v>2489</v>
      </c>
      <c r="G2007" s="39"/>
      <c r="H2007" s="39"/>
      <c r="I2007" s="191"/>
      <c r="J2007" s="39"/>
      <c r="K2007" s="39"/>
      <c r="L2007" s="42"/>
      <c r="M2007" s="192"/>
      <c r="N2007" s="193"/>
      <c r="O2007" s="67"/>
      <c r="P2007" s="67"/>
      <c r="Q2007" s="67"/>
      <c r="R2007" s="67"/>
      <c r="S2007" s="67"/>
      <c r="T2007" s="68"/>
      <c r="U2007" s="37"/>
      <c r="V2007" s="37"/>
      <c r="W2007" s="37"/>
      <c r="X2007" s="37"/>
      <c r="Y2007" s="37"/>
      <c r="Z2007" s="37"/>
      <c r="AA2007" s="37"/>
      <c r="AB2007" s="37"/>
      <c r="AC2007" s="37"/>
      <c r="AD2007" s="37"/>
      <c r="AE2007" s="37"/>
      <c r="AT2007" s="20" t="s">
        <v>174</v>
      </c>
      <c r="AU2007" s="20" t="s">
        <v>87</v>
      </c>
    </row>
    <row r="2008" spans="1:65" s="2" customFormat="1" ht="11.25">
      <c r="A2008" s="37"/>
      <c r="B2008" s="38"/>
      <c r="C2008" s="39"/>
      <c r="D2008" s="194" t="s">
        <v>176</v>
      </c>
      <c r="E2008" s="39"/>
      <c r="F2008" s="195" t="s">
        <v>2490</v>
      </c>
      <c r="G2008" s="39"/>
      <c r="H2008" s="39"/>
      <c r="I2008" s="191"/>
      <c r="J2008" s="39"/>
      <c r="K2008" s="39"/>
      <c r="L2008" s="42"/>
      <c r="M2008" s="192"/>
      <c r="N2008" s="193"/>
      <c r="O2008" s="67"/>
      <c r="P2008" s="67"/>
      <c r="Q2008" s="67"/>
      <c r="R2008" s="67"/>
      <c r="S2008" s="67"/>
      <c r="T2008" s="68"/>
      <c r="U2008" s="37"/>
      <c r="V2008" s="37"/>
      <c r="W2008" s="37"/>
      <c r="X2008" s="37"/>
      <c r="Y2008" s="37"/>
      <c r="Z2008" s="37"/>
      <c r="AA2008" s="37"/>
      <c r="AB2008" s="37"/>
      <c r="AC2008" s="37"/>
      <c r="AD2008" s="37"/>
      <c r="AE2008" s="37"/>
      <c r="AT2008" s="20" t="s">
        <v>176</v>
      </c>
      <c r="AU2008" s="20" t="s">
        <v>87</v>
      </c>
    </row>
    <row r="2009" spans="1:65" s="13" customFormat="1" ht="11.25">
      <c r="B2009" s="196"/>
      <c r="C2009" s="197"/>
      <c r="D2009" s="189" t="s">
        <v>178</v>
      </c>
      <c r="E2009" s="198" t="s">
        <v>21</v>
      </c>
      <c r="F2009" s="199" t="s">
        <v>2466</v>
      </c>
      <c r="G2009" s="197"/>
      <c r="H2009" s="200">
        <v>874.07500000000005</v>
      </c>
      <c r="I2009" s="201"/>
      <c r="J2009" s="197"/>
      <c r="K2009" s="197"/>
      <c r="L2009" s="202"/>
      <c r="M2009" s="203"/>
      <c r="N2009" s="204"/>
      <c r="O2009" s="204"/>
      <c r="P2009" s="204"/>
      <c r="Q2009" s="204"/>
      <c r="R2009" s="204"/>
      <c r="S2009" s="204"/>
      <c r="T2009" s="205"/>
      <c r="AT2009" s="206" t="s">
        <v>178</v>
      </c>
      <c r="AU2009" s="206" t="s">
        <v>87</v>
      </c>
      <c r="AV2009" s="13" t="s">
        <v>87</v>
      </c>
      <c r="AW2009" s="13" t="s">
        <v>38</v>
      </c>
      <c r="AX2009" s="13" t="s">
        <v>77</v>
      </c>
      <c r="AY2009" s="206" t="s">
        <v>165</v>
      </c>
    </row>
    <row r="2010" spans="1:65" s="13" customFormat="1" ht="11.25">
      <c r="B2010" s="196"/>
      <c r="C2010" s="197"/>
      <c r="D2010" s="189" t="s">
        <v>178</v>
      </c>
      <c r="E2010" s="198" t="s">
        <v>21</v>
      </c>
      <c r="F2010" s="199" t="s">
        <v>1993</v>
      </c>
      <c r="G2010" s="197"/>
      <c r="H2010" s="200">
        <v>11.010999999999999</v>
      </c>
      <c r="I2010" s="201"/>
      <c r="J2010" s="197"/>
      <c r="K2010" s="197"/>
      <c r="L2010" s="202"/>
      <c r="M2010" s="203"/>
      <c r="N2010" s="204"/>
      <c r="O2010" s="204"/>
      <c r="P2010" s="204"/>
      <c r="Q2010" s="204"/>
      <c r="R2010" s="204"/>
      <c r="S2010" s="204"/>
      <c r="T2010" s="205"/>
      <c r="AT2010" s="206" t="s">
        <v>178</v>
      </c>
      <c r="AU2010" s="206" t="s">
        <v>87</v>
      </c>
      <c r="AV2010" s="13" t="s">
        <v>87</v>
      </c>
      <c r="AW2010" s="13" t="s">
        <v>38</v>
      </c>
      <c r="AX2010" s="13" t="s">
        <v>77</v>
      </c>
      <c r="AY2010" s="206" t="s">
        <v>165</v>
      </c>
    </row>
    <row r="2011" spans="1:65" s="14" customFormat="1" ht="11.25">
      <c r="B2011" s="207"/>
      <c r="C2011" s="208"/>
      <c r="D2011" s="189" t="s">
        <v>178</v>
      </c>
      <c r="E2011" s="209" t="s">
        <v>21</v>
      </c>
      <c r="F2011" s="210" t="s">
        <v>180</v>
      </c>
      <c r="G2011" s="208"/>
      <c r="H2011" s="211">
        <v>885.08600000000001</v>
      </c>
      <c r="I2011" s="212"/>
      <c r="J2011" s="208"/>
      <c r="K2011" s="208"/>
      <c r="L2011" s="213"/>
      <c r="M2011" s="214"/>
      <c r="N2011" s="215"/>
      <c r="O2011" s="215"/>
      <c r="P2011" s="215"/>
      <c r="Q2011" s="215"/>
      <c r="R2011" s="215"/>
      <c r="S2011" s="215"/>
      <c r="T2011" s="216"/>
      <c r="AT2011" s="217" t="s">
        <v>178</v>
      </c>
      <c r="AU2011" s="217" t="s">
        <v>87</v>
      </c>
      <c r="AV2011" s="14" t="s">
        <v>172</v>
      </c>
      <c r="AW2011" s="14" t="s">
        <v>38</v>
      </c>
      <c r="AX2011" s="14" t="s">
        <v>85</v>
      </c>
      <c r="AY2011" s="217" t="s">
        <v>165</v>
      </c>
    </row>
    <row r="2012" spans="1:65" s="2" customFormat="1" ht="21.75" customHeight="1">
      <c r="A2012" s="37"/>
      <c r="B2012" s="38"/>
      <c r="C2012" s="176" t="s">
        <v>2491</v>
      </c>
      <c r="D2012" s="176" t="s">
        <v>167</v>
      </c>
      <c r="E2012" s="177" t="s">
        <v>2492</v>
      </c>
      <c r="F2012" s="178" t="s">
        <v>2493</v>
      </c>
      <c r="G2012" s="179" t="s">
        <v>170</v>
      </c>
      <c r="H2012" s="180">
        <v>885.08600000000001</v>
      </c>
      <c r="I2012" s="181"/>
      <c r="J2012" s="182">
        <f>ROUND(I2012*H2012,2)</f>
        <v>0</v>
      </c>
      <c r="K2012" s="178" t="s">
        <v>171</v>
      </c>
      <c r="L2012" s="42"/>
      <c r="M2012" s="183" t="s">
        <v>21</v>
      </c>
      <c r="N2012" s="184" t="s">
        <v>48</v>
      </c>
      <c r="O2012" s="67"/>
      <c r="P2012" s="185">
        <f>O2012*H2012</f>
        <v>0</v>
      </c>
      <c r="Q2012" s="185">
        <v>1.6000000000000001E-3</v>
      </c>
      <c r="R2012" s="185">
        <f>Q2012*H2012</f>
        <v>1.4161376000000001</v>
      </c>
      <c r="S2012" s="185">
        <v>0</v>
      </c>
      <c r="T2012" s="186">
        <f>S2012*H2012</f>
        <v>0</v>
      </c>
      <c r="U2012" s="37"/>
      <c r="V2012" s="37"/>
      <c r="W2012" s="37"/>
      <c r="X2012" s="37"/>
      <c r="Y2012" s="37"/>
      <c r="Z2012" s="37"/>
      <c r="AA2012" s="37"/>
      <c r="AB2012" s="37"/>
      <c r="AC2012" s="37"/>
      <c r="AD2012" s="37"/>
      <c r="AE2012" s="37"/>
      <c r="AR2012" s="187" t="s">
        <v>286</v>
      </c>
      <c r="AT2012" s="187" t="s">
        <v>167</v>
      </c>
      <c r="AU2012" s="187" t="s">
        <v>87</v>
      </c>
      <c r="AY2012" s="20" t="s">
        <v>165</v>
      </c>
      <c r="BE2012" s="188">
        <f>IF(N2012="základní",J2012,0)</f>
        <v>0</v>
      </c>
      <c r="BF2012" s="188">
        <f>IF(N2012="snížená",J2012,0)</f>
        <v>0</v>
      </c>
      <c r="BG2012" s="188">
        <f>IF(N2012="zákl. přenesená",J2012,0)</f>
        <v>0</v>
      </c>
      <c r="BH2012" s="188">
        <f>IF(N2012="sníž. přenesená",J2012,0)</f>
        <v>0</v>
      </c>
      <c r="BI2012" s="188">
        <f>IF(N2012="nulová",J2012,0)</f>
        <v>0</v>
      </c>
      <c r="BJ2012" s="20" t="s">
        <v>85</v>
      </c>
      <c r="BK2012" s="188">
        <f>ROUND(I2012*H2012,2)</f>
        <v>0</v>
      </c>
      <c r="BL2012" s="20" t="s">
        <v>286</v>
      </c>
      <c r="BM2012" s="187" t="s">
        <v>2494</v>
      </c>
    </row>
    <row r="2013" spans="1:65" s="2" customFormat="1" ht="19.5">
      <c r="A2013" s="37"/>
      <c r="B2013" s="38"/>
      <c r="C2013" s="39"/>
      <c r="D2013" s="189" t="s">
        <v>174</v>
      </c>
      <c r="E2013" s="39"/>
      <c r="F2013" s="190" t="s">
        <v>2495</v>
      </c>
      <c r="G2013" s="39"/>
      <c r="H2013" s="39"/>
      <c r="I2013" s="191"/>
      <c r="J2013" s="39"/>
      <c r="K2013" s="39"/>
      <c r="L2013" s="42"/>
      <c r="M2013" s="192"/>
      <c r="N2013" s="193"/>
      <c r="O2013" s="67"/>
      <c r="P2013" s="67"/>
      <c r="Q2013" s="67"/>
      <c r="R2013" s="67"/>
      <c r="S2013" s="67"/>
      <c r="T2013" s="68"/>
      <c r="U2013" s="37"/>
      <c r="V2013" s="37"/>
      <c r="W2013" s="37"/>
      <c r="X2013" s="37"/>
      <c r="Y2013" s="37"/>
      <c r="Z2013" s="37"/>
      <c r="AA2013" s="37"/>
      <c r="AB2013" s="37"/>
      <c r="AC2013" s="37"/>
      <c r="AD2013" s="37"/>
      <c r="AE2013" s="37"/>
      <c r="AT2013" s="20" t="s">
        <v>174</v>
      </c>
      <c r="AU2013" s="20" t="s">
        <v>87</v>
      </c>
    </row>
    <row r="2014" spans="1:65" s="2" customFormat="1" ht="11.25">
      <c r="A2014" s="37"/>
      <c r="B2014" s="38"/>
      <c r="C2014" s="39"/>
      <c r="D2014" s="194" t="s">
        <v>176</v>
      </c>
      <c r="E2014" s="39"/>
      <c r="F2014" s="195" t="s">
        <v>2496</v>
      </c>
      <c r="G2014" s="39"/>
      <c r="H2014" s="39"/>
      <c r="I2014" s="191"/>
      <c r="J2014" s="39"/>
      <c r="K2014" s="39"/>
      <c r="L2014" s="42"/>
      <c r="M2014" s="192"/>
      <c r="N2014" s="193"/>
      <c r="O2014" s="67"/>
      <c r="P2014" s="67"/>
      <c r="Q2014" s="67"/>
      <c r="R2014" s="67"/>
      <c r="S2014" s="67"/>
      <c r="T2014" s="68"/>
      <c r="U2014" s="37"/>
      <c r="V2014" s="37"/>
      <c r="W2014" s="37"/>
      <c r="X2014" s="37"/>
      <c r="Y2014" s="37"/>
      <c r="Z2014" s="37"/>
      <c r="AA2014" s="37"/>
      <c r="AB2014" s="37"/>
      <c r="AC2014" s="37"/>
      <c r="AD2014" s="37"/>
      <c r="AE2014" s="37"/>
      <c r="AT2014" s="20" t="s">
        <v>176</v>
      </c>
      <c r="AU2014" s="20" t="s">
        <v>87</v>
      </c>
    </row>
    <row r="2015" spans="1:65" s="13" customFormat="1" ht="11.25">
      <c r="B2015" s="196"/>
      <c r="C2015" s="197"/>
      <c r="D2015" s="189" t="s">
        <v>178</v>
      </c>
      <c r="E2015" s="198" t="s">
        <v>21</v>
      </c>
      <c r="F2015" s="199" t="s">
        <v>2466</v>
      </c>
      <c r="G2015" s="197"/>
      <c r="H2015" s="200">
        <v>874.07500000000005</v>
      </c>
      <c r="I2015" s="201"/>
      <c r="J2015" s="197"/>
      <c r="K2015" s="197"/>
      <c r="L2015" s="202"/>
      <c r="M2015" s="203"/>
      <c r="N2015" s="204"/>
      <c r="O2015" s="204"/>
      <c r="P2015" s="204"/>
      <c r="Q2015" s="204"/>
      <c r="R2015" s="204"/>
      <c r="S2015" s="204"/>
      <c r="T2015" s="205"/>
      <c r="AT2015" s="206" t="s">
        <v>178</v>
      </c>
      <c r="AU2015" s="206" t="s">
        <v>87</v>
      </c>
      <c r="AV2015" s="13" t="s">
        <v>87</v>
      </c>
      <c r="AW2015" s="13" t="s">
        <v>38</v>
      </c>
      <c r="AX2015" s="13" t="s">
        <v>77</v>
      </c>
      <c r="AY2015" s="206" t="s">
        <v>165</v>
      </c>
    </row>
    <row r="2016" spans="1:65" s="13" customFormat="1" ht="11.25">
      <c r="B2016" s="196"/>
      <c r="C2016" s="197"/>
      <c r="D2016" s="189" t="s">
        <v>178</v>
      </c>
      <c r="E2016" s="198" t="s">
        <v>21</v>
      </c>
      <c r="F2016" s="199" t="s">
        <v>1993</v>
      </c>
      <c r="G2016" s="197"/>
      <c r="H2016" s="200">
        <v>11.010999999999999</v>
      </c>
      <c r="I2016" s="201"/>
      <c r="J2016" s="197"/>
      <c r="K2016" s="197"/>
      <c r="L2016" s="202"/>
      <c r="M2016" s="203"/>
      <c r="N2016" s="204"/>
      <c r="O2016" s="204"/>
      <c r="P2016" s="204"/>
      <c r="Q2016" s="204"/>
      <c r="R2016" s="204"/>
      <c r="S2016" s="204"/>
      <c r="T2016" s="205"/>
      <c r="AT2016" s="206" t="s">
        <v>178</v>
      </c>
      <c r="AU2016" s="206" t="s">
        <v>87</v>
      </c>
      <c r="AV2016" s="13" t="s">
        <v>87</v>
      </c>
      <c r="AW2016" s="13" t="s">
        <v>38</v>
      </c>
      <c r="AX2016" s="13" t="s">
        <v>77</v>
      </c>
      <c r="AY2016" s="206" t="s">
        <v>165</v>
      </c>
    </row>
    <row r="2017" spans="1:65" s="14" customFormat="1" ht="11.25">
      <c r="B2017" s="207"/>
      <c r="C2017" s="208"/>
      <c r="D2017" s="189" t="s">
        <v>178</v>
      </c>
      <c r="E2017" s="209" t="s">
        <v>21</v>
      </c>
      <c r="F2017" s="210" t="s">
        <v>180</v>
      </c>
      <c r="G2017" s="208"/>
      <c r="H2017" s="211">
        <v>885.08600000000001</v>
      </c>
      <c r="I2017" s="212"/>
      <c r="J2017" s="208"/>
      <c r="K2017" s="208"/>
      <c r="L2017" s="213"/>
      <c r="M2017" s="214"/>
      <c r="N2017" s="215"/>
      <c r="O2017" s="215"/>
      <c r="P2017" s="215"/>
      <c r="Q2017" s="215"/>
      <c r="R2017" s="215"/>
      <c r="S2017" s="215"/>
      <c r="T2017" s="216"/>
      <c r="AT2017" s="217" t="s">
        <v>178</v>
      </c>
      <c r="AU2017" s="217" t="s">
        <v>87</v>
      </c>
      <c r="AV2017" s="14" t="s">
        <v>172</v>
      </c>
      <c r="AW2017" s="14" t="s">
        <v>38</v>
      </c>
      <c r="AX2017" s="14" t="s">
        <v>85</v>
      </c>
      <c r="AY2017" s="217" t="s">
        <v>165</v>
      </c>
    </row>
    <row r="2018" spans="1:65" s="2" customFormat="1" ht="21.75" customHeight="1">
      <c r="A2018" s="37"/>
      <c r="B2018" s="38"/>
      <c r="C2018" s="176" t="s">
        <v>2497</v>
      </c>
      <c r="D2018" s="176" t="s">
        <v>167</v>
      </c>
      <c r="E2018" s="177" t="s">
        <v>2498</v>
      </c>
      <c r="F2018" s="178" t="s">
        <v>2499</v>
      </c>
      <c r="G2018" s="179" t="s">
        <v>189</v>
      </c>
      <c r="H2018" s="180">
        <v>116</v>
      </c>
      <c r="I2018" s="181"/>
      <c r="J2018" s="182">
        <f>ROUND(I2018*H2018,2)</f>
        <v>0</v>
      </c>
      <c r="K2018" s="178" t="s">
        <v>171</v>
      </c>
      <c r="L2018" s="42"/>
      <c r="M2018" s="183" t="s">
        <v>21</v>
      </c>
      <c r="N2018" s="184" t="s">
        <v>48</v>
      </c>
      <c r="O2018" s="67"/>
      <c r="P2018" s="185">
        <f>O2018*H2018</f>
        <v>0</v>
      </c>
      <c r="Q2018" s="185">
        <v>2.794E-2</v>
      </c>
      <c r="R2018" s="185">
        <f>Q2018*H2018</f>
        <v>3.2410399999999999</v>
      </c>
      <c r="S2018" s="185">
        <v>0</v>
      </c>
      <c r="T2018" s="186">
        <f>S2018*H2018</f>
        <v>0</v>
      </c>
      <c r="U2018" s="37"/>
      <c r="V2018" s="37"/>
      <c r="W2018" s="37"/>
      <c r="X2018" s="37"/>
      <c r="Y2018" s="37"/>
      <c r="Z2018" s="37"/>
      <c r="AA2018" s="37"/>
      <c r="AB2018" s="37"/>
      <c r="AC2018" s="37"/>
      <c r="AD2018" s="37"/>
      <c r="AE2018" s="37"/>
      <c r="AR2018" s="187" t="s">
        <v>286</v>
      </c>
      <c r="AT2018" s="187" t="s">
        <v>167</v>
      </c>
      <c r="AU2018" s="187" t="s">
        <v>87</v>
      </c>
      <c r="AY2018" s="20" t="s">
        <v>165</v>
      </c>
      <c r="BE2018" s="188">
        <f>IF(N2018="základní",J2018,0)</f>
        <v>0</v>
      </c>
      <c r="BF2018" s="188">
        <f>IF(N2018="snížená",J2018,0)</f>
        <v>0</v>
      </c>
      <c r="BG2018" s="188">
        <f>IF(N2018="zákl. přenesená",J2018,0)</f>
        <v>0</v>
      </c>
      <c r="BH2018" s="188">
        <f>IF(N2018="sníž. přenesená",J2018,0)</f>
        <v>0</v>
      </c>
      <c r="BI2018" s="188">
        <f>IF(N2018="nulová",J2018,0)</f>
        <v>0</v>
      </c>
      <c r="BJ2018" s="20" t="s">
        <v>85</v>
      </c>
      <c r="BK2018" s="188">
        <f>ROUND(I2018*H2018,2)</f>
        <v>0</v>
      </c>
      <c r="BL2018" s="20" t="s">
        <v>286</v>
      </c>
      <c r="BM2018" s="187" t="s">
        <v>2500</v>
      </c>
    </row>
    <row r="2019" spans="1:65" s="2" customFormat="1" ht="29.25">
      <c r="A2019" s="37"/>
      <c r="B2019" s="38"/>
      <c r="C2019" s="39"/>
      <c r="D2019" s="189" t="s">
        <v>174</v>
      </c>
      <c r="E2019" s="39"/>
      <c r="F2019" s="190" t="s">
        <v>2501</v>
      </c>
      <c r="G2019" s="39"/>
      <c r="H2019" s="39"/>
      <c r="I2019" s="191"/>
      <c r="J2019" s="39"/>
      <c r="K2019" s="39"/>
      <c r="L2019" s="42"/>
      <c r="M2019" s="192"/>
      <c r="N2019" s="193"/>
      <c r="O2019" s="67"/>
      <c r="P2019" s="67"/>
      <c r="Q2019" s="67"/>
      <c r="R2019" s="67"/>
      <c r="S2019" s="67"/>
      <c r="T2019" s="68"/>
      <c r="U2019" s="37"/>
      <c r="V2019" s="37"/>
      <c r="W2019" s="37"/>
      <c r="X2019" s="37"/>
      <c r="Y2019" s="37"/>
      <c r="Z2019" s="37"/>
      <c r="AA2019" s="37"/>
      <c r="AB2019" s="37"/>
      <c r="AC2019" s="37"/>
      <c r="AD2019" s="37"/>
      <c r="AE2019" s="37"/>
      <c r="AT2019" s="20" t="s">
        <v>174</v>
      </c>
      <c r="AU2019" s="20" t="s">
        <v>87</v>
      </c>
    </row>
    <row r="2020" spans="1:65" s="2" customFormat="1" ht="11.25">
      <c r="A2020" s="37"/>
      <c r="B2020" s="38"/>
      <c r="C2020" s="39"/>
      <c r="D2020" s="194" t="s">
        <v>176</v>
      </c>
      <c r="E2020" s="39"/>
      <c r="F2020" s="195" t="s">
        <v>2502</v>
      </c>
      <c r="G2020" s="39"/>
      <c r="H2020" s="39"/>
      <c r="I2020" s="191"/>
      <c r="J2020" s="39"/>
      <c r="K2020" s="39"/>
      <c r="L2020" s="42"/>
      <c r="M2020" s="192"/>
      <c r="N2020" s="193"/>
      <c r="O2020" s="67"/>
      <c r="P2020" s="67"/>
      <c r="Q2020" s="67"/>
      <c r="R2020" s="67"/>
      <c r="S2020" s="67"/>
      <c r="T2020" s="68"/>
      <c r="U2020" s="37"/>
      <c r="V2020" s="37"/>
      <c r="W2020" s="37"/>
      <c r="X2020" s="37"/>
      <c r="Y2020" s="37"/>
      <c r="Z2020" s="37"/>
      <c r="AA2020" s="37"/>
      <c r="AB2020" s="37"/>
      <c r="AC2020" s="37"/>
      <c r="AD2020" s="37"/>
      <c r="AE2020" s="37"/>
      <c r="AT2020" s="20" t="s">
        <v>176</v>
      </c>
      <c r="AU2020" s="20" t="s">
        <v>87</v>
      </c>
    </row>
    <row r="2021" spans="1:65" s="13" customFormat="1" ht="11.25">
      <c r="B2021" s="196"/>
      <c r="C2021" s="197"/>
      <c r="D2021" s="189" t="s">
        <v>178</v>
      </c>
      <c r="E2021" s="198" t="s">
        <v>21</v>
      </c>
      <c r="F2021" s="199" t="s">
        <v>2503</v>
      </c>
      <c r="G2021" s="197"/>
      <c r="H2021" s="200">
        <v>116</v>
      </c>
      <c r="I2021" s="201"/>
      <c r="J2021" s="197"/>
      <c r="K2021" s="197"/>
      <c r="L2021" s="202"/>
      <c r="M2021" s="203"/>
      <c r="N2021" s="204"/>
      <c r="O2021" s="204"/>
      <c r="P2021" s="204"/>
      <c r="Q2021" s="204"/>
      <c r="R2021" s="204"/>
      <c r="S2021" s="204"/>
      <c r="T2021" s="205"/>
      <c r="AT2021" s="206" t="s">
        <v>178</v>
      </c>
      <c r="AU2021" s="206" t="s">
        <v>87</v>
      </c>
      <c r="AV2021" s="13" t="s">
        <v>87</v>
      </c>
      <c r="AW2021" s="13" t="s">
        <v>38</v>
      </c>
      <c r="AX2021" s="13" t="s">
        <v>77</v>
      </c>
      <c r="AY2021" s="206" t="s">
        <v>165</v>
      </c>
    </row>
    <row r="2022" spans="1:65" s="14" customFormat="1" ht="11.25">
      <c r="B2022" s="207"/>
      <c r="C2022" s="208"/>
      <c r="D2022" s="189" t="s">
        <v>178</v>
      </c>
      <c r="E2022" s="209" t="s">
        <v>21</v>
      </c>
      <c r="F2022" s="210" t="s">
        <v>180</v>
      </c>
      <c r="G2022" s="208"/>
      <c r="H2022" s="211">
        <v>116</v>
      </c>
      <c r="I2022" s="212"/>
      <c r="J2022" s="208"/>
      <c r="K2022" s="208"/>
      <c r="L2022" s="213"/>
      <c r="M2022" s="214"/>
      <c r="N2022" s="215"/>
      <c r="O2022" s="215"/>
      <c r="P2022" s="215"/>
      <c r="Q2022" s="215"/>
      <c r="R2022" s="215"/>
      <c r="S2022" s="215"/>
      <c r="T2022" s="216"/>
      <c r="AT2022" s="217" t="s">
        <v>178</v>
      </c>
      <c r="AU2022" s="217" t="s">
        <v>87</v>
      </c>
      <c r="AV2022" s="14" t="s">
        <v>172</v>
      </c>
      <c r="AW2022" s="14" t="s">
        <v>38</v>
      </c>
      <c r="AX2022" s="14" t="s">
        <v>85</v>
      </c>
      <c r="AY2022" s="217" t="s">
        <v>165</v>
      </c>
    </row>
    <row r="2023" spans="1:65" s="2" customFormat="1" ht="24.2" customHeight="1">
      <c r="A2023" s="37"/>
      <c r="B2023" s="38"/>
      <c r="C2023" s="176" t="s">
        <v>2504</v>
      </c>
      <c r="D2023" s="176" t="s">
        <v>167</v>
      </c>
      <c r="E2023" s="177" t="s">
        <v>2505</v>
      </c>
      <c r="F2023" s="178" t="s">
        <v>2506</v>
      </c>
      <c r="G2023" s="179" t="s">
        <v>189</v>
      </c>
      <c r="H2023" s="180">
        <v>40</v>
      </c>
      <c r="I2023" s="181"/>
      <c r="J2023" s="182">
        <f>ROUND(I2023*H2023,2)</f>
        <v>0</v>
      </c>
      <c r="K2023" s="178" t="s">
        <v>171</v>
      </c>
      <c r="L2023" s="42"/>
      <c r="M2023" s="183" t="s">
        <v>21</v>
      </c>
      <c r="N2023" s="184" t="s">
        <v>48</v>
      </c>
      <c r="O2023" s="67"/>
      <c r="P2023" s="185">
        <f>O2023*H2023</f>
        <v>0</v>
      </c>
      <c r="Q2023" s="185">
        <v>1.9310000000000001E-2</v>
      </c>
      <c r="R2023" s="185">
        <f>Q2023*H2023</f>
        <v>0.77239999999999998</v>
      </c>
      <c r="S2023" s="185">
        <v>0</v>
      </c>
      <c r="T2023" s="186">
        <f>S2023*H2023</f>
        <v>0</v>
      </c>
      <c r="U2023" s="37"/>
      <c r="V2023" s="37"/>
      <c r="W2023" s="37"/>
      <c r="X2023" s="37"/>
      <c r="Y2023" s="37"/>
      <c r="Z2023" s="37"/>
      <c r="AA2023" s="37"/>
      <c r="AB2023" s="37"/>
      <c r="AC2023" s="37"/>
      <c r="AD2023" s="37"/>
      <c r="AE2023" s="37"/>
      <c r="AR2023" s="187" t="s">
        <v>286</v>
      </c>
      <c r="AT2023" s="187" t="s">
        <v>167</v>
      </c>
      <c r="AU2023" s="187" t="s">
        <v>87</v>
      </c>
      <c r="AY2023" s="20" t="s">
        <v>165</v>
      </c>
      <c r="BE2023" s="188">
        <f>IF(N2023="základní",J2023,0)</f>
        <v>0</v>
      </c>
      <c r="BF2023" s="188">
        <f>IF(N2023="snížená",J2023,0)</f>
        <v>0</v>
      </c>
      <c r="BG2023" s="188">
        <f>IF(N2023="zákl. přenesená",J2023,0)</f>
        <v>0</v>
      </c>
      <c r="BH2023" s="188">
        <f>IF(N2023="sníž. přenesená",J2023,0)</f>
        <v>0</v>
      </c>
      <c r="BI2023" s="188">
        <f>IF(N2023="nulová",J2023,0)</f>
        <v>0</v>
      </c>
      <c r="BJ2023" s="20" t="s">
        <v>85</v>
      </c>
      <c r="BK2023" s="188">
        <f>ROUND(I2023*H2023,2)</f>
        <v>0</v>
      </c>
      <c r="BL2023" s="20" t="s">
        <v>286</v>
      </c>
      <c r="BM2023" s="187" t="s">
        <v>2507</v>
      </c>
    </row>
    <row r="2024" spans="1:65" s="2" customFormat="1" ht="29.25">
      <c r="A2024" s="37"/>
      <c r="B2024" s="38"/>
      <c r="C2024" s="39"/>
      <c r="D2024" s="189" t="s">
        <v>174</v>
      </c>
      <c r="E2024" s="39"/>
      <c r="F2024" s="190" t="s">
        <v>2508</v>
      </c>
      <c r="G2024" s="39"/>
      <c r="H2024" s="39"/>
      <c r="I2024" s="191"/>
      <c r="J2024" s="39"/>
      <c r="K2024" s="39"/>
      <c r="L2024" s="42"/>
      <c r="M2024" s="192"/>
      <c r="N2024" s="193"/>
      <c r="O2024" s="67"/>
      <c r="P2024" s="67"/>
      <c r="Q2024" s="67"/>
      <c r="R2024" s="67"/>
      <c r="S2024" s="67"/>
      <c r="T2024" s="68"/>
      <c r="U2024" s="37"/>
      <c r="V2024" s="37"/>
      <c r="W2024" s="37"/>
      <c r="X2024" s="37"/>
      <c r="Y2024" s="37"/>
      <c r="Z2024" s="37"/>
      <c r="AA2024" s="37"/>
      <c r="AB2024" s="37"/>
      <c r="AC2024" s="37"/>
      <c r="AD2024" s="37"/>
      <c r="AE2024" s="37"/>
      <c r="AT2024" s="20" t="s">
        <v>174</v>
      </c>
      <c r="AU2024" s="20" t="s">
        <v>87</v>
      </c>
    </row>
    <row r="2025" spans="1:65" s="2" customFormat="1" ht="11.25">
      <c r="A2025" s="37"/>
      <c r="B2025" s="38"/>
      <c r="C2025" s="39"/>
      <c r="D2025" s="194" t="s">
        <v>176</v>
      </c>
      <c r="E2025" s="39"/>
      <c r="F2025" s="195" t="s">
        <v>2509</v>
      </c>
      <c r="G2025" s="39"/>
      <c r="H2025" s="39"/>
      <c r="I2025" s="191"/>
      <c r="J2025" s="39"/>
      <c r="K2025" s="39"/>
      <c r="L2025" s="42"/>
      <c r="M2025" s="192"/>
      <c r="N2025" s="193"/>
      <c r="O2025" s="67"/>
      <c r="P2025" s="67"/>
      <c r="Q2025" s="67"/>
      <c r="R2025" s="67"/>
      <c r="S2025" s="67"/>
      <c r="T2025" s="68"/>
      <c r="U2025" s="37"/>
      <c r="V2025" s="37"/>
      <c r="W2025" s="37"/>
      <c r="X2025" s="37"/>
      <c r="Y2025" s="37"/>
      <c r="Z2025" s="37"/>
      <c r="AA2025" s="37"/>
      <c r="AB2025" s="37"/>
      <c r="AC2025" s="37"/>
      <c r="AD2025" s="37"/>
      <c r="AE2025" s="37"/>
      <c r="AT2025" s="20" t="s">
        <v>176</v>
      </c>
      <c r="AU2025" s="20" t="s">
        <v>87</v>
      </c>
    </row>
    <row r="2026" spans="1:65" s="13" customFormat="1" ht="11.25">
      <c r="B2026" s="196"/>
      <c r="C2026" s="197"/>
      <c r="D2026" s="189" t="s">
        <v>178</v>
      </c>
      <c r="E2026" s="198" t="s">
        <v>21</v>
      </c>
      <c r="F2026" s="199" t="s">
        <v>2510</v>
      </c>
      <c r="G2026" s="197"/>
      <c r="H2026" s="200">
        <v>40</v>
      </c>
      <c r="I2026" s="201"/>
      <c r="J2026" s="197"/>
      <c r="K2026" s="197"/>
      <c r="L2026" s="202"/>
      <c r="M2026" s="203"/>
      <c r="N2026" s="204"/>
      <c r="O2026" s="204"/>
      <c r="P2026" s="204"/>
      <c r="Q2026" s="204"/>
      <c r="R2026" s="204"/>
      <c r="S2026" s="204"/>
      <c r="T2026" s="205"/>
      <c r="AT2026" s="206" t="s">
        <v>178</v>
      </c>
      <c r="AU2026" s="206" t="s">
        <v>87</v>
      </c>
      <c r="AV2026" s="13" t="s">
        <v>87</v>
      </c>
      <c r="AW2026" s="13" t="s">
        <v>38</v>
      </c>
      <c r="AX2026" s="13" t="s">
        <v>77</v>
      </c>
      <c r="AY2026" s="206" t="s">
        <v>165</v>
      </c>
    </row>
    <row r="2027" spans="1:65" s="14" customFormat="1" ht="11.25">
      <c r="B2027" s="207"/>
      <c r="C2027" s="208"/>
      <c r="D2027" s="189" t="s">
        <v>178</v>
      </c>
      <c r="E2027" s="209" t="s">
        <v>21</v>
      </c>
      <c r="F2027" s="210" t="s">
        <v>180</v>
      </c>
      <c r="G2027" s="208"/>
      <c r="H2027" s="211">
        <v>40</v>
      </c>
      <c r="I2027" s="212"/>
      <c r="J2027" s="208"/>
      <c r="K2027" s="208"/>
      <c r="L2027" s="213"/>
      <c r="M2027" s="214"/>
      <c r="N2027" s="215"/>
      <c r="O2027" s="215"/>
      <c r="P2027" s="215"/>
      <c r="Q2027" s="215"/>
      <c r="R2027" s="215"/>
      <c r="S2027" s="215"/>
      <c r="T2027" s="216"/>
      <c r="AT2027" s="217" t="s">
        <v>178</v>
      </c>
      <c r="AU2027" s="217" t="s">
        <v>87</v>
      </c>
      <c r="AV2027" s="14" t="s">
        <v>172</v>
      </c>
      <c r="AW2027" s="14" t="s">
        <v>38</v>
      </c>
      <c r="AX2027" s="14" t="s">
        <v>85</v>
      </c>
      <c r="AY2027" s="217" t="s">
        <v>165</v>
      </c>
    </row>
    <row r="2028" spans="1:65" s="2" customFormat="1" ht="24.2" customHeight="1">
      <c r="A2028" s="37"/>
      <c r="B2028" s="38"/>
      <c r="C2028" s="176" t="s">
        <v>2511</v>
      </c>
      <c r="D2028" s="176" t="s">
        <v>167</v>
      </c>
      <c r="E2028" s="177" t="s">
        <v>2512</v>
      </c>
      <c r="F2028" s="178" t="s">
        <v>2513</v>
      </c>
      <c r="G2028" s="179" t="s">
        <v>261</v>
      </c>
      <c r="H2028" s="180">
        <v>116.733</v>
      </c>
      <c r="I2028" s="181"/>
      <c r="J2028" s="182">
        <f>ROUND(I2028*H2028,2)</f>
        <v>0</v>
      </c>
      <c r="K2028" s="178" t="s">
        <v>171</v>
      </c>
      <c r="L2028" s="42"/>
      <c r="M2028" s="183" t="s">
        <v>21</v>
      </c>
      <c r="N2028" s="184" t="s">
        <v>48</v>
      </c>
      <c r="O2028" s="67"/>
      <c r="P2028" s="185">
        <f>O2028*H2028</f>
        <v>0</v>
      </c>
      <c r="Q2028" s="185">
        <v>0</v>
      </c>
      <c r="R2028" s="185">
        <f>Q2028*H2028</f>
        <v>0</v>
      </c>
      <c r="S2028" s="185">
        <v>0</v>
      </c>
      <c r="T2028" s="186">
        <f>S2028*H2028</f>
        <v>0</v>
      </c>
      <c r="U2028" s="37"/>
      <c r="V2028" s="37"/>
      <c r="W2028" s="37"/>
      <c r="X2028" s="37"/>
      <c r="Y2028" s="37"/>
      <c r="Z2028" s="37"/>
      <c r="AA2028" s="37"/>
      <c r="AB2028" s="37"/>
      <c r="AC2028" s="37"/>
      <c r="AD2028" s="37"/>
      <c r="AE2028" s="37"/>
      <c r="AR2028" s="187" t="s">
        <v>286</v>
      </c>
      <c r="AT2028" s="187" t="s">
        <v>167</v>
      </c>
      <c r="AU2028" s="187" t="s">
        <v>87</v>
      </c>
      <c r="AY2028" s="20" t="s">
        <v>165</v>
      </c>
      <c r="BE2028" s="188">
        <f>IF(N2028="základní",J2028,0)</f>
        <v>0</v>
      </c>
      <c r="BF2028" s="188">
        <f>IF(N2028="snížená",J2028,0)</f>
        <v>0</v>
      </c>
      <c r="BG2028" s="188">
        <f>IF(N2028="zákl. přenesená",J2028,0)</f>
        <v>0</v>
      </c>
      <c r="BH2028" s="188">
        <f>IF(N2028="sníž. přenesená",J2028,0)</f>
        <v>0</v>
      </c>
      <c r="BI2028" s="188">
        <f>IF(N2028="nulová",J2028,0)</f>
        <v>0</v>
      </c>
      <c r="BJ2028" s="20" t="s">
        <v>85</v>
      </c>
      <c r="BK2028" s="188">
        <f>ROUND(I2028*H2028,2)</f>
        <v>0</v>
      </c>
      <c r="BL2028" s="20" t="s">
        <v>286</v>
      </c>
      <c r="BM2028" s="187" t="s">
        <v>2514</v>
      </c>
    </row>
    <row r="2029" spans="1:65" s="2" customFormat="1" ht="29.25">
      <c r="A2029" s="37"/>
      <c r="B2029" s="38"/>
      <c r="C2029" s="39"/>
      <c r="D2029" s="189" t="s">
        <v>174</v>
      </c>
      <c r="E2029" s="39"/>
      <c r="F2029" s="190" t="s">
        <v>2515</v>
      </c>
      <c r="G2029" s="39"/>
      <c r="H2029" s="39"/>
      <c r="I2029" s="191"/>
      <c r="J2029" s="39"/>
      <c r="K2029" s="39"/>
      <c r="L2029" s="42"/>
      <c r="M2029" s="192"/>
      <c r="N2029" s="193"/>
      <c r="O2029" s="67"/>
      <c r="P2029" s="67"/>
      <c r="Q2029" s="67"/>
      <c r="R2029" s="67"/>
      <c r="S2029" s="67"/>
      <c r="T2029" s="68"/>
      <c r="U2029" s="37"/>
      <c r="V2029" s="37"/>
      <c r="W2029" s="37"/>
      <c r="X2029" s="37"/>
      <c r="Y2029" s="37"/>
      <c r="Z2029" s="37"/>
      <c r="AA2029" s="37"/>
      <c r="AB2029" s="37"/>
      <c r="AC2029" s="37"/>
      <c r="AD2029" s="37"/>
      <c r="AE2029" s="37"/>
      <c r="AT2029" s="20" t="s">
        <v>174</v>
      </c>
      <c r="AU2029" s="20" t="s">
        <v>87</v>
      </c>
    </row>
    <row r="2030" spans="1:65" s="2" customFormat="1" ht="11.25">
      <c r="A2030" s="37"/>
      <c r="B2030" s="38"/>
      <c r="C2030" s="39"/>
      <c r="D2030" s="194" t="s">
        <v>176</v>
      </c>
      <c r="E2030" s="39"/>
      <c r="F2030" s="195" t="s">
        <v>2516</v>
      </c>
      <c r="G2030" s="39"/>
      <c r="H2030" s="39"/>
      <c r="I2030" s="191"/>
      <c r="J2030" s="39"/>
      <c r="K2030" s="39"/>
      <c r="L2030" s="42"/>
      <c r="M2030" s="192"/>
      <c r="N2030" s="193"/>
      <c r="O2030" s="67"/>
      <c r="P2030" s="67"/>
      <c r="Q2030" s="67"/>
      <c r="R2030" s="67"/>
      <c r="S2030" s="67"/>
      <c r="T2030" s="68"/>
      <c r="U2030" s="37"/>
      <c r="V2030" s="37"/>
      <c r="W2030" s="37"/>
      <c r="X2030" s="37"/>
      <c r="Y2030" s="37"/>
      <c r="Z2030" s="37"/>
      <c r="AA2030" s="37"/>
      <c r="AB2030" s="37"/>
      <c r="AC2030" s="37"/>
      <c r="AD2030" s="37"/>
      <c r="AE2030" s="37"/>
      <c r="AT2030" s="20" t="s">
        <v>176</v>
      </c>
      <c r="AU2030" s="20" t="s">
        <v>87</v>
      </c>
    </row>
    <row r="2031" spans="1:65" s="12" customFormat="1" ht="22.9" customHeight="1">
      <c r="B2031" s="160"/>
      <c r="C2031" s="161"/>
      <c r="D2031" s="162" t="s">
        <v>76</v>
      </c>
      <c r="E2031" s="174" t="s">
        <v>2517</v>
      </c>
      <c r="F2031" s="174" t="s">
        <v>2518</v>
      </c>
      <c r="G2031" s="161"/>
      <c r="H2031" s="161"/>
      <c r="I2031" s="164"/>
      <c r="J2031" s="175">
        <f>BK2031</f>
        <v>0</v>
      </c>
      <c r="K2031" s="161"/>
      <c r="L2031" s="166"/>
      <c r="M2031" s="167"/>
      <c r="N2031" s="168"/>
      <c r="O2031" s="168"/>
      <c r="P2031" s="169">
        <f>SUM(P2032:P2241)</f>
        <v>0</v>
      </c>
      <c r="Q2031" s="168"/>
      <c r="R2031" s="169">
        <f>SUM(R2032:R2241)</f>
        <v>5.9116269800000003</v>
      </c>
      <c r="S2031" s="168"/>
      <c r="T2031" s="170">
        <f>SUM(T2032:T2241)</f>
        <v>3.0066102299999997</v>
      </c>
      <c r="AR2031" s="171" t="s">
        <v>87</v>
      </c>
      <c r="AT2031" s="172" t="s">
        <v>76</v>
      </c>
      <c r="AU2031" s="172" t="s">
        <v>85</v>
      </c>
      <c r="AY2031" s="171" t="s">
        <v>165</v>
      </c>
      <c r="BK2031" s="173">
        <f>SUM(BK2032:BK2241)</f>
        <v>0</v>
      </c>
    </row>
    <row r="2032" spans="1:65" s="2" customFormat="1" ht="16.5" customHeight="1">
      <c r="A2032" s="37"/>
      <c r="B2032" s="38"/>
      <c r="C2032" s="176" t="s">
        <v>2519</v>
      </c>
      <c r="D2032" s="176" t="s">
        <v>167</v>
      </c>
      <c r="E2032" s="177" t="s">
        <v>2520</v>
      </c>
      <c r="F2032" s="178" t="s">
        <v>2521</v>
      </c>
      <c r="G2032" s="179" t="s">
        <v>170</v>
      </c>
      <c r="H2032" s="180">
        <v>18.899999999999999</v>
      </c>
      <c r="I2032" s="181"/>
      <c r="J2032" s="182">
        <f>ROUND(I2032*H2032,2)</f>
        <v>0</v>
      </c>
      <c r="K2032" s="178" t="s">
        <v>171</v>
      </c>
      <c r="L2032" s="42"/>
      <c r="M2032" s="183" t="s">
        <v>21</v>
      </c>
      <c r="N2032" s="184" t="s">
        <v>48</v>
      </c>
      <c r="O2032" s="67"/>
      <c r="P2032" s="185">
        <f>O2032*H2032</f>
        <v>0</v>
      </c>
      <c r="Q2032" s="185">
        <v>0</v>
      </c>
      <c r="R2032" s="185">
        <f>Q2032*H2032</f>
        <v>0</v>
      </c>
      <c r="S2032" s="185">
        <v>5.94E-3</v>
      </c>
      <c r="T2032" s="186">
        <f>S2032*H2032</f>
        <v>0.11226599999999999</v>
      </c>
      <c r="U2032" s="37"/>
      <c r="V2032" s="37"/>
      <c r="W2032" s="37"/>
      <c r="X2032" s="37"/>
      <c r="Y2032" s="37"/>
      <c r="Z2032" s="37"/>
      <c r="AA2032" s="37"/>
      <c r="AB2032" s="37"/>
      <c r="AC2032" s="37"/>
      <c r="AD2032" s="37"/>
      <c r="AE2032" s="37"/>
      <c r="AR2032" s="187" t="s">
        <v>286</v>
      </c>
      <c r="AT2032" s="187" t="s">
        <v>167</v>
      </c>
      <c r="AU2032" s="187" t="s">
        <v>87</v>
      </c>
      <c r="AY2032" s="20" t="s">
        <v>165</v>
      </c>
      <c r="BE2032" s="188">
        <f>IF(N2032="základní",J2032,0)</f>
        <v>0</v>
      </c>
      <c r="BF2032" s="188">
        <f>IF(N2032="snížená",J2032,0)</f>
        <v>0</v>
      </c>
      <c r="BG2032" s="188">
        <f>IF(N2032="zákl. přenesená",J2032,0)</f>
        <v>0</v>
      </c>
      <c r="BH2032" s="188">
        <f>IF(N2032="sníž. přenesená",J2032,0)</f>
        <v>0</v>
      </c>
      <c r="BI2032" s="188">
        <f>IF(N2032="nulová",J2032,0)</f>
        <v>0</v>
      </c>
      <c r="BJ2032" s="20" t="s">
        <v>85</v>
      </c>
      <c r="BK2032" s="188">
        <f>ROUND(I2032*H2032,2)</f>
        <v>0</v>
      </c>
      <c r="BL2032" s="20" t="s">
        <v>286</v>
      </c>
      <c r="BM2032" s="187" t="s">
        <v>2522</v>
      </c>
    </row>
    <row r="2033" spans="1:65" s="2" customFormat="1" ht="19.5">
      <c r="A2033" s="37"/>
      <c r="B2033" s="38"/>
      <c r="C2033" s="39"/>
      <c r="D2033" s="189" t="s">
        <v>174</v>
      </c>
      <c r="E2033" s="39"/>
      <c r="F2033" s="190" t="s">
        <v>2523</v>
      </c>
      <c r="G2033" s="39"/>
      <c r="H2033" s="39"/>
      <c r="I2033" s="191"/>
      <c r="J2033" s="39"/>
      <c r="K2033" s="39"/>
      <c r="L2033" s="42"/>
      <c r="M2033" s="192"/>
      <c r="N2033" s="193"/>
      <c r="O2033" s="67"/>
      <c r="P2033" s="67"/>
      <c r="Q2033" s="67"/>
      <c r="R2033" s="67"/>
      <c r="S2033" s="67"/>
      <c r="T2033" s="68"/>
      <c r="U2033" s="37"/>
      <c r="V2033" s="37"/>
      <c r="W2033" s="37"/>
      <c r="X2033" s="37"/>
      <c r="Y2033" s="37"/>
      <c r="Z2033" s="37"/>
      <c r="AA2033" s="37"/>
      <c r="AB2033" s="37"/>
      <c r="AC2033" s="37"/>
      <c r="AD2033" s="37"/>
      <c r="AE2033" s="37"/>
      <c r="AT2033" s="20" t="s">
        <v>174</v>
      </c>
      <c r="AU2033" s="20" t="s">
        <v>87</v>
      </c>
    </row>
    <row r="2034" spans="1:65" s="2" customFormat="1" ht="11.25">
      <c r="A2034" s="37"/>
      <c r="B2034" s="38"/>
      <c r="C2034" s="39"/>
      <c r="D2034" s="194" t="s">
        <v>176</v>
      </c>
      <c r="E2034" s="39"/>
      <c r="F2034" s="195" t="s">
        <v>2524</v>
      </c>
      <c r="G2034" s="39"/>
      <c r="H2034" s="39"/>
      <c r="I2034" s="191"/>
      <c r="J2034" s="39"/>
      <c r="K2034" s="39"/>
      <c r="L2034" s="42"/>
      <c r="M2034" s="192"/>
      <c r="N2034" s="193"/>
      <c r="O2034" s="67"/>
      <c r="P2034" s="67"/>
      <c r="Q2034" s="67"/>
      <c r="R2034" s="67"/>
      <c r="S2034" s="67"/>
      <c r="T2034" s="68"/>
      <c r="U2034" s="37"/>
      <c r="V2034" s="37"/>
      <c r="W2034" s="37"/>
      <c r="X2034" s="37"/>
      <c r="Y2034" s="37"/>
      <c r="Z2034" s="37"/>
      <c r="AA2034" s="37"/>
      <c r="AB2034" s="37"/>
      <c r="AC2034" s="37"/>
      <c r="AD2034" s="37"/>
      <c r="AE2034" s="37"/>
      <c r="AT2034" s="20" t="s">
        <v>176</v>
      </c>
      <c r="AU2034" s="20" t="s">
        <v>87</v>
      </c>
    </row>
    <row r="2035" spans="1:65" s="13" customFormat="1" ht="11.25">
      <c r="B2035" s="196"/>
      <c r="C2035" s="197"/>
      <c r="D2035" s="189" t="s">
        <v>178</v>
      </c>
      <c r="E2035" s="198" t="s">
        <v>21</v>
      </c>
      <c r="F2035" s="199" t="s">
        <v>2525</v>
      </c>
      <c r="G2035" s="197"/>
      <c r="H2035" s="200">
        <v>18.899999999999999</v>
      </c>
      <c r="I2035" s="201"/>
      <c r="J2035" s="197"/>
      <c r="K2035" s="197"/>
      <c r="L2035" s="202"/>
      <c r="M2035" s="203"/>
      <c r="N2035" s="204"/>
      <c r="O2035" s="204"/>
      <c r="P2035" s="204"/>
      <c r="Q2035" s="204"/>
      <c r="R2035" s="204"/>
      <c r="S2035" s="204"/>
      <c r="T2035" s="205"/>
      <c r="AT2035" s="206" t="s">
        <v>178</v>
      </c>
      <c r="AU2035" s="206" t="s">
        <v>87</v>
      </c>
      <c r="AV2035" s="13" t="s">
        <v>87</v>
      </c>
      <c r="AW2035" s="13" t="s">
        <v>38</v>
      </c>
      <c r="AX2035" s="13" t="s">
        <v>77</v>
      </c>
      <c r="AY2035" s="206" t="s">
        <v>165</v>
      </c>
    </row>
    <row r="2036" spans="1:65" s="14" customFormat="1" ht="11.25">
      <c r="B2036" s="207"/>
      <c r="C2036" s="208"/>
      <c r="D2036" s="189" t="s">
        <v>178</v>
      </c>
      <c r="E2036" s="209" t="s">
        <v>21</v>
      </c>
      <c r="F2036" s="210" t="s">
        <v>180</v>
      </c>
      <c r="G2036" s="208"/>
      <c r="H2036" s="211">
        <v>18.899999999999999</v>
      </c>
      <c r="I2036" s="212"/>
      <c r="J2036" s="208"/>
      <c r="K2036" s="208"/>
      <c r="L2036" s="213"/>
      <c r="M2036" s="214"/>
      <c r="N2036" s="215"/>
      <c r="O2036" s="215"/>
      <c r="P2036" s="215"/>
      <c r="Q2036" s="215"/>
      <c r="R2036" s="215"/>
      <c r="S2036" s="215"/>
      <c r="T2036" s="216"/>
      <c r="AT2036" s="217" t="s">
        <v>178</v>
      </c>
      <c r="AU2036" s="217" t="s">
        <v>87</v>
      </c>
      <c r="AV2036" s="14" t="s">
        <v>172</v>
      </c>
      <c r="AW2036" s="14" t="s">
        <v>38</v>
      </c>
      <c r="AX2036" s="14" t="s">
        <v>85</v>
      </c>
      <c r="AY2036" s="217" t="s">
        <v>165</v>
      </c>
    </row>
    <row r="2037" spans="1:65" s="2" customFormat="1" ht="16.5" customHeight="1">
      <c r="A2037" s="37"/>
      <c r="B2037" s="38"/>
      <c r="C2037" s="176" t="s">
        <v>2526</v>
      </c>
      <c r="D2037" s="176" t="s">
        <v>167</v>
      </c>
      <c r="E2037" s="177" t="s">
        <v>2527</v>
      </c>
      <c r="F2037" s="178" t="s">
        <v>2528</v>
      </c>
      <c r="G2037" s="179" t="s">
        <v>189</v>
      </c>
      <c r="H2037" s="180">
        <v>66.165999999999997</v>
      </c>
      <c r="I2037" s="181"/>
      <c r="J2037" s="182">
        <f>ROUND(I2037*H2037,2)</f>
        <v>0</v>
      </c>
      <c r="K2037" s="178" t="s">
        <v>171</v>
      </c>
      <c r="L2037" s="42"/>
      <c r="M2037" s="183" t="s">
        <v>21</v>
      </c>
      <c r="N2037" s="184" t="s">
        <v>48</v>
      </c>
      <c r="O2037" s="67"/>
      <c r="P2037" s="185">
        <f>O2037*H2037</f>
        <v>0</v>
      </c>
      <c r="Q2037" s="185">
        <v>0</v>
      </c>
      <c r="R2037" s="185">
        <f>Q2037*H2037</f>
        <v>0</v>
      </c>
      <c r="S2037" s="185">
        <v>3.48E-3</v>
      </c>
      <c r="T2037" s="186">
        <f>S2037*H2037</f>
        <v>0.23025767999999999</v>
      </c>
      <c r="U2037" s="37"/>
      <c r="V2037" s="37"/>
      <c r="W2037" s="37"/>
      <c r="X2037" s="37"/>
      <c r="Y2037" s="37"/>
      <c r="Z2037" s="37"/>
      <c r="AA2037" s="37"/>
      <c r="AB2037" s="37"/>
      <c r="AC2037" s="37"/>
      <c r="AD2037" s="37"/>
      <c r="AE2037" s="37"/>
      <c r="AR2037" s="187" t="s">
        <v>286</v>
      </c>
      <c r="AT2037" s="187" t="s">
        <v>167</v>
      </c>
      <c r="AU2037" s="187" t="s">
        <v>87</v>
      </c>
      <c r="AY2037" s="20" t="s">
        <v>165</v>
      </c>
      <c r="BE2037" s="188">
        <f>IF(N2037="základní",J2037,0)</f>
        <v>0</v>
      </c>
      <c r="BF2037" s="188">
        <f>IF(N2037="snížená",J2037,0)</f>
        <v>0</v>
      </c>
      <c r="BG2037" s="188">
        <f>IF(N2037="zákl. přenesená",J2037,0)</f>
        <v>0</v>
      </c>
      <c r="BH2037" s="188">
        <f>IF(N2037="sníž. přenesená",J2037,0)</f>
        <v>0</v>
      </c>
      <c r="BI2037" s="188">
        <f>IF(N2037="nulová",J2037,0)</f>
        <v>0</v>
      </c>
      <c r="BJ2037" s="20" t="s">
        <v>85</v>
      </c>
      <c r="BK2037" s="188">
        <f>ROUND(I2037*H2037,2)</f>
        <v>0</v>
      </c>
      <c r="BL2037" s="20" t="s">
        <v>286</v>
      </c>
      <c r="BM2037" s="187" t="s">
        <v>2529</v>
      </c>
    </row>
    <row r="2038" spans="1:65" s="2" customFormat="1" ht="11.25">
      <c r="A2038" s="37"/>
      <c r="B2038" s="38"/>
      <c r="C2038" s="39"/>
      <c r="D2038" s="189" t="s">
        <v>174</v>
      </c>
      <c r="E2038" s="39"/>
      <c r="F2038" s="190" t="s">
        <v>2530</v>
      </c>
      <c r="G2038" s="39"/>
      <c r="H2038" s="39"/>
      <c r="I2038" s="191"/>
      <c r="J2038" s="39"/>
      <c r="K2038" s="39"/>
      <c r="L2038" s="42"/>
      <c r="M2038" s="192"/>
      <c r="N2038" s="193"/>
      <c r="O2038" s="67"/>
      <c r="P2038" s="67"/>
      <c r="Q2038" s="67"/>
      <c r="R2038" s="67"/>
      <c r="S2038" s="67"/>
      <c r="T2038" s="68"/>
      <c r="U2038" s="37"/>
      <c r="V2038" s="37"/>
      <c r="W2038" s="37"/>
      <c r="X2038" s="37"/>
      <c r="Y2038" s="37"/>
      <c r="Z2038" s="37"/>
      <c r="AA2038" s="37"/>
      <c r="AB2038" s="37"/>
      <c r="AC2038" s="37"/>
      <c r="AD2038" s="37"/>
      <c r="AE2038" s="37"/>
      <c r="AT2038" s="20" t="s">
        <v>174</v>
      </c>
      <c r="AU2038" s="20" t="s">
        <v>87</v>
      </c>
    </row>
    <row r="2039" spans="1:65" s="2" customFormat="1" ht="11.25">
      <c r="A2039" s="37"/>
      <c r="B2039" s="38"/>
      <c r="C2039" s="39"/>
      <c r="D2039" s="194" t="s">
        <v>176</v>
      </c>
      <c r="E2039" s="39"/>
      <c r="F2039" s="195" t="s">
        <v>2531</v>
      </c>
      <c r="G2039" s="39"/>
      <c r="H2039" s="39"/>
      <c r="I2039" s="191"/>
      <c r="J2039" s="39"/>
      <c r="K2039" s="39"/>
      <c r="L2039" s="42"/>
      <c r="M2039" s="192"/>
      <c r="N2039" s="193"/>
      <c r="O2039" s="67"/>
      <c r="P2039" s="67"/>
      <c r="Q2039" s="67"/>
      <c r="R2039" s="67"/>
      <c r="S2039" s="67"/>
      <c r="T2039" s="68"/>
      <c r="U2039" s="37"/>
      <c r="V2039" s="37"/>
      <c r="W2039" s="37"/>
      <c r="X2039" s="37"/>
      <c r="Y2039" s="37"/>
      <c r="Z2039" s="37"/>
      <c r="AA2039" s="37"/>
      <c r="AB2039" s="37"/>
      <c r="AC2039" s="37"/>
      <c r="AD2039" s="37"/>
      <c r="AE2039" s="37"/>
      <c r="AT2039" s="20" t="s">
        <v>176</v>
      </c>
      <c r="AU2039" s="20" t="s">
        <v>87</v>
      </c>
    </row>
    <row r="2040" spans="1:65" s="13" customFormat="1" ht="22.5">
      <c r="B2040" s="196"/>
      <c r="C2040" s="197"/>
      <c r="D2040" s="189" t="s">
        <v>178</v>
      </c>
      <c r="E2040" s="198" t="s">
        <v>21</v>
      </c>
      <c r="F2040" s="199" t="s">
        <v>2532</v>
      </c>
      <c r="G2040" s="197"/>
      <c r="H2040" s="200">
        <v>66.165999999999997</v>
      </c>
      <c r="I2040" s="201"/>
      <c r="J2040" s="197"/>
      <c r="K2040" s="197"/>
      <c r="L2040" s="202"/>
      <c r="M2040" s="203"/>
      <c r="N2040" s="204"/>
      <c r="O2040" s="204"/>
      <c r="P2040" s="204"/>
      <c r="Q2040" s="204"/>
      <c r="R2040" s="204"/>
      <c r="S2040" s="204"/>
      <c r="T2040" s="205"/>
      <c r="AT2040" s="206" t="s">
        <v>178</v>
      </c>
      <c r="AU2040" s="206" t="s">
        <v>87</v>
      </c>
      <c r="AV2040" s="13" t="s">
        <v>87</v>
      </c>
      <c r="AW2040" s="13" t="s">
        <v>38</v>
      </c>
      <c r="AX2040" s="13" t="s">
        <v>77</v>
      </c>
      <c r="AY2040" s="206" t="s">
        <v>165</v>
      </c>
    </row>
    <row r="2041" spans="1:65" s="14" customFormat="1" ht="11.25">
      <c r="B2041" s="207"/>
      <c r="C2041" s="208"/>
      <c r="D2041" s="189" t="s">
        <v>178</v>
      </c>
      <c r="E2041" s="209" t="s">
        <v>21</v>
      </c>
      <c r="F2041" s="210" t="s">
        <v>180</v>
      </c>
      <c r="G2041" s="208"/>
      <c r="H2041" s="211">
        <v>66.165999999999997</v>
      </c>
      <c r="I2041" s="212"/>
      <c r="J2041" s="208"/>
      <c r="K2041" s="208"/>
      <c r="L2041" s="213"/>
      <c r="M2041" s="214"/>
      <c r="N2041" s="215"/>
      <c r="O2041" s="215"/>
      <c r="P2041" s="215"/>
      <c r="Q2041" s="215"/>
      <c r="R2041" s="215"/>
      <c r="S2041" s="215"/>
      <c r="T2041" s="216"/>
      <c r="AT2041" s="217" t="s">
        <v>178</v>
      </c>
      <c r="AU2041" s="217" t="s">
        <v>87</v>
      </c>
      <c r="AV2041" s="14" t="s">
        <v>172</v>
      </c>
      <c r="AW2041" s="14" t="s">
        <v>38</v>
      </c>
      <c r="AX2041" s="14" t="s">
        <v>85</v>
      </c>
      <c r="AY2041" s="217" t="s">
        <v>165</v>
      </c>
    </row>
    <row r="2042" spans="1:65" s="2" customFormat="1" ht="21.75" customHeight="1">
      <c r="A2042" s="37"/>
      <c r="B2042" s="38"/>
      <c r="C2042" s="176" t="s">
        <v>2533</v>
      </c>
      <c r="D2042" s="176" t="s">
        <v>167</v>
      </c>
      <c r="E2042" s="177" t="s">
        <v>2534</v>
      </c>
      <c r="F2042" s="178" t="s">
        <v>2535</v>
      </c>
      <c r="G2042" s="179" t="s">
        <v>189</v>
      </c>
      <c r="H2042" s="180">
        <v>187.6</v>
      </c>
      <c r="I2042" s="181"/>
      <c r="J2042" s="182">
        <f>ROUND(I2042*H2042,2)</f>
        <v>0</v>
      </c>
      <c r="K2042" s="178" t="s">
        <v>171</v>
      </c>
      <c r="L2042" s="42"/>
      <c r="M2042" s="183" t="s">
        <v>21</v>
      </c>
      <c r="N2042" s="184" t="s">
        <v>48</v>
      </c>
      <c r="O2042" s="67"/>
      <c r="P2042" s="185">
        <f>O2042*H2042</f>
        <v>0</v>
      </c>
      <c r="Q2042" s="185">
        <v>0</v>
      </c>
      <c r="R2042" s="185">
        <f>Q2042*H2042</f>
        <v>0</v>
      </c>
      <c r="S2042" s="185">
        <v>1.7700000000000001E-3</v>
      </c>
      <c r="T2042" s="186">
        <f>S2042*H2042</f>
        <v>0.33205200000000001</v>
      </c>
      <c r="U2042" s="37"/>
      <c r="V2042" s="37"/>
      <c r="W2042" s="37"/>
      <c r="X2042" s="37"/>
      <c r="Y2042" s="37"/>
      <c r="Z2042" s="37"/>
      <c r="AA2042" s="37"/>
      <c r="AB2042" s="37"/>
      <c r="AC2042" s="37"/>
      <c r="AD2042" s="37"/>
      <c r="AE2042" s="37"/>
      <c r="AR2042" s="187" t="s">
        <v>286</v>
      </c>
      <c r="AT2042" s="187" t="s">
        <v>167</v>
      </c>
      <c r="AU2042" s="187" t="s">
        <v>87</v>
      </c>
      <c r="AY2042" s="20" t="s">
        <v>165</v>
      </c>
      <c r="BE2042" s="188">
        <f>IF(N2042="základní",J2042,0)</f>
        <v>0</v>
      </c>
      <c r="BF2042" s="188">
        <f>IF(N2042="snížená",J2042,0)</f>
        <v>0</v>
      </c>
      <c r="BG2042" s="188">
        <f>IF(N2042="zákl. přenesená",J2042,0)</f>
        <v>0</v>
      </c>
      <c r="BH2042" s="188">
        <f>IF(N2042="sníž. přenesená",J2042,0)</f>
        <v>0</v>
      </c>
      <c r="BI2042" s="188">
        <f>IF(N2042="nulová",J2042,0)</f>
        <v>0</v>
      </c>
      <c r="BJ2042" s="20" t="s">
        <v>85</v>
      </c>
      <c r="BK2042" s="188">
        <f>ROUND(I2042*H2042,2)</f>
        <v>0</v>
      </c>
      <c r="BL2042" s="20" t="s">
        <v>286</v>
      </c>
      <c r="BM2042" s="187" t="s">
        <v>2536</v>
      </c>
    </row>
    <row r="2043" spans="1:65" s="2" customFormat="1" ht="19.5">
      <c r="A2043" s="37"/>
      <c r="B2043" s="38"/>
      <c r="C2043" s="39"/>
      <c r="D2043" s="189" t="s">
        <v>174</v>
      </c>
      <c r="E2043" s="39"/>
      <c r="F2043" s="190" t="s">
        <v>2537</v>
      </c>
      <c r="G2043" s="39"/>
      <c r="H2043" s="39"/>
      <c r="I2043" s="191"/>
      <c r="J2043" s="39"/>
      <c r="K2043" s="39"/>
      <c r="L2043" s="42"/>
      <c r="M2043" s="192"/>
      <c r="N2043" s="193"/>
      <c r="O2043" s="67"/>
      <c r="P2043" s="67"/>
      <c r="Q2043" s="67"/>
      <c r="R2043" s="67"/>
      <c r="S2043" s="67"/>
      <c r="T2043" s="68"/>
      <c r="U2043" s="37"/>
      <c r="V2043" s="37"/>
      <c r="W2043" s="37"/>
      <c r="X2043" s="37"/>
      <c r="Y2043" s="37"/>
      <c r="Z2043" s="37"/>
      <c r="AA2043" s="37"/>
      <c r="AB2043" s="37"/>
      <c r="AC2043" s="37"/>
      <c r="AD2043" s="37"/>
      <c r="AE2043" s="37"/>
      <c r="AT2043" s="20" t="s">
        <v>174</v>
      </c>
      <c r="AU2043" s="20" t="s">
        <v>87</v>
      </c>
    </row>
    <row r="2044" spans="1:65" s="2" customFormat="1" ht="11.25">
      <c r="A2044" s="37"/>
      <c r="B2044" s="38"/>
      <c r="C2044" s="39"/>
      <c r="D2044" s="194" t="s">
        <v>176</v>
      </c>
      <c r="E2044" s="39"/>
      <c r="F2044" s="195" t="s">
        <v>2538</v>
      </c>
      <c r="G2044" s="39"/>
      <c r="H2044" s="39"/>
      <c r="I2044" s="191"/>
      <c r="J2044" s="39"/>
      <c r="K2044" s="39"/>
      <c r="L2044" s="42"/>
      <c r="M2044" s="192"/>
      <c r="N2044" s="193"/>
      <c r="O2044" s="67"/>
      <c r="P2044" s="67"/>
      <c r="Q2044" s="67"/>
      <c r="R2044" s="67"/>
      <c r="S2044" s="67"/>
      <c r="T2044" s="68"/>
      <c r="U2044" s="37"/>
      <c r="V2044" s="37"/>
      <c r="W2044" s="37"/>
      <c r="X2044" s="37"/>
      <c r="Y2044" s="37"/>
      <c r="Z2044" s="37"/>
      <c r="AA2044" s="37"/>
      <c r="AB2044" s="37"/>
      <c r="AC2044" s="37"/>
      <c r="AD2044" s="37"/>
      <c r="AE2044" s="37"/>
      <c r="AT2044" s="20" t="s">
        <v>176</v>
      </c>
      <c r="AU2044" s="20" t="s">
        <v>87</v>
      </c>
    </row>
    <row r="2045" spans="1:65" s="13" customFormat="1" ht="33.75">
      <c r="B2045" s="196"/>
      <c r="C2045" s="197"/>
      <c r="D2045" s="189" t="s">
        <v>178</v>
      </c>
      <c r="E2045" s="198" t="s">
        <v>21</v>
      </c>
      <c r="F2045" s="199" t="s">
        <v>2539</v>
      </c>
      <c r="G2045" s="197"/>
      <c r="H2045" s="200">
        <v>187.6</v>
      </c>
      <c r="I2045" s="201"/>
      <c r="J2045" s="197"/>
      <c r="K2045" s="197"/>
      <c r="L2045" s="202"/>
      <c r="M2045" s="203"/>
      <c r="N2045" s="204"/>
      <c r="O2045" s="204"/>
      <c r="P2045" s="204"/>
      <c r="Q2045" s="204"/>
      <c r="R2045" s="204"/>
      <c r="S2045" s="204"/>
      <c r="T2045" s="205"/>
      <c r="AT2045" s="206" t="s">
        <v>178</v>
      </c>
      <c r="AU2045" s="206" t="s">
        <v>87</v>
      </c>
      <c r="AV2045" s="13" t="s">
        <v>87</v>
      </c>
      <c r="AW2045" s="13" t="s">
        <v>38</v>
      </c>
      <c r="AX2045" s="13" t="s">
        <v>77</v>
      </c>
      <c r="AY2045" s="206" t="s">
        <v>165</v>
      </c>
    </row>
    <row r="2046" spans="1:65" s="14" customFormat="1" ht="11.25">
      <c r="B2046" s="207"/>
      <c r="C2046" s="208"/>
      <c r="D2046" s="189" t="s">
        <v>178</v>
      </c>
      <c r="E2046" s="209" t="s">
        <v>21</v>
      </c>
      <c r="F2046" s="210" t="s">
        <v>180</v>
      </c>
      <c r="G2046" s="208"/>
      <c r="H2046" s="211">
        <v>187.6</v>
      </c>
      <c r="I2046" s="212"/>
      <c r="J2046" s="208"/>
      <c r="K2046" s="208"/>
      <c r="L2046" s="213"/>
      <c r="M2046" s="214"/>
      <c r="N2046" s="215"/>
      <c r="O2046" s="215"/>
      <c r="P2046" s="215"/>
      <c r="Q2046" s="215"/>
      <c r="R2046" s="215"/>
      <c r="S2046" s="215"/>
      <c r="T2046" s="216"/>
      <c r="AT2046" s="217" t="s">
        <v>178</v>
      </c>
      <c r="AU2046" s="217" t="s">
        <v>87</v>
      </c>
      <c r="AV2046" s="14" t="s">
        <v>172</v>
      </c>
      <c r="AW2046" s="14" t="s">
        <v>38</v>
      </c>
      <c r="AX2046" s="14" t="s">
        <v>85</v>
      </c>
      <c r="AY2046" s="217" t="s">
        <v>165</v>
      </c>
    </row>
    <row r="2047" spans="1:65" s="2" customFormat="1" ht="16.5" customHeight="1">
      <c r="A2047" s="37"/>
      <c r="B2047" s="38"/>
      <c r="C2047" s="176" t="s">
        <v>2540</v>
      </c>
      <c r="D2047" s="176" t="s">
        <v>167</v>
      </c>
      <c r="E2047" s="177" t="s">
        <v>2541</v>
      </c>
      <c r="F2047" s="178" t="s">
        <v>2542</v>
      </c>
      <c r="G2047" s="179" t="s">
        <v>449</v>
      </c>
      <c r="H2047" s="180">
        <v>13</v>
      </c>
      <c r="I2047" s="181"/>
      <c r="J2047" s="182">
        <f>ROUND(I2047*H2047,2)</f>
        <v>0</v>
      </c>
      <c r="K2047" s="178" t="s">
        <v>171</v>
      </c>
      <c r="L2047" s="42"/>
      <c r="M2047" s="183" t="s">
        <v>21</v>
      </c>
      <c r="N2047" s="184" t="s">
        <v>48</v>
      </c>
      <c r="O2047" s="67"/>
      <c r="P2047" s="185">
        <f>O2047*H2047</f>
        <v>0</v>
      </c>
      <c r="Q2047" s="185">
        <v>0</v>
      </c>
      <c r="R2047" s="185">
        <f>Q2047*H2047</f>
        <v>0</v>
      </c>
      <c r="S2047" s="185">
        <v>9.0600000000000003E-3</v>
      </c>
      <c r="T2047" s="186">
        <f>S2047*H2047</f>
        <v>0.11778000000000001</v>
      </c>
      <c r="U2047" s="37"/>
      <c r="V2047" s="37"/>
      <c r="W2047" s="37"/>
      <c r="X2047" s="37"/>
      <c r="Y2047" s="37"/>
      <c r="Z2047" s="37"/>
      <c r="AA2047" s="37"/>
      <c r="AB2047" s="37"/>
      <c r="AC2047" s="37"/>
      <c r="AD2047" s="37"/>
      <c r="AE2047" s="37"/>
      <c r="AR2047" s="187" t="s">
        <v>286</v>
      </c>
      <c r="AT2047" s="187" t="s">
        <v>167</v>
      </c>
      <c r="AU2047" s="187" t="s">
        <v>87</v>
      </c>
      <c r="AY2047" s="20" t="s">
        <v>165</v>
      </c>
      <c r="BE2047" s="188">
        <f>IF(N2047="základní",J2047,0)</f>
        <v>0</v>
      </c>
      <c r="BF2047" s="188">
        <f>IF(N2047="snížená",J2047,0)</f>
        <v>0</v>
      </c>
      <c r="BG2047" s="188">
        <f>IF(N2047="zákl. přenesená",J2047,0)</f>
        <v>0</v>
      </c>
      <c r="BH2047" s="188">
        <f>IF(N2047="sníž. přenesená",J2047,0)</f>
        <v>0</v>
      </c>
      <c r="BI2047" s="188">
        <f>IF(N2047="nulová",J2047,0)</f>
        <v>0</v>
      </c>
      <c r="BJ2047" s="20" t="s">
        <v>85</v>
      </c>
      <c r="BK2047" s="188">
        <f>ROUND(I2047*H2047,2)</f>
        <v>0</v>
      </c>
      <c r="BL2047" s="20" t="s">
        <v>286</v>
      </c>
      <c r="BM2047" s="187" t="s">
        <v>2543</v>
      </c>
    </row>
    <row r="2048" spans="1:65" s="2" customFormat="1" ht="11.25">
      <c r="A2048" s="37"/>
      <c r="B2048" s="38"/>
      <c r="C2048" s="39"/>
      <c r="D2048" s="189" t="s">
        <v>174</v>
      </c>
      <c r="E2048" s="39"/>
      <c r="F2048" s="190" t="s">
        <v>2544</v>
      </c>
      <c r="G2048" s="39"/>
      <c r="H2048" s="39"/>
      <c r="I2048" s="191"/>
      <c r="J2048" s="39"/>
      <c r="K2048" s="39"/>
      <c r="L2048" s="42"/>
      <c r="M2048" s="192"/>
      <c r="N2048" s="193"/>
      <c r="O2048" s="67"/>
      <c r="P2048" s="67"/>
      <c r="Q2048" s="67"/>
      <c r="R2048" s="67"/>
      <c r="S2048" s="67"/>
      <c r="T2048" s="68"/>
      <c r="U2048" s="37"/>
      <c r="V2048" s="37"/>
      <c r="W2048" s="37"/>
      <c r="X2048" s="37"/>
      <c r="Y2048" s="37"/>
      <c r="Z2048" s="37"/>
      <c r="AA2048" s="37"/>
      <c r="AB2048" s="37"/>
      <c r="AC2048" s="37"/>
      <c r="AD2048" s="37"/>
      <c r="AE2048" s="37"/>
      <c r="AT2048" s="20" t="s">
        <v>174</v>
      </c>
      <c r="AU2048" s="20" t="s">
        <v>87</v>
      </c>
    </row>
    <row r="2049" spans="1:65" s="2" customFormat="1" ht="11.25">
      <c r="A2049" s="37"/>
      <c r="B2049" s="38"/>
      <c r="C2049" s="39"/>
      <c r="D2049" s="194" t="s">
        <v>176</v>
      </c>
      <c r="E2049" s="39"/>
      <c r="F2049" s="195" t="s">
        <v>2545</v>
      </c>
      <c r="G2049" s="39"/>
      <c r="H2049" s="39"/>
      <c r="I2049" s="191"/>
      <c r="J2049" s="39"/>
      <c r="K2049" s="39"/>
      <c r="L2049" s="42"/>
      <c r="M2049" s="192"/>
      <c r="N2049" s="193"/>
      <c r="O2049" s="67"/>
      <c r="P2049" s="67"/>
      <c r="Q2049" s="67"/>
      <c r="R2049" s="67"/>
      <c r="S2049" s="67"/>
      <c r="T2049" s="68"/>
      <c r="U2049" s="37"/>
      <c r="V2049" s="37"/>
      <c r="W2049" s="37"/>
      <c r="X2049" s="37"/>
      <c r="Y2049" s="37"/>
      <c r="Z2049" s="37"/>
      <c r="AA2049" s="37"/>
      <c r="AB2049" s="37"/>
      <c r="AC2049" s="37"/>
      <c r="AD2049" s="37"/>
      <c r="AE2049" s="37"/>
      <c r="AT2049" s="20" t="s">
        <v>176</v>
      </c>
      <c r="AU2049" s="20" t="s">
        <v>87</v>
      </c>
    </row>
    <row r="2050" spans="1:65" s="13" customFormat="1" ht="11.25">
      <c r="B2050" s="196"/>
      <c r="C2050" s="197"/>
      <c r="D2050" s="189" t="s">
        <v>178</v>
      </c>
      <c r="E2050" s="198" t="s">
        <v>21</v>
      </c>
      <c r="F2050" s="199" t="s">
        <v>2546</v>
      </c>
      <c r="G2050" s="197"/>
      <c r="H2050" s="200">
        <v>13</v>
      </c>
      <c r="I2050" s="201"/>
      <c r="J2050" s="197"/>
      <c r="K2050" s="197"/>
      <c r="L2050" s="202"/>
      <c r="M2050" s="203"/>
      <c r="N2050" s="204"/>
      <c r="O2050" s="204"/>
      <c r="P2050" s="204"/>
      <c r="Q2050" s="204"/>
      <c r="R2050" s="204"/>
      <c r="S2050" s="204"/>
      <c r="T2050" s="205"/>
      <c r="AT2050" s="206" t="s">
        <v>178</v>
      </c>
      <c r="AU2050" s="206" t="s">
        <v>87</v>
      </c>
      <c r="AV2050" s="13" t="s">
        <v>87</v>
      </c>
      <c r="AW2050" s="13" t="s">
        <v>38</v>
      </c>
      <c r="AX2050" s="13" t="s">
        <v>77</v>
      </c>
      <c r="AY2050" s="206" t="s">
        <v>165</v>
      </c>
    </row>
    <row r="2051" spans="1:65" s="14" customFormat="1" ht="11.25">
      <c r="B2051" s="207"/>
      <c r="C2051" s="208"/>
      <c r="D2051" s="189" t="s">
        <v>178</v>
      </c>
      <c r="E2051" s="209" t="s">
        <v>21</v>
      </c>
      <c r="F2051" s="210" t="s">
        <v>180</v>
      </c>
      <c r="G2051" s="208"/>
      <c r="H2051" s="211">
        <v>13</v>
      </c>
      <c r="I2051" s="212"/>
      <c r="J2051" s="208"/>
      <c r="K2051" s="208"/>
      <c r="L2051" s="213"/>
      <c r="M2051" s="214"/>
      <c r="N2051" s="215"/>
      <c r="O2051" s="215"/>
      <c r="P2051" s="215"/>
      <c r="Q2051" s="215"/>
      <c r="R2051" s="215"/>
      <c r="S2051" s="215"/>
      <c r="T2051" s="216"/>
      <c r="AT2051" s="217" t="s">
        <v>178</v>
      </c>
      <c r="AU2051" s="217" t="s">
        <v>87</v>
      </c>
      <c r="AV2051" s="14" t="s">
        <v>172</v>
      </c>
      <c r="AW2051" s="14" t="s">
        <v>38</v>
      </c>
      <c r="AX2051" s="14" t="s">
        <v>85</v>
      </c>
      <c r="AY2051" s="217" t="s">
        <v>165</v>
      </c>
    </row>
    <row r="2052" spans="1:65" s="2" customFormat="1" ht="16.5" customHeight="1">
      <c r="A2052" s="37"/>
      <c r="B2052" s="38"/>
      <c r="C2052" s="176" t="s">
        <v>2547</v>
      </c>
      <c r="D2052" s="176" t="s">
        <v>167</v>
      </c>
      <c r="E2052" s="177" t="s">
        <v>2548</v>
      </c>
      <c r="F2052" s="178" t="s">
        <v>2549</v>
      </c>
      <c r="G2052" s="179" t="s">
        <v>189</v>
      </c>
      <c r="H2052" s="180">
        <v>22.75</v>
      </c>
      <c r="I2052" s="181"/>
      <c r="J2052" s="182">
        <f>ROUND(I2052*H2052,2)</f>
        <v>0</v>
      </c>
      <c r="K2052" s="178" t="s">
        <v>171</v>
      </c>
      <c r="L2052" s="42"/>
      <c r="M2052" s="183" t="s">
        <v>21</v>
      </c>
      <c r="N2052" s="184" t="s">
        <v>48</v>
      </c>
      <c r="O2052" s="67"/>
      <c r="P2052" s="185">
        <f>O2052*H2052</f>
        <v>0</v>
      </c>
      <c r="Q2052" s="185">
        <v>0</v>
      </c>
      <c r="R2052" s="185">
        <f>Q2052*H2052</f>
        <v>0</v>
      </c>
      <c r="S2052" s="185">
        <v>1.67E-3</v>
      </c>
      <c r="T2052" s="186">
        <f>S2052*H2052</f>
        <v>3.7992499999999998E-2</v>
      </c>
      <c r="U2052" s="37"/>
      <c r="V2052" s="37"/>
      <c r="W2052" s="37"/>
      <c r="X2052" s="37"/>
      <c r="Y2052" s="37"/>
      <c r="Z2052" s="37"/>
      <c r="AA2052" s="37"/>
      <c r="AB2052" s="37"/>
      <c r="AC2052" s="37"/>
      <c r="AD2052" s="37"/>
      <c r="AE2052" s="37"/>
      <c r="AR2052" s="187" t="s">
        <v>286</v>
      </c>
      <c r="AT2052" s="187" t="s">
        <v>167</v>
      </c>
      <c r="AU2052" s="187" t="s">
        <v>87</v>
      </c>
      <c r="AY2052" s="20" t="s">
        <v>165</v>
      </c>
      <c r="BE2052" s="188">
        <f>IF(N2052="základní",J2052,0)</f>
        <v>0</v>
      </c>
      <c r="BF2052" s="188">
        <f>IF(N2052="snížená",J2052,0)</f>
        <v>0</v>
      </c>
      <c r="BG2052" s="188">
        <f>IF(N2052="zákl. přenesená",J2052,0)</f>
        <v>0</v>
      </c>
      <c r="BH2052" s="188">
        <f>IF(N2052="sníž. přenesená",J2052,0)</f>
        <v>0</v>
      </c>
      <c r="BI2052" s="188">
        <f>IF(N2052="nulová",J2052,0)</f>
        <v>0</v>
      </c>
      <c r="BJ2052" s="20" t="s">
        <v>85</v>
      </c>
      <c r="BK2052" s="188">
        <f>ROUND(I2052*H2052,2)</f>
        <v>0</v>
      </c>
      <c r="BL2052" s="20" t="s">
        <v>286</v>
      </c>
      <c r="BM2052" s="187" t="s">
        <v>2550</v>
      </c>
    </row>
    <row r="2053" spans="1:65" s="2" customFormat="1" ht="11.25">
      <c r="A2053" s="37"/>
      <c r="B2053" s="38"/>
      <c r="C2053" s="39"/>
      <c r="D2053" s="189" t="s">
        <v>174</v>
      </c>
      <c r="E2053" s="39"/>
      <c r="F2053" s="190" t="s">
        <v>2551</v>
      </c>
      <c r="G2053" s="39"/>
      <c r="H2053" s="39"/>
      <c r="I2053" s="191"/>
      <c r="J2053" s="39"/>
      <c r="K2053" s="39"/>
      <c r="L2053" s="42"/>
      <c r="M2053" s="192"/>
      <c r="N2053" s="193"/>
      <c r="O2053" s="67"/>
      <c r="P2053" s="67"/>
      <c r="Q2053" s="67"/>
      <c r="R2053" s="67"/>
      <c r="S2053" s="67"/>
      <c r="T2053" s="68"/>
      <c r="U2053" s="37"/>
      <c r="V2053" s="37"/>
      <c r="W2053" s="37"/>
      <c r="X2053" s="37"/>
      <c r="Y2053" s="37"/>
      <c r="Z2053" s="37"/>
      <c r="AA2053" s="37"/>
      <c r="AB2053" s="37"/>
      <c r="AC2053" s="37"/>
      <c r="AD2053" s="37"/>
      <c r="AE2053" s="37"/>
      <c r="AT2053" s="20" t="s">
        <v>174</v>
      </c>
      <c r="AU2053" s="20" t="s">
        <v>87</v>
      </c>
    </row>
    <row r="2054" spans="1:65" s="2" customFormat="1" ht="11.25">
      <c r="A2054" s="37"/>
      <c r="B2054" s="38"/>
      <c r="C2054" s="39"/>
      <c r="D2054" s="194" t="s">
        <v>176</v>
      </c>
      <c r="E2054" s="39"/>
      <c r="F2054" s="195" t="s">
        <v>2552</v>
      </c>
      <c r="G2054" s="39"/>
      <c r="H2054" s="39"/>
      <c r="I2054" s="191"/>
      <c r="J2054" s="39"/>
      <c r="K2054" s="39"/>
      <c r="L2054" s="42"/>
      <c r="M2054" s="192"/>
      <c r="N2054" s="193"/>
      <c r="O2054" s="67"/>
      <c r="P2054" s="67"/>
      <c r="Q2054" s="67"/>
      <c r="R2054" s="67"/>
      <c r="S2054" s="67"/>
      <c r="T2054" s="68"/>
      <c r="U2054" s="37"/>
      <c r="V2054" s="37"/>
      <c r="W2054" s="37"/>
      <c r="X2054" s="37"/>
      <c r="Y2054" s="37"/>
      <c r="Z2054" s="37"/>
      <c r="AA2054" s="37"/>
      <c r="AB2054" s="37"/>
      <c r="AC2054" s="37"/>
      <c r="AD2054" s="37"/>
      <c r="AE2054" s="37"/>
      <c r="AT2054" s="20" t="s">
        <v>176</v>
      </c>
      <c r="AU2054" s="20" t="s">
        <v>87</v>
      </c>
    </row>
    <row r="2055" spans="1:65" s="13" customFormat="1" ht="22.5">
      <c r="B2055" s="196"/>
      <c r="C2055" s="197"/>
      <c r="D2055" s="189" t="s">
        <v>178</v>
      </c>
      <c r="E2055" s="198" t="s">
        <v>21</v>
      </c>
      <c r="F2055" s="199" t="s">
        <v>2553</v>
      </c>
      <c r="G2055" s="197"/>
      <c r="H2055" s="200">
        <v>3.75</v>
      </c>
      <c r="I2055" s="201"/>
      <c r="J2055" s="197"/>
      <c r="K2055" s="197"/>
      <c r="L2055" s="202"/>
      <c r="M2055" s="203"/>
      <c r="N2055" s="204"/>
      <c r="O2055" s="204"/>
      <c r="P2055" s="204"/>
      <c r="Q2055" s="204"/>
      <c r="R2055" s="204"/>
      <c r="S2055" s="204"/>
      <c r="T2055" s="205"/>
      <c r="AT2055" s="206" t="s">
        <v>178</v>
      </c>
      <c r="AU2055" s="206" t="s">
        <v>87</v>
      </c>
      <c r="AV2055" s="13" t="s">
        <v>87</v>
      </c>
      <c r="AW2055" s="13" t="s">
        <v>38</v>
      </c>
      <c r="AX2055" s="13" t="s">
        <v>77</v>
      </c>
      <c r="AY2055" s="206" t="s">
        <v>165</v>
      </c>
    </row>
    <row r="2056" spans="1:65" s="13" customFormat="1" ht="11.25">
      <c r="B2056" s="196"/>
      <c r="C2056" s="197"/>
      <c r="D2056" s="189" t="s">
        <v>178</v>
      </c>
      <c r="E2056" s="198" t="s">
        <v>21</v>
      </c>
      <c r="F2056" s="199" t="s">
        <v>2554</v>
      </c>
      <c r="G2056" s="197"/>
      <c r="H2056" s="200">
        <v>2.12</v>
      </c>
      <c r="I2056" s="201"/>
      <c r="J2056" s="197"/>
      <c r="K2056" s="197"/>
      <c r="L2056" s="202"/>
      <c r="M2056" s="203"/>
      <c r="N2056" s="204"/>
      <c r="O2056" s="204"/>
      <c r="P2056" s="204"/>
      <c r="Q2056" s="204"/>
      <c r="R2056" s="204"/>
      <c r="S2056" s="204"/>
      <c r="T2056" s="205"/>
      <c r="AT2056" s="206" t="s">
        <v>178</v>
      </c>
      <c r="AU2056" s="206" t="s">
        <v>87</v>
      </c>
      <c r="AV2056" s="13" t="s">
        <v>87</v>
      </c>
      <c r="AW2056" s="13" t="s">
        <v>38</v>
      </c>
      <c r="AX2056" s="13" t="s">
        <v>77</v>
      </c>
      <c r="AY2056" s="206" t="s">
        <v>165</v>
      </c>
    </row>
    <row r="2057" spans="1:65" s="13" customFormat="1" ht="22.5">
      <c r="B2057" s="196"/>
      <c r="C2057" s="197"/>
      <c r="D2057" s="189" t="s">
        <v>178</v>
      </c>
      <c r="E2057" s="198" t="s">
        <v>21</v>
      </c>
      <c r="F2057" s="199" t="s">
        <v>2555</v>
      </c>
      <c r="G2057" s="197"/>
      <c r="H2057" s="200">
        <v>2.48</v>
      </c>
      <c r="I2057" s="201"/>
      <c r="J2057" s="197"/>
      <c r="K2057" s="197"/>
      <c r="L2057" s="202"/>
      <c r="M2057" s="203"/>
      <c r="N2057" s="204"/>
      <c r="O2057" s="204"/>
      <c r="P2057" s="204"/>
      <c r="Q2057" s="204"/>
      <c r="R2057" s="204"/>
      <c r="S2057" s="204"/>
      <c r="T2057" s="205"/>
      <c r="AT2057" s="206" t="s">
        <v>178</v>
      </c>
      <c r="AU2057" s="206" t="s">
        <v>87</v>
      </c>
      <c r="AV2057" s="13" t="s">
        <v>87</v>
      </c>
      <c r="AW2057" s="13" t="s">
        <v>38</v>
      </c>
      <c r="AX2057" s="13" t="s">
        <v>77</v>
      </c>
      <c r="AY2057" s="206" t="s">
        <v>165</v>
      </c>
    </row>
    <row r="2058" spans="1:65" s="13" customFormat="1" ht="22.5">
      <c r="B2058" s="196"/>
      <c r="C2058" s="197"/>
      <c r="D2058" s="189" t="s">
        <v>178</v>
      </c>
      <c r="E2058" s="198" t="s">
        <v>21</v>
      </c>
      <c r="F2058" s="199" t="s">
        <v>2556</v>
      </c>
      <c r="G2058" s="197"/>
      <c r="H2058" s="200">
        <v>3.6</v>
      </c>
      <c r="I2058" s="201"/>
      <c r="J2058" s="197"/>
      <c r="K2058" s="197"/>
      <c r="L2058" s="202"/>
      <c r="M2058" s="203"/>
      <c r="N2058" s="204"/>
      <c r="O2058" s="204"/>
      <c r="P2058" s="204"/>
      <c r="Q2058" s="204"/>
      <c r="R2058" s="204"/>
      <c r="S2058" s="204"/>
      <c r="T2058" s="205"/>
      <c r="AT2058" s="206" t="s">
        <v>178</v>
      </c>
      <c r="AU2058" s="206" t="s">
        <v>87</v>
      </c>
      <c r="AV2058" s="13" t="s">
        <v>87</v>
      </c>
      <c r="AW2058" s="13" t="s">
        <v>38</v>
      </c>
      <c r="AX2058" s="13" t="s">
        <v>77</v>
      </c>
      <c r="AY2058" s="206" t="s">
        <v>165</v>
      </c>
    </row>
    <row r="2059" spans="1:65" s="13" customFormat="1" ht="22.5">
      <c r="B2059" s="196"/>
      <c r="C2059" s="197"/>
      <c r="D2059" s="189" t="s">
        <v>178</v>
      </c>
      <c r="E2059" s="198" t="s">
        <v>21</v>
      </c>
      <c r="F2059" s="199" t="s">
        <v>2557</v>
      </c>
      <c r="G2059" s="197"/>
      <c r="H2059" s="200">
        <v>5.4</v>
      </c>
      <c r="I2059" s="201"/>
      <c r="J2059" s="197"/>
      <c r="K2059" s="197"/>
      <c r="L2059" s="202"/>
      <c r="M2059" s="203"/>
      <c r="N2059" s="204"/>
      <c r="O2059" s="204"/>
      <c r="P2059" s="204"/>
      <c r="Q2059" s="204"/>
      <c r="R2059" s="204"/>
      <c r="S2059" s="204"/>
      <c r="T2059" s="205"/>
      <c r="AT2059" s="206" t="s">
        <v>178</v>
      </c>
      <c r="AU2059" s="206" t="s">
        <v>87</v>
      </c>
      <c r="AV2059" s="13" t="s">
        <v>87</v>
      </c>
      <c r="AW2059" s="13" t="s">
        <v>38</v>
      </c>
      <c r="AX2059" s="13" t="s">
        <v>77</v>
      </c>
      <c r="AY2059" s="206" t="s">
        <v>165</v>
      </c>
    </row>
    <row r="2060" spans="1:65" s="13" customFormat="1" ht="22.5">
      <c r="B2060" s="196"/>
      <c r="C2060" s="197"/>
      <c r="D2060" s="189" t="s">
        <v>178</v>
      </c>
      <c r="E2060" s="198" t="s">
        <v>21</v>
      </c>
      <c r="F2060" s="199" t="s">
        <v>2558</v>
      </c>
      <c r="G2060" s="197"/>
      <c r="H2060" s="200">
        <v>5.4</v>
      </c>
      <c r="I2060" s="201"/>
      <c r="J2060" s="197"/>
      <c r="K2060" s="197"/>
      <c r="L2060" s="202"/>
      <c r="M2060" s="203"/>
      <c r="N2060" s="204"/>
      <c r="O2060" s="204"/>
      <c r="P2060" s="204"/>
      <c r="Q2060" s="204"/>
      <c r="R2060" s="204"/>
      <c r="S2060" s="204"/>
      <c r="T2060" s="205"/>
      <c r="AT2060" s="206" t="s">
        <v>178</v>
      </c>
      <c r="AU2060" s="206" t="s">
        <v>87</v>
      </c>
      <c r="AV2060" s="13" t="s">
        <v>87</v>
      </c>
      <c r="AW2060" s="13" t="s">
        <v>38</v>
      </c>
      <c r="AX2060" s="13" t="s">
        <v>77</v>
      </c>
      <c r="AY2060" s="206" t="s">
        <v>165</v>
      </c>
    </row>
    <row r="2061" spans="1:65" s="14" customFormat="1" ht="11.25">
      <c r="B2061" s="207"/>
      <c r="C2061" s="208"/>
      <c r="D2061" s="189" t="s">
        <v>178</v>
      </c>
      <c r="E2061" s="209" t="s">
        <v>21</v>
      </c>
      <c r="F2061" s="210" t="s">
        <v>180</v>
      </c>
      <c r="G2061" s="208"/>
      <c r="H2061" s="211">
        <v>22.75</v>
      </c>
      <c r="I2061" s="212"/>
      <c r="J2061" s="208"/>
      <c r="K2061" s="208"/>
      <c r="L2061" s="213"/>
      <c r="M2061" s="214"/>
      <c r="N2061" s="215"/>
      <c r="O2061" s="215"/>
      <c r="P2061" s="215"/>
      <c r="Q2061" s="215"/>
      <c r="R2061" s="215"/>
      <c r="S2061" s="215"/>
      <c r="T2061" s="216"/>
      <c r="AT2061" s="217" t="s">
        <v>178</v>
      </c>
      <c r="AU2061" s="217" t="s">
        <v>87</v>
      </c>
      <c r="AV2061" s="14" t="s">
        <v>172</v>
      </c>
      <c r="AW2061" s="14" t="s">
        <v>38</v>
      </c>
      <c r="AX2061" s="14" t="s">
        <v>85</v>
      </c>
      <c r="AY2061" s="217" t="s">
        <v>165</v>
      </c>
    </row>
    <row r="2062" spans="1:65" s="2" customFormat="1" ht="21.75" customHeight="1">
      <c r="A2062" s="37"/>
      <c r="B2062" s="38"/>
      <c r="C2062" s="176" t="s">
        <v>2559</v>
      </c>
      <c r="D2062" s="176" t="s">
        <v>167</v>
      </c>
      <c r="E2062" s="177" t="s">
        <v>2560</v>
      </c>
      <c r="F2062" s="178" t="s">
        <v>2561</v>
      </c>
      <c r="G2062" s="179" t="s">
        <v>189</v>
      </c>
      <c r="H2062" s="180">
        <v>11.68</v>
      </c>
      <c r="I2062" s="181"/>
      <c r="J2062" s="182">
        <f>ROUND(I2062*H2062,2)</f>
        <v>0</v>
      </c>
      <c r="K2062" s="178" t="s">
        <v>171</v>
      </c>
      <c r="L2062" s="42"/>
      <c r="M2062" s="183" t="s">
        <v>21</v>
      </c>
      <c r="N2062" s="184" t="s">
        <v>48</v>
      </c>
      <c r="O2062" s="67"/>
      <c r="P2062" s="185">
        <f>O2062*H2062</f>
        <v>0</v>
      </c>
      <c r="Q2062" s="185">
        <v>0</v>
      </c>
      <c r="R2062" s="185">
        <f>Q2062*H2062</f>
        <v>0</v>
      </c>
      <c r="S2062" s="185">
        <v>2.2300000000000002E-3</v>
      </c>
      <c r="T2062" s="186">
        <f>S2062*H2062</f>
        <v>2.6046400000000001E-2</v>
      </c>
      <c r="U2062" s="37"/>
      <c r="V2062" s="37"/>
      <c r="W2062" s="37"/>
      <c r="X2062" s="37"/>
      <c r="Y2062" s="37"/>
      <c r="Z2062" s="37"/>
      <c r="AA2062" s="37"/>
      <c r="AB2062" s="37"/>
      <c r="AC2062" s="37"/>
      <c r="AD2062" s="37"/>
      <c r="AE2062" s="37"/>
      <c r="AR2062" s="187" t="s">
        <v>286</v>
      </c>
      <c r="AT2062" s="187" t="s">
        <v>167</v>
      </c>
      <c r="AU2062" s="187" t="s">
        <v>87</v>
      </c>
      <c r="AY2062" s="20" t="s">
        <v>165</v>
      </c>
      <c r="BE2062" s="188">
        <f>IF(N2062="základní",J2062,0)</f>
        <v>0</v>
      </c>
      <c r="BF2062" s="188">
        <f>IF(N2062="snížená",J2062,0)</f>
        <v>0</v>
      </c>
      <c r="BG2062" s="188">
        <f>IF(N2062="zákl. přenesená",J2062,0)</f>
        <v>0</v>
      </c>
      <c r="BH2062" s="188">
        <f>IF(N2062="sníž. přenesená",J2062,0)</f>
        <v>0</v>
      </c>
      <c r="BI2062" s="188">
        <f>IF(N2062="nulová",J2062,0)</f>
        <v>0</v>
      </c>
      <c r="BJ2062" s="20" t="s">
        <v>85</v>
      </c>
      <c r="BK2062" s="188">
        <f>ROUND(I2062*H2062,2)</f>
        <v>0</v>
      </c>
      <c r="BL2062" s="20" t="s">
        <v>286</v>
      </c>
      <c r="BM2062" s="187" t="s">
        <v>2562</v>
      </c>
    </row>
    <row r="2063" spans="1:65" s="2" customFormat="1" ht="11.25">
      <c r="A2063" s="37"/>
      <c r="B2063" s="38"/>
      <c r="C2063" s="39"/>
      <c r="D2063" s="189" t="s">
        <v>174</v>
      </c>
      <c r="E2063" s="39"/>
      <c r="F2063" s="190" t="s">
        <v>2563</v>
      </c>
      <c r="G2063" s="39"/>
      <c r="H2063" s="39"/>
      <c r="I2063" s="191"/>
      <c r="J2063" s="39"/>
      <c r="K2063" s="39"/>
      <c r="L2063" s="42"/>
      <c r="M2063" s="192"/>
      <c r="N2063" s="193"/>
      <c r="O2063" s="67"/>
      <c r="P2063" s="67"/>
      <c r="Q2063" s="67"/>
      <c r="R2063" s="67"/>
      <c r="S2063" s="67"/>
      <c r="T2063" s="68"/>
      <c r="U2063" s="37"/>
      <c r="V2063" s="37"/>
      <c r="W2063" s="37"/>
      <c r="X2063" s="37"/>
      <c r="Y2063" s="37"/>
      <c r="Z2063" s="37"/>
      <c r="AA2063" s="37"/>
      <c r="AB2063" s="37"/>
      <c r="AC2063" s="37"/>
      <c r="AD2063" s="37"/>
      <c r="AE2063" s="37"/>
      <c r="AT2063" s="20" t="s">
        <v>174</v>
      </c>
      <c r="AU2063" s="20" t="s">
        <v>87</v>
      </c>
    </row>
    <row r="2064" spans="1:65" s="2" customFormat="1" ht="11.25">
      <c r="A2064" s="37"/>
      <c r="B2064" s="38"/>
      <c r="C2064" s="39"/>
      <c r="D2064" s="194" t="s">
        <v>176</v>
      </c>
      <c r="E2064" s="39"/>
      <c r="F2064" s="195" t="s">
        <v>2564</v>
      </c>
      <c r="G2064" s="39"/>
      <c r="H2064" s="39"/>
      <c r="I2064" s="191"/>
      <c r="J2064" s="39"/>
      <c r="K2064" s="39"/>
      <c r="L2064" s="42"/>
      <c r="M2064" s="192"/>
      <c r="N2064" s="193"/>
      <c r="O2064" s="67"/>
      <c r="P2064" s="67"/>
      <c r="Q2064" s="67"/>
      <c r="R2064" s="67"/>
      <c r="S2064" s="67"/>
      <c r="T2064" s="68"/>
      <c r="U2064" s="37"/>
      <c r="V2064" s="37"/>
      <c r="W2064" s="37"/>
      <c r="X2064" s="37"/>
      <c r="Y2064" s="37"/>
      <c r="Z2064" s="37"/>
      <c r="AA2064" s="37"/>
      <c r="AB2064" s="37"/>
      <c r="AC2064" s="37"/>
      <c r="AD2064" s="37"/>
      <c r="AE2064" s="37"/>
      <c r="AT2064" s="20" t="s">
        <v>176</v>
      </c>
      <c r="AU2064" s="20" t="s">
        <v>87</v>
      </c>
    </row>
    <row r="2065" spans="1:65" s="13" customFormat="1" ht="11.25">
      <c r="B2065" s="196"/>
      <c r="C2065" s="197"/>
      <c r="D2065" s="189" t="s">
        <v>178</v>
      </c>
      <c r="E2065" s="198" t="s">
        <v>21</v>
      </c>
      <c r="F2065" s="199" t="s">
        <v>2565</v>
      </c>
      <c r="G2065" s="197"/>
      <c r="H2065" s="200">
        <v>11.68</v>
      </c>
      <c r="I2065" s="201"/>
      <c r="J2065" s="197"/>
      <c r="K2065" s="197"/>
      <c r="L2065" s="202"/>
      <c r="M2065" s="203"/>
      <c r="N2065" s="204"/>
      <c r="O2065" s="204"/>
      <c r="P2065" s="204"/>
      <c r="Q2065" s="204"/>
      <c r="R2065" s="204"/>
      <c r="S2065" s="204"/>
      <c r="T2065" s="205"/>
      <c r="AT2065" s="206" t="s">
        <v>178</v>
      </c>
      <c r="AU2065" s="206" t="s">
        <v>87</v>
      </c>
      <c r="AV2065" s="13" t="s">
        <v>87</v>
      </c>
      <c r="AW2065" s="13" t="s">
        <v>38</v>
      </c>
      <c r="AX2065" s="13" t="s">
        <v>77</v>
      </c>
      <c r="AY2065" s="206" t="s">
        <v>165</v>
      </c>
    </row>
    <row r="2066" spans="1:65" s="14" customFormat="1" ht="11.25">
      <c r="B2066" s="207"/>
      <c r="C2066" s="208"/>
      <c r="D2066" s="189" t="s">
        <v>178</v>
      </c>
      <c r="E2066" s="209" t="s">
        <v>21</v>
      </c>
      <c r="F2066" s="210" t="s">
        <v>180</v>
      </c>
      <c r="G2066" s="208"/>
      <c r="H2066" s="211">
        <v>11.68</v>
      </c>
      <c r="I2066" s="212"/>
      <c r="J2066" s="208"/>
      <c r="K2066" s="208"/>
      <c r="L2066" s="213"/>
      <c r="M2066" s="214"/>
      <c r="N2066" s="215"/>
      <c r="O2066" s="215"/>
      <c r="P2066" s="215"/>
      <c r="Q2066" s="215"/>
      <c r="R2066" s="215"/>
      <c r="S2066" s="215"/>
      <c r="T2066" s="216"/>
      <c r="AT2066" s="217" t="s">
        <v>178</v>
      </c>
      <c r="AU2066" s="217" t="s">
        <v>87</v>
      </c>
      <c r="AV2066" s="14" t="s">
        <v>172</v>
      </c>
      <c r="AW2066" s="14" t="s">
        <v>38</v>
      </c>
      <c r="AX2066" s="14" t="s">
        <v>85</v>
      </c>
      <c r="AY2066" s="217" t="s">
        <v>165</v>
      </c>
    </row>
    <row r="2067" spans="1:65" s="2" customFormat="1" ht="16.5" customHeight="1">
      <c r="A2067" s="37"/>
      <c r="B2067" s="38"/>
      <c r="C2067" s="176" t="s">
        <v>2566</v>
      </c>
      <c r="D2067" s="176" t="s">
        <v>167</v>
      </c>
      <c r="E2067" s="177" t="s">
        <v>2567</v>
      </c>
      <c r="F2067" s="178" t="s">
        <v>2568</v>
      </c>
      <c r="G2067" s="179" t="s">
        <v>189</v>
      </c>
      <c r="H2067" s="180">
        <v>33.418999999999997</v>
      </c>
      <c r="I2067" s="181"/>
      <c r="J2067" s="182">
        <f>ROUND(I2067*H2067,2)</f>
        <v>0</v>
      </c>
      <c r="K2067" s="178" t="s">
        <v>171</v>
      </c>
      <c r="L2067" s="42"/>
      <c r="M2067" s="183" t="s">
        <v>21</v>
      </c>
      <c r="N2067" s="184" t="s">
        <v>48</v>
      </c>
      <c r="O2067" s="67"/>
      <c r="P2067" s="185">
        <f>O2067*H2067</f>
        <v>0</v>
      </c>
      <c r="Q2067" s="185">
        <v>0</v>
      </c>
      <c r="R2067" s="185">
        <f>Q2067*H2067</f>
        <v>0</v>
      </c>
      <c r="S2067" s="185">
        <v>1.75E-3</v>
      </c>
      <c r="T2067" s="186">
        <f>S2067*H2067</f>
        <v>5.8483249999999994E-2</v>
      </c>
      <c r="U2067" s="37"/>
      <c r="V2067" s="37"/>
      <c r="W2067" s="37"/>
      <c r="X2067" s="37"/>
      <c r="Y2067" s="37"/>
      <c r="Z2067" s="37"/>
      <c r="AA2067" s="37"/>
      <c r="AB2067" s="37"/>
      <c r="AC2067" s="37"/>
      <c r="AD2067" s="37"/>
      <c r="AE2067" s="37"/>
      <c r="AR2067" s="187" t="s">
        <v>286</v>
      </c>
      <c r="AT2067" s="187" t="s">
        <v>167</v>
      </c>
      <c r="AU2067" s="187" t="s">
        <v>87</v>
      </c>
      <c r="AY2067" s="20" t="s">
        <v>165</v>
      </c>
      <c r="BE2067" s="188">
        <f>IF(N2067="základní",J2067,0)</f>
        <v>0</v>
      </c>
      <c r="BF2067" s="188">
        <f>IF(N2067="snížená",J2067,0)</f>
        <v>0</v>
      </c>
      <c r="BG2067" s="188">
        <f>IF(N2067="zákl. přenesená",J2067,0)</f>
        <v>0</v>
      </c>
      <c r="BH2067" s="188">
        <f>IF(N2067="sníž. přenesená",J2067,0)</f>
        <v>0</v>
      </c>
      <c r="BI2067" s="188">
        <f>IF(N2067="nulová",J2067,0)</f>
        <v>0</v>
      </c>
      <c r="BJ2067" s="20" t="s">
        <v>85</v>
      </c>
      <c r="BK2067" s="188">
        <f>ROUND(I2067*H2067,2)</f>
        <v>0</v>
      </c>
      <c r="BL2067" s="20" t="s">
        <v>286</v>
      </c>
      <c r="BM2067" s="187" t="s">
        <v>2569</v>
      </c>
    </row>
    <row r="2068" spans="1:65" s="2" customFormat="1" ht="11.25">
      <c r="A2068" s="37"/>
      <c r="B2068" s="38"/>
      <c r="C2068" s="39"/>
      <c r="D2068" s="189" t="s">
        <v>174</v>
      </c>
      <c r="E2068" s="39"/>
      <c r="F2068" s="190" t="s">
        <v>2570</v>
      </c>
      <c r="G2068" s="39"/>
      <c r="H2068" s="39"/>
      <c r="I2068" s="191"/>
      <c r="J2068" s="39"/>
      <c r="K2068" s="39"/>
      <c r="L2068" s="42"/>
      <c r="M2068" s="192"/>
      <c r="N2068" s="193"/>
      <c r="O2068" s="67"/>
      <c r="P2068" s="67"/>
      <c r="Q2068" s="67"/>
      <c r="R2068" s="67"/>
      <c r="S2068" s="67"/>
      <c r="T2068" s="68"/>
      <c r="U2068" s="37"/>
      <c r="V2068" s="37"/>
      <c r="W2068" s="37"/>
      <c r="X2068" s="37"/>
      <c r="Y2068" s="37"/>
      <c r="Z2068" s="37"/>
      <c r="AA2068" s="37"/>
      <c r="AB2068" s="37"/>
      <c r="AC2068" s="37"/>
      <c r="AD2068" s="37"/>
      <c r="AE2068" s="37"/>
      <c r="AT2068" s="20" t="s">
        <v>174</v>
      </c>
      <c r="AU2068" s="20" t="s">
        <v>87</v>
      </c>
    </row>
    <row r="2069" spans="1:65" s="2" customFormat="1" ht="11.25">
      <c r="A2069" s="37"/>
      <c r="B2069" s="38"/>
      <c r="C2069" s="39"/>
      <c r="D2069" s="194" t="s">
        <v>176</v>
      </c>
      <c r="E2069" s="39"/>
      <c r="F2069" s="195" t="s">
        <v>2571</v>
      </c>
      <c r="G2069" s="39"/>
      <c r="H2069" s="39"/>
      <c r="I2069" s="191"/>
      <c r="J2069" s="39"/>
      <c r="K2069" s="39"/>
      <c r="L2069" s="42"/>
      <c r="M2069" s="192"/>
      <c r="N2069" s="193"/>
      <c r="O2069" s="67"/>
      <c r="P2069" s="67"/>
      <c r="Q2069" s="67"/>
      <c r="R2069" s="67"/>
      <c r="S2069" s="67"/>
      <c r="T2069" s="68"/>
      <c r="U2069" s="37"/>
      <c r="V2069" s="37"/>
      <c r="W2069" s="37"/>
      <c r="X2069" s="37"/>
      <c r="Y2069" s="37"/>
      <c r="Z2069" s="37"/>
      <c r="AA2069" s="37"/>
      <c r="AB2069" s="37"/>
      <c r="AC2069" s="37"/>
      <c r="AD2069" s="37"/>
      <c r="AE2069" s="37"/>
      <c r="AT2069" s="20" t="s">
        <v>176</v>
      </c>
      <c r="AU2069" s="20" t="s">
        <v>87</v>
      </c>
    </row>
    <row r="2070" spans="1:65" s="13" customFormat="1" ht="22.5">
      <c r="B2070" s="196"/>
      <c r="C2070" s="197"/>
      <c r="D2070" s="189" t="s">
        <v>178</v>
      </c>
      <c r="E2070" s="198" t="s">
        <v>21</v>
      </c>
      <c r="F2070" s="199" t="s">
        <v>2572</v>
      </c>
      <c r="G2070" s="197"/>
      <c r="H2070" s="200">
        <v>12.3</v>
      </c>
      <c r="I2070" s="201"/>
      <c r="J2070" s="197"/>
      <c r="K2070" s="197"/>
      <c r="L2070" s="202"/>
      <c r="M2070" s="203"/>
      <c r="N2070" s="204"/>
      <c r="O2070" s="204"/>
      <c r="P2070" s="204"/>
      <c r="Q2070" s="204"/>
      <c r="R2070" s="204"/>
      <c r="S2070" s="204"/>
      <c r="T2070" s="205"/>
      <c r="AT2070" s="206" t="s">
        <v>178</v>
      </c>
      <c r="AU2070" s="206" t="s">
        <v>87</v>
      </c>
      <c r="AV2070" s="13" t="s">
        <v>87</v>
      </c>
      <c r="AW2070" s="13" t="s">
        <v>38</v>
      </c>
      <c r="AX2070" s="13" t="s">
        <v>77</v>
      </c>
      <c r="AY2070" s="206" t="s">
        <v>165</v>
      </c>
    </row>
    <row r="2071" spans="1:65" s="13" customFormat="1" ht="11.25">
      <c r="B2071" s="196"/>
      <c r="C2071" s="197"/>
      <c r="D2071" s="189" t="s">
        <v>178</v>
      </c>
      <c r="E2071" s="198" t="s">
        <v>21</v>
      </c>
      <c r="F2071" s="199" t="s">
        <v>2573</v>
      </c>
      <c r="G2071" s="197"/>
      <c r="H2071" s="200">
        <v>21.119</v>
      </c>
      <c r="I2071" s="201"/>
      <c r="J2071" s="197"/>
      <c r="K2071" s="197"/>
      <c r="L2071" s="202"/>
      <c r="M2071" s="203"/>
      <c r="N2071" s="204"/>
      <c r="O2071" s="204"/>
      <c r="P2071" s="204"/>
      <c r="Q2071" s="204"/>
      <c r="R2071" s="204"/>
      <c r="S2071" s="204"/>
      <c r="T2071" s="205"/>
      <c r="AT2071" s="206" t="s">
        <v>178</v>
      </c>
      <c r="AU2071" s="206" t="s">
        <v>87</v>
      </c>
      <c r="AV2071" s="13" t="s">
        <v>87</v>
      </c>
      <c r="AW2071" s="13" t="s">
        <v>38</v>
      </c>
      <c r="AX2071" s="13" t="s">
        <v>77</v>
      </c>
      <c r="AY2071" s="206" t="s">
        <v>165</v>
      </c>
    </row>
    <row r="2072" spans="1:65" s="14" customFormat="1" ht="11.25">
      <c r="B2072" s="207"/>
      <c r="C2072" s="208"/>
      <c r="D2072" s="189" t="s">
        <v>178</v>
      </c>
      <c r="E2072" s="209" t="s">
        <v>21</v>
      </c>
      <c r="F2072" s="210" t="s">
        <v>180</v>
      </c>
      <c r="G2072" s="208"/>
      <c r="H2072" s="211">
        <v>33.418999999999997</v>
      </c>
      <c r="I2072" s="212"/>
      <c r="J2072" s="208"/>
      <c r="K2072" s="208"/>
      <c r="L2072" s="213"/>
      <c r="M2072" s="214"/>
      <c r="N2072" s="215"/>
      <c r="O2072" s="215"/>
      <c r="P2072" s="215"/>
      <c r="Q2072" s="215"/>
      <c r="R2072" s="215"/>
      <c r="S2072" s="215"/>
      <c r="T2072" s="216"/>
      <c r="AT2072" s="217" t="s">
        <v>178</v>
      </c>
      <c r="AU2072" s="217" t="s">
        <v>87</v>
      </c>
      <c r="AV2072" s="14" t="s">
        <v>172</v>
      </c>
      <c r="AW2072" s="14" t="s">
        <v>38</v>
      </c>
      <c r="AX2072" s="14" t="s">
        <v>85</v>
      </c>
      <c r="AY2072" s="217" t="s">
        <v>165</v>
      </c>
    </row>
    <row r="2073" spans="1:65" s="2" customFormat="1" ht="16.5" customHeight="1">
      <c r="A2073" s="37"/>
      <c r="B2073" s="38"/>
      <c r="C2073" s="176" t="s">
        <v>2574</v>
      </c>
      <c r="D2073" s="176" t="s">
        <v>167</v>
      </c>
      <c r="E2073" s="177" t="s">
        <v>2575</v>
      </c>
      <c r="F2073" s="178" t="s">
        <v>2576</v>
      </c>
      <c r="G2073" s="179" t="s">
        <v>170</v>
      </c>
      <c r="H2073" s="180">
        <v>29.76</v>
      </c>
      <c r="I2073" s="181"/>
      <c r="J2073" s="182">
        <f>ROUND(I2073*H2073,2)</f>
        <v>0</v>
      </c>
      <c r="K2073" s="178" t="s">
        <v>171</v>
      </c>
      <c r="L2073" s="42"/>
      <c r="M2073" s="183" t="s">
        <v>21</v>
      </c>
      <c r="N2073" s="184" t="s">
        <v>48</v>
      </c>
      <c r="O2073" s="67"/>
      <c r="P2073" s="185">
        <f>O2073*H2073</f>
        <v>0</v>
      </c>
      <c r="Q2073" s="185">
        <v>0</v>
      </c>
      <c r="R2073" s="185">
        <f>Q2073*H2073</f>
        <v>0</v>
      </c>
      <c r="S2073" s="185">
        <v>5.8399999999999997E-3</v>
      </c>
      <c r="T2073" s="186">
        <f>S2073*H2073</f>
        <v>0.17379839999999999</v>
      </c>
      <c r="U2073" s="37"/>
      <c r="V2073" s="37"/>
      <c r="W2073" s="37"/>
      <c r="X2073" s="37"/>
      <c r="Y2073" s="37"/>
      <c r="Z2073" s="37"/>
      <c r="AA2073" s="37"/>
      <c r="AB2073" s="37"/>
      <c r="AC2073" s="37"/>
      <c r="AD2073" s="37"/>
      <c r="AE2073" s="37"/>
      <c r="AR2073" s="187" t="s">
        <v>286</v>
      </c>
      <c r="AT2073" s="187" t="s">
        <v>167</v>
      </c>
      <c r="AU2073" s="187" t="s">
        <v>87</v>
      </c>
      <c r="AY2073" s="20" t="s">
        <v>165</v>
      </c>
      <c r="BE2073" s="188">
        <f>IF(N2073="základní",J2073,0)</f>
        <v>0</v>
      </c>
      <c r="BF2073" s="188">
        <f>IF(N2073="snížená",J2073,0)</f>
        <v>0</v>
      </c>
      <c r="BG2073" s="188">
        <f>IF(N2073="zákl. přenesená",J2073,0)</f>
        <v>0</v>
      </c>
      <c r="BH2073" s="188">
        <f>IF(N2073="sníž. přenesená",J2073,0)</f>
        <v>0</v>
      </c>
      <c r="BI2073" s="188">
        <f>IF(N2073="nulová",J2073,0)</f>
        <v>0</v>
      </c>
      <c r="BJ2073" s="20" t="s">
        <v>85</v>
      </c>
      <c r="BK2073" s="188">
        <f>ROUND(I2073*H2073,2)</f>
        <v>0</v>
      </c>
      <c r="BL2073" s="20" t="s">
        <v>286</v>
      </c>
      <c r="BM2073" s="187" t="s">
        <v>2577</v>
      </c>
    </row>
    <row r="2074" spans="1:65" s="2" customFormat="1" ht="19.5">
      <c r="A2074" s="37"/>
      <c r="B2074" s="38"/>
      <c r="C2074" s="39"/>
      <c r="D2074" s="189" t="s">
        <v>174</v>
      </c>
      <c r="E2074" s="39"/>
      <c r="F2074" s="190" t="s">
        <v>2578</v>
      </c>
      <c r="G2074" s="39"/>
      <c r="H2074" s="39"/>
      <c r="I2074" s="191"/>
      <c r="J2074" s="39"/>
      <c r="K2074" s="39"/>
      <c r="L2074" s="42"/>
      <c r="M2074" s="192"/>
      <c r="N2074" s="193"/>
      <c r="O2074" s="67"/>
      <c r="P2074" s="67"/>
      <c r="Q2074" s="67"/>
      <c r="R2074" s="67"/>
      <c r="S2074" s="67"/>
      <c r="T2074" s="68"/>
      <c r="U2074" s="37"/>
      <c r="V2074" s="37"/>
      <c r="W2074" s="37"/>
      <c r="X2074" s="37"/>
      <c r="Y2074" s="37"/>
      <c r="Z2074" s="37"/>
      <c r="AA2074" s="37"/>
      <c r="AB2074" s="37"/>
      <c r="AC2074" s="37"/>
      <c r="AD2074" s="37"/>
      <c r="AE2074" s="37"/>
      <c r="AT2074" s="20" t="s">
        <v>174</v>
      </c>
      <c r="AU2074" s="20" t="s">
        <v>87</v>
      </c>
    </row>
    <row r="2075" spans="1:65" s="2" customFormat="1" ht="11.25">
      <c r="A2075" s="37"/>
      <c r="B2075" s="38"/>
      <c r="C2075" s="39"/>
      <c r="D2075" s="194" t="s">
        <v>176</v>
      </c>
      <c r="E2075" s="39"/>
      <c r="F2075" s="195" t="s">
        <v>2579</v>
      </c>
      <c r="G2075" s="39"/>
      <c r="H2075" s="39"/>
      <c r="I2075" s="191"/>
      <c r="J2075" s="39"/>
      <c r="K2075" s="39"/>
      <c r="L2075" s="42"/>
      <c r="M2075" s="192"/>
      <c r="N2075" s="193"/>
      <c r="O2075" s="67"/>
      <c r="P2075" s="67"/>
      <c r="Q2075" s="67"/>
      <c r="R2075" s="67"/>
      <c r="S2075" s="67"/>
      <c r="T2075" s="68"/>
      <c r="U2075" s="37"/>
      <c r="V2075" s="37"/>
      <c r="W2075" s="37"/>
      <c r="X2075" s="37"/>
      <c r="Y2075" s="37"/>
      <c r="Z2075" s="37"/>
      <c r="AA2075" s="37"/>
      <c r="AB2075" s="37"/>
      <c r="AC2075" s="37"/>
      <c r="AD2075" s="37"/>
      <c r="AE2075" s="37"/>
      <c r="AT2075" s="20" t="s">
        <v>176</v>
      </c>
      <c r="AU2075" s="20" t="s">
        <v>87</v>
      </c>
    </row>
    <row r="2076" spans="1:65" s="13" customFormat="1" ht="45">
      <c r="B2076" s="196"/>
      <c r="C2076" s="197"/>
      <c r="D2076" s="189" t="s">
        <v>178</v>
      </c>
      <c r="E2076" s="198" t="s">
        <v>21</v>
      </c>
      <c r="F2076" s="199" t="s">
        <v>2580</v>
      </c>
      <c r="G2076" s="197"/>
      <c r="H2076" s="200">
        <v>21.84</v>
      </c>
      <c r="I2076" s="201"/>
      <c r="J2076" s="197"/>
      <c r="K2076" s="197"/>
      <c r="L2076" s="202"/>
      <c r="M2076" s="203"/>
      <c r="N2076" s="204"/>
      <c r="O2076" s="204"/>
      <c r="P2076" s="204"/>
      <c r="Q2076" s="204"/>
      <c r="R2076" s="204"/>
      <c r="S2076" s="204"/>
      <c r="T2076" s="205"/>
      <c r="AT2076" s="206" t="s">
        <v>178</v>
      </c>
      <c r="AU2076" s="206" t="s">
        <v>87</v>
      </c>
      <c r="AV2076" s="13" t="s">
        <v>87</v>
      </c>
      <c r="AW2076" s="13" t="s">
        <v>38</v>
      </c>
      <c r="AX2076" s="13" t="s">
        <v>77</v>
      </c>
      <c r="AY2076" s="206" t="s">
        <v>165</v>
      </c>
    </row>
    <row r="2077" spans="1:65" s="13" customFormat="1" ht="11.25">
      <c r="B2077" s="196"/>
      <c r="C2077" s="197"/>
      <c r="D2077" s="189" t="s">
        <v>178</v>
      </c>
      <c r="E2077" s="198" t="s">
        <v>21</v>
      </c>
      <c r="F2077" s="199" t="s">
        <v>2581</v>
      </c>
      <c r="G2077" s="197"/>
      <c r="H2077" s="200">
        <v>7.92</v>
      </c>
      <c r="I2077" s="201"/>
      <c r="J2077" s="197"/>
      <c r="K2077" s="197"/>
      <c r="L2077" s="202"/>
      <c r="M2077" s="203"/>
      <c r="N2077" s="204"/>
      <c r="O2077" s="204"/>
      <c r="P2077" s="204"/>
      <c r="Q2077" s="204"/>
      <c r="R2077" s="204"/>
      <c r="S2077" s="204"/>
      <c r="T2077" s="205"/>
      <c r="AT2077" s="206" t="s">
        <v>178</v>
      </c>
      <c r="AU2077" s="206" t="s">
        <v>87</v>
      </c>
      <c r="AV2077" s="13" t="s">
        <v>87</v>
      </c>
      <c r="AW2077" s="13" t="s">
        <v>38</v>
      </c>
      <c r="AX2077" s="13" t="s">
        <v>77</v>
      </c>
      <c r="AY2077" s="206" t="s">
        <v>165</v>
      </c>
    </row>
    <row r="2078" spans="1:65" s="14" customFormat="1" ht="11.25">
      <c r="B2078" s="207"/>
      <c r="C2078" s="208"/>
      <c r="D2078" s="189" t="s">
        <v>178</v>
      </c>
      <c r="E2078" s="209" t="s">
        <v>21</v>
      </c>
      <c r="F2078" s="210" t="s">
        <v>180</v>
      </c>
      <c r="G2078" s="208"/>
      <c r="H2078" s="211">
        <v>29.76</v>
      </c>
      <c r="I2078" s="212"/>
      <c r="J2078" s="208"/>
      <c r="K2078" s="208"/>
      <c r="L2078" s="213"/>
      <c r="M2078" s="214"/>
      <c r="N2078" s="215"/>
      <c r="O2078" s="215"/>
      <c r="P2078" s="215"/>
      <c r="Q2078" s="215"/>
      <c r="R2078" s="215"/>
      <c r="S2078" s="215"/>
      <c r="T2078" s="216"/>
      <c r="AT2078" s="217" t="s">
        <v>178</v>
      </c>
      <c r="AU2078" s="217" t="s">
        <v>87</v>
      </c>
      <c r="AV2078" s="14" t="s">
        <v>172</v>
      </c>
      <c r="AW2078" s="14" t="s">
        <v>38</v>
      </c>
      <c r="AX2078" s="14" t="s">
        <v>85</v>
      </c>
      <c r="AY2078" s="217" t="s">
        <v>165</v>
      </c>
    </row>
    <row r="2079" spans="1:65" s="2" customFormat="1" ht="16.5" customHeight="1">
      <c r="A2079" s="37"/>
      <c r="B2079" s="38"/>
      <c r="C2079" s="176" t="s">
        <v>2582</v>
      </c>
      <c r="D2079" s="176" t="s">
        <v>167</v>
      </c>
      <c r="E2079" s="177" t="s">
        <v>2583</v>
      </c>
      <c r="F2079" s="178" t="s">
        <v>2584</v>
      </c>
      <c r="G2079" s="179" t="s">
        <v>189</v>
      </c>
      <c r="H2079" s="180">
        <v>7</v>
      </c>
      <c r="I2079" s="181"/>
      <c r="J2079" s="182">
        <f>ROUND(I2079*H2079,2)</f>
        <v>0</v>
      </c>
      <c r="K2079" s="178" t="s">
        <v>171</v>
      </c>
      <c r="L2079" s="42"/>
      <c r="M2079" s="183" t="s">
        <v>21</v>
      </c>
      <c r="N2079" s="184" t="s">
        <v>48</v>
      </c>
      <c r="O2079" s="67"/>
      <c r="P2079" s="185">
        <f>O2079*H2079</f>
        <v>0</v>
      </c>
      <c r="Q2079" s="185">
        <v>0</v>
      </c>
      <c r="R2079" s="185">
        <f>Q2079*H2079</f>
        <v>0</v>
      </c>
      <c r="S2079" s="185">
        <v>2.5999999999999999E-3</v>
      </c>
      <c r="T2079" s="186">
        <f>S2079*H2079</f>
        <v>1.8200000000000001E-2</v>
      </c>
      <c r="U2079" s="37"/>
      <c r="V2079" s="37"/>
      <c r="W2079" s="37"/>
      <c r="X2079" s="37"/>
      <c r="Y2079" s="37"/>
      <c r="Z2079" s="37"/>
      <c r="AA2079" s="37"/>
      <c r="AB2079" s="37"/>
      <c r="AC2079" s="37"/>
      <c r="AD2079" s="37"/>
      <c r="AE2079" s="37"/>
      <c r="AR2079" s="187" t="s">
        <v>286</v>
      </c>
      <c r="AT2079" s="187" t="s">
        <v>167</v>
      </c>
      <c r="AU2079" s="187" t="s">
        <v>87</v>
      </c>
      <c r="AY2079" s="20" t="s">
        <v>165</v>
      </c>
      <c r="BE2079" s="188">
        <f>IF(N2079="základní",J2079,0)</f>
        <v>0</v>
      </c>
      <c r="BF2079" s="188">
        <f>IF(N2079="snížená",J2079,0)</f>
        <v>0</v>
      </c>
      <c r="BG2079" s="188">
        <f>IF(N2079="zákl. přenesená",J2079,0)</f>
        <v>0</v>
      </c>
      <c r="BH2079" s="188">
        <f>IF(N2079="sníž. přenesená",J2079,0)</f>
        <v>0</v>
      </c>
      <c r="BI2079" s="188">
        <f>IF(N2079="nulová",J2079,0)</f>
        <v>0</v>
      </c>
      <c r="BJ2079" s="20" t="s">
        <v>85</v>
      </c>
      <c r="BK2079" s="188">
        <f>ROUND(I2079*H2079,2)</f>
        <v>0</v>
      </c>
      <c r="BL2079" s="20" t="s">
        <v>286</v>
      </c>
      <c r="BM2079" s="187" t="s">
        <v>2585</v>
      </c>
    </row>
    <row r="2080" spans="1:65" s="2" customFormat="1" ht="11.25">
      <c r="A2080" s="37"/>
      <c r="B2080" s="38"/>
      <c r="C2080" s="39"/>
      <c r="D2080" s="189" t="s">
        <v>174</v>
      </c>
      <c r="E2080" s="39"/>
      <c r="F2080" s="190" t="s">
        <v>2586</v>
      </c>
      <c r="G2080" s="39"/>
      <c r="H2080" s="39"/>
      <c r="I2080" s="191"/>
      <c r="J2080" s="39"/>
      <c r="K2080" s="39"/>
      <c r="L2080" s="42"/>
      <c r="M2080" s="192"/>
      <c r="N2080" s="193"/>
      <c r="O2080" s="67"/>
      <c r="P2080" s="67"/>
      <c r="Q2080" s="67"/>
      <c r="R2080" s="67"/>
      <c r="S2080" s="67"/>
      <c r="T2080" s="68"/>
      <c r="U2080" s="37"/>
      <c r="V2080" s="37"/>
      <c r="W2080" s="37"/>
      <c r="X2080" s="37"/>
      <c r="Y2080" s="37"/>
      <c r="Z2080" s="37"/>
      <c r="AA2080" s="37"/>
      <c r="AB2080" s="37"/>
      <c r="AC2080" s="37"/>
      <c r="AD2080" s="37"/>
      <c r="AE2080" s="37"/>
      <c r="AT2080" s="20" t="s">
        <v>174</v>
      </c>
      <c r="AU2080" s="20" t="s">
        <v>87</v>
      </c>
    </row>
    <row r="2081" spans="1:65" s="2" customFormat="1" ht="11.25">
      <c r="A2081" s="37"/>
      <c r="B2081" s="38"/>
      <c r="C2081" s="39"/>
      <c r="D2081" s="194" t="s">
        <v>176</v>
      </c>
      <c r="E2081" s="39"/>
      <c r="F2081" s="195" t="s">
        <v>2587</v>
      </c>
      <c r="G2081" s="39"/>
      <c r="H2081" s="39"/>
      <c r="I2081" s="191"/>
      <c r="J2081" s="39"/>
      <c r="K2081" s="39"/>
      <c r="L2081" s="42"/>
      <c r="M2081" s="192"/>
      <c r="N2081" s="193"/>
      <c r="O2081" s="67"/>
      <c r="P2081" s="67"/>
      <c r="Q2081" s="67"/>
      <c r="R2081" s="67"/>
      <c r="S2081" s="67"/>
      <c r="T2081" s="68"/>
      <c r="U2081" s="37"/>
      <c r="V2081" s="37"/>
      <c r="W2081" s="37"/>
      <c r="X2081" s="37"/>
      <c r="Y2081" s="37"/>
      <c r="Z2081" s="37"/>
      <c r="AA2081" s="37"/>
      <c r="AB2081" s="37"/>
      <c r="AC2081" s="37"/>
      <c r="AD2081" s="37"/>
      <c r="AE2081" s="37"/>
      <c r="AT2081" s="20" t="s">
        <v>176</v>
      </c>
      <c r="AU2081" s="20" t="s">
        <v>87</v>
      </c>
    </row>
    <row r="2082" spans="1:65" s="13" customFormat="1" ht="11.25">
      <c r="B2082" s="196"/>
      <c r="C2082" s="197"/>
      <c r="D2082" s="189" t="s">
        <v>178</v>
      </c>
      <c r="E2082" s="198" t="s">
        <v>21</v>
      </c>
      <c r="F2082" s="199" t="s">
        <v>2588</v>
      </c>
      <c r="G2082" s="197"/>
      <c r="H2082" s="200">
        <v>7</v>
      </c>
      <c r="I2082" s="201"/>
      <c r="J2082" s="197"/>
      <c r="K2082" s="197"/>
      <c r="L2082" s="202"/>
      <c r="M2082" s="203"/>
      <c r="N2082" s="204"/>
      <c r="O2082" s="204"/>
      <c r="P2082" s="204"/>
      <c r="Q2082" s="204"/>
      <c r="R2082" s="204"/>
      <c r="S2082" s="204"/>
      <c r="T2082" s="205"/>
      <c r="AT2082" s="206" t="s">
        <v>178</v>
      </c>
      <c r="AU2082" s="206" t="s">
        <v>87</v>
      </c>
      <c r="AV2082" s="13" t="s">
        <v>87</v>
      </c>
      <c r="AW2082" s="13" t="s">
        <v>38</v>
      </c>
      <c r="AX2082" s="13" t="s">
        <v>77</v>
      </c>
      <c r="AY2082" s="206" t="s">
        <v>165</v>
      </c>
    </row>
    <row r="2083" spans="1:65" s="14" customFormat="1" ht="11.25">
      <c r="B2083" s="207"/>
      <c r="C2083" s="208"/>
      <c r="D2083" s="189" t="s">
        <v>178</v>
      </c>
      <c r="E2083" s="209" t="s">
        <v>21</v>
      </c>
      <c r="F2083" s="210" t="s">
        <v>180</v>
      </c>
      <c r="G2083" s="208"/>
      <c r="H2083" s="211">
        <v>7</v>
      </c>
      <c r="I2083" s="212"/>
      <c r="J2083" s="208"/>
      <c r="K2083" s="208"/>
      <c r="L2083" s="213"/>
      <c r="M2083" s="214"/>
      <c r="N2083" s="215"/>
      <c r="O2083" s="215"/>
      <c r="P2083" s="215"/>
      <c r="Q2083" s="215"/>
      <c r="R2083" s="215"/>
      <c r="S2083" s="215"/>
      <c r="T2083" s="216"/>
      <c r="AT2083" s="217" t="s">
        <v>178</v>
      </c>
      <c r="AU2083" s="217" t="s">
        <v>87</v>
      </c>
      <c r="AV2083" s="14" t="s">
        <v>172</v>
      </c>
      <c r="AW2083" s="14" t="s">
        <v>38</v>
      </c>
      <c r="AX2083" s="14" t="s">
        <v>85</v>
      </c>
      <c r="AY2083" s="217" t="s">
        <v>165</v>
      </c>
    </row>
    <row r="2084" spans="1:65" s="2" customFormat="1" ht="16.5" customHeight="1">
      <c r="A2084" s="37"/>
      <c r="B2084" s="38"/>
      <c r="C2084" s="176" t="s">
        <v>2589</v>
      </c>
      <c r="D2084" s="176" t="s">
        <v>167</v>
      </c>
      <c r="E2084" s="177" t="s">
        <v>2590</v>
      </c>
      <c r="F2084" s="178" t="s">
        <v>2591</v>
      </c>
      <c r="G2084" s="179" t="s">
        <v>189</v>
      </c>
      <c r="H2084" s="180">
        <v>187.6</v>
      </c>
      <c r="I2084" s="181"/>
      <c r="J2084" s="182">
        <f>ROUND(I2084*H2084,2)</f>
        <v>0</v>
      </c>
      <c r="K2084" s="178" t="s">
        <v>171</v>
      </c>
      <c r="L2084" s="42"/>
      <c r="M2084" s="183" t="s">
        <v>21</v>
      </c>
      <c r="N2084" s="184" t="s">
        <v>48</v>
      </c>
      <c r="O2084" s="67"/>
      <c r="P2084" s="185">
        <f>O2084*H2084</f>
        <v>0</v>
      </c>
      <c r="Q2084" s="185">
        <v>0</v>
      </c>
      <c r="R2084" s="185">
        <f>Q2084*H2084</f>
        <v>0</v>
      </c>
      <c r="S2084" s="185">
        <v>6.0499999999999998E-3</v>
      </c>
      <c r="T2084" s="186">
        <f>S2084*H2084</f>
        <v>1.1349799999999999</v>
      </c>
      <c r="U2084" s="37"/>
      <c r="V2084" s="37"/>
      <c r="W2084" s="37"/>
      <c r="X2084" s="37"/>
      <c r="Y2084" s="37"/>
      <c r="Z2084" s="37"/>
      <c r="AA2084" s="37"/>
      <c r="AB2084" s="37"/>
      <c r="AC2084" s="37"/>
      <c r="AD2084" s="37"/>
      <c r="AE2084" s="37"/>
      <c r="AR2084" s="187" t="s">
        <v>286</v>
      </c>
      <c r="AT2084" s="187" t="s">
        <v>167</v>
      </c>
      <c r="AU2084" s="187" t="s">
        <v>87</v>
      </c>
      <c r="AY2084" s="20" t="s">
        <v>165</v>
      </c>
      <c r="BE2084" s="188">
        <f>IF(N2084="základní",J2084,0)</f>
        <v>0</v>
      </c>
      <c r="BF2084" s="188">
        <f>IF(N2084="snížená",J2084,0)</f>
        <v>0</v>
      </c>
      <c r="BG2084" s="188">
        <f>IF(N2084="zákl. přenesená",J2084,0)</f>
        <v>0</v>
      </c>
      <c r="BH2084" s="188">
        <f>IF(N2084="sníž. přenesená",J2084,0)</f>
        <v>0</v>
      </c>
      <c r="BI2084" s="188">
        <f>IF(N2084="nulová",J2084,0)</f>
        <v>0</v>
      </c>
      <c r="BJ2084" s="20" t="s">
        <v>85</v>
      </c>
      <c r="BK2084" s="188">
        <f>ROUND(I2084*H2084,2)</f>
        <v>0</v>
      </c>
      <c r="BL2084" s="20" t="s">
        <v>286</v>
      </c>
      <c r="BM2084" s="187" t="s">
        <v>2592</v>
      </c>
    </row>
    <row r="2085" spans="1:65" s="2" customFormat="1" ht="11.25">
      <c r="A2085" s="37"/>
      <c r="B2085" s="38"/>
      <c r="C2085" s="39"/>
      <c r="D2085" s="189" t="s">
        <v>174</v>
      </c>
      <c r="E2085" s="39"/>
      <c r="F2085" s="190" t="s">
        <v>2593</v>
      </c>
      <c r="G2085" s="39"/>
      <c r="H2085" s="39"/>
      <c r="I2085" s="191"/>
      <c r="J2085" s="39"/>
      <c r="K2085" s="39"/>
      <c r="L2085" s="42"/>
      <c r="M2085" s="192"/>
      <c r="N2085" s="193"/>
      <c r="O2085" s="67"/>
      <c r="P2085" s="67"/>
      <c r="Q2085" s="67"/>
      <c r="R2085" s="67"/>
      <c r="S2085" s="67"/>
      <c r="T2085" s="68"/>
      <c r="U2085" s="37"/>
      <c r="V2085" s="37"/>
      <c r="W2085" s="37"/>
      <c r="X2085" s="37"/>
      <c r="Y2085" s="37"/>
      <c r="Z2085" s="37"/>
      <c r="AA2085" s="37"/>
      <c r="AB2085" s="37"/>
      <c r="AC2085" s="37"/>
      <c r="AD2085" s="37"/>
      <c r="AE2085" s="37"/>
      <c r="AT2085" s="20" t="s">
        <v>174</v>
      </c>
      <c r="AU2085" s="20" t="s">
        <v>87</v>
      </c>
    </row>
    <row r="2086" spans="1:65" s="2" customFormat="1" ht="11.25">
      <c r="A2086" s="37"/>
      <c r="B2086" s="38"/>
      <c r="C2086" s="39"/>
      <c r="D2086" s="194" t="s">
        <v>176</v>
      </c>
      <c r="E2086" s="39"/>
      <c r="F2086" s="195" t="s">
        <v>2594</v>
      </c>
      <c r="G2086" s="39"/>
      <c r="H2086" s="39"/>
      <c r="I2086" s="191"/>
      <c r="J2086" s="39"/>
      <c r="K2086" s="39"/>
      <c r="L2086" s="42"/>
      <c r="M2086" s="192"/>
      <c r="N2086" s="193"/>
      <c r="O2086" s="67"/>
      <c r="P2086" s="67"/>
      <c r="Q2086" s="67"/>
      <c r="R2086" s="67"/>
      <c r="S2086" s="67"/>
      <c r="T2086" s="68"/>
      <c r="U2086" s="37"/>
      <c r="V2086" s="37"/>
      <c r="W2086" s="37"/>
      <c r="X2086" s="37"/>
      <c r="Y2086" s="37"/>
      <c r="Z2086" s="37"/>
      <c r="AA2086" s="37"/>
      <c r="AB2086" s="37"/>
      <c r="AC2086" s="37"/>
      <c r="AD2086" s="37"/>
      <c r="AE2086" s="37"/>
      <c r="AT2086" s="20" t="s">
        <v>176</v>
      </c>
      <c r="AU2086" s="20" t="s">
        <v>87</v>
      </c>
    </row>
    <row r="2087" spans="1:65" s="13" customFormat="1" ht="33.75">
      <c r="B2087" s="196"/>
      <c r="C2087" s="197"/>
      <c r="D2087" s="189" t="s">
        <v>178</v>
      </c>
      <c r="E2087" s="198" t="s">
        <v>21</v>
      </c>
      <c r="F2087" s="199" t="s">
        <v>2539</v>
      </c>
      <c r="G2087" s="197"/>
      <c r="H2087" s="200">
        <v>187.6</v>
      </c>
      <c r="I2087" s="201"/>
      <c r="J2087" s="197"/>
      <c r="K2087" s="197"/>
      <c r="L2087" s="202"/>
      <c r="M2087" s="203"/>
      <c r="N2087" s="204"/>
      <c r="O2087" s="204"/>
      <c r="P2087" s="204"/>
      <c r="Q2087" s="204"/>
      <c r="R2087" s="204"/>
      <c r="S2087" s="204"/>
      <c r="T2087" s="205"/>
      <c r="AT2087" s="206" t="s">
        <v>178</v>
      </c>
      <c r="AU2087" s="206" t="s">
        <v>87</v>
      </c>
      <c r="AV2087" s="13" t="s">
        <v>87</v>
      </c>
      <c r="AW2087" s="13" t="s">
        <v>38</v>
      </c>
      <c r="AX2087" s="13" t="s">
        <v>77</v>
      </c>
      <c r="AY2087" s="206" t="s">
        <v>165</v>
      </c>
    </row>
    <row r="2088" spans="1:65" s="14" customFormat="1" ht="11.25">
      <c r="B2088" s="207"/>
      <c r="C2088" s="208"/>
      <c r="D2088" s="189" t="s">
        <v>178</v>
      </c>
      <c r="E2088" s="209" t="s">
        <v>21</v>
      </c>
      <c r="F2088" s="210" t="s">
        <v>180</v>
      </c>
      <c r="G2088" s="208"/>
      <c r="H2088" s="211">
        <v>187.6</v>
      </c>
      <c r="I2088" s="212"/>
      <c r="J2088" s="208"/>
      <c r="K2088" s="208"/>
      <c r="L2088" s="213"/>
      <c r="M2088" s="214"/>
      <c r="N2088" s="215"/>
      <c r="O2088" s="215"/>
      <c r="P2088" s="215"/>
      <c r="Q2088" s="215"/>
      <c r="R2088" s="215"/>
      <c r="S2088" s="215"/>
      <c r="T2088" s="216"/>
      <c r="AT2088" s="217" t="s">
        <v>178</v>
      </c>
      <c r="AU2088" s="217" t="s">
        <v>87</v>
      </c>
      <c r="AV2088" s="14" t="s">
        <v>172</v>
      </c>
      <c r="AW2088" s="14" t="s">
        <v>38</v>
      </c>
      <c r="AX2088" s="14" t="s">
        <v>85</v>
      </c>
      <c r="AY2088" s="217" t="s">
        <v>165</v>
      </c>
    </row>
    <row r="2089" spans="1:65" s="2" customFormat="1" ht="16.5" customHeight="1">
      <c r="A2089" s="37"/>
      <c r="B2089" s="38"/>
      <c r="C2089" s="176" t="s">
        <v>2595</v>
      </c>
      <c r="D2089" s="176" t="s">
        <v>167</v>
      </c>
      <c r="E2089" s="177" t="s">
        <v>2596</v>
      </c>
      <c r="F2089" s="178" t="s">
        <v>2597</v>
      </c>
      <c r="G2089" s="179" t="s">
        <v>189</v>
      </c>
      <c r="H2089" s="180">
        <v>194.1</v>
      </c>
      <c r="I2089" s="181"/>
      <c r="J2089" s="182">
        <f>ROUND(I2089*H2089,2)</f>
        <v>0</v>
      </c>
      <c r="K2089" s="178" t="s">
        <v>171</v>
      </c>
      <c r="L2089" s="42"/>
      <c r="M2089" s="183" t="s">
        <v>21</v>
      </c>
      <c r="N2089" s="184" t="s">
        <v>48</v>
      </c>
      <c r="O2089" s="67"/>
      <c r="P2089" s="185">
        <f>O2089*H2089</f>
        <v>0</v>
      </c>
      <c r="Q2089" s="185">
        <v>0</v>
      </c>
      <c r="R2089" s="185">
        <f>Q2089*H2089</f>
        <v>0</v>
      </c>
      <c r="S2089" s="185">
        <v>3.9399999999999999E-3</v>
      </c>
      <c r="T2089" s="186">
        <f>S2089*H2089</f>
        <v>0.76475399999999993</v>
      </c>
      <c r="U2089" s="37"/>
      <c r="V2089" s="37"/>
      <c r="W2089" s="37"/>
      <c r="X2089" s="37"/>
      <c r="Y2089" s="37"/>
      <c r="Z2089" s="37"/>
      <c r="AA2089" s="37"/>
      <c r="AB2089" s="37"/>
      <c r="AC2089" s="37"/>
      <c r="AD2089" s="37"/>
      <c r="AE2089" s="37"/>
      <c r="AR2089" s="187" t="s">
        <v>286</v>
      </c>
      <c r="AT2089" s="187" t="s">
        <v>167</v>
      </c>
      <c r="AU2089" s="187" t="s">
        <v>87</v>
      </c>
      <c r="AY2089" s="20" t="s">
        <v>165</v>
      </c>
      <c r="BE2089" s="188">
        <f>IF(N2089="základní",J2089,0)</f>
        <v>0</v>
      </c>
      <c r="BF2089" s="188">
        <f>IF(N2089="snížená",J2089,0)</f>
        <v>0</v>
      </c>
      <c r="BG2089" s="188">
        <f>IF(N2089="zákl. přenesená",J2089,0)</f>
        <v>0</v>
      </c>
      <c r="BH2089" s="188">
        <f>IF(N2089="sníž. přenesená",J2089,0)</f>
        <v>0</v>
      </c>
      <c r="BI2089" s="188">
        <f>IF(N2089="nulová",J2089,0)</f>
        <v>0</v>
      </c>
      <c r="BJ2089" s="20" t="s">
        <v>85</v>
      </c>
      <c r="BK2089" s="188">
        <f>ROUND(I2089*H2089,2)</f>
        <v>0</v>
      </c>
      <c r="BL2089" s="20" t="s">
        <v>286</v>
      </c>
      <c r="BM2089" s="187" t="s">
        <v>2598</v>
      </c>
    </row>
    <row r="2090" spans="1:65" s="2" customFormat="1" ht="11.25">
      <c r="A2090" s="37"/>
      <c r="B2090" s="38"/>
      <c r="C2090" s="39"/>
      <c r="D2090" s="189" t="s">
        <v>174</v>
      </c>
      <c r="E2090" s="39"/>
      <c r="F2090" s="190" t="s">
        <v>2599</v>
      </c>
      <c r="G2090" s="39"/>
      <c r="H2090" s="39"/>
      <c r="I2090" s="191"/>
      <c r="J2090" s="39"/>
      <c r="K2090" s="39"/>
      <c r="L2090" s="42"/>
      <c r="M2090" s="192"/>
      <c r="N2090" s="193"/>
      <c r="O2090" s="67"/>
      <c r="P2090" s="67"/>
      <c r="Q2090" s="67"/>
      <c r="R2090" s="67"/>
      <c r="S2090" s="67"/>
      <c r="T2090" s="68"/>
      <c r="U2090" s="37"/>
      <c r="V2090" s="37"/>
      <c r="W2090" s="37"/>
      <c r="X2090" s="37"/>
      <c r="Y2090" s="37"/>
      <c r="Z2090" s="37"/>
      <c r="AA2090" s="37"/>
      <c r="AB2090" s="37"/>
      <c r="AC2090" s="37"/>
      <c r="AD2090" s="37"/>
      <c r="AE2090" s="37"/>
      <c r="AT2090" s="20" t="s">
        <v>174</v>
      </c>
      <c r="AU2090" s="20" t="s">
        <v>87</v>
      </c>
    </row>
    <row r="2091" spans="1:65" s="2" customFormat="1" ht="11.25">
      <c r="A2091" s="37"/>
      <c r="B2091" s="38"/>
      <c r="C2091" s="39"/>
      <c r="D2091" s="194" t="s">
        <v>176</v>
      </c>
      <c r="E2091" s="39"/>
      <c r="F2091" s="195" t="s">
        <v>2600</v>
      </c>
      <c r="G2091" s="39"/>
      <c r="H2091" s="39"/>
      <c r="I2091" s="191"/>
      <c r="J2091" s="39"/>
      <c r="K2091" s="39"/>
      <c r="L2091" s="42"/>
      <c r="M2091" s="192"/>
      <c r="N2091" s="193"/>
      <c r="O2091" s="67"/>
      <c r="P2091" s="67"/>
      <c r="Q2091" s="67"/>
      <c r="R2091" s="67"/>
      <c r="S2091" s="67"/>
      <c r="T2091" s="68"/>
      <c r="U2091" s="37"/>
      <c r="V2091" s="37"/>
      <c r="W2091" s="37"/>
      <c r="X2091" s="37"/>
      <c r="Y2091" s="37"/>
      <c r="Z2091" s="37"/>
      <c r="AA2091" s="37"/>
      <c r="AB2091" s="37"/>
      <c r="AC2091" s="37"/>
      <c r="AD2091" s="37"/>
      <c r="AE2091" s="37"/>
      <c r="AT2091" s="20" t="s">
        <v>176</v>
      </c>
      <c r="AU2091" s="20" t="s">
        <v>87</v>
      </c>
    </row>
    <row r="2092" spans="1:65" s="13" customFormat="1" ht="11.25">
      <c r="B2092" s="196"/>
      <c r="C2092" s="197"/>
      <c r="D2092" s="189" t="s">
        <v>178</v>
      </c>
      <c r="E2092" s="198" t="s">
        <v>21</v>
      </c>
      <c r="F2092" s="199" t="s">
        <v>2601</v>
      </c>
      <c r="G2092" s="197"/>
      <c r="H2092" s="200">
        <v>15</v>
      </c>
      <c r="I2092" s="201"/>
      <c r="J2092" s="197"/>
      <c r="K2092" s="197"/>
      <c r="L2092" s="202"/>
      <c r="M2092" s="203"/>
      <c r="N2092" s="204"/>
      <c r="O2092" s="204"/>
      <c r="P2092" s="204"/>
      <c r="Q2092" s="204"/>
      <c r="R2092" s="204"/>
      <c r="S2092" s="204"/>
      <c r="T2092" s="205"/>
      <c r="AT2092" s="206" t="s">
        <v>178</v>
      </c>
      <c r="AU2092" s="206" t="s">
        <v>87</v>
      </c>
      <c r="AV2092" s="13" t="s">
        <v>87</v>
      </c>
      <c r="AW2092" s="13" t="s">
        <v>38</v>
      </c>
      <c r="AX2092" s="13" t="s">
        <v>77</v>
      </c>
      <c r="AY2092" s="206" t="s">
        <v>165</v>
      </c>
    </row>
    <row r="2093" spans="1:65" s="13" customFormat="1" ht="22.5">
      <c r="B2093" s="196"/>
      <c r="C2093" s="197"/>
      <c r="D2093" s="189" t="s">
        <v>178</v>
      </c>
      <c r="E2093" s="198" t="s">
        <v>21</v>
      </c>
      <c r="F2093" s="199" t="s">
        <v>2602</v>
      </c>
      <c r="G2093" s="197"/>
      <c r="H2093" s="200">
        <v>179.1</v>
      </c>
      <c r="I2093" s="201"/>
      <c r="J2093" s="197"/>
      <c r="K2093" s="197"/>
      <c r="L2093" s="202"/>
      <c r="M2093" s="203"/>
      <c r="N2093" s="204"/>
      <c r="O2093" s="204"/>
      <c r="P2093" s="204"/>
      <c r="Q2093" s="204"/>
      <c r="R2093" s="204"/>
      <c r="S2093" s="204"/>
      <c r="T2093" s="205"/>
      <c r="AT2093" s="206" t="s">
        <v>178</v>
      </c>
      <c r="AU2093" s="206" t="s">
        <v>87</v>
      </c>
      <c r="AV2093" s="13" t="s">
        <v>87</v>
      </c>
      <c r="AW2093" s="13" t="s">
        <v>38</v>
      </c>
      <c r="AX2093" s="13" t="s">
        <v>77</v>
      </c>
      <c r="AY2093" s="206" t="s">
        <v>165</v>
      </c>
    </row>
    <row r="2094" spans="1:65" s="14" customFormat="1" ht="11.25">
      <c r="B2094" s="207"/>
      <c r="C2094" s="208"/>
      <c r="D2094" s="189" t="s">
        <v>178</v>
      </c>
      <c r="E2094" s="209" t="s">
        <v>21</v>
      </c>
      <c r="F2094" s="210" t="s">
        <v>180</v>
      </c>
      <c r="G2094" s="208"/>
      <c r="H2094" s="211">
        <v>194.1</v>
      </c>
      <c r="I2094" s="212"/>
      <c r="J2094" s="208"/>
      <c r="K2094" s="208"/>
      <c r="L2094" s="213"/>
      <c r="M2094" s="214"/>
      <c r="N2094" s="215"/>
      <c r="O2094" s="215"/>
      <c r="P2094" s="215"/>
      <c r="Q2094" s="215"/>
      <c r="R2094" s="215"/>
      <c r="S2094" s="215"/>
      <c r="T2094" s="216"/>
      <c r="AT2094" s="217" t="s">
        <v>178</v>
      </c>
      <c r="AU2094" s="217" t="s">
        <v>87</v>
      </c>
      <c r="AV2094" s="14" t="s">
        <v>172</v>
      </c>
      <c r="AW2094" s="14" t="s">
        <v>38</v>
      </c>
      <c r="AX2094" s="14" t="s">
        <v>85</v>
      </c>
      <c r="AY2094" s="217" t="s">
        <v>165</v>
      </c>
    </row>
    <row r="2095" spans="1:65" s="2" customFormat="1" ht="16.5" customHeight="1">
      <c r="A2095" s="37"/>
      <c r="B2095" s="38"/>
      <c r="C2095" s="176" t="s">
        <v>2603</v>
      </c>
      <c r="D2095" s="176" t="s">
        <v>167</v>
      </c>
      <c r="E2095" s="177" t="s">
        <v>2604</v>
      </c>
      <c r="F2095" s="178" t="s">
        <v>2605</v>
      </c>
      <c r="G2095" s="179" t="s">
        <v>449</v>
      </c>
      <c r="H2095" s="180">
        <v>64.7</v>
      </c>
      <c r="I2095" s="181"/>
      <c r="J2095" s="182">
        <f>ROUND(I2095*H2095,2)</f>
        <v>0</v>
      </c>
      <c r="K2095" s="178" t="s">
        <v>171</v>
      </c>
      <c r="L2095" s="42"/>
      <c r="M2095" s="183" t="s">
        <v>21</v>
      </c>
      <c r="N2095" s="184" t="s">
        <v>48</v>
      </c>
      <c r="O2095" s="67"/>
      <c r="P2095" s="185">
        <f>O2095*H2095</f>
        <v>0</v>
      </c>
      <c r="Q2095" s="185">
        <v>0</v>
      </c>
      <c r="R2095" s="185">
        <f>Q2095*H2095</f>
        <v>0</v>
      </c>
      <c r="S2095" s="185">
        <v>0</v>
      </c>
      <c r="T2095" s="186">
        <f>S2095*H2095</f>
        <v>0</v>
      </c>
      <c r="U2095" s="37"/>
      <c r="V2095" s="37"/>
      <c r="W2095" s="37"/>
      <c r="X2095" s="37"/>
      <c r="Y2095" s="37"/>
      <c r="Z2095" s="37"/>
      <c r="AA2095" s="37"/>
      <c r="AB2095" s="37"/>
      <c r="AC2095" s="37"/>
      <c r="AD2095" s="37"/>
      <c r="AE2095" s="37"/>
      <c r="AR2095" s="187" t="s">
        <v>286</v>
      </c>
      <c r="AT2095" s="187" t="s">
        <v>167</v>
      </c>
      <c r="AU2095" s="187" t="s">
        <v>87</v>
      </c>
      <c r="AY2095" s="20" t="s">
        <v>165</v>
      </c>
      <c r="BE2095" s="188">
        <f>IF(N2095="základní",J2095,0)</f>
        <v>0</v>
      </c>
      <c r="BF2095" s="188">
        <f>IF(N2095="snížená",J2095,0)</f>
        <v>0</v>
      </c>
      <c r="BG2095" s="188">
        <f>IF(N2095="zákl. přenesená",J2095,0)</f>
        <v>0</v>
      </c>
      <c r="BH2095" s="188">
        <f>IF(N2095="sníž. přenesená",J2095,0)</f>
        <v>0</v>
      </c>
      <c r="BI2095" s="188">
        <f>IF(N2095="nulová",J2095,0)</f>
        <v>0</v>
      </c>
      <c r="BJ2095" s="20" t="s">
        <v>85</v>
      </c>
      <c r="BK2095" s="188">
        <f>ROUND(I2095*H2095,2)</f>
        <v>0</v>
      </c>
      <c r="BL2095" s="20" t="s">
        <v>286</v>
      </c>
      <c r="BM2095" s="187" t="s">
        <v>2606</v>
      </c>
    </row>
    <row r="2096" spans="1:65" s="2" customFormat="1" ht="19.5">
      <c r="A2096" s="37"/>
      <c r="B2096" s="38"/>
      <c r="C2096" s="39"/>
      <c r="D2096" s="189" t="s">
        <v>174</v>
      </c>
      <c r="E2096" s="39"/>
      <c r="F2096" s="190" t="s">
        <v>2607</v>
      </c>
      <c r="G2096" s="39"/>
      <c r="H2096" s="39"/>
      <c r="I2096" s="191"/>
      <c r="J2096" s="39"/>
      <c r="K2096" s="39"/>
      <c r="L2096" s="42"/>
      <c r="M2096" s="192"/>
      <c r="N2096" s="193"/>
      <c r="O2096" s="67"/>
      <c r="P2096" s="67"/>
      <c r="Q2096" s="67"/>
      <c r="R2096" s="67"/>
      <c r="S2096" s="67"/>
      <c r="T2096" s="68"/>
      <c r="U2096" s="37"/>
      <c r="V2096" s="37"/>
      <c r="W2096" s="37"/>
      <c r="X2096" s="37"/>
      <c r="Y2096" s="37"/>
      <c r="Z2096" s="37"/>
      <c r="AA2096" s="37"/>
      <c r="AB2096" s="37"/>
      <c r="AC2096" s="37"/>
      <c r="AD2096" s="37"/>
      <c r="AE2096" s="37"/>
      <c r="AT2096" s="20" t="s">
        <v>174</v>
      </c>
      <c r="AU2096" s="20" t="s">
        <v>87</v>
      </c>
    </row>
    <row r="2097" spans="1:65" s="2" customFormat="1" ht="11.25">
      <c r="A2097" s="37"/>
      <c r="B2097" s="38"/>
      <c r="C2097" s="39"/>
      <c r="D2097" s="194" t="s">
        <v>176</v>
      </c>
      <c r="E2097" s="39"/>
      <c r="F2097" s="195" t="s">
        <v>2608</v>
      </c>
      <c r="G2097" s="39"/>
      <c r="H2097" s="39"/>
      <c r="I2097" s="191"/>
      <c r="J2097" s="39"/>
      <c r="K2097" s="39"/>
      <c r="L2097" s="42"/>
      <c r="M2097" s="192"/>
      <c r="N2097" s="193"/>
      <c r="O2097" s="67"/>
      <c r="P2097" s="67"/>
      <c r="Q2097" s="67"/>
      <c r="R2097" s="67"/>
      <c r="S2097" s="67"/>
      <c r="T2097" s="68"/>
      <c r="U2097" s="37"/>
      <c r="V2097" s="37"/>
      <c r="W2097" s="37"/>
      <c r="X2097" s="37"/>
      <c r="Y2097" s="37"/>
      <c r="Z2097" s="37"/>
      <c r="AA2097" s="37"/>
      <c r="AB2097" s="37"/>
      <c r="AC2097" s="37"/>
      <c r="AD2097" s="37"/>
      <c r="AE2097" s="37"/>
      <c r="AT2097" s="20" t="s">
        <v>176</v>
      </c>
      <c r="AU2097" s="20" t="s">
        <v>87</v>
      </c>
    </row>
    <row r="2098" spans="1:65" s="13" customFormat="1" ht="11.25">
      <c r="B2098" s="196"/>
      <c r="C2098" s="197"/>
      <c r="D2098" s="189" t="s">
        <v>178</v>
      </c>
      <c r="E2098" s="198" t="s">
        <v>21</v>
      </c>
      <c r="F2098" s="199" t="s">
        <v>2609</v>
      </c>
      <c r="G2098" s="197"/>
      <c r="H2098" s="200">
        <v>5</v>
      </c>
      <c r="I2098" s="201"/>
      <c r="J2098" s="197"/>
      <c r="K2098" s="197"/>
      <c r="L2098" s="202"/>
      <c r="M2098" s="203"/>
      <c r="N2098" s="204"/>
      <c r="O2098" s="204"/>
      <c r="P2098" s="204"/>
      <c r="Q2098" s="204"/>
      <c r="R2098" s="204"/>
      <c r="S2098" s="204"/>
      <c r="T2098" s="205"/>
      <c r="AT2098" s="206" t="s">
        <v>178</v>
      </c>
      <c r="AU2098" s="206" t="s">
        <v>87</v>
      </c>
      <c r="AV2098" s="13" t="s">
        <v>87</v>
      </c>
      <c r="AW2098" s="13" t="s">
        <v>38</v>
      </c>
      <c r="AX2098" s="13" t="s">
        <v>77</v>
      </c>
      <c r="AY2098" s="206" t="s">
        <v>165</v>
      </c>
    </row>
    <row r="2099" spans="1:65" s="13" customFormat="1" ht="22.5">
      <c r="B2099" s="196"/>
      <c r="C2099" s="197"/>
      <c r="D2099" s="189" t="s">
        <v>178</v>
      </c>
      <c r="E2099" s="198" t="s">
        <v>21</v>
      </c>
      <c r="F2099" s="199" t="s">
        <v>2610</v>
      </c>
      <c r="G2099" s="197"/>
      <c r="H2099" s="200">
        <v>59.7</v>
      </c>
      <c r="I2099" s="201"/>
      <c r="J2099" s="197"/>
      <c r="K2099" s="197"/>
      <c r="L2099" s="202"/>
      <c r="M2099" s="203"/>
      <c r="N2099" s="204"/>
      <c r="O2099" s="204"/>
      <c r="P2099" s="204"/>
      <c r="Q2099" s="204"/>
      <c r="R2099" s="204"/>
      <c r="S2099" s="204"/>
      <c r="T2099" s="205"/>
      <c r="AT2099" s="206" t="s">
        <v>178</v>
      </c>
      <c r="AU2099" s="206" t="s">
        <v>87</v>
      </c>
      <c r="AV2099" s="13" t="s">
        <v>87</v>
      </c>
      <c r="AW2099" s="13" t="s">
        <v>38</v>
      </c>
      <c r="AX2099" s="13" t="s">
        <v>77</v>
      </c>
      <c r="AY2099" s="206" t="s">
        <v>165</v>
      </c>
    </row>
    <row r="2100" spans="1:65" s="14" customFormat="1" ht="11.25">
      <c r="B2100" s="207"/>
      <c r="C2100" s="208"/>
      <c r="D2100" s="189" t="s">
        <v>178</v>
      </c>
      <c r="E2100" s="209" t="s">
        <v>21</v>
      </c>
      <c r="F2100" s="210" t="s">
        <v>180</v>
      </c>
      <c r="G2100" s="208"/>
      <c r="H2100" s="211">
        <v>64.7</v>
      </c>
      <c r="I2100" s="212"/>
      <c r="J2100" s="208"/>
      <c r="K2100" s="208"/>
      <c r="L2100" s="213"/>
      <c r="M2100" s="214"/>
      <c r="N2100" s="215"/>
      <c r="O2100" s="215"/>
      <c r="P2100" s="215"/>
      <c r="Q2100" s="215"/>
      <c r="R2100" s="215"/>
      <c r="S2100" s="215"/>
      <c r="T2100" s="216"/>
      <c r="AT2100" s="217" t="s">
        <v>178</v>
      </c>
      <c r="AU2100" s="217" t="s">
        <v>87</v>
      </c>
      <c r="AV2100" s="14" t="s">
        <v>172</v>
      </c>
      <c r="AW2100" s="14" t="s">
        <v>38</v>
      </c>
      <c r="AX2100" s="14" t="s">
        <v>85</v>
      </c>
      <c r="AY2100" s="217" t="s">
        <v>165</v>
      </c>
    </row>
    <row r="2101" spans="1:65" s="2" customFormat="1" ht="33" customHeight="1">
      <c r="A2101" s="37"/>
      <c r="B2101" s="38"/>
      <c r="C2101" s="176" t="s">
        <v>2611</v>
      </c>
      <c r="D2101" s="176" t="s">
        <v>167</v>
      </c>
      <c r="E2101" s="177" t="s">
        <v>2612</v>
      </c>
      <c r="F2101" s="178" t="s">
        <v>2613</v>
      </c>
      <c r="G2101" s="179" t="s">
        <v>170</v>
      </c>
      <c r="H2101" s="180">
        <v>160.81700000000001</v>
      </c>
      <c r="I2101" s="181"/>
      <c r="J2101" s="182">
        <f>ROUND(I2101*H2101,2)</f>
        <v>0</v>
      </c>
      <c r="K2101" s="178" t="s">
        <v>171</v>
      </c>
      <c r="L2101" s="42"/>
      <c r="M2101" s="183" t="s">
        <v>21</v>
      </c>
      <c r="N2101" s="184" t="s">
        <v>48</v>
      </c>
      <c r="O2101" s="67"/>
      <c r="P2101" s="185">
        <f>O2101*H2101</f>
        <v>0</v>
      </c>
      <c r="Q2101" s="185">
        <v>6.8999999999999999E-3</v>
      </c>
      <c r="R2101" s="185">
        <f>Q2101*H2101</f>
        <v>1.1096372999999999</v>
      </c>
      <c r="S2101" s="185">
        <v>0</v>
      </c>
      <c r="T2101" s="186">
        <f>S2101*H2101</f>
        <v>0</v>
      </c>
      <c r="U2101" s="37"/>
      <c r="V2101" s="37"/>
      <c r="W2101" s="37"/>
      <c r="X2101" s="37"/>
      <c r="Y2101" s="37"/>
      <c r="Z2101" s="37"/>
      <c r="AA2101" s="37"/>
      <c r="AB2101" s="37"/>
      <c r="AC2101" s="37"/>
      <c r="AD2101" s="37"/>
      <c r="AE2101" s="37"/>
      <c r="AR2101" s="187" t="s">
        <v>286</v>
      </c>
      <c r="AT2101" s="187" t="s">
        <v>167</v>
      </c>
      <c r="AU2101" s="187" t="s">
        <v>87</v>
      </c>
      <c r="AY2101" s="20" t="s">
        <v>165</v>
      </c>
      <c r="BE2101" s="188">
        <f>IF(N2101="základní",J2101,0)</f>
        <v>0</v>
      </c>
      <c r="BF2101" s="188">
        <f>IF(N2101="snížená",J2101,0)</f>
        <v>0</v>
      </c>
      <c r="BG2101" s="188">
        <f>IF(N2101="zákl. přenesená",J2101,0)</f>
        <v>0</v>
      </c>
      <c r="BH2101" s="188">
        <f>IF(N2101="sníž. přenesená",J2101,0)</f>
        <v>0</v>
      </c>
      <c r="BI2101" s="188">
        <f>IF(N2101="nulová",J2101,0)</f>
        <v>0</v>
      </c>
      <c r="BJ2101" s="20" t="s">
        <v>85</v>
      </c>
      <c r="BK2101" s="188">
        <f>ROUND(I2101*H2101,2)</f>
        <v>0</v>
      </c>
      <c r="BL2101" s="20" t="s">
        <v>286</v>
      </c>
      <c r="BM2101" s="187" t="s">
        <v>2614</v>
      </c>
    </row>
    <row r="2102" spans="1:65" s="2" customFormat="1" ht="39">
      <c r="A2102" s="37"/>
      <c r="B2102" s="38"/>
      <c r="C2102" s="39"/>
      <c r="D2102" s="189" t="s">
        <v>174</v>
      </c>
      <c r="E2102" s="39"/>
      <c r="F2102" s="190" t="s">
        <v>2615</v>
      </c>
      <c r="G2102" s="39"/>
      <c r="H2102" s="39"/>
      <c r="I2102" s="191"/>
      <c r="J2102" s="39"/>
      <c r="K2102" s="39"/>
      <c r="L2102" s="42"/>
      <c r="M2102" s="192"/>
      <c r="N2102" s="193"/>
      <c r="O2102" s="67"/>
      <c r="P2102" s="67"/>
      <c r="Q2102" s="67"/>
      <c r="R2102" s="67"/>
      <c r="S2102" s="67"/>
      <c r="T2102" s="68"/>
      <c r="U2102" s="37"/>
      <c r="V2102" s="37"/>
      <c r="W2102" s="37"/>
      <c r="X2102" s="37"/>
      <c r="Y2102" s="37"/>
      <c r="Z2102" s="37"/>
      <c r="AA2102" s="37"/>
      <c r="AB2102" s="37"/>
      <c r="AC2102" s="37"/>
      <c r="AD2102" s="37"/>
      <c r="AE2102" s="37"/>
      <c r="AT2102" s="20" t="s">
        <v>174</v>
      </c>
      <c r="AU2102" s="20" t="s">
        <v>87</v>
      </c>
    </row>
    <row r="2103" spans="1:65" s="2" customFormat="1" ht="11.25">
      <c r="A2103" s="37"/>
      <c r="B2103" s="38"/>
      <c r="C2103" s="39"/>
      <c r="D2103" s="194" t="s">
        <v>176</v>
      </c>
      <c r="E2103" s="39"/>
      <c r="F2103" s="195" t="s">
        <v>2616</v>
      </c>
      <c r="G2103" s="39"/>
      <c r="H2103" s="39"/>
      <c r="I2103" s="191"/>
      <c r="J2103" s="39"/>
      <c r="K2103" s="39"/>
      <c r="L2103" s="42"/>
      <c r="M2103" s="192"/>
      <c r="N2103" s="193"/>
      <c r="O2103" s="67"/>
      <c r="P2103" s="67"/>
      <c r="Q2103" s="67"/>
      <c r="R2103" s="67"/>
      <c r="S2103" s="67"/>
      <c r="T2103" s="68"/>
      <c r="U2103" s="37"/>
      <c r="V2103" s="37"/>
      <c r="W2103" s="37"/>
      <c r="X2103" s="37"/>
      <c r="Y2103" s="37"/>
      <c r="Z2103" s="37"/>
      <c r="AA2103" s="37"/>
      <c r="AB2103" s="37"/>
      <c r="AC2103" s="37"/>
      <c r="AD2103" s="37"/>
      <c r="AE2103" s="37"/>
      <c r="AT2103" s="20" t="s">
        <v>176</v>
      </c>
      <c r="AU2103" s="20" t="s">
        <v>87</v>
      </c>
    </row>
    <row r="2104" spans="1:65" s="2" customFormat="1" ht="29.25">
      <c r="A2104" s="37"/>
      <c r="B2104" s="38"/>
      <c r="C2104" s="39"/>
      <c r="D2104" s="189" t="s">
        <v>372</v>
      </c>
      <c r="E2104" s="39"/>
      <c r="F2104" s="249" t="s">
        <v>2617</v>
      </c>
      <c r="G2104" s="39"/>
      <c r="H2104" s="39"/>
      <c r="I2104" s="191"/>
      <c r="J2104" s="39"/>
      <c r="K2104" s="39"/>
      <c r="L2104" s="42"/>
      <c r="M2104" s="192"/>
      <c r="N2104" s="193"/>
      <c r="O2104" s="67"/>
      <c r="P2104" s="67"/>
      <c r="Q2104" s="67"/>
      <c r="R2104" s="67"/>
      <c r="S2104" s="67"/>
      <c r="T2104" s="68"/>
      <c r="U2104" s="37"/>
      <c r="V2104" s="37"/>
      <c r="W2104" s="37"/>
      <c r="X2104" s="37"/>
      <c r="Y2104" s="37"/>
      <c r="Z2104" s="37"/>
      <c r="AA2104" s="37"/>
      <c r="AB2104" s="37"/>
      <c r="AC2104" s="37"/>
      <c r="AD2104" s="37"/>
      <c r="AE2104" s="37"/>
      <c r="AT2104" s="20" t="s">
        <v>372</v>
      </c>
      <c r="AU2104" s="20" t="s">
        <v>87</v>
      </c>
    </row>
    <row r="2105" spans="1:65" s="13" customFormat="1" ht="11.25">
      <c r="B2105" s="196"/>
      <c r="C2105" s="197"/>
      <c r="D2105" s="189" t="s">
        <v>178</v>
      </c>
      <c r="E2105" s="198" t="s">
        <v>21</v>
      </c>
      <c r="F2105" s="199" t="s">
        <v>2618</v>
      </c>
      <c r="G2105" s="197"/>
      <c r="H2105" s="200">
        <v>151.577</v>
      </c>
      <c r="I2105" s="201"/>
      <c r="J2105" s="197"/>
      <c r="K2105" s="197"/>
      <c r="L2105" s="202"/>
      <c r="M2105" s="203"/>
      <c r="N2105" s="204"/>
      <c r="O2105" s="204"/>
      <c r="P2105" s="204"/>
      <c r="Q2105" s="204"/>
      <c r="R2105" s="204"/>
      <c r="S2105" s="204"/>
      <c r="T2105" s="205"/>
      <c r="AT2105" s="206" t="s">
        <v>178</v>
      </c>
      <c r="AU2105" s="206" t="s">
        <v>87</v>
      </c>
      <c r="AV2105" s="13" t="s">
        <v>87</v>
      </c>
      <c r="AW2105" s="13" t="s">
        <v>38</v>
      </c>
      <c r="AX2105" s="13" t="s">
        <v>77</v>
      </c>
      <c r="AY2105" s="206" t="s">
        <v>165</v>
      </c>
    </row>
    <row r="2106" spans="1:65" s="13" customFormat="1" ht="11.25">
      <c r="B2106" s="196"/>
      <c r="C2106" s="197"/>
      <c r="D2106" s="189" t="s">
        <v>178</v>
      </c>
      <c r="E2106" s="198" t="s">
        <v>21</v>
      </c>
      <c r="F2106" s="199" t="s">
        <v>2014</v>
      </c>
      <c r="G2106" s="197"/>
      <c r="H2106" s="200">
        <v>9.24</v>
      </c>
      <c r="I2106" s="201"/>
      <c r="J2106" s="197"/>
      <c r="K2106" s="197"/>
      <c r="L2106" s="202"/>
      <c r="M2106" s="203"/>
      <c r="N2106" s="204"/>
      <c r="O2106" s="204"/>
      <c r="P2106" s="204"/>
      <c r="Q2106" s="204"/>
      <c r="R2106" s="204"/>
      <c r="S2106" s="204"/>
      <c r="T2106" s="205"/>
      <c r="AT2106" s="206" t="s">
        <v>178</v>
      </c>
      <c r="AU2106" s="206" t="s">
        <v>87</v>
      </c>
      <c r="AV2106" s="13" t="s">
        <v>87</v>
      </c>
      <c r="AW2106" s="13" t="s">
        <v>38</v>
      </c>
      <c r="AX2106" s="13" t="s">
        <v>77</v>
      </c>
      <c r="AY2106" s="206" t="s">
        <v>165</v>
      </c>
    </row>
    <row r="2107" spans="1:65" s="14" customFormat="1" ht="11.25">
      <c r="B2107" s="207"/>
      <c r="C2107" s="208"/>
      <c r="D2107" s="189" t="s">
        <v>178</v>
      </c>
      <c r="E2107" s="209" t="s">
        <v>21</v>
      </c>
      <c r="F2107" s="210" t="s">
        <v>180</v>
      </c>
      <c r="G2107" s="208"/>
      <c r="H2107" s="211">
        <v>160.81700000000001</v>
      </c>
      <c r="I2107" s="212"/>
      <c r="J2107" s="208"/>
      <c r="K2107" s="208"/>
      <c r="L2107" s="213"/>
      <c r="M2107" s="214"/>
      <c r="N2107" s="215"/>
      <c r="O2107" s="215"/>
      <c r="P2107" s="215"/>
      <c r="Q2107" s="215"/>
      <c r="R2107" s="215"/>
      <c r="S2107" s="215"/>
      <c r="T2107" s="216"/>
      <c r="AT2107" s="217" t="s">
        <v>178</v>
      </c>
      <c r="AU2107" s="217" t="s">
        <v>87</v>
      </c>
      <c r="AV2107" s="14" t="s">
        <v>172</v>
      </c>
      <c r="AW2107" s="14" t="s">
        <v>38</v>
      </c>
      <c r="AX2107" s="14" t="s">
        <v>85</v>
      </c>
      <c r="AY2107" s="217" t="s">
        <v>165</v>
      </c>
    </row>
    <row r="2108" spans="1:65" s="2" customFormat="1" ht="24.2" customHeight="1">
      <c r="A2108" s="37"/>
      <c r="B2108" s="38"/>
      <c r="C2108" s="176" t="s">
        <v>2619</v>
      </c>
      <c r="D2108" s="176" t="s">
        <v>167</v>
      </c>
      <c r="E2108" s="177" t="s">
        <v>2620</v>
      </c>
      <c r="F2108" s="178" t="s">
        <v>2621</v>
      </c>
      <c r="G2108" s="179" t="s">
        <v>189</v>
      </c>
      <c r="H2108" s="180">
        <v>2.2000000000000002</v>
      </c>
      <c r="I2108" s="181"/>
      <c r="J2108" s="182">
        <f>ROUND(I2108*H2108,2)</f>
        <v>0</v>
      </c>
      <c r="K2108" s="178" t="s">
        <v>171</v>
      </c>
      <c r="L2108" s="42"/>
      <c r="M2108" s="183" t="s">
        <v>21</v>
      </c>
      <c r="N2108" s="184" t="s">
        <v>48</v>
      </c>
      <c r="O2108" s="67"/>
      <c r="P2108" s="185">
        <f>O2108*H2108</f>
        <v>0</v>
      </c>
      <c r="Q2108" s="185">
        <v>4.5100000000000001E-3</v>
      </c>
      <c r="R2108" s="185">
        <f>Q2108*H2108</f>
        <v>9.9220000000000003E-3</v>
      </c>
      <c r="S2108" s="185">
        <v>0</v>
      </c>
      <c r="T2108" s="186">
        <f>S2108*H2108</f>
        <v>0</v>
      </c>
      <c r="U2108" s="37"/>
      <c r="V2108" s="37"/>
      <c r="W2108" s="37"/>
      <c r="X2108" s="37"/>
      <c r="Y2108" s="37"/>
      <c r="Z2108" s="37"/>
      <c r="AA2108" s="37"/>
      <c r="AB2108" s="37"/>
      <c r="AC2108" s="37"/>
      <c r="AD2108" s="37"/>
      <c r="AE2108" s="37"/>
      <c r="AR2108" s="187" t="s">
        <v>286</v>
      </c>
      <c r="AT2108" s="187" t="s">
        <v>167</v>
      </c>
      <c r="AU2108" s="187" t="s">
        <v>87</v>
      </c>
      <c r="AY2108" s="20" t="s">
        <v>165</v>
      </c>
      <c r="BE2108" s="188">
        <f>IF(N2108="základní",J2108,0)</f>
        <v>0</v>
      </c>
      <c r="BF2108" s="188">
        <f>IF(N2108="snížená",J2108,0)</f>
        <v>0</v>
      </c>
      <c r="BG2108" s="188">
        <f>IF(N2108="zákl. přenesená",J2108,0)</f>
        <v>0</v>
      </c>
      <c r="BH2108" s="188">
        <f>IF(N2108="sníž. přenesená",J2108,0)</f>
        <v>0</v>
      </c>
      <c r="BI2108" s="188">
        <f>IF(N2108="nulová",J2108,0)</f>
        <v>0</v>
      </c>
      <c r="BJ2108" s="20" t="s">
        <v>85</v>
      </c>
      <c r="BK2108" s="188">
        <f>ROUND(I2108*H2108,2)</f>
        <v>0</v>
      </c>
      <c r="BL2108" s="20" t="s">
        <v>286</v>
      </c>
      <c r="BM2108" s="187" t="s">
        <v>2622</v>
      </c>
    </row>
    <row r="2109" spans="1:65" s="2" customFormat="1" ht="19.5">
      <c r="A2109" s="37"/>
      <c r="B2109" s="38"/>
      <c r="C2109" s="39"/>
      <c r="D2109" s="189" t="s">
        <v>174</v>
      </c>
      <c r="E2109" s="39"/>
      <c r="F2109" s="190" t="s">
        <v>2623</v>
      </c>
      <c r="G2109" s="39"/>
      <c r="H2109" s="39"/>
      <c r="I2109" s="191"/>
      <c r="J2109" s="39"/>
      <c r="K2109" s="39"/>
      <c r="L2109" s="42"/>
      <c r="M2109" s="192"/>
      <c r="N2109" s="193"/>
      <c r="O2109" s="67"/>
      <c r="P2109" s="67"/>
      <c r="Q2109" s="67"/>
      <c r="R2109" s="67"/>
      <c r="S2109" s="67"/>
      <c r="T2109" s="68"/>
      <c r="U2109" s="37"/>
      <c r="V2109" s="37"/>
      <c r="W2109" s="37"/>
      <c r="X2109" s="37"/>
      <c r="Y2109" s="37"/>
      <c r="Z2109" s="37"/>
      <c r="AA2109" s="37"/>
      <c r="AB2109" s="37"/>
      <c r="AC2109" s="37"/>
      <c r="AD2109" s="37"/>
      <c r="AE2109" s="37"/>
      <c r="AT2109" s="20" t="s">
        <v>174</v>
      </c>
      <c r="AU2109" s="20" t="s">
        <v>87</v>
      </c>
    </row>
    <row r="2110" spans="1:65" s="2" customFormat="1" ht="11.25">
      <c r="A2110" s="37"/>
      <c r="B2110" s="38"/>
      <c r="C2110" s="39"/>
      <c r="D2110" s="194" t="s">
        <v>176</v>
      </c>
      <c r="E2110" s="39"/>
      <c r="F2110" s="195" t="s">
        <v>2624</v>
      </c>
      <c r="G2110" s="39"/>
      <c r="H2110" s="39"/>
      <c r="I2110" s="191"/>
      <c r="J2110" s="39"/>
      <c r="K2110" s="39"/>
      <c r="L2110" s="42"/>
      <c r="M2110" s="192"/>
      <c r="N2110" s="193"/>
      <c r="O2110" s="67"/>
      <c r="P2110" s="67"/>
      <c r="Q2110" s="67"/>
      <c r="R2110" s="67"/>
      <c r="S2110" s="67"/>
      <c r="T2110" s="68"/>
      <c r="U2110" s="37"/>
      <c r="V2110" s="37"/>
      <c r="W2110" s="37"/>
      <c r="X2110" s="37"/>
      <c r="Y2110" s="37"/>
      <c r="Z2110" s="37"/>
      <c r="AA2110" s="37"/>
      <c r="AB2110" s="37"/>
      <c r="AC2110" s="37"/>
      <c r="AD2110" s="37"/>
      <c r="AE2110" s="37"/>
      <c r="AT2110" s="20" t="s">
        <v>176</v>
      </c>
      <c r="AU2110" s="20" t="s">
        <v>87</v>
      </c>
    </row>
    <row r="2111" spans="1:65" s="13" customFormat="1" ht="11.25">
      <c r="B2111" s="196"/>
      <c r="C2111" s="197"/>
      <c r="D2111" s="189" t="s">
        <v>178</v>
      </c>
      <c r="E2111" s="198" t="s">
        <v>21</v>
      </c>
      <c r="F2111" s="199" t="s">
        <v>2625</v>
      </c>
      <c r="G2111" s="197"/>
      <c r="H2111" s="200">
        <v>2.2000000000000002</v>
      </c>
      <c r="I2111" s="201"/>
      <c r="J2111" s="197"/>
      <c r="K2111" s="197"/>
      <c r="L2111" s="202"/>
      <c r="M2111" s="203"/>
      <c r="N2111" s="204"/>
      <c r="O2111" s="204"/>
      <c r="P2111" s="204"/>
      <c r="Q2111" s="204"/>
      <c r="R2111" s="204"/>
      <c r="S2111" s="204"/>
      <c r="T2111" s="205"/>
      <c r="AT2111" s="206" t="s">
        <v>178</v>
      </c>
      <c r="AU2111" s="206" t="s">
        <v>87</v>
      </c>
      <c r="AV2111" s="13" t="s">
        <v>87</v>
      </c>
      <c r="AW2111" s="13" t="s">
        <v>38</v>
      </c>
      <c r="AX2111" s="13" t="s">
        <v>77</v>
      </c>
      <c r="AY2111" s="206" t="s">
        <v>165</v>
      </c>
    </row>
    <row r="2112" spans="1:65" s="14" customFormat="1" ht="11.25">
      <c r="B2112" s="207"/>
      <c r="C2112" s="208"/>
      <c r="D2112" s="189" t="s">
        <v>178</v>
      </c>
      <c r="E2112" s="209" t="s">
        <v>21</v>
      </c>
      <c r="F2112" s="210" t="s">
        <v>180</v>
      </c>
      <c r="G2112" s="208"/>
      <c r="H2112" s="211">
        <v>2.2000000000000002</v>
      </c>
      <c r="I2112" s="212"/>
      <c r="J2112" s="208"/>
      <c r="K2112" s="208"/>
      <c r="L2112" s="213"/>
      <c r="M2112" s="214"/>
      <c r="N2112" s="215"/>
      <c r="O2112" s="215"/>
      <c r="P2112" s="215"/>
      <c r="Q2112" s="215"/>
      <c r="R2112" s="215"/>
      <c r="S2112" s="215"/>
      <c r="T2112" s="216"/>
      <c r="AT2112" s="217" t="s">
        <v>178</v>
      </c>
      <c r="AU2112" s="217" t="s">
        <v>87</v>
      </c>
      <c r="AV2112" s="14" t="s">
        <v>172</v>
      </c>
      <c r="AW2112" s="14" t="s">
        <v>38</v>
      </c>
      <c r="AX2112" s="14" t="s">
        <v>85</v>
      </c>
      <c r="AY2112" s="217" t="s">
        <v>165</v>
      </c>
    </row>
    <row r="2113" spans="1:65" s="2" customFormat="1" ht="24.2" customHeight="1">
      <c r="A2113" s="37"/>
      <c r="B2113" s="38"/>
      <c r="C2113" s="176" t="s">
        <v>2626</v>
      </c>
      <c r="D2113" s="176" t="s">
        <v>167</v>
      </c>
      <c r="E2113" s="177" t="s">
        <v>2627</v>
      </c>
      <c r="F2113" s="178" t="s">
        <v>2628</v>
      </c>
      <c r="G2113" s="179" t="s">
        <v>189</v>
      </c>
      <c r="H2113" s="180">
        <v>66.165999999999997</v>
      </c>
      <c r="I2113" s="181"/>
      <c r="J2113" s="182">
        <f>ROUND(I2113*H2113,2)</f>
        <v>0</v>
      </c>
      <c r="K2113" s="178" t="s">
        <v>171</v>
      </c>
      <c r="L2113" s="42"/>
      <c r="M2113" s="183" t="s">
        <v>21</v>
      </c>
      <c r="N2113" s="184" t="s">
        <v>48</v>
      </c>
      <c r="O2113" s="67"/>
      <c r="P2113" s="185">
        <f>O2113*H2113</f>
        <v>0</v>
      </c>
      <c r="Q2113" s="185">
        <v>5.9800000000000001E-3</v>
      </c>
      <c r="R2113" s="185">
        <f>Q2113*H2113</f>
        <v>0.39567268</v>
      </c>
      <c r="S2113" s="185">
        <v>0</v>
      </c>
      <c r="T2113" s="186">
        <f>S2113*H2113</f>
        <v>0</v>
      </c>
      <c r="U2113" s="37"/>
      <c r="V2113" s="37"/>
      <c r="W2113" s="37"/>
      <c r="X2113" s="37"/>
      <c r="Y2113" s="37"/>
      <c r="Z2113" s="37"/>
      <c r="AA2113" s="37"/>
      <c r="AB2113" s="37"/>
      <c r="AC2113" s="37"/>
      <c r="AD2113" s="37"/>
      <c r="AE2113" s="37"/>
      <c r="AR2113" s="187" t="s">
        <v>286</v>
      </c>
      <c r="AT2113" s="187" t="s">
        <v>167</v>
      </c>
      <c r="AU2113" s="187" t="s">
        <v>87</v>
      </c>
      <c r="AY2113" s="20" t="s">
        <v>165</v>
      </c>
      <c r="BE2113" s="188">
        <f>IF(N2113="základní",J2113,0)</f>
        <v>0</v>
      </c>
      <c r="BF2113" s="188">
        <f>IF(N2113="snížená",J2113,0)</f>
        <v>0</v>
      </c>
      <c r="BG2113" s="188">
        <f>IF(N2113="zákl. přenesená",J2113,0)</f>
        <v>0</v>
      </c>
      <c r="BH2113" s="188">
        <f>IF(N2113="sníž. přenesená",J2113,0)</f>
        <v>0</v>
      </c>
      <c r="BI2113" s="188">
        <f>IF(N2113="nulová",J2113,0)</f>
        <v>0</v>
      </c>
      <c r="BJ2113" s="20" t="s">
        <v>85</v>
      </c>
      <c r="BK2113" s="188">
        <f>ROUND(I2113*H2113,2)</f>
        <v>0</v>
      </c>
      <c r="BL2113" s="20" t="s">
        <v>286</v>
      </c>
      <c r="BM2113" s="187" t="s">
        <v>2629</v>
      </c>
    </row>
    <row r="2114" spans="1:65" s="2" customFormat="1" ht="19.5">
      <c r="A2114" s="37"/>
      <c r="B2114" s="38"/>
      <c r="C2114" s="39"/>
      <c r="D2114" s="189" t="s">
        <v>174</v>
      </c>
      <c r="E2114" s="39"/>
      <c r="F2114" s="190" t="s">
        <v>2630</v>
      </c>
      <c r="G2114" s="39"/>
      <c r="H2114" s="39"/>
      <c r="I2114" s="191"/>
      <c r="J2114" s="39"/>
      <c r="K2114" s="39"/>
      <c r="L2114" s="42"/>
      <c r="M2114" s="192"/>
      <c r="N2114" s="193"/>
      <c r="O2114" s="67"/>
      <c r="P2114" s="67"/>
      <c r="Q2114" s="67"/>
      <c r="R2114" s="67"/>
      <c r="S2114" s="67"/>
      <c r="T2114" s="68"/>
      <c r="U2114" s="37"/>
      <c r="V2114" s="37"/>
      <c r="W2114" s="37"/>
      <c r="X2114" s="37"/>
      <c r="Y2114" s="37"/>
      <c r="Z2114" s="37"/>
      <c r="AA2114" s="37"/>
      <c r="AB2114" s="37"/>
      <c r="AC2114" s="37"/>
      <c r="AD2114" s="37"/>
      <c r="AE2114" s="37"/>
      <c r="AT2114" s="20" t="s">
        <v>174</v>
      </c>
      <c r="AU2114" s="20" t="s">
        <v>87</v>
      </c>
    </row>
    <row r="2115" spans="1:65" s="2" customFormat="1" ht="11.25">
      <c r="A2115" s="37"/>
      <c r="B2115" s="38"/>
      <c r="C2115" s="39"/>
      <c r="D2115" s="194" t="s">
        <v>176</v>
      </c>
      <c r="E2115" s="39"/>
      <c r="F2115" s="195" t="s">
        <v>2631</v>
      </c>
      <c r="G2115" s="39"/>
      <c r="H2115" s="39"/>
      <c r="I2115" s="191"/>
      <c r="J2115" s="39"/>
      <c r="K2115" s="39"/>
      <c r="L2115" s="42"/>
      <c r="M2115" s="192"/>
      <c r="N2115" s="193"/>
      <c r="O2115" s="67"/>
      <c r="P2115" s="67"/>
      <c r="Q2115" s="67"/>
      <c r="R2115" s="67"/>
      <c r="S2115" s="67"/>
      <c r="T2115" s="68"/>
      <c r="U2115" s="37"/>
      <c r="V2115" s="37"/>
      <c r="W2115" s="37"/>
      <c r="X2115" s="37"/>
      <c r="Y2115" s="37"/>
      <c r="Z2115" s="37"/>
      <c r="AA2115" s="37"/>
      <c r="AB2115" s="37"/>
      <c r="AC2115" s="37"/>
      <c r="AD2115" s="37"/>
      <c r="AE2115" s="37"/>
      <c r="AT2115" s="20" t="s">
        <v>176</v>
      </c>
      <c r="AU2115" s="20" t="s">
        <v>87</v>
      </c>
    </row>
    <row r="2116" spans="1:65" s="13" customFormat="1" ht="11.25">
      <c r="B2116" s="196"/>
      <c r="C2116" s="197"/>
      <c r="D2116" s="189" t="s">
        <v>178</v>
      </c>
      <c r="E2116" s="198" t="s">
        <v>21</v>
      </c>
      <c r="F2116" s="199" t="s">
        <v>2632</v>
      </c>
      <c r="G2116" s="197"/>
      <c r="H2116" s="200">
        <v>66.165999999999997</v>
      </c>
      <c r="I2116" s="201"/>
      <c r="J2116" s="197"/>
      <c r="K2116" s="197"/>
      <c r="L2116" s="202"/>
      <c r="M2116" s="203"/>
      <c r="N2116" s="204"/>
      <c r="O2116" s="204"/>
      <c r="P2116" s="204"/>
      <c r="Q2116" s="204"/>
      <c r="R2116" s="204"/>
      <c r="S2116" s="204"/>
      <c r="T2116" s="205"/>
      <c r="AT2116" s="206" t="s">
        <v>178</v>
      </c>
      <c r="AU2116" s="206" t="s">
        <v>87</v>
      </c>
      <c r="AV2116" s="13" t="s">
        <v>87</v>
      </c>
      <c r="AW2116" s="13" t="s">
        <v>38</v>
      </c>
      <c r="AX2116" s="13" t="s">
        <v>77</v>
      </c>
      <c r="AY2116" s="206" t="s">
        <v>165</v>
      </c>
    </row>
    <row r="2117" spans="1:65" s="14" customFormat="1" ht="11.25">
      <c r="B2117" s="207"/>
      <c r="C2117" s="208"/>
      <c r="D2117" s="189" t="s">
        <v>178</v>
      </c>
      <c r="E2117" s="209" t="s">
        <v>21</v>
      </c>
      <c r="F2117" s="210" t="s">
        <v>180</v>
      </c>
      <c r="G2117" s="208"/>
      <c r="H2117" s="211">
        <v>66.165999999999997</v>
      </c>
      <c r="I2117" s="212"/>
      <c r="J2117" s="208"/>
      <c r="K2117" s="208"/>
      <c r="L2117" s="213"/>
      <c r="M2117" s="214"/>
      <c r="N2117" s="215"/>
      <c r="O2117" s="215"/>
      <c r="P2117" s="215"/>
      <c r="Q2117" s="215"/>
      <c r="R2117" s="215"/>
      <c r="S2117" s="215"/>
      <c r="T2117" s="216"/>
      <c r="AT2117" s="217" t="s">
        <v>178</v>
      </c>
      <c r="AU2117" s="217" t="s">
        <v>87</v>
      </c>
      <c r="AV2117" s="14" t="s">
        <v>172</v>
      </c>
      <c r="AW2117" s="14" t="s">
        <v>38</v>
      </c>
      <c r="AX2117" s="14" t="s">
        <v>85</v>
      </c>
      <c r="AY2117" s="217" t="s">
        <v>165</v>
      </c>
    </row>
    <row r="2118" spans="1:65" s="2" customFormat="1" ht="24.2" customHeight="1">
      <c r="A2118" s="37"/>
      <c r="B2118" s="38"/>
      <c r="C2118" s="176" t="s">
        <v>2633</v>
      </c>
      <c r="D2118" s="176" t="s">
        <v>167</v>
      </c>
      <c r="E2118" s="177" t="s">
        <v>2634</v>
      </c>
      <c r="F2118" s="178" t="s">
        <v>2635</v>
      </c>
      <c r="G2118" s="179" t="s">
        <v>189</v>
      </c>
      <c r="H2118" s="180">
        <v>10.199999999999999</v>
      </c>
      <c r="I2118" s="181"/>
      <c r="J2118" s="182">
        <f>ROUND(I2118*H2118,2)</f>
        <v>0</v>
      </c>
      <c r="K2118" s="178" t="s">
        <v>171</v>
      </c>
      <c r="L2118" s="42"/>
      <c r="M2118" s="183" t="s">
        <v>21</v>
      </c>
      <c r="N2118" s="184" t="s">
        <v>48</v>
      </c>
      <c r="O2118" s="67"/>
      <c r="P2118" s="185">
        <f>O2118*H2118</f>
        <v>0</v>
      </c>
      <c r="Q2118" s="185">
        <v>3.47E-3</v>
      </c>
      <c r="R2118" s="185">
        <f>Q2118*H2118</f>
        <v>3.5393999999999995E-2</v>
      </c>
      <c r="S2118" s="185">
        <v>0</v>
      </c>
      <c r="T2118" s="186">
        <f>S2118*H2118</f>
        <v>0</v>
      </c>
      <c r="U2118" s="37"/>
      <c r="V2118" s="37"/>
      <c r="W2118" s="37"/>
      <c r="X2118" s="37"/>
      <c r="Y2118" s="37"/>
      <c r="Z2118" s="37"/>
      <c r="AA2118" s="37"/>
      <c r="AB2118" s="37"/>
      <c r="AC2118" s="37"/>
      <c r="AD2118" s="37"/>
      <c r="AE2118" s="37"/>
      <c r="AR2118" s="187" t="s">
        <v>286</v>
      </c>
      <c r="AT2118" s="187" t="s">
        <v>167</v>
      </c>
      <c r="AU2118" s="187" t="s">
        <v>87</v>
      </c>
      <c r="AY2118" s="20" t="s">
        <v>165</v>
      </c>
      <c r="BE2118" s="188">
        <f>IF(N2118="základní",J2118,0)</f>
        <v>0</v>
      </c>
      <c r="BF2118" s="188">
        <f>IF(N2118="snížená",J2118,0)</f>
        <v>0</v>
      </c>
      <c r="BG2118" s="188">
        <f>IF(N2118="zákl. přenesená",J2118,0)</f>
        <v>0</v>
      </c>
      <c r="BH2118" s="188">
        <f>IF(N2118="sníž. přenesená",J2118,0)</f>
        <v>0</v>
      </c>
      <c r="BI2118" s="188">
        <f>IF(N2118="nulová",J2118,0)</f>
        <v>0</v>
      </c>
      <c r="BJ2118" s="20" t="s">
        <v>85</v>
      </c>
      <c r="BK2118" s="188">
        <f>ROUND(I2118*H2118,2)</f>
        <v>0</v>
      </c>
      <c r="BL2118" s="20" t="s">
        <v>286</v>
      </c>
      <c r="BM2118" s="187" t="s">
        <v>2636</v>
      </c>
    </row>
    <row r="2119" spans="1:65" s="2" customFormat="1" ht="19.5">
      <c r="A2119" s="37"/>
      <c r="B2119" s="38"/>
      <c r="C2119" s="39"/>
      <c r="D2119" s="189" t="s">
        <v>174</v>
      </c>
      <c r="E2119" s="39"/>
      <c r="F2119" s="190" t="s">
        <v>2637</v>
      </c>
      <c r="G2119" s="39"/>
      <c r="H2119" s="39"/>
      <c r="I2119" s="191"/>
      <c r="J2119" s="39"/>
      <c r="K2119" s="39"/>
      <c r="L2119" s="42"/>
      <c r="M2119" s="192"/>
      <c r="N2119" s="193"/>
      <c r="O2119" s="67"/>
      <c r="P2119" s="67"/>
      <c r="Q2119" s="67"/>
      <c r="R2119" s="67"/>
      <c r="S2119" s="67"/>
      <c r="T2119" s="68"/>
      <c r="U2119" s="37"/>
      <c r="V2119" s="37"/>
      <c r="W2119" s="37"/>
      <c r="X2119" s="37"/>
      <c r="Y2119" s="37"/>
      <c r="Z2119" s="37"/>
      <c r="AA2119" s="37"/>
      <c r="AB2119" s="37"/>
      <c r="AC2119" s="37"/>
      <c r="AD2119" s="37"/>
      <c r="AE2119" s="37"/>
      <c r="AT2119" s="20" t="s">
        <v>174</v>
      </c>
      <c r="AU2119" s="20" t="s">
        <v>87</v>
      </c>
    </row>
    <row r="2120" spans="1:65" s="2" customFormat="1" ht="11.25">
      <c r="A2120" s="37"/>
      <c r="B2120" s="38"/>
      <c r="C2120" s="39"/>
      <c r="D2120" s="194" t="s">
        <v>176</v>
      </c>
      <c r="E2120" s="39"/>
      <c r="F2120" s="195" t="s">
        <v>2638</v>
      </c>
      <c r="G2120" s="39"/>
      <c r="H2120" s="39"/>
      <c r="I2120" s="191"/>
      <c r="J2120" s="39"/>
      <c r="K2120" s="39"/>
      <c r="L2120" s="42"/>
      <c r="M2120" s="192"/>
      <c r="N2120" s="193"/>
      <c r="O2120" s="67"/>
      <c r="P2120" s="67"/>
      <c r="Q2120" s="67"/>
      <c r="R2120" s="67"/>
      <c r="S2120" s="67"/>
      <c r="T2120" s="68"/>
      <c r="U2120" s="37"/>
      <c r="V2120" s="37"/>
      <c r="W2120" s="37"/>
      <c r="X2120" s="37"/>
      <c r="Y2120" s="37"/>
      <c r="Z2120" s="37"/>
      <c r="AA2120" s="37"/>
      <c r="AB2120" s="37"/>
      <c r="AC2120" s="37"/>
      <c r="AD2120" s="37"/>
      <c r="AE2120" s="37"/>
      <c r="AT2120" s="20" t="s">
        <v>176</v>
      </c>
      <c r="AU2120" s="20" t="s">
        <v>87</v>
      </c>
    </row>
    <row r="2121" spans="1:65" s="13" customFormat="1" ht="11.25">
      <c r="B2121" s="196"/>
      <c r="C2121" s="197"/>
      <c r="D2121" s="189" t="s">
        <v>178</v>
      </c>
      <c r="E2121" s="198" t="s">
        <v>21</v>
      </c>
      <c r="F2121" s="199" t="s">
        <v>2639</v>
      </c>
      <c r="G2121" s="197"/>
      <c r="H2121" s="200">
        <v>10.199999999999999</v>
      </c>
      <c r="I2121" s="201"/>
      <c r="J2121" s="197"/>
      <c r="K2121" s="197"/>
      <c r="L2121" s="202"/>
      <c r="M2121" s="203"/>
      <c r="N2121" s="204"/>
      <c r="O2121" s="204"/>
      <c r="P2121" s="204"/>
      <c r="Q2121" s="204"/>
      <c r="R2121" s="204"/>
      <c r="S2121" s="204"/>
      <c r="T2121" s="205"/>
      <c r="AT2121" s="206" t="s">
        <v>178</v>
      </c>
      <c r="AU2121" s="206" t="s">
        <v>87</v>
      </c>
      <c r="AV2121" s="13" t="s">
        <v>87</v>
      </c>
      <c r="AW2121" s="13" t="s">
        <v>38</v>
      </c>
      <c r="AX2121" s="13" t="s">
        <v>77</v>
      </c>
      <c r="AY2121" s="206" t="s">
        <v>165</v>
      </c>
    </row>
    <row r="2122" spans="1:65" s="14" customFormat="1" ht="11.25">
      <c r="B2122" s="207"/>
      <c r="C2122" s="208"/>
      <c r="D2122" s="189" t="s">
        <v>178</v>
      </c>
      <c r="E2122" s="209" t="s">
        <v>21</v>
      </c>
      <c r="F2122" s="210" t="s">
        <v>180</v>
      </c>
      <c r="G2122" s="208"/>
      <c r="H2122" s="211">
        <v>10.199999999999999</v>
      </c>
      <c r="I2122" s="212"/>
      <c r="J2122" s="208"/>
      <c r="K2122" s="208"/>
      <c r="L2122" s="213"/>
      <c r="M2122" s="214"/>
      <c r="N2122" s="215"/>
      <c r="O2122" s="215"/>
      <c r="P2122" s="215"/>
      <c r="Q2122" s="215"/>
      <c r="R2122" s="215"/>
      <c r="S2122" s="215"/>
      <c r="T2122" s="216"/>
      <c r="AT2122" s="217" t="s">
        <v>178</v>
      </c>
      <c r="AU2122" s="217" t="s">
        <v>87</v>
      </c>
      <c r="AV2122" s="14" t="s">
        <v>172</v>
      </c>
      <c r="AW2122" s="14" t="s">
        <v>38</v>
      </c>
      <c r="AX2122" s="14" t="s">
        <v>85</v>
      </c>
      <c r="AY2122" s="217" t="s">
        <v>165</v>
      </c>
    </row>
    <row r="2123" spans="1:65" s="2" customFormat="1" ht="24.2" customHeight="1">
      <c r="A2123" s="37"/>
      <c r="B2123" s="38"/>
      <c r="C2123" s="176" t="s">
        <v>2640</v>
      </c>
      <c r="D2123" s="176" t="s">
        <v>167</v>
      </c>
      <c r="E2123" s="177" t="s">
        <v>2641</v>
      </c>
      <c r="F2123" s="178" t="s">
        <v>2642</v>
      </c>
      <c r="G2123" s="179" t="s">
        <v>189</v>
      </c>
      <c r="H2123" s="180">
        <v>14.1</v>
      </c>
      <c r="I2123" s="181"/>
      <c r="J2123" s="182">
        <f>ROUND(I2123*H2123,2)</f>
        <v>0</v>
      </c>
      <c r="K2123" s="178" t="s">
        <v>171</v>
      </c>
      <c r="L2123" s="42"/>
      <c r="M2123" s="183" t="s">
        <v>21</v>
      </c>
      <c r="N2123" s="184" t="s">
        <v>48</v>
      </c>
      <c r="O2123" s="67"/>
      <c r="P2123" s="185">
        <f>O2123*H2123</f>
        <v>0</v>
      </c>
      <c r="Q2123" s="185">
        <v>4.3299999999999996E-3</v>
      </c>
      <c r="R2123" s="185">
        <f>Q2123*H2123</f>
        <v>6.1052999999999996E-2</v>
      </c>
      <c r="S2123" s="185">
        <v>0</v>
      </c>
      <c r="T2123" s="186">
        <f>S2123*H2123</f>
        <v>0</v>
      </c>
      <c r="U2123" s="37"/>
      <c r="V2123" s="37"/>
      <c r="W2123" s="37"/>
      <c r="X2123" s="37"/>
      <c r="Y2123" s="37"/>
      <c r="Z2123" s="37"/>
      <c r="AA2123" s="37"/>
      <c r="AB2123" s="37"/>
      <c r="AC2123" s="37"/>
      <c r="AD2123" s="37"/>
      <c r="AE2123" s="37"/>
      <c r="AR2123" s="187" t="s">
        <v>286</v>
      </c>
      <c r="AT2123" s="187" t="s">
        <v>167</v>
      </c>
      <c r="AU2123" s="187" t="s">
        <v>87</v>
      </c>
      <c r="AY2123" s="20" t="s">
        <v>165</v>
      </c>
      <c r="BE2123" s="188">
        <f>IF(N2123="základní",J2123,0)</f>
        <v>0</v>
      </c>
      <c r="BF2123" s="188">
        <f>IF(N2123="snížená",J2123,0)</f>
        <v>0</v>
      </c>
      <c r="BG2123" s="188">
        <f>IF(N2123="zákl. přenesená",J2123,0)</f>
        <v>0</v>
      </c>
      <c r="BH2123" s="188">
        <f>IF(N2123="sníž. přenesená",J2123,0)</f>
        <v>0</v>
      </c>
      <c r="BI2123" s="188">
        <f>IF(N2123="nulová",J2123,0)</f>
        <v>0</v>
      </c>
      <c r="BJ2123" s="20" t="s">
        <v>85</v>
      </c>
      <c r="BK2123" s="188">
        <f>ROUND(I2123*H2123,2)</f>
        <v>0</v>
      </c>
      <c r="BL2123" s="20" t="s">
        <v>286</v>
      </c>
      <c r="BM2123" s="187" t="s">
        <v>2643</v>
      </c>
    </row>
    <row r="2124" spans="1:65" s="2" customFormat="1" ht="19.5">
      <c r="A2124" s="37"/>
      <c r="B2124" s="38"/>
      <c r="C2124" s="39"/>
      <c r="D2124" s="189" t="s">
        <v>174</v>
      </c>
      <c r="E2124" s="39"/>
      <c r="F2124" s="190" t="s">
        <v>2644</v>
      </c>
      <c r="G2124" s="39"/>
      <c r="H2124" s="39"/>
      <c r="I2124" s="191"/>
      <c r="J2124" s="39"/>
      <c r="K2124" s="39"/>
      <c r="L2124" s="42"/>
      <c r="M2124" s="192"/>
      <c r="N2124" s="193"/>
      <c r="O2124" s="67"/>
      <c r="P2124" s="67"/>
      <c r="Q2124" s="67"/>
      <c r="R2124" s="67"/>
      <c r="S2124" s="67"/>
      <c r="T2124" s="68"/>
      <c r="U2124" s="37"/>
      <c r="V2124" s="37"/>
      <c r="W2124" s="37"/>
      <c r="X2124" s="37"/>
      <c r="Y2124" s="37"/>
      <c r="Z2124" s="37"/>
      <c r="AA2124" s="37"/>
      <c r="AB2124" s="37"/>
      <c r="AC2124" s="37"/>
      <c r="AD2124" s="37"/>
      <c r="AE2124" s="37"/>
      <c r="AT2124" s="20" t="s">
        <v>174</v>
      </c>
      <c r="AU2124" s="20" t="s">
        <v>87</v>
      </c>
    </row>
    <row r="2125" spans="1:65" s="2" customFormat="1" ht="11.25">
      <c r="A2125" s="37"/>
      <c r="B2125" s="38"/>
      <c r="C2125" s="39"/>
      <c r="D2125" s="194" t="s">
        <v>176</v>
      </c>
      <c r="E2125" s="39"/>
      <c r="F2125" s="195" t="s">
        <v>2645</v>
      </c>
      <c r="G2125" s="39"/>
      <c r="H2125" s="39"/>
      <c r="I2125" s="191"/>
      <c r="J2125" s="39"/>
      <c r="K2125" s="39"/>
      <c r="L2125" s="42"/>
      <c r="M2125" s="192"/>
      <c r="N2125" s="193"/>
      <c r="O2125" s="67"/>
      <c r="P2125" s="67"/>
      <c r="Q2125" s="67"/>
      <c r="R2125" s="67"/>
      <c r="S2125" s="67"/>
      <c r="T2125" s="68"/>
      <c r="U2125" s="37"/>
      <c r="V2125" s="37"/>
      <c r="W2125" s="37"/>
      <c r="X2125" s="37"/>
      <c r="Y2125" s="37"/>
      <c r="Z2125" s="37"/>
      <c r="AA2125" s="37"/>
      <c r="AB2125" s="37"/>
      <c r="AC2125" s="37"/>
      <c r="AD2125" s="37"/>
      <c r="AE2125" s="37"/>
      <c r="AT2125" s="20" t="s">
        <v>176</v>
      </c>
      <c r="AU2125" s="20" t="s">
        <v>87</v>
      </c>
    </row>
    <row r="2126" spans="1:65" s="13" customFormat="1" ht="11.25">
      <c r="B2126" s="196"/>
      <c r="C2126" s="197"/>
      <c r="D2126" s="189" t="s">
        <v>178</v>
      </c>
      <c r="E2126" s="198" t="s">
        <v>21</v>
      </c>
      <c r="F2126" s="199" t="s">
        <v>2646</v>
      </c>
      <c r="G2126" s="197"/>
      <c r="H2126" s="200">
        <v>14.1</v>
      </c>
      <c r="I2126" s="201"/>
      <c r="J2126" s="197"/>
      <c r="K2126" s="197"/>
      <c r="L2126" s="202"/>
      <c r="M2126" s="203"/>
      <c r="N2126" s="204"/>
      <c r="O2126" s="204"/>
      <c r="P2126" s="204"/>
      <c r="Q2126" s="204"/>
      <c r="R2126" s="204"/>
      <c r="S2126" s="204"/>
      <c r="T2126" s="205"/>
      <c r="AT2126" s="206" t="s">
        <v>178</v>
      </c>
      <c r="AU2126" s="206" t="s">
        <v>87</v>
      </c>
      <c r="AV2126" s="13" t="s">
        <v>87</v>
      </c>
      <c r="AW2126" s="13" t="s">
        <v>38</v>
      </c>
      <c r="AX2126" s="13" t="s">
        <v>77</v>
      </c>
      <c r="AY2126" s="206" t="s">
        <v>165</v>
      </c>
    </row>
    <row r="2127" spans="1:65" s="14" customFormat="1" ht="11.25">
      <c r="B2127" s="207"/>
      <c r="C2127" s="208"/>
      <c r="D2127" s="189" t="s">
        <v>178</v>
      </c>
      <c r="E2127" s="209" t="s">
        <v>21</v>
      </c>
      <c r="F2127" s="210" t="s">
        <v>180</v>
      </c>
      <c r="G2127" s="208"/>
      <c r="H2127" s="211">
        <v>14.1</v>
      </c>
      <c r="I2127" s="212"/>
      <c r="J2127" s="208"/>
      <c r="K2127" s="208"/>
      <c r="L2127" s="213"/>
      <c r="M2127" s="214"/>
      <c r="N2127" s="215"/>
      <c r="O2127" s="215"/>
      <c r="P2127" s="215"/>
      <c r="Q2127" s="215"/>
      <c r="R2127" s="215"/>
      <c r="S2127" s="215"/>
      <c r="T2127" s="216"/>
      <c r="AT2127" s="217" t="s">
        <v>178</v>
      </c>
      <c r="AU2127" s="217" t="s">
        <v>87</v>
      </c>
      <c r="AV2127" s="14" t="s">
        <v>172</v>
      </c>
      <c r="AW2127" s="14" t="s">
        <v>38</v>
      </c>
      <c r="AX2127" s="14" t="s">
        <v>85</v>
      </c>
      <c r="AY2127" s="217" t="s">
        <v>165</v>
      </c>
    </row>
    <row r="2128" spans="1:65" s="2" customFormat="1" ht="24.2" customHeight="1">
      <c r="A2128" s="37"/>
      <c r="B2128" s="38"/>
      <c r="C2128" s="176" t="s">
        <v>2647</v>
      </c>
      <c r="D2128" s="176" t="s">
        <v>167</v>
      </c>
      <c r="E2128" s="177" t="s">
        <v>2648</v>
      </c>
      <c r="F2128" s="178" t="s">
        <v>2649</v>
      </c>
      <c r="G2128" s="179" t="s">
        <v>189</v>
      </c>
      <c r="H2128" s="180">
        <v>2.2000000000000002</v>
      </c>
      <c r="I2128" s="181"/>
      <c r="J2128" s="182">
        <f>ROUND(I2128*H2128,2)</f>
        <v>0</v>
      </c>
      <c r="K2128" s="178" t="s">
        <v>171</v>
      </c>
      <c r="L2128" s="42"/>
      <c r="M2128" s="183" t="s">
        <v>21</v>
      </c>
      <c r="N2128" s="184" t="s">
        <v>48</v>
      </c>
      <c r="O2128" s="67"/>
      <c r="P2128" s="185">
        <f>O2128*H2128</f>
        <v>0</v>
      </c>
      <c r="Q2128" s="185">
        <v>3.0599999999999998E-3</v>
      </c>
      <c r="R2128" s="185">
        <f>Q2128*H2128</f>
        <v>6.7320000000000001E-3</v>
      </c>
      <c r="S2128" s="185">
        <v>0</v>
      </c>
      <c r="T2128" s="186">
        <f>S2128*H2128</f>
        <v>0</v>
      </c>
      <c r="U2128" s="37"/>
      <c r="V2128" s="37"/>
      <c r="W2128" s="37"/>
      <c r="X2128" s="37"/>
      <c r="Y2128" s="37"/>
      <c r="Z2128" s="37"/>
      <c r="AA2128" s="37"/>
      <c r="AB2128" s="37"/>
      <c r="AC2128" s="37"/>
      <c r="AD2128" s="37"/>
      <c r="AE2128" s="37"/>
      <c r="AR2128" s="187" t="s">
        <v>286</v>
      </c>
      <c r="AT2128" s="187" t="s">
        <v>167</v>
      </c>
      <c r="AU2128" s="187" t="s">
        <v>87</v>
      </c>
      <c r="AY2128" s="20" t="s">
        <v>165</v>
      </c>
      <c r="BE2128" s="188">
        <f>IF(N2128="základní",J2128,0)</f>
        <v>0</v>
      </c>
      <c r="BF2128" s="188">
        <f>IF(N2128="snížená",J2128,0)</f>
        <v>0</v>
      </c>
      <c r="BG2128" s="188">
        <f>IF(N2128="zákl. přenesená",J2128,0)</f>
        <v>0</v>
      </c>
      <c r="BH2128" s="188">
        <f>IF(N2128="sníž. přenesená",J2128,0)</f>
        <v>0</v>
      </c>
      <c r="BI2128" s="188">
        <f>IF(N2128="nulová",J2128,0)</f>
        <v>0</v>
      </c>
      <c r="BJ2128" s="20" t="s">
        <v>85</v>
      </c>
      <c r="BK2128" s="188">
        <f>ROUND(I2128*H2128,2)</f>
        <v>0</v>
      </c>
      <c r="BL2128" s="20" t="s">
        <v>286</v>
      </c>
      <c r="BM2128" s="187" t="s">
        <v>2650</v>
      </c>
    </row>
    <row r="2129" spans="1:65" s="2" customFormat="1" ht="19.5">
      <c r="A2129" s="37"/>
      <c r="B2129" s="38"/>
      <c r="C2129" s="39"/>
      <c r="D2129" s="189" t="s">
        <v>174</v>
      </c>
      <c r="E2129" s="39"/>
      <c r="F2129" s="190" t="s">
        <v>2651</v>
      </c>
      <c r="G2129" s="39"/>
      <c r="H2129" s="39"/>
      <c r="I2129" s="191"/>
      <c r="J2129" s="39"/>
      <c r="K2129" s="39"/>
      <c r="L2129" s="42"/>
      <c r="M2129" s="192"/>
      <c r="N2129" s="193"/>
      <c r="O2129" s="67"/>
      <c r="P2129" s="67"/>
      <c r="Q2129" s="67"/>
      <c r="R2129" s="67"/>
      <c r="S2129" s="67"/>
      <c r="T2129" s="68"/>
      <c r="U2129" s="37"/>
      <c r="V2129" s="37"/>
      <c r="W2129" s="37"/>
      <c r="X2129" s="37"/>
      <c r="Y2129" s="37"/>
      <c r="Z2129" s="37"/>
      <c r="AA2129" s="37"/>
      <c r="AB2129" s="37"/>
      <c r="AC2129" s="37"/>
      <c r="AD2129" s="37"/>
      <c r="AE2129" s="37"/>
      <c r="AT2129" s="20" t="s">
        <v>174</v>
      </c>
      <c r="AU2129" s="20" t="s">
        <v>87</v>
      </c>
    </row>
    <row r="2130" spans="1:65" s="2" customFormat="1" ht="11.25">
      <c r="A2130" s="37"/>
      <c r="B2130" s="38"/>
      <c r="C2130" s="39"/>
      <c r="D2130" s="194" t="s">
        <v>176</v>
      </c>
      <c r="E2130" s="39"/>
      <c r="F2130" s="195" t="s">
        <v>2652</v>
      </c>
      <c r="G2130" s="39"/>
      <c r="H2130" s="39"/>
      <c r="I2130" s="191"/>
      <c r="J2130" s="39"/>
      <c r="K2130" s="39"/>
      <c r="L2130" s="42"/>
      <c r="M2130" s="192"/>
      <c r="N2130" s="193"/>
      <c r="O2130" s="67"/>
      <c r="P2130" s="67"/>
      <c r="Q2130" s="67"/>
      <c r="R2130" s="67"/>
      <c r="S2130" s="67"/>
      <c r="T2130" s="68"/>
      <c r="U2130" s="37"/>
      <c r="V2130" s="37"/>
      <c r="W2130" s="37"/>
      <c r="X2130" s="37"/>
      <c r="Y2130" s="37"/>
      <c r="Z2130" s="37"/>
      <c r="AA2130" s="37"/>
      <c r="AB2130" s="37"/>
      <c r="AC2130" s="37"/>
      <c r="AD2130" s="37"/>
      <c r="AE2130" s="37"/>
      <c r="AT2130" s="20" t="s">
        <v>176</v>
      </c>
      <c r="AU2130" s="20" t="s">
        <v>87</v>
      </c>
    </row>
    <row r="2131" spans="1:65" s="13" customFormat="1" ht="11.25">
      <c r="B2131" s="196"/>
      <c r="C2131" s="197"/>
      <c r="D2131" s="189" t="s">
        <v>178</v>
      </c>
      <c r="E2131" s="198" t="s">
        <v>21</v>
      </c>
      <c r="F2131" s="199" t="s">
        <v>2653</v>
      </c>
      <c r="G2131" s="197"/>
      <c r="H2131" s="200">
        <v>2.2000000000000002</v>
      </c>
      <c r="I2131" s="201"/>
      <c r="J2131" s="197"/>
      <c r="K2131" s="197"/>
      <c r="L2131" s="202"/>
      <c r="M2131" s="203"/>
      <c r="N2131" s="204"/>
      <c r="O2131" s="204"/>
      <c r="P2131" s="204"/>
      <c r="Q2131" s="204"/>
      <c r="R2131" s="204"/>
      <c r="S2131" s="204"/>
      <c r="T2131" s="205"/>
      <c r="AT2131" s="206" t="s">
        <v>178</v>
      </c>
      <c r="AU2131" s="206" t="s">
        <v>87</v>
      </c>
      <c r="AV2131" s="13" t="s">
        <v>87</v>
      </c>
      <c r="AW2131" s="13" t="s">
        <v>38</v>
      </c>
      <c r="AX2131" s="13" t="s">
        <v>77</v>
      </c>
      <c r="AY2131" s="206" t="s">
        <v>165</v>
      </c>
    </row>
    <row r="2132" spans="1:65" s="14" customFormat="1" ht="11.25">
      <c r="B2132" s="207"/>
      <c r="C2132" s="208"/>
      <c r="D2132" s="189" t="s">
        <v>178</v>
      </c>
      <c r="E2132" s="209" t="s">
        <v>21</v>
      </c>
      <c r="F2132" s="210" t="s">
        <v>180</v>
      </c>
      <c r="G2132" s="208"/>
      <c r="H2132" s="211">
        <v>2.2000000000000002</v>
      </c>
      <c r="I2132" s="212"/>
      <c r="J2132" s="208"/>
      <c r="K2132" s="208"/>
      <c r="L2132" s="213"/>
      <c r="M2132" s="214"/>
      <c r="N2132" s="215"/>
      <c r="O2132" s="215"/>
      <c r="P2132" s="215"/>
      <c r="Q2132" s="215"/>
      <c r="R2132" s="215"/>
      <c r="S2132" s="215"/>
      <c r="T2132" s="216"/>
      <c r="AT2132" s="217" t="s">
        <v>178</v>
      </c>
      <c r="AU2132" s="217" t="s">
        <v>87</v>
      </c>
      <c r="AV2132" s="14" t="s">
        <v>172</v>
      </c>
      <c r="AW2132" s="14" t="s">
        <v>38</v>
      </c>
      <c r="AX2132" s="14" t="s">
        <v>85</v>
      </c>
      <c r="AY2132" s="217" t="s">
        <v>165</v>
      </c>
    </row>
    <row r="2133" spans="1:65" s="2" customFormat="1" ht="24.2" customHeight="1">
      <c r="A2133" s="37"/>
      <c r="B2133" s="38"/>
      <c r="C2133" s="176" t="s">
        <v>2654</v>
      </c>
      <c r="D2133" s="176" t="s">
        <v>167</v>
      </c>
      <c r="E2133" s="177" t="s">
        <v>2655</v>
      </c>
      <c r="F2133" s="178" t="s">
        <v>2656</v>
      </c>
      <c r="G2133" s="179" t="s">
        <v>189</v>
      </c>
      <c r="H2133" s="180">
        <v>182</v>
      </c>
      <c r="I2133" s="181"/>
      <c r="J2133" s="182">
        <f>ROUND(I2133*H2133,2)</f>
        <v>0</v>
      </c>
      <c r="K2133" s="178" t="s">
        <v>171</v>
      </c>
      <c r="L2133" s="42"/>
      <c r="M2133" s="183" t="s">
        <v>21</v>
      </c>
      <c r="N2133" s="184" t="s">
        <v>48</v>
      </c>
      <c r="O2133" s="67"/>
      <c r="P2133" s="185">
        <f>O2133*H2133</f>
        <v>0</v>
      </c>
      <c r="Q2133" s="185">
        <v>3.6600000000000001E-3</v>
      </c>
      <c r="R2133" s="185">
        <f>Q2133*H2133</f>
        <v>0.66612000000000005</v>
      </c>
      <c r="S2133" s="185">
        <v>0</v>
      </c>
      <c r="T2133" s="186">
        <f>S2133*H2133</f>
        <v>0</v>
      </c>
      <c r="U2133" s="37"/>
      <c r="V2133" s="37"/>
      <c r="W2133" s="37"/>
      <c r="X2133" s="37"/>
      <c r="Y2133" s="37"/>
      <c r="Z2133" s="37"/>
      <c r="AA2133" s="37"/>
      <c r="AB2133" s="37"/>
      <c r="AC2133" s="37"/>
      <c r="AD2133" s="37"/>
      <c r="AE2133" s="37"/>
      <c r="AR2133" s="187" t="s">
        <v>286</v>
      </c>
      <c r="AT2133" s="187" t="s">
        <v>167</v>
      </c>
      <c r="AU2133" s="187" t="s">
        <v>87</v>
      </c>
      <c r="AY2133" s="20" t="s">
        <v>165</v>
      </c>
      <c r="BE2133" s="188">
        <f>IF(N2133="základní",J2133,0)</f>
        <v>0</v>
      </c>
      <c r="BF2133" s="188">
        <f>IF(N2133="snížená",J2133,0)</f>
        <v>0</v>
      </c>
      <c r="BG2133" s="188">
        <f>IF(N2133="zákl. přenesená",J2133,0)</f>
        <v>0</v>
      </c>
      <c r="BH2133" s="188">
        <f>IF(N2133="sníž. přenesená",J2133,0)</f>
        <v>0</v>
      </c>
      <c r="BI2133" s="188">
        <f>IF(N2133="nulová",J2133,0)</f>
        <v>0</v>
      </c>
      <c r="BJ2133" s="20" t="s">
        <v>85</v>
      </c>
      <c r="BK2133" s="188">
        <f>ROUND(I2133*H2133,2)</f>
        <v>0</v>
      </c>
      <c r="BL2133" s="20" t="s">
        <v>286</v>
      </c>
      <c r="BM2133" s="187" t="s">
        <v>2657</v>
      </c>
    </row>
    <row r="2134" spans="1:65" s="2" customFormat="1" ht="19.5">
      <c r="A2134" s="37"/>
      <c r="B2134" s="38"/>
      <c r="C2134" s="39"/>
      <c r="D2134" s="189" t="s">
        <v>174</v>
      </c>
      <c r="E2134" s="39"/>
      <c r="F2134" s="190" t="s">
        <v>2658</v>
      </c>
      <c r="G2134" s="39"/>
      <c r="H2134" s="39"/>
      <c r="I2134" s="191"/>
      <c r="J2134" s="39"/>
      <c r="K2134" s="39"/>
      <c r="L2134" s="42"/>
      <c r="M2134" s="192"/>
      <c r="N2134" s="193"/>
      <c r="O2134" s="67"/>
      <c r="P2134" s="67"/>
      <c r="Q2134" s="67"/>
      <c r="R2134" s="67"/>
      <c r="S2134" s="67"/>
      <c r="T2134" s="68"/>
      <c r="U2134" s="37"/>
      <c r="V2134" s="37"/>
      <c r="W2134" s="37"/>
      <c r="X2134" s="37"/>
      <c r="Y2134" s="37"/>
      <c r="Z2134" s="37"/>
      <c r="AA2134" s="37"/>
      <c r="AB2134" s="37"/>
      <c r="AC2134" s="37"/>
      <c r="AD2134" s="37"/>
      <c r="AE2134" s="37"/>
      <c r="AT2134" s="20" t="s">
        <v>174</v>
      </c>
      <c r="AU2134" s="20" t="s">
        <v>87</v>
      </c>
    </row>
    <row r="2135" spans="1:65" s="2" customFormat="1" ht="11.25">
      <c r="A2135" s="37"/>
      <c r="B2135" s="38"/>
      <c r="C2135" s="39"/>
      <c r="D2135" s="194" t="s">
        <v>176</v>
      </c>
      <c r="E2135" s="39"/>
      <c r="F2135" s="195" t="s">
        <v>2659</v>
      </c>
      <c r="G2135" s="39"/>
      <c r="H2135" s="39"/>
      <c r="I2135" s="191"/>
      <c r="J2135" s="39"/>
      <c r="K2135" s="39"/>
      <c r="L2135" s="42"/>
      <c r="M2135" s="192"/>
      <c r="N2135" s="193"/>
      <c r="O2135" s="67"/>
      <c r="P2135" s="67"/>
      <c r="Q2135" s="67"/>
      <c r="R2135" s="67"/>
      <c r="S2135" s="67"/>
      <c r="T2135" s="68"/>
      <c r="U2135" s="37"/>
      <c r="V2135" s="37"/>
      <c r="W2135" s="37"/>
      <c r="X2135" s="37"/>
      <c r="Y2135" s="37"/>
      <c r="Z2135" s="37"/>
      <c r="AA2135" s="37"/>
      <c r="AB2135" s="37"/>
      <c r="AC2135" s="37"/>
      <c r="AD2135" s="37"/>
      <c r="AE2135" s="37"/>
      <c r="AT2135" s="20" t="s">
        <v>176</v>
      </c>
      <c r="AU2135" s="20" t="s">
        <v>87</v>
      </c>
    </row>
    <row r="2136" spans="1:65" s="13" customFormat="1" ht="11.25">
      <c r="B2136" s="196"/>
      <c r="C2136" s="197"/>
      <c r="D2136" s="189" t="s">
        <v>178</v>
      </c>
      <c r="E2136" s="198" t="s">
        <v>21</v>
      </c>
      <c r="F2136" s="199" t="s">
        <v>2660</v>
      </c>
      <c r="G2136" s="197"/>
      <c r="H2136" s="200">
        <v>182</v>
      </c>
      <c r="I2136" s="201"/>
      <c r="J2136" s="197"/>
      <c r="K2136" s="197"/>
      <c r="L2136" s="202"/>
      <c r="M2136" s="203"/>
      <c r="N2136" s="204"/>
      <c r="O2136" s="204"/>
      <c r="P2136" s="204"/>
      <c r="Q2136" s="204"/>
      <c r="R2136" s="204"/>
      <c r="S2136" s="204"/>
      <c r="T2136" s="205"/>
      <c r="AT2136" s="206" t="s">
        <v>178</v>
      </c>
      <c r="AU2136" s="206" t="s">
        <v>87</v>
      </c>
      <c r="AV2136" s="13" t="s">
        <v>87</v>
      </c>
      <c r="AW2136" s="13" t="s">
        <v>38</v>
      </c>
      <c r="AX2136" s="13" t="s">
        <v>77</v>
      </c>
      <c r="AY2136" s="206" t="s">
        <v>165</v>
      </c>
    </row>
    <row r="2137" spans="1:65" s="14" customFormat="1" ht="11.25">
      <c r="B2137" s="207"/>
      <c r="C2137" s="208"/>
      <c r="D2137" s="189" t="s">
        <v>178</v>
      </c>
      <c r="E2137" s="209" t="s">
        <v>21</v>
      </c>
      <c r="F2137" s="210" t="s">
        <v>180</v>
      </c>
      <c r="G2137" s="208"/>
      <c r="H2137" s="211">
        <v>182</v>
      </c>
      <c r="I2137" s="212"/>
      <c r="J2137" s="208"/>
      <c r="K2137" s="208"/>
      <c r="L2137" s="213"/>
      <c r="M2137" s="214"/>
      <c r="N2137" s="215"/>
      <c r="O2137" s="215"/>
      <c r="P2137" s="215"/>
      <c r="Q2137" s="215"/>
      <c r="R2137" s="215"/>
      <c r="S2137" s="215"/>
      <c r="T2137" s="216"/>
      <c r="AT2137" s="217" t="s">
        <v>178</v>
      </c>
      <c r="AU2137" s="217" t="s">
        <v>87</v>
      </c>
      <c r="AV2137" s="14" t="s">
        <v>172</v>
      </c>
      <c r="AW2137" s="14" t="s">
        <v>38</v>
      </c>
      <c r="AX2137" s="14" t="s">
        <v>85</v>
      </c>
      <c r="AY2137" s="217" t="s">
        <v>165</v>
      </c>
    </row>
    <row r="2138" spans="1:65" s="2" customFormat="1" ht="24.2" customHeight="1">
      <c r="A2138" s="37"/>
      <c r="B2138" s="38"/>
      <c r="C2138" s="176" t="s">
        <v>2661</v>
      </c>
      <c r="D2138" s="176" t="s">
        <v>167</v>
      </c>
      <c r="E2138" s="177" t="s">
        <v>2662</v>
      </c>
      <c r="F2138" s="178" t="s">
        <v>2663</v>
      </c>
      <c r="G2138" s="179" t="s">
        <v>189</v>
      </c>
      <c r="H2138" s="180">
        <v>182</v>
      </c>
      <c r="I2138" s="181"/>
      <c r="J2138" s="182">
        <f>ROUND(I2138*H2138,2)</f>
        <v>0</v>
      </c>
      <c r="K2138" s="178" t="s">
        <v>171</v>
      </c>
      <c r="L2138" s="42"/>
      <c r="M2138" s="183" t="s">
        <v>21</v>
      </c>
      <c r="N2138" s="184" t="s">
        <v>48</v>
      </c>
      <c r="O2138" s="67"/>
      <c r="P2138" s="185">
        <f>O2138*H2138</f>
        <v>0</v>
      </c>
      <c r="Q2138" s="185">
        <v>4.5199999999999997E-3</v>
      </c>
      <c r="R2138" s="185">
        <f>Q2138*H2138</f>
        <v>0.82263999999999993</v>
      </c>
      <c r="S2138" s="185">
        <v>0</v>
      </c>
      <c r="T2138" s="186">
        <f>S2138*H2138</f>
        <v>0</v>
      </c>
      <c r="U2138" s="37"/>
      <c r="V2138" s="37"/>
      <c r="W2138" s="37"/>
      <c r="X2138" s="37"/>
      <c r="Y2138" s="37"/>
      <c r="Z2138" s="37"/>
      <c r="AA2138" s="37"/>
      <c r="AB2138" s="37"/>
      <c r="AC2138" s="37"/>
      <c r="AD2138" s="37"/>
      <c r="AE2138" s="37"/>
      <c r="AR2138" s="187" t="s">
        <v>286</v>
      </c>
      <c r="AT2138" s="187" t="s">
        <v>167</v>
      </c>
      <c r="AU2138" s="187" t="s">
        <v>87</v>
      </c>
      <c r="AY2138" s="20" t="s">
        <v>165</v>
      </c>
      <c r="BE2138" s="188">
        <f>IF(N2138="základní",J2138,0)</f>
        <v>0</v>
      </c>
      <c r="BF2138" s="188">
        <f>IF(N2138="snížená",J2138,0)</f>
        <v>0</v>
      </c>
      <c r="BG2138" s="188">
        <f>IF(N2138="zákl. přenesená",J2138,0)</f>
        <v>0</v>
      </c>
      <c r="BH2138" s="188">
        <f>IF(N2138="sníž. přenesená",J2138,0)</f>
        <v>0</v>
      </c>
      <c r="BI2138" s="188">
        <f>IF(N2138="nulová",J2138,0)</f>
        <v>0</v>
      </c>
      <c r="BJ2138" s="20" t="s">
        <v>85</v>
      </c>
      <c r="BK2138" s="188">
        <f>ROUND(I2138*H2138,2)</f>
        <v>0</v>
      </c>
      <c r="BL2138" s="20" t="s">
        <v>286</v>
      </c>
      <c r="BM2138" s="187" t="s">
        <v>2664</v>
      </c>
    </row>
    <row r="2139" spans="1:65" s="2" customFormat="1" ht="19.5">
      <c r="A2139" s="37"/>
      <c r="B2139" s="38"/>
      <c r="C2139" s="39"/>
      <c r="D2139" s="189" t="s">
        <v>174</v>
      </c>
      <c r="E2139" s="39"/>
      <c r="F2139" s="190" t="s">
        <v>2665</v>
      </c>
      <c r="G2139" s="39"/>
      <c r="H2139" s="39"/>
      <c r="I2139" s="191"/>
      <c r="J2139" s="39"/>
      <c r="K2139" s="39"/>
      <c r="L2139" s="42"/>
      <c r="M2139" s="192"/>
      <c r="N2139" s="193"/>
      <c r="O2139" s="67"/>
      <c r="P2139" s="67"/>
      <c r="Q2139" s="67"/>
      <c r="R2139" s="67"/>
      <c r="S2139" s="67"/>
      <c r="T2139" s="68"/>
      <c r="U2139" s="37"/>
      <c r="V2139" s="37"/>
      <c r="W2139" s="37"/>
      <c r="X2139" s="37"/>
      <c r="Y2139" s="37"/>
      <c r="Z2139" s="37"/>
      <c r="AA2139" s="37"/>
      <c r="AB2139" s="37"/>
      <c r="AC2139" s="37"/>
      <c r="AD2139" s="37"/>
      <c r="AE2139" s="37"/>
      <c r="AT2139" s="20" t="s">
        <v>174</v>
      </c>
      <c r="AU2139" s="20" t="s">
        <v>87</v>
      </c>
    </row>
    <row r="2140" spans="1:65" s="2" customFormat="1" ht="11.25">
      <c r="A2140" s="37"/>
      <c r="B2140" s="38"/>
      <c r="C2140" s="39"/>
      <c r="D2140" s="194" t="s">
        <v>176</v>
      </c>
      <c r="E2140" s="39"/>
      <c r="F2140" s="195" t="s">
        <v>2666</v>
      </c>
      <c r="G2140" s="39"/>
      <c r="H2140" s="39"/>
      <c r="I2140" s="191"/>
      <c r="J2140" s="39"/>
      <c r="K2140" s="39"/>
      <c r="L2140" s="42"/>
      <c r="M2140" s="192"/>
      <c r="N2140" s="193"/>
      <c r="O2140" s="67"/>
      <c r="P2140" s="67"/>
      <c r="Q2140" s="67"/>
      <c r="R2140" s="67"/>
      <c r="S2140" s="67"/>
      <c r="T2140" s="68"/>
      <c r="U2140" s="37"/>
      <c r="V2140" s="37"/>
      <c r="W2140" s="37"/>
      <c r="X2140" s="37"/>
      <c r="Y2140" s="37"/>
      <c r="Z2140" s="37"/>
      <c r="AA2140" s="37"/>
      <c r="AB2140" s="37"/>
      <c r="AC2140" s="37"/>
      <c r="AD2140" s="37"/>
      <c r="AE2140" s="37"/>
      <c r="AT2140" s="20" t="s">
        <v>176</v>
      </c>
      <c r="AU2140" s="20" t="s">
        <v>87</v>
      </c>
    </row>
    <row r="2141" spans="1:65" s="13" customFormat="1" ht="11.25">
      <c r="B2141" s="196"/>
      <c r="C2141" s="197"/>
      <c r="D2141" s="189" t="s">
        <v>178</v>
      </c>
      <c r="E2141" s="198" t="s">
        <v>21</v>
      </c>
      <c r="F2141" s="199" t="s">
        <v>2667</v>
      </c>
      <c r="G2141" s="197"/>
      <c r="H2141" s="200">
        <v>182</v>
      </c>
      <c r="I2141" s="201"/>
      <c r="J2141" s="197"/>
      <c r="K2141" s="197"/>
      <c r="L2141" s="202"/>
      <c r="M2141" s="203"/>
      <c r="N2141" s="204"/>
      <c r="O2141" s="204"/>
      <c r="P2141" s="204"/>
      <c r="Q2141" s="204"/>
      <c r="R2141" s="204"/>
      <c r="S2141" s="204"/>
      <c r="T2141" s="205"/>
      <c r="AT2141" s="206" t="s">
        <v>178</v>
      </c>
      <c r="AU2141" s="206" t="s">
        <v>87</v>
      </c>
      <c r="AV2141" s="13" t="s">
        <v>87</v>
      </c>
      <c r="AW2141" s="13" t="s">
        <v>38</v>
      </c>
      <c r="AX2141" s="13" t="s">
        <v>77</v>
      </c>
      <c r="AY2141" s="206" t="s">
        <v>165</v>
      </c>
    </row>
    <row r="2142" spans="1:65" s="14" customFormat="1" ht="11.25">
      <c r="B2142" s="207"/>
      <c r="C2142" s="208"/>
      <c r="D2142" s="189" t="s">
        <v>178</v>
      </c>
      <c r="E2142" s="209" t="s">
        <v>21</v>
      </c>
      <c r="F2142" s="210" t="s">
        <v>180</v>
      </c>
      <c r="G2142" s="208"/>
      <c r="H2142" s="211">
        <v>182</v>
      </c>
      <c r="I2142" s="212"/>
      <c r="J2142" s="208"/>
      <c r="K2142" s="208"/>
      <c r="L2142" s="213"/>
      <c r="M2142" s="214"/>
      <c r="N2142" s="215"/>
      <c r="O2142" s="215"/>
      <c r="P2142" s="215"/>
      <c r="Q2142" s="215"/>
      <c r="R2142" s="215"/>
      <c r="S2142" s="215"/>
      <c r="T2142" s="216"/>
      <c r="AT2142" s="217" t="s">
        <v>178</v>
      </c>
      <c r="AU2142" s="217" t="s">
        <v>87</v>
      </c>
      <c r="AV2142" s="14" t="s">
        <v>172</v>
      </c>
      <c r="AW2142" s="14" t="s">
        <v>38</v>
      </c>
      <c r="AX2142" s="14" t="s">
        <v>85</v>
      </c>
      <c r="AY2142" s="217" t="s">
        <v>165</v>
      </c>
    </row>
    <row r="2143" spans="1:65" s="2" customFormat="1" ht="24.2" customHeight="1">
      <c r="A2143" s="37"/>
      <c r="B2143" s="38"/>
      <c r="C2143" s="176" t="s">
        <v>2668</v>
      </c>
      <c r="D2143" s="176" t="s">
        <v>167</v>
      </c>
      <c r="E2143" s="177" t="s">
        <v>2669</v>
      </c>
      <c r="F2143" s="178" t="s">
        <v>2670</v>
      </c>
      <c r="G2143" s="179" t="s">
        <v>189</v>
      </c>
      <c r="H2143" s="180">
        <v>8.2799999999999994</v>
      </c>
      <c r="I2143" s="181"/>
      <c r="J2143" s="182">
        <f>ROUND(I2143*H2143,2)</f>
        <v>0</v>
      </c>
      <c r="K2143" s="178" t="s">
        <v>171</v>
      </c>
      <c r="L2143" s="42"/>
      <c r="M2143" s="183" t="s">
        <v>21</v>
      </c>
      <c r="N2143" s="184" t="s">
        <v>48</v>
      </c>
      <c r="O2143" s="67"/>
      <c r="P2143" s="185">
        <f>O2143*H2143</f>
        <v>0</v>
      </c>
      <c r="Q2143" s="185">
        <v>6.5100000000000002E-3</v>
      </c>
      <c r="R2143" s="185">
        <f>Q2143*H2143</f>
        <v>5.3902799999999994E-2</v>
      </c>
      <c r="S2143" s="185">
        <v>0</v>
      </c>
      <c r="T2143" s="186">
        <f>S2143*H2143</f>
        <v>0</v>
      </c>
      <c r="U2143" s="37"/>
      <c r="V2143" s="37"/>
      <c r="W2143" s="37"/>
      <c r="X2143" s="37"/>
      <c r="Y2143" s="37"/>
      <c r="Z2143" s="37"/>
      <c r="AA2143" s="37"/>
      <c r="AB2143" s="37"/>
      <c r="AC2143" s="37"/>
      <c r="AD2143" s="37"/>
      <c r="AE2143" s="37"/>
      <c r="AR2143" s="187" t="s">
        <v>286</v>
      </c>
      <c r="AT2143" s="187" t="s">
        <v>167</v>
      </c>
      <c r="AU2143" s="187" t="s">
        <v>87</v>
      </c>
      <c r="AY2143" s="20" t="s">
        <v>165</v>
      </c>
      <c r="BE2143" s="188">
        <f>IF(N2143="základní",J2143,0)</f>
        <v>0</v>
      </c>
      <c r="BF2143" s="188">
        <f>IF(N2143="snížená",J2143,0)</f>
        <v>0</v>
      </c>
      <c r="BG2143" s="188">
        <f>IF(N2143="zákl. přenesená",J2143,0)</f>
        <v>0</v>
      </c>
      <c r="BH2143" s="188">
        <f>IF(N2143="sníž. přenesená",J2143,0)</f>
        <v>0</v>
      </c>
      <c r="BI2143" s="188">
        <f>IF(N2143="nulová",J2143,0)</f>
        <v>0</v>
      </c>
      <c r="BJ2143" s="20" t="s">
        <v>85</v>
      </c>
      <c r="BK2143" s="188">
        <f>ROUND(I2143*H2143,2)</f>
        <v>0</v>
      </c>
      <c r="BL2143" s="20" t="s">
        <v>286</v>
      </c>
      <c r="BM2143" s="187" t="s">
        <v>2671</v>
      </c>
    </row>
    <row r="2144" spans="1:65" s="2" customFormat="1" ht="29.25">
      <c r="A2144" s="37"/>
      <c r="B2144" s="38"/>
      <c r="C2144" s="39"/>
      <c r="D2144" s="189" t="s">
        <v>174</v>
      </c>
      <c r="E2144" s="39"/>
      <c r="F2144" s="190" t="s">
        <v>2672</v>
      </c>
      <c r="G2144" s="39"/>
      <c r="H2144" s="39"/>
      <c r="I2144" s="191"/>
      <c r="J2144" s="39"/>
      <c r="K2144" s="39"/>
      <c r="L2144" s="42"/>
      <c r="M2144" s="192"/>
      <c r="N2144" s="193"/>
      <c r="O2144" s="67"/>
      <c r="P2144" s="67"/>
      <c r="Q2144" s="67"/>
      <c r="R2144" s="67"/>
      <c r="S2144" s="67"/>
      <c r="T2144" s="68"/>
      <c r="U2144" s="37"/>
      <c r="V2144" s="37"/>
      <c r="W2144" s="37"/>
      <c r="X2144" s="37"/>
      <c r="Y2144" s="37"/>
      <c r="Z2144" s="37"/>
      <c r="AA2144" s="37"/>
      <c r="AB2144" s="37"/>
      <c r="AC2144" s="37"/>
      <c r="AD2144" s="37"/>
      <c r="AE2144" s="37"/>
      <c r="AT2144" s="20" t="s">
        <v>174</v>
      </c>
      <c r="AU2144" s="20" t="s">
        <v>87</v>
      </c>
    </row>
    <row r="2145" spans="1:65" s="2" customFormat="1" ht="11.25">
      <c r="A2145" s="37"/>
      <c r="B2145" s="38"/>
      <c r="C2145" s="39"/>
      <c r="D2145" s="194" t="s">
        <v>176</v>
      </c>
      <c r="E2145" s="39"/>
      <c r="F2145" s="195" t="s">
        <v>2673</v>
      </c>
      <c r="G2145" s="39"/>
      <c r="H2145" s="39"/>
      <c r="I2145" s="191"/>
      <c r="J2145" s="39"/>
      <c r="K2145" s="39"/>
      <c r="L2145" s="42"/>
      <c r="M2145" s="192"/>
      <c r="N2145" s="193"/>
      <c r="O2145" s="67"/>
      <c r="P2145" s="67"/>
      <c r="Q2145" s="67"/>
      <c r="R2145" s="67"/>
      <c r="S2145" s="67"/>
      <c r="T2145" s="68"/>
      <c r="U2145" s="37"/>
      <c r="V2145" s="37"/>
      <c r="W2145" s="37"/>
      <c r="X2145" s="37"/>
      <c r="Y2145" s="37"/>
      <c r="Z2145" s="37"/>
      <c r="AA2145" s="37"/>
      <c r="AB2145" s="37"/>
      <c r="AC2145" s="37"/>
      <c r="AD2145" s="37"/>
      <c r="AE2145" s="37"/>
      <c r="AT2145" s="20" t="s">
        <v>176</v>
      </c>
      <c r="AU2145" s="20" t="s">
        <v>87</v>
      </c>
    </row>
    <row r="2146" spans="1:65" s="13" customFormat="1" ht="11.25">
      <c r="B2146" s="196"/>
      <c r="C2146" s="197"/>
      <c r="D2146" s="189" t="s">
        <v>178</v>
      </c>
      <c r="E2146" s="198" t="s">
        <v>21</v>
      </c>
      <c r="F2146" s="199" t="s">
        <v>2674</v>
      </c>
      <c r="G2146" s="197"/>
      <c r="H2146" s="200">
        <v>8.2799999999999994</v>
      </c>
      <c r="I2146" s="201"/>
      <c r="J2146" s="197"/>
      <c r="K2146" s="197"/>
      <c r="L2146" s="202"/>
      <c r="M2146" s="203"/>
      <c r="N2146" s="204"/>
      <c r="O2146" s="204"/>
      <c r="P2146" s="204"/>
      <c r="Q2146" s="204"/>
      <c r="R2146" s="204"/>
      <c r="S2146" s="204"/>
      <c r="T2146" s="205"/>
      <c r="AT2146" s="206" t="s">
        <v>178</v>
      </c>
      <c r="AU2146" s="206" t="s">
        <v>87</v>
      </c>
      <c r="AV2146" s="13" t="s">
        <v>87</v>
      </c>
      <c r="AW2146" s="13" t="s">
        <v>38</v>
      </c>
      <c r="AX2146" s="13" t="s">
        <v>77</v>
      </c>
      <c r="AY2146" s="206" t="s">
        <v>165</v>
      </c>
    </row>
    <row r="2147" spans="1:65" s="14" customFormat="1" ht="11.25">
      <c r="B2147" s="207"/>
      <c r="C2147" s="208"/>
      <c r="D2147" s="189" t="s">
        <v>178</v>
      </c>
      <c r="E2147" s="209" t="s">
        <v>21</v>
      </c>
      <c r="F2147" s="210" t="s">
        <v>180</v>
      </c>
      <c r="G2147" s="208"/>
      <c r="H2147" s="211">
        <v>8.2799999999999994</v>
      </c>
      <c r="I2147" s="212"/>
      <c r="J2147" s="208"/>
      <c r="K2147" s="208"/>
      <c r="L2147" s="213"/>
      <c r="M2147" s="214"/>
      <c r="N2147" s="215"/>
      <c r="O2147" s="215"/>
      <c r="P2147" s="215"/>
      <c r="Q2147" s="215"/>
      <c r="R2147" s="215"/>
      <c r="S2147" s="215"/>
      <c r="T2147" s="216"/>
      <c r="AT2147" s="217" t="s">
        <v>178</v>
      </c>
      <c r="AU2147" s="217" t="s">
        <v>87</v>
      </c>
      <c r="AV2147" s="14" t="s">
        <v>172</v>
      </c>
      <c r="AW2147" s="14" t="s">
        <v>38</v>
      </c>
      <c r="AX2147" s="14" t="s">
        <v>85</v>
      </c>
      <c r="AY2147" s="217" t="s">
        <v>165</v>
      </c>
    </row>
    <row r="2148" spans="1:65" s="2" customFormat="1" ht="24.2" customHeight="1">
      <c r="A2148" s="37"/>
      <c r="B2148" s="38"/>
      <c r="C2148" s="176" t="s">
        <v>2675</v>
      </c>
      <c r="D2148" s="176" t="s">
        <v>167</v>
      </c>
      <c r="E2148" s="177" t="s">
        <v>2676</v>
      </c>
      <c r="F2148" s="178" t="s">
        <v>2677</v>
      </c>
      <c r="G2148" s="179" t="s">
        <v>170</v>
      </c>
      <c r="H2148" s="180">
        <v>11.68</v>
      </c>
      <c r="I2148" s="181"/>
      <c r="J2148" s="182">
        <f>ROUND(I2148*H2148,2)</f>
        <v>0</v>
      </c>
      <c r="K2148" s="178" t="s">
        <v>171</v>
      </c>
      <c r="L2148" s="42"/>
      <c r="M2148" s="183" t="s">
        <v>21</v>
      </c>
      <c r="N2148" s="184" t="s">
        <v>48</v>
      </c>
      <c r="O2148" s="67"/>
      <c r="P2148" s="185">
        <f>O2148*H2148</f>
        <v>0</v>
      </c>
      <c r="Q2148" s="185">
        <v>9.6299999999999997E-3</v>
      </c>
      <c r="R2148" s="185">
        <f>Q2148*H2148</f>
        <v>0.11247839999999999</v>
      </c>
      <c r="S2148" s="185">
        <v>0</v>
      </c>
      <c r="T2148" s="186">
        <f>S2148*H2148</f>
        <v>0</v>
      </c>
      <c r="U2148" s="37"/>
      <c r="V2148" s="37"/>
      <c r="W2148" s="37"/>
      <c r="X2148" s="37"/>
      <c r="Y2148" s="37"/>
      <c r="Z2148" s="37"/>
      <c r="AA2148" s="37"/>
      <c r="AB2148" s="37"/>
      <c r="AC2148" s="37"/>
      <c r="AD2148" s="37"/>
      <c r="AE2148" s="37"/>
      <c r="AR2148" s="187" t="s">
        <v>286</v>
      </c>
      <c r="AT2148" s="187" t="s">
        <v>167</v>
      </c>
      <c r="AU2148" s="187" t="s">
        <v>87</v>
      </c>
      <c r="AY2148" s="20" t="s">
        <v>165</v>
      </c>
      <c r="BE2148" s="188">
        <f>IF(N2148="základní",J2148,0)</f>
        <v>0</v>
      </c>
      <c r="BF2148" s="188">
        <f>IF(N2148="snížená",J2148,0)</f>
        <v>0</v>
      </c>
      <c r="BG2148" s="188">
        <f>IF(N2148="zákl. přenesená",J2148,0)</f>
        <v>0</v>
      </c>
      <c r="BH2148" s="188">
        <f>IF(N2148="sníž. přenesená",J2148,0)</f>
        <v>0</v>
      </c>
      <c r="BI2148" s="188">
        <f>IF(N2148="nulová",J2148,0)</f>
        <v>0</v>
      </c>
      <c r="BJ2148" s="20" t="s">
        <v>85</v>
      </c>
      <c r="BK2148" s="188">
        <f>ROUND(I2148*H2148,2)</f>
        <v>0</v>
      </c>
      <c r="BL2148" s="20" t="s">
        <v>286</v>
      </c>
      <c r="BM2148" s="187" t="s">
        <v>2678</v>
      </c>
    </row>
    <row r="2149" spans="1:65" s="2" customFormat="1" ht="29.25">
      <c r="A2149" s="37"/>
      <c r="B2149" s="38"/>
      <c r="C2149" s="39"/>
      <c r="D2149" s="189" t="s">
        <v>174</v>
      </c>
      <c r="E2149" s="39"/>
      <c r="F2149" s="190" t="s">
        <v>2679</v>
      </c>
      <c r="G2149" s="39"/>
      <c r="H2149" s="39"/>
      <c r="I2149" s="191"/>
      <c r="J2149" s="39"/>
      <c r="K2149" s="39"/>
      <c r="L2149" s="42"/>
      <c r="M2149" s="192"/>
      <c r="N2149" s="193"/>
      <c r="O2149" s="67"/>
      <c r="P2149" s="67"/>
      <c r="Q2149" s="67"/>
      <c r="R2149" s="67"/>
      <c r="S2149" s="67"/>
      <c r="T2149" s="68"/>
      <c r="U2149" s="37"/>
      <c r="V2149" s="37"/>
      <c r="W2149" s="37"/>
      <c r="X2149" s="37"/>
      <c r="Y2149" s="37"/>
      <c r="Z2149" s="37"/>
      <c r="AA2149" s="37"/>
      <c r="AB2149" s="37"/>
      <c r="AC2149" s="37"/>
      <c r="AD2149" s="37"/>
      <c r="AE2149" s="37"/>
      <c r="AT2149" s="20" t="s">
        <v>174</v>
      </c>
      <c r="AU2149" s="20" t="s">
        <v>87</v>
      </c>
    </row>
    <row r="2150" spans="1:65" s="2" customFormat="1" ht="11.25">
      <c r="A2150" s="37"/>
      <c r="B2150" s="38"/>
      <c r="C2150" s="39"/>
      <c r="D2150" s="194" t="s">
        <v>176</v>
      </c>
      <c r="E2150" s="39"/>
      <c r="F2150" s="195" t="s">
        <v>2680</v>
      </c>
      <c r="G2150" s="39"/>
      <c r="H2150" s="39"/>
      <c r="I2150" s="191"/>
      <c r="J2150" s="39"/>
      <c r="K2150" s="39"/>
      <c r="L2150" s="42"/>
      <c r="M2150" s="192"/>
      <c r="N2150" s="193"/>
      <c r="O2150" s="67"/>
      <c r="P2150" s="67"/>
      <c r="Q2150" s="67"/>
      <c r="R2150" s="67"/>
      <c r="S2150" s="67"/>
      <c r="T2150" s="68"/>
      <c r="U2150" s="37"/>
      <c r="V2150" s="37"/>
      <c r="W2150" s="37"/>
      <c r="X2150" s="37"/>
      <c r="Y2150" s="37"/>
      <c r="Z2150" s="37"/>
      <c r="AA2150" s="37"/>
      <c r="AB2150" s="37"/>
      <c r="AC2150" s="37"/>
      <c r="AD2150" s="37"/>
      <c r="AE2150" s="37"/>
      <c r="AT2150" s="20" t="s">
        <v>176</v>
      </c>
      <c r="AU2150" s="20" t="s">
        <v>87</v>
      </c>
    </row>
    <row r="2151" spans="1:65" s="13" customFormat="1" ht="11.25">
      <c r="B2151" s="196"/>
      <c r="C2151" s="197"/>
      <c r="D2151" s="189" t="s">
        <v>178</v>
      </c>
      <c r="E2151" s="198" t="s">
        <v>21</v>
      </c>
      <c r="F2151" s="199" t="s">
        <v>2681</v>
      </c>
      <c r="G2151" s="197"/>
      <c r="H2151" s="200">
        <v>11.68</v>
      </c>
      <c r="I2151" s="201"/>
      <c r="J2151" s="197"/>
      <c r="K2151" s="197"/>
      <c r="L2151" s="202"/>
      <c r="M2151" s="203"/>
      <c r="N2151" s="204"/>
      <c r="O2151" s="204"/>
      <c r="P2151" s="204"/>
      <c r="Q2151" s="204"/>
      <c r="R2151" s="204"/>
      <c r="S2151" s="204"/>
      <c r="T2151" s="205"/>
      <c r="AT2151" s="206" t="s">
        <v>178</v>
      </c>
      <c r="AU2151" s="206" t="s">
        <v>87</v>
      </c>
      <c r="AV2151" s="13" t="s">
        <v>87</v>
      </c>
      <c r="AW2151" s="13" t="s">
        <v>38</v>
      </c>
      <c r="AX2151" s="13" t="s">
        <v>77</v>
      </c>
      <c r="AY2151" s="206" t="s">
        <v>165</v>
      </c>
    </row>
    <row r="2152" spans="1:65" s="14" customFormat="1" ht="11.25">
      <c r="B2152" s="207"/>
      <c r="C2152" s="208"/>
      <c r="D2152" s="189" t="s">
        <v>178</v>
      </c>
      <c r="E2152" s="209" t="s">
        <v>21</v>
      </c>
      <c r="F2152" s="210" t="s">
        <v>180</v>
      </c>
      <c r="G2152" s="208"/>
      <c r="H2152" s="211">
        <v>11.68</v>
      </c>
      <c r="I2152" s="212"/>
      <c r="J2152" s="208"/>
      <c r="K2152" s="208"/>
      <c r="L2152" s="213"/>
      <c r="M2152" s="214"/>
      <c r="N2152" s="215"/>
      <c r="O2152" s="215"/>
      <c r="P2152" s="215"/>
      <c r="Q2152" s="215"/>
      <c r="R2152" s="215"/>
      <c r="S2152" s="215"/>
      <c r="T2152" s="216"/>
      <c r="AT2152" s="217" t="s">
        <v>178</v>
      </c>
      <c r="AU2152" s="217" t="s">
        <v>87</v>
      </c>
      <c r="AV2152" s="14" t="s">
        <v>172</v>
      </c>
      <c r="AW2152" s="14" t="s">
        <v>38</v>
      </c>
      <c r="AX2152" s="14" t="s">
        <v>85</v>
      </c>
      <c r="AY2152" s="217" t="s">
        <v>165</v>
      </c>
    </row>
    <row r="2153" spans="1:65" s="2" customFormat="1" ht="24.2" customHeight="1">
      <c r="A2153" s="37"/>
      <c r="B2153" s="38"/>
      <c r="C2153" s="176" t="s">
        <v>2682</v>
      </c>
      <c r="D2153" s="176" t="s">
        <v>167</v>
      </c>
      <c r="E2153" s="177" t="s">
        <v>2683</v>
      </c>
      <c r="F2153" s="178" t="s">
        <v>2684</v>
      </c>
      <c r="G2153" s="179" t="s">
        <v>189</v>
      </c>
      <c r="H2153" s="180">
        <v>53.2</v>
      </c>
      <c r="I2153" s="181"/>
      <c r="J2153" s="182">
        <f>ROUND(I2153*H2153,2)</f>
        <v>0</v>
      </c>
      <c r="K2153" s="178" t="s">
        <v>171</v>
      </c>
      <c r="L2153" s="42"/>
      <c r="M2153" s="183" t="s">
        <v>21</v>
      </c>
      <c r="N2153" s="184" t="s">
        <v>48</v>
      </c>
      <c r="O2153" s="67"/>
      <c r="P2153" s="185">
        <f>O2153*H2153</f>
        <v>0</v>
      </c>
      <c r="Q2153" s="185">
        <v>2.8300000000000001E-3</v>
      </c>
      <c r="R2153" s="185">
        <f>Q2153*H2153</f>
        <v>0.15055600000000002</v>
      </c>
      <c r="S2153" s="185">
        <v>0</v>
      </c>
      <c r="T2153" s="186">
        <f>S2153*H2153</f>
        <v>0</v>
      </c>
      <c r="U2153" s="37"/>
      <c r="V2153" s="37"/>
      <c r="W2153" s="37"/>
      <c r="X2153" s="37"/>
      <c r="Y2153" s="37"/>
      <c r="Z2153" s="37"/>
      <c r="AA2153" s="37"/>
      <c r="AB2153" s="37"/>
      <c r="AC2153" s="37"/>
      <c r="AD2153" s="37"/>
      <c r="AE2153" s="37"/>
      <c r="AR2153" s="187" t="s">
        <v>286</v>
      </c>
      <c r="AT2153" s="187" t="s">
        <v>167</v>
      </c>
      <c r="AU2153" s="187" t="s">
        <v>87</v>
      </c>
      <c r="AY2153" s="20" t="s">
        <v>165</v>
      </c>
      <c r="BE2153" s="188">
        <f>IF(N2153="základní",J2153,0)</f>
        <v>0</v>
      </c>
      <c r="BF2153" s="188">
        <f>IF(N2153="snížená",J2153,0)</f>
        <v>0</v>
      </c>
      <c r="BG2153" s="188">
        <f>IF(N2153="zákl. přenesená",J2153,0)</f>
        <v>0</v>
      </c>
      <c r="BH2153" s="188">
        <f>IF(N2153="sníž. přenesená",J2153,0)</f>
        <v>0</v>
      </c>
      <c r="BI2153" s="188">
        <f>IF(N2153="nulová",J2153,0)</f>
        <v>0</v>
      </c>
      <c r="BJ2153" s="20" t="s">
        <v>85</v>
      </c>
      <c r="BK2153" s="188">
        <f>ROUND(I2153*H2153,2)</f>
        <v>0</v>
      </c>
      <c r="BL2153" s="20" t="s">
        <v>286</v>
      </c>
      <c r="BM2153" s="187" t="s">
        <v>2685</v>
      </c>
    </row>
    <row r="2154" spans="1:65" s="2" customFormat="1" ht="19.5">
      <c r="A2154" s="37"/>
      <c r="B2154" s="38"/>
      <c r="C2154" s="39"/>
      <c r="D2154" s="189" t="s">
        <v>174</v>
      </c>
      <c r="E2154" s="39"/>
      <c r="F2154" s="190" t="s">
        <v>2686</v>
      </c>
      <c r="G2154" s="39"/>
      <c r="H2154" s="39"/>
      <c r="I2154" s="191"/>
      <c r="J2154" s="39"/>
      <c r="K2154" s="39"/>
      <c r="L2154" s="42"/>
      <c r="M2154" s="192"/>
      <c r="N2154" s="193"/>
      <c r="O2154" s="67"/>
      <c r="P2154" s="67"/>
      <c r="Q2154" s="67"/>
      <c r="R2154" s="67"/>
      <c r="S2154" s="67"/>
      <c r="T2154" s="68"/>
      <c r="U2154" s="37"/>
      <c r="V2154" s="37"/>
      <c r="W2154" s="37"/>
      <c r="X2154" s="37"/>
      <c r="Y2154" s="37"/>
      <c r="Z2154" s="37"/>
      <c r="AA2154" s="37"/>
      <c r="AB2154" s="37"/>
      <c r="AC2154" s="37"/>
      <c r="AD2154" s="37"/>
      <c r="AE2154" s="37"/>
      <c r="AT2154" s="20" t="s">
        <v>174</v>
      </c>
      <c r="AU2154" s="20" t="s">
        <v>87</v>
      </c>
    </row>
    <row r="2155" spans="1:65" s="2" customFormat="1" ht="11.25">
      <c r="A2155" s="37"/>
      <c r="B2155" s="38"/>
      <c r="C2155" s="39"/>
      <c r="D2155" s="194" t="s">
        <v>176</v>
      </c>
      <c r="E2155" s="39"/>
      <c r="F2155" s="195" t="s">
        <v>2687</v>
      </c>
      <c r="G2155" s="39"/>
      <c r="H2155" s="39"/>
      <c r="I2155" s="191"/>
      <c r="J2155" s="39"/>
      <c r="K2155" s="39"/>
      <c r="L2155" s="42"/>
      <c r="M2155" s="192"/>
      <c r="N2155" s="193"/>
      <c r="O2155" s="67"/>
      <c r="P2155" s="67"/>
      <c r="Q2155" s="67"/>
      <c r="R2155" s="67"/>
      <c r="S2155" s="67"/>
      <c r="T2155" s="68"/>
      <c r="U2155" s="37"/>
      <c r="V2155" s="37"/>
      <c r="W2155" s="37"/>
      <c r="X2155" s="37"/>
      <c r="Y2155" s="37"/>
      <c r="Z2155" s="37"/>
      <c r="AA2155" s="37"/>
      <c r="AB2155" s="37"/>
      <c r="AC2155" s="37"/>
      <c r="AD2155" s="37"/>
      <c r="AE2155" s="37"/>
      <c r="AT2155" s="20" t="s">
        <v>176</v>
      </c>
      <c r="AU2155" s="20" t="s">
        <v>87</v>
      </c>
    </row>
    <row r="2156" spans="1:65" s="13" customFormat="1" ht="11.25">
      <c r="B2156" s="196"/>
      <c r="C2156" s="197"/>
      <c r="D2156" s="189" t="s">
        <v>178</v>
      </c>
      <c r="E2156" s="198" t="s">
        <v>21</v>
      </c>
      <c r="F2156" s="199" t="s">
        <v>2688</v>
      </c>
      <c r="G2156" s="197"/>
      <c r="H2156" s="200">
        <v>53.2</v>
      </c>
      <c r="I2156" s="201"/>
      <c r="J2156" s="197"/>
      <c r="K2156" s="197"/>
      <c r="L2156" s="202"/>
      <c r="M2156" s="203"/>
      <c r="N2156" s="204"/>
      <c r="O2156" s="204"/>
      <c r="P2156" s="204"/>
      <c r="Q2156" s="204"/>
      <c r="R2156" s="204"/>
      <c r="S2156" s="204"/>
      <c r="T2156" s="205"/>
      <c r="AT2156" s="206" t="s">
        <v>178</v>
      </c>
      <c r="AU2156" s="206" t="s">
        <v>87</v>
      </c>
      <c r="AV2156" s="13" t="s">
        <v>87</v>
      </c>
      <c r="AW2156" s="13" t="s">
        <v>38</v>
      </c>
      <c r="AX2156" s="13" t="s">
        <v>77</v>
      </c>
      <c r="AY2156" s="206" t="s">
        <v>165</v>
      </c>
    </row>
    <row r="2157" spans="1:65" s="14" customFormat="1" ht="11.25">
      <c r="B2157" s="207"/>
      <c r="C2157" s="208"/>
      <c r="D2157" s="189" t="s">
        <v>178</v>
      </c>
      <c r="E2157" s="209" t="s">
        <v>21</v>
      </c>
      <c r="F2157" s="210" t="s">
        <v>180</v>
      </c>
      <c r="G2157" s="208"/>
      <c r="H2157" s="211">
        <v>53.2</v>
      </c>
      <c r="I2157" s="212"/>
      <c r="J2157" s="208"/>
      <c r="K2157" s="208"/>
      <c r="L2157" s="213"/>
      <c r="M2157" s="214"/>
      <c r="N2157" s="215"/>
      <c r="O2157" s="215"/>
      <c r="P2157" s="215"/>
      <c r="Q2157" s="215"/>
      <c r="R2157" s="215"/>
      <c r="S2157" s="215"/>
      <c r="T2157" s="216"/>
      <c r="AT2157" s="217" t="s">
        <v>178</v>
      </c>
      <c r="AU2157" s="217" t="s">
        <v>87</v>
      </c>
      <c r="AV2157" s="14" t="s">
        <v>172</v>
      </c>
      <c r="AW2157" s="14" t="s">
        <v>38</v>
      </c>
      <c r="AX2157" s="14" t="s">
        <v>85</v>
      </c>
      <c r="AY2157" s="217" t="s">
        <v>165</v>
      </c>
    </row>
    <row r="2158" spans="1:65" s="2" customFormat="1" ht="24.2" customHeight="1">
      <c r="A2158" s="37"/>
      <c r="B2158" s="38"/>
      <c r="C2158" s="176" t="s">
        <v>2689</v>
      </c>
      <c r="D2158" s="176" t="s">
        <v>167</v>
      </c>
      <c r="E2158" s="177" t="s">
        <v>2690</v>
      </c>
      <c r="F2158" s="178" t="s">
        <v>2691</v>
      </c>
      <c r="G2158" s="179" t="s">
        <v>449</v>
      </c>
      <c r="H2158" s="180">
        <v>7450</v>
      </c>
      <c r="I2158" s="181"/>
      <c r="J2158" s="182">
        <f>ROUND(I2158*H2158,2)</f>
        <v>0</v>
      </c>
      <c r="K2158" s="178" t="s">
        <v>171</v>
      </c>
      <c r="L2158" s="42"/>
      <c r="M2158" s="183" t="s">
        <v>21</v>
      </c>
      <c r="N2158" s="184" t="s">
        <v>48</v>
      </c>
      <c r="O2158" s="67"/>
      <c r="P2158" s="185">
        <f>O2158*H2158</f>
        <v>0</v>
      </c>
      <c r="Q2158" s="185">
        <v>8.0000000000000007E-5</v>
      </c>
      <c r="R2158" s="185">
        <f>Q2158*H2158</f>
        <v>0.59600000000000009</v>
      </c>
      <c r="S2158" s="185">
        <v>0</v>
      </c>
      <c r="T2158" s="186">
        <f>S2158*H2158</f>
        <v>0</v>
      </c>
      <c r="U2158" s="37"/>
      <c r="V2158" s="37"/>
      <c r="W2158" s="37"/>
      <c r="X2158" s="37"/>
      <c r="Y2158" s="37"/>
      <c r="Z2158" s="37"/>
      <c r="AA2158" s="37"/>
      <c r="AB2158" s="37"/>
      <c r="AC2158" s="37"/>
      <c r="AD2158" s="37"/>
      <c r="AE2158" s="37"/>
      <c r="AR2158" s="187" t="s">
        <v>286</v>
      </c>
      <c r="AT2158" s="187" t="s">
        <v>167</v>
      </c>
      <c r="AU2158" s="187" t="s">
        <v>87</v>
      </c>
      <c r="AY2158" s="20" t="s">
        <v>165</v>
      </c>
      <c r="BE2158" s="188">
        <f>IF(N2158="základní",J2158,0)</f>
        <v>0</v>
      </c>
      <c r="BF2158" s="188">
        <f>IF(N2158="snížená",J2158,0)</f>
        <v>0</v>
      </c>
      <c r="BG2158" s="188">
        <f>IF(N2158="zákl. přenesená",J2158,0)</f>
        <v>0</v>
      </c>
      <c r="BH2158" s="188">
        <f>IF(N2158="sníž. přenesená",J2158,0)</f>
        <v>0</v>
      </c>
      <c r="BI2158" s="188">
        <f>IF(N2158="nulová",J2158,0)</f>
        <v>0</v>
      </c>
      <c r="BJ2158" s="20" t="s">
        <v>85</v>
      </c>
      <c r="BK2158" s="188">
        <f>ROUND(I2158*H2158,2)</f>
        <v>0</v>
      </c>
      <c r="BL2158" s="20" t="s">
        <v>286</v>
      </c>
      <c r="BM2158" s="187" t="s">
        <v>2692</v>
      </c>
    </row>
    <row r="2159" spans="1:65" s="2" customFormat="1" ht="19.5">
      <c r="A2159" s="37"/>
      <c r="B2159" s="38"/>
      <c r="C2159" s="39"/>
      <c r="D2159" s="189" t="s">
        <v>174</v>
      </c>
      <c r="E2159" s="39"/>
      <c r="F2159" s="190" t="s">
        <v>2693</v>
      </c>
      <c r="G2159" s="39"/>
      <c r="H2159" s="39"/>
      <c r="I2159" s="191"/>
      <c r="J2159" s="39"/>
      <c r="K2159" s="39"/>
      <c r="L2159" s="42"/>
      <c r="M2159" s="192"/>
      <c r="N2159" s="193"/>
      <c r="O2159" s="67"/>
      <c r="P2159" s="67"/>
      <c r="Q2159" s="67"/>
      <c r="R2159" s="67"/>
      <c r="S2159" s="67"/>
      <c r="T2159" s="68"/>
      <c r="U2159" s="37"/>
      <c r="V2159" s="37"/>
      <c r="W2159" s="37"/>
      <c r="X2159" s="37"/>
      <c r="Y2159" s="37"/>
      <c r="Z2159" s="37"/>
      <c r="AA2159" s="37"/>
      <c r="AB2159" s="37"/>
      <c r="AC2159" s="37"/>
      <c r="AD2159" s="37"/>
      <c r="AE2159" s="37"/>
      <c r="AT2159" s="20" t="s">
        <v>174</v>
      </c>
      <c r="AU2159" s="20" t="s">
        <v>87</v>
      </c>
    </row>
    <row r="2160" spans="1:65" s="2" customFormat="1" ht="11.25">
      <c r="A2160" s="37"/>
      <c r="B2160" s="38"/>
      <c r="C2160" s="39"/>
      <c r="D2160" s="194" t="s">
        <v>176</v>
      </c>
      <c r="E2160" s="39"/>
      <c r="F2160" s="195" t="s">
        <v>2694</v>
      </c>
      <c r="G2160" s="39"/>
      <c r="H2160" s="39"/>
      <c r="I2160" s="191"/>
      <c r="J2160" s="39"/>
      <c r="K2160" s="39"/>
      <c r="L2160" s="42"/>
      <c r="M2160" s="192"/>
      <c r="N2160" s="193"/>
      <c r="O2160" s="67"/>
      <c r="P2160" s="67"/>
      <c r="Q2160" s="67"/>
      <c r="R2160" s="67"/>
      <c r="S2160" s="67"/>
      <c r="T2160" s="68"/>
      <c r="U2160" s="37"/>
      <c r="V2160" s="37"/>
      <c r="W2160" s="37"/>
      <c r="X2160" s="37"/>
      <c r="Y2160" s="37"/>
      <c r="Z2160" s="37"/>
      <c r="AA2160" s="37"/>
      <c r="AB2160" s="37"/>
      <c r="AC2160" s="37"/>
      <c r="AD2160" s="37"/>
      <c r="AE2160" s="37"/>
      <c r="AT2160" s="20" t="s">
        <v>176</v>
      </c>
      <c r="AU2160" s="20" t="s">
        <v>87</v>
      </c>
    </row>
    <row r="2161" spans="1:65" s="13" customFormat="1" ht="11.25">
      <c r="B2161" s="196"/>
      <c r="C2161" s="197"/>
      <c r="D2161" s="189" t="s">
        <v>178</v>
      </c>
      <c r="E2161" s="198" t="s">
        <v>21</v>
      </c>
      <c r="F2161" s="199" t="s">
        <v>2695</v>
      </c>
      <c r="G2161" s="197"/>
      <c r="H2161" s="200">
        <v>7450</v>
      </c>
      <c r="I2161" s="201"/>
      <c r="J2161" s="197"/>
      <c r="K2161" s="197"/>
      <c r="L2161" s="202"/>
      <c r="M2161" s="203"/>
      <c r="N2161" s="204"/>
      <c r="O2161" s="204"/>
      <c r="P2161" s="204"/>
      <c r="Q2161" s="204"/>
      <c r="R2161" s="204"/>
      <c r="S2161" s="204"/>
      <c r="T2161" s="205"/>
      <c r="AT2161" s="206" t="s">
        <v>178</v>
      </c>
      <c r="AU2161" s="206" t="s">
        <v>87</v>
      </c>
      <c r="AV2161" s="13" t="s">
        <v>87</v>
      </c>
      <c r="AW2161" s="13" t="s">
        <v>38</v>
      </c>
      <c r="AX2161" s="13" t="s">
        <v>77</v>
      </c>
      <c r="AY2161" s="206" t="s">
        <v>165</v>
      </c>
    </row>
    <row r="2162" spans="1:65" s="14" customFormat="1" ht="11.25">
      <c r="B2162" s="207"/>
      <c r="C2162" s="208"/>
      <c r="D2162" s="189" t="s">
        <v>178</v>
      </c>
      <c r="E2162" s="209" t="s">
        <v>21</v>
      </c>
      <c r="F2162" s="210" t="s">
        <v>180</v>
      </c>
      <c r="G2162" s="208"/>
      <c r="H2162" s="211">
        <v>7450</v>
      </c>
      <c r="I2162" s="212"/>
      <c r="J2162" s="208"/>
      <c r="K2162" s="208"/>
      <c r="L2162" s="213"/>
      <c r="M2162" s="214"/>
      <c r="N2162" s="215"/>
      <c r="O2162" s="215"/>
      <c r="P2162" s="215"/>
      <c r="Q2162" s="215"/>
      <c r="R2162" s="215"/>
      <c r="S2162" s="215"/>
      <c r="T2162" s="216"/>
      <c r="AT2162" s="217" t="s">
        <v>178</v>
      </c>
      <c r="AU2162" s="217" t="s">
        <v>87</v>
      </c>
      <c r="AV2162" s="14" t="s">
        <v>172</v>
      </c>
      <c r="AW2162" s="14" t="s">
        <v>38</v>
      </c>
      <c r="AX2162" s="14" t="s">
        <v>85</v>
      </c>
      <c r="AY2162" s="217" t="s">
        <v>165</v>
      </c>
    </row>
    <row r="2163" spans="1:65" s="2" customFormat="1" ht="24.2" customHeight="1">
      <c r="A2163" s="37"/>
      <c r="B2163" s="38"/>
      <c r="C2163" s="176" t="s">
        <v>2696</v>
      </c>
      <c r="D2163" s="176" t="s">
        <v>167</v>
      </c>
      <c r="E2163" s="177" t="s">
        <v>2697</v>
      </c>
      <c r="F2163" s="178" t="s">
        <v>2698</v>
      </c>
      <c r="G2163" s="179" t="s">
        <v>189</v>
      </c>
      <c r="H2163" s="180">
        <v>31.329000000000001</v>
      </c>
      <c r="I2163" s="181"/>
      <c r="J2163" s="182">
        <f>ROUND(I2163*H2163,2)</f>
        <v>0</v>
      </c>
      <c r="K2163" s="178" t="s">
        <v>171</v>
      </c>
      <c r="L2163" s="42"/>
      <c r="M2163" s="183" t="s">
        <v>21</v>
      </c>
      <c r="N2163" s="184" t="s">
        <v>48</v>
      </c>
      <c r="O2163" s="67"/>
      <c r="P2163" s="185">
        <f>O2163*H2163</f>
        <v>0</v>
      </c>
      <c r="Q2163" s="185">
        <v>1.5E-3</v>
      </c>
      <c r="R2163" s="185">
        <f>Q2163*H2163</f>
        <v>4.6993500000000001E-2</v>
      </c>
      <c r="S2163" s="185">
        <v>0</v>
      </c>
      <c r="T2163" s="186">
        <f>S2163*H2163</f>
        <v>0</v>
      </c>
      <c r="U2163" s="37"/>
      <c r="V2163" s="37"/>
      <c r="W2163" s="37"/>
      <c r="X2163" s="37"/>
      <c r="Y2163" s="37"/>
      <c r="Z2163" s="37"/>
      <c r="AA2163" s="37"/>
      <c r="AB2163" s="37"/>
      <c r="AC2163" s="37"/>
      <c r="AD2163" s="37"/>
      <c r="AE2163" s="37"/>
      <c r="AR2163" s="187" t="s">
        <v>286</v>
      </c>
      <c r="AT2163" s="187" t="s">
        <v>167</v>
      </c>
      <c r="AU2163" s="187" t="s">
        <v>87</v>
      </c>
      <c r="AY2163" s="20" t="s">
        <v>165</v>
      </c>
      <c r="BE2163" s="188">
        <f>IF(N2163="základní",J2163,0)</f>
        <v>0</v>
      </c>
      <c r="BF2163" s="188">
        <f>IF(N2163="snížená",J2163,0)</f>
        <v>0</v>
      </c>
      <c r="BG2163" s="188">
        <f>IF(N2163="zákl. přenesená",J2163,0)</f>
        <v>0</v>
      </c>
      <c r="BH2163" s="188">
        <f>IF(N2163="sníž. přenesená",J2163,0)</f>
        <v>0</v>
      </c>
      <c r="BI2163" s="188">
        <f>IF(N2163="nulová",J2163,0)</f>
        <v>0</v>
      </c>
      <c r="BJ2163" s="20" t="s">
        <v>85</v>
      </c>
      <c r="BK2163" s="188">
        <f>ROUND(I2163*H2163,2)</f>
        <v>0</v>
      </c>
      <c r="BL2163" s="20" t="s">
        <v>286</v>
      </c>
      <c r="BM2163" s="187" t="s">
        <v>2699</v>
      </c>
    </row>
    <row r="2164" spans="1:65" s="2" customFormat="1" ht="19.5">
      <c r="A2164" s="37"/>
      <c r="B2164" s="38"/>
      <c r="C2164" s="39"/>
      <c r="D2164" s="189" t="s">
        <v>174</v>
      </c>
      <c r="E2164" s="39"/>
      <c r="F2164" s="190" t="s">
        <v>2700</v>
      </c>
      <c r="G2164" s="39"/>
      <c r="H2164" s="39"/>
      <c r="I2164" s="191"/>
      <c r="J2164" s="39"/>
      <c r="K2164" s="39"/>
      <c r="L2164" s="42"/>
      <c r="M2164" s="192"/>
      <c r="N2164" s="193"/>
      <c r="O2164" s="67"/>
      <c r="P2164" s="67"/>
      <c r="Q2164" s="67"/>
      <c r="R2164" s="67"/>
      <c r="S2164" s="67"/>
      <c r="T2164" s="68"/>
      <c r="U2164" s="37"/>
      <c r="V2164" s="37"/>
      <c r="W2164" s="37"/>
      <c r="X2164" s="37"/>
      <c r="Y2164" s="37"/>
      <c r="Z2164" s="37"/>
      <c r="AA2164" s="37"/>
      <c r="AB2164" s="37"/>
      <c r="AC2164" s="37"/>
      <c r="AD2164" s="37"/>
      <c r="AE2164" s="37"/>
      <c r="AT2164" s="20" t="s">
        <v>174</v>
      </c>
      <c r="AU2164" s="20" t="s">
        <v>87</v>
      </c>
    </row>
    <row r="2165" spans="1:65" s="2" customFormat="1" ht="11.25">
      <c r="A2165" s="37"/>
      <c r="B2165" s="38"/>
      <c r="C2165" s="39"/>
      <c r="D2165" s="194" t="s">
        <v>176</v>
      </c>
      <c r="E2165" s="39"/>
      <c r="F2165" s="195" t="s">
        <v>2701</v>
      </c>
      <c r="G2165" s="39"/>
      <c r="H2165" s="39"/>
      <c r="I2165" s="191"/>
      <c r="J2165" s="39"/>
      <c r="K2165" s="39"/>
      <c r="L2165" s="42"/>
      <c r="M2165" s="192"/>
      <c r="N2165" s="193"/>
      <c r="O2165" s="67"/>
      <c r="P2165" s="67"/>
      <c r="Q2165" s="67"/>
      <c r="R2165" s="67"/>
      <c r="S2165" s="67"/>
      <c r="T2165" s="68"/>
      <c r="U2165" s="37"/>
      <c r="V2165" s="37"/>
      <c r="W2165" s="37"/>
      <c r="X2165" s="37"/>
      <c r="Y2165" s="37"/>
      <c r="Z2165" s="37"/>
      <c r="AA2165" s="37"/>
      <c r="AB2165" s="37"/>
      <c r="AC2165" s="37"/>
      <c r="AD2165" s="37"/>
      <c r="AE2165" s="37"/>
      <c r="AT2165" s="20" t="s">
        <v>176</v>
      </c>
      <c r="AU2165" s="20" t="s">
        <v>87</v>
      </c>
    </row>
    <row r="2166" spans="1:65" s="13" customFormat="1" ht="22.5">
      <c r="B2166" s="196"/>
      <c r="C2166" s="197"/>
      <c r="D2166" s="189" t="s">
        <v>178</v>
      </c>
      <c r="E2166" s="198" t="s">
        <v>21</v>
      </c>
      <c r="F2166" s="199" t="s">
        <v>2702</v>
      </c>
      <c r="G2166" s="197"/>
      <c r="H2166" s="200">
        <v>31.329000000000001</v>
      </c>
      <c r="I2166" s="201"/>
      <c r="J2166" s="197"/>
      <c r="K2166" s="197"/>
      <c r="L2166" s="202"/>
      <c r="M2166" s="203"/>
      <c r="N2166" s="204"/>
      <c r="O2166" s="204"/>
      <c r="P2166" s="204"/>
      <c r="Q2166" s="204"/>
      <c r="R2166" s="204"/>
      <c r="S2166" s="204"/>
      <c r="T2166" s="205"/>
      <c r="AT2166" s="206" t="s">
        <v>178</v>
      </c>
      <c r="AU2166" s="206" t="s">
        <v>87</v>
      </c>
      <c r="AV2166" s="13" t="s">
        <v>87</v>
      </c>
      <c r="AW2166" s="13" t="s">
        <v>38</v>
      </c>
      <c r="AX2166" s="13" t="s">
        <v>77</v>
      </c>
      <c r="AY2166" s="206" t="s">
        <v>165</v>
      </c>
    </row>
    <row r="2167" spans="1:65" s="14" customFormat="1" ht="11.25">
      <c r="B2167" s="207"/>
      <c r="C2167" s="208"/>
      <c r="D2167" s="189" t="s">
        <v>178</v>
      </c>
      <c r="E2167" s="209" t="s">
        <v>21</v>
      </c>
      <c r="F2167" s="210" t="s">
        <v>180</v>
      </c>
      <c r="G2167" s="208"/>
      <c r="H2167" s="211">
        <v>31.329000000000001</v>
      </c>
      <c r="I2167" s="212"/>
      <c r="J2167" s="208"/>
      <c r="K2167" s="208"/>
      <c r="L2167" s="213"/>
      <c r="M2167" s="214"/>
      <c r="N2167" s="215"/>
      <c r="O2167" s="215"/>
      <c r="P2167" s="215"/>
      <c r="Q2167" s="215"/>
      <c r="R2167" s="215"/>
      <c r="S2167" s="215"/>
      <c r="T2167" s="216"/>
      <c r="AT2167" s="217" t="s">
        <v>178</v>
      </c>
      <c r="AU2167" s="217" t="s">
        <v>87</v>
      </c>
      <c r="AV2167" s="14" t="s">
        <v>172</v>
      </c>
      <c r="AW2167" s="14" t="s">
        <v>38</v>
      </c>
      <c r="AX2167" s="14" t="s">
        <v>85</v>
      </c>
      <c r="AY2167" s="217" t="s">
        <v>165</v>
      </c>
    </row>
    <row r="2168" spans="1:65" s="2" customFormat="1" ht="24.2" customHeight="1">
      <c r="A2168" s="37"/>
      <c r="B2168" s="38"/>
      <c r="C2168" s="176" t="s">
        <v>2703</v>
      </c>
      <c r="D2168" s="176" t="s">
        <v>167</v>
      </c>
      <c r="E2168" s="177" t="s">
        <v>2704</v>
      </c>
      <c r="F2168" s="178" t="s">
        <v>2705</v>
      </c>
      <c r="G2168" s="179" t="s">
        <v>189</v>
      </c>
      <c r="H2168" s="180">
        <v>11.43</v>
      </c>
      <c r="I2168" s="181"/>
      <c r="J2168" s="182">
        <f>ROUND(I2168*H2168,2)</f>
        <v>0</v>
      </c>
      <c r="K2168" s="178" t="s">
        <v>171</v>
      </c>
      <c r="L2168" s="42"/>
      <c r="M2168" s="183" t="s">
        <v>21</v>
      </c>
      <c r="N2168" s="184" t="s">
        <v>48</v>
      </c>
      <c r="O2168" s="67"/>
      <c r="P2168" s="185">
        <f>O2168*H2168</f>
        <v>0</v>
      </c>
      <c r="Q2168" s="185">
        <v>1.75E-3</v>
      </c>
      <c r="R2168" s="185">
        <f>Q2168*H2168</f>
        <v>2.0002499999999999E-2</v>
      </c>
      <c r="S2168" s="185">
        <v>0</v>
      </c>
      <c r="T2168" s="186">
        <f>S2168*H2168</f>
        <v>0</v>
      </c>
      <c r="U2168" s="37"/>
      <c r="V2168" s="37"/>
      <c r="W2168" s="37"/>
      <c r="X2168" s="37"/>
      <c r="Y2168" s="37"/>
      <c r="Z2168" s="37"/>
      <c r="AA2168" s="37"/>
      <c r="AB2168" s="37"/>
      <c r="AC2168" s="37"/>
      <c r="AD2168" s="37"/>
      <c r="AE2168" s="37"/>
      <c r="AR2168" s="187" t="s">
        <v>286</v>
      </c>
      <c r="AT2168" s="187" t="s">
        <v>167</v>
      </c>
      <c r="AU2168" s="187" t="s">
        <v>87</v>
      </c>
      <c r="AY2168" s="20" t="s">
        <v>165</v>
      </c>
      <c r="BE2168" s="188">
        <f>IF(N2168="základní",J2168,0)</f>
        <v>0</v>
      </c>
      <c r="BF2168" s="188">
        <f>IF(N2168="snížená",J2168,0)</f>
        <v>0</v>
      </c>
      <c r="BG2168" s="188">
        <f>IF(N2168="zákl. přenesená",J2168,0)</f>
        <v>0</v>
      </c>
      <c r="BH2168" s="188">
        <f>IF(N2168="sníž. přenesená",J2168,0)</f>
        <v>0</v>
      </c>
      <c r="BI2168" s="188">
        <f>IF(N2168="nulová",J2168,0)</f>
        <v>0</v>
      </c>
      <c r="BJ2168" s="20" t="s">
        <v>85</v>
      </c>
      <c r="BK2168" s="188">
        <f>ROUND(I2168*H2168,2)</f>
        <v>0</v>
      </c>
      <c r="BL2168" s="20" t="s">
        <v>286</v>
      </c>
      <c r="BM2168" s="187" t="s">
        <v>2706</v>
      </c>
    </row>
    <row r="2169" spans="1:65" s="2" customFormat="1" ht="19.5">
      <c r="A2169" s="37"/>
      <c r="B2169" s="38"/>
      <c r="C2169" s="39"/>
      <c r="D2169" s="189" t="s">
        <v>174</v>
      </c>
      <c r="E2169" s="39"/>
      <c r="F2169" s="190" t="s">
        <v>2707</v>
      </c>
      <c r="G2169" s="39"/>
      <c r="H2169" s="39"/>
      <c r="I2169" s="191"/>
      <c r="J2169" s="39"/>
      <c r="K2169" s="39"/>
      <c r="L2169" s="42"/>
      <c r="M2169" s="192"/>
      <c r="N2169" s="193"/>
      <c r="O2169" s="67"/>
      <c r="P2169" s="67"/>
      <c r="Q2169" s="67"/>
      <c r="R2169" s="67"/>
      <c r="S2169" s="67"/>
      <c r="T2169" s="68"/>
      <c r="U2169" s="37"/>
      <c r="V2169" s="37"/>
      <c r="W2169" s="37"/>
      <c r="X2169" s="37"/>
      <c r="Y2169" s="37"/>
      <c r="Z2169" s="37"/>
      <c r="AA2169" s="37"/>
      <c r="AB2169" s="37"/>
      <c r="AC2169" s="37"/>
      <c r="AD2169" s="37"/>
      <c r="AE2169" s="37"/>
      <c r="AT2169" s="20" t="s">
        <v>174</v>
      </c>
      <c r="AU2169" s="20" t="s">
        <v>87</v>
      </c>
    </row>
    <row r="2170" spans="1:65" s="2" customFormat="1" ht="11.25">
      <c r="A2170" s="37"/>
      <c r="B2170" s="38"/>
      <c r="C2170" s="39"/>
      <c r="D2170" s="194" t="s">
        <v>176</v>
      </c>
      <c r="E2170" s="39"/>
      <c r="F2170" s="195" t="s">
        <v>2708</v>
      </c>
      <c r="G2170" s="39"/>
      <c r="H2170" s="39"/>
      <c r="I2170" s="191"/>
      <c r="J2170" s="39"/>
      <c r="K2170" s="39"/>
      <c r="L2170" s="42"/>
      <c r="M2170" s="192"/>
      <c r="N2170" s="193"/>
      <c r="O2170" s="67"/>
      <c r="P2170" s="67"/>
      <c r="Q2170" s="67"/>
      <c r="R2170" s="67"/>
      <c r="S2170" s="67"/>
      <c r="T2170" s="68"/>
      <c r="U2170" s="37"/>
      <c r="V2170" s="37"/>
      <c r="W2170" s="37"/>
      <c r="X2170" s="37"/>
      <c r="Y2170" s="37"/>
      <c r="Z2170" s="37"/>
      <c r="AA2170" s="37"/>
      <c r="AB2170" s="37"/>
      <c r="AC2170" s="37"/>
      <c r="AD2170" s="37"/>
      <c r="AE2170" s="37"/>
      <c r="AT2170" s="20" t="s">
        <v>176</v>
      </c>
      <c r="AU2170" s="20" t="s">
        <v>87</v>
      </c>
    </row>
    <row r="2171" spans="1:65" s="13" customFormat="1" ht="11.25">
      <c r="B2171" s="196"/>
      <c r="C2171" s="197"/>
      <c r="D2171" s="189" t="s">
        <v>178</v>
      </c>
      <c r="E2171" s="198" t="s">
        <v>21</v>
      </c>
      <c r="F2171" s="199" t="s">
        <v>2709</v>
      </c>
      <c r="G2171" s="197"/>
      <c r="H2171" s="200">
        <v>2.48</v>
      </c>
      <c r="I2171" s="201"/>
      <c r="J2171" s="197"/>
      <c r="K2171" s="197"/>
      <c r="L2171" s="202"/>
      <c r="M2171" s="203"/>
      <c r="N2171" s="204"/>
      <c r="O2171" s="204"/>
      <c r="P2171" s="204"/>
      <c r="Q2171" s="204"/>
      <c r="R2171" s="204"/>
      <c r="S2171" s="204"/>
      <c r="T2171" s="205"/>
      <c r="AT2171" s="206" t="s">
        <v>178</v>
      </c>
      <c r="AU2171" s="206" t="s">
        <v>87</v>
      </c>
      <c r="AV2171" s="13" t="s">
        <v>87</v>
      </c>
      <c r="AW2171" s="13" t="s">
        <v>38</v>
      </c>
      <c r="AX2171" s="13" t="s">
        <v>77</v>
      </c>
      <c r="AY2171" s="206" t="s">
        <v>165</v>
      </c>
    </row>
    <row r="2172" spans="1:65" s="13" customFormat="1" ht="11.25">
      <c r="B2172" s="196"/>
      <c r="C2172" s="197"/>
      <c r="D2172" s="189" t="s">
        <v>178</v>
      </c>
      <c r="E2172" s="198" t="s">
        <v>21</v>
      </c>
      <c r="F2172" s="199" t="s">
        <v>2710</v>
      </c>
      <c r="G2172" s="197"/>
      <c r="H2172" s="200">
        <v>3.6</v>
      </c>
      <c r="I2172" s="201"/>
      <c r="J2172" s="197"/>
      <c r="K2172" s="197"/>
      <c r="L2172" s="202"/>
      <c r="M2172" s="203"/>
      <c r="N2172" s="204"/>
      <c r="O2172" s="204"/>
      <c r="P2172" s="204"/>
      <c r="Q2172" s="204"/>
      <c r="R2172" s="204"/>
      <c r="S2172" s="204"/>
      <c r="T2172" s="205"/>
      <c r="AT2172" s="206" t="s">
        <v>178</v>
      </c>
      <c r="AU2172" s="206" t="s">
        <v>87</v>
      </c>
      <c r="AV2172" s="13" t="s">
        <v>87</v>
      </c>
      <c r="AW2172" s="13" t="s">
        <v>38</v>
      </c>
      <c r="AX2172" s="13" t="s">
        <v>77</v>
      </c>
      <c r="AY2172" s="206" t="s">
        <v>165</v>
      </c>
    </row>
    <row r="2173" spans="1:65" s="13" customFormat="1" ht="11.25">
      <c r="B2173" s="196"/>
      <c r="C2173" s="197"/>
      <c r="D2173" s="189" t="s">
        <v>178</v>
      </c>
      <c r="E2173" s="198" t="s">
        <v>21</v>
      </c>
      <c r="F2173" s="199" t="s">
        <v>2711</v>
      </c>
      <c r="G2173" s="197"/>
      <c r="H2173" s="200">
        <v>5.35</v>
      </c>
      <c r="I2173" s="201"/>
      <c r="J2173" s="197"/>
      <c r="K2173" s="197"/>
      <c r="L2173" s="202"/>
      <c r="M2173" s="203"/>
      <c r="N2173" s="204"/>
      <c r="O2173" s="204"/>
      <c r="P2173" s="204"/>
      <c r="Q2173" s="204"/>
      <c r="R2173" s="204"/>
      <c r="S2173" s="204"/>
      <c r="T2173" s="205"/>
      <c r="AT2173" s="206" t="s">
        <v>178</v>
      </c>
      <c r="AU2173" s="206" t="s">
        <v>87</v>
      </c>
      <c r="AV2173" s="13" t="s">
        <v>87</v>
      </c>
      <c r="AW2173" s="13" t="s">
        <v>38</v>
      </c>
      <c r="AX2173" s="13" t="s">
        <v>77</v>
      </c>
      <c r="AY2173" s="206" t="s">
        <v>165</v>
      </c>
    </row>
    <row r="2174" spans="1:65" s="14" customFormat="1" ht="11.25">
      <c r="B2174" s="207"/>
      <c r="C2174" s="208"/>
      <c r="D2174" s="189" t="s">
        <v>178</v>
      </c>
      <c r="E2174" s="209" t="s">
        <v>21</v>
      </c>
      <c r="F2174" s="210" t="s">
        <v>180</v>
      </c>
      <c r="G2174" s="208"/>
      <c r="H2174" s="211">
        <v>11.43</v>
      </c>
      <c r="I2174" s="212"/>
      <c r="J2174" s="208"/>
      <c r="K2174" s="208"/>
      <c r="L2174" s="213"/>
      <c r="M2174" s="214"/>
      <c r="N2174" s="215"/>
      <c r="O2174" s="215"/>
      <c r="P2174" s="215"/>
      <c r="Q2174" s="215"/>
      <c r="R2174" s="215"/>
      <c r="S2174" s="215"/>
      <c r="T2174" s="216"/>
      <c r="AT2174" s="217" t="s">
        <v>178</v>
      </c>
      <c r="AU2174" s="217" t="s">
        <v>87</v>
      </c>
      <c r="AV2174" s="14" t="s">
        <v>172</v>
      </c>
      <c r="AW2174" s="14" t="s">
        <v>38</v>
      </c>
      <c r="AX2174" s="14" t="s">
        <v>85</v>
      </c>
      <c r="AY2174" s="217" t="s">
        <v>165</v>
      </c>
    </row>
    <row r="2175" spans="1:65" s="2" customFormat="1" ht="33" customHeight="1">
      <c r="A2175" s="37"/>
      <c r="B2175" s="38"/>
      <c r="C2175" s="176" t="s">
        <v>2712</v>
      </c>
      <c r="D2175" s="176" t="s">
        <v>167</v>
      </c>
      <c r="E2175" s="177" t="s">
        <v>2713</v>
      </c>
      <c r="F2175" s="178" t="s">
        <v>2714</v>
      </c>
      <c r="G2175" s="179" t="s">
        <v>189</v>
      </c>
      <c r="H2175" s="180">
        <v>22</v>
      </c>
      <c r="I2175" s="181"/>
      <c r="J2175" s="182">
        <f>ROUND(I2175*H2175,2)</f>
        <v>0</v>
      </c>
      <c r="K2175" s="178" t="s">
        <v>171</v>
      </c>
      <c r="L2175" s="42"/>
      <c r="M2175" s="183" t="s">
        <v>21</v>
      </c>
      <c r="N2175" s="184" t="s">
        <v>48</v>
      </c>
      <c r="O2175" s="67"/>
      <c r="P2175" s="185">
        <f>O2175*H2175</f>
        <v>0</v>
      </c>
      <c r="Q2175" s="185">
        <v>2.8900000000000002E-3</v>
      </c>
      <c r="R2175" s="185">
        <f>Q2175*H2175</f>
        <v>6.3579999999999998E-2</v>
      </c>
      <c r="S2175" s="185">
        <v>0</v>
      </c>
      <c r="T2175" s="186">
        <f>S2175*H2175</f>
        <v>0</v>
      </c>
      <c r="U2175" s="37"/>
      <c r="V2175" s="37"/>
      <c r="W2175" s="37"/>
      <c r="X2175" s="37"/>
      <c r="Y2175" s="37"/>
      <c r="Z2175" s="37"/>
      <c r="AA2175" s="37"/>
      <c r="AB2175" s="37"/>
      <c r="AC2175" s="37"/>
      <c r="AD2175" s="37"/>
      <c r="AE2175" s="37"/>
      <c r="AR2175" s="187" t="s">
        <v>286</v>
      </c>
      <c r="AT2175" s="187" t="s">
        <v>167</v>
      </c>
      <c r="AU2175" s="187" t="s">
        <v>87</v>
      </c>
      <c r="AY2175" s="20" t="s">
        <v>165</v>
      </c>
      <c r="BE2175" s="188">
        <f>IF(N2175="základní",J2175,0)</f>
        <v>0</v>
      </c>
      <c r="BF2175" s="188">
        <f>IF(N2175="snížená",J2175,0)</f>
        <v>0</v>
      </c>
      <c r="BG2175" s="188">
        <f>IF(N2175="zákl. přenesená",J2175,0)</f>
        <v>0</v>
      </c>
      <c r="BH2175" s="188">
        <f>IF(N2175="sníž. přenesená",J2175,0)</f>
        <v>0</v>
      </c>
      <c r="BI2175" s="188">
        <f>IF(N2175="nulová",J2175,0)</f>
        <v>0</v>
      </c>
      <c r="BJ2175" s="20" t="s">
        <v>85</v>
      </c>
      <c r="BK2175" s="188">
        <f>ROUND(I2175*H2175,2)</f>
        <v>0</v>
      </c>
      <c r="BL2175" s="20" t="s">
        <v>286</v>
      </c>
      <c r="BM2175" s="187" t="s">
        <v>2715</v>
      </c>
    </row>
    <row r="2176" spans="1:65" s="2" customFormat="1" ht="29.25">
      <c r="A2176" s="37"/>
      <c r="B2176" s="38"/>
      <c r="C2176" s="39"/>
      <c r="D2176" s="189" t="s">
        <v>174</v>
      </c>
      <c r="E2176" s="39"/>
      <c r="F2176" s="190" t="s">
        <v>2716</v>
      </c>
      <c r="G2176" s="39"/>
      <c r="H2176" s="39"/>
      <c r="I2176" s="191"/>
      <c r="J2176" s="39"/>
      <c r="K2176" s="39"/>
      <c r="L2176" s="42"/>
      <c r="M2176" s="192"/>
      <c r="N2176" s="193"/>
      <c r="O2176" s="67"/>
      <c r="P2176" s="67"/>
      <c r="Q2176" s="67"/>
      <c r="R2176" s="67"/>
      <c r="S2176" s="67"/>
      <c r="T2176" s="68"/>
      <c r="U2176" s="37"/>
      <c r="V2176" s="37"/>
      <c r="W2176" s="37"/>
      <c r="X2176" s="37"/>
      <c r="Y2176" s="37"/>
      <c r="Z2176" s="37"/>
      <c r="AA2176" s="37"/>
      <c r="AB2176" s="37"/>
      <c r="AC2176" s="37"/>
      <c r="AD2176" s="37"/>
      <c r="AE2176" s="37"/>
      <c r="AT2176" s="20" t="s">
        <v>174</v>
      </c>
      <c r="AU2176" s="20" t="s">
        <v>87</v>
      </c>
    </row>
    <row r="2177" spans="1:65" s="2" customFormat="1" ht="11.25">
      <c r="A2177" s="37"/>
      <c r="B2177" s="38"/>
      <c r="C2177" s="39"/>
      <c r="D2177" s="194" t="s">
        <v>176</v>
      </c>
      <c r="E2177" s="39"/>
      <c r="F2177" s="195" t="s">
        <v>2717</v>
      </c>
      <c r="G2177" s="39"/>
      <c r="H2177" s="39"/>
      <c r="I2177" s="191"/>
      <c r="J2177" s="39"/>
      <c r="K2177" s="39"/>
      <c r="L2177" s="42"/>
      <c r="M2177" s="192"/>
      <c r="N2177" s="193"/>
      <c r="O2177" s="67"/>
      <c r="P2177" s="67"/>
      <c r="Q2177" s="67"/>
      <c r="R2177" s="67"/>
      <c r="S2177" s="67"/>
      <c r="T2177" s="68"/>
      <c r="U2177" s="37"/>
      <c r="V2177" s="37"/>
      <c r="W2177" s="37"/>
      <c r="X2177" s="37"/>
      <c r="Y2177" s="37"/>
      <c r="Z2177" s="37"/>
      <c r="AA2177" s="37"/>
      <c r="AB2177" s="37"/>
      <c r="AC2177" s="37"/>
      <c r="AD2177" s="37"/>
      <c r="AE2177" s="37"/>
      <c r="AT2177" s="20" t="s">
        <v>176</v>
      </c>
      <c r="AU2177" s="20" t="s">
        <v>87</v>
      </c>
    </row>
    <row r="2178" spans="1:65" s="13" customFormat="1" ht="11.25">
      <c r="B2178" s="196"/>
      <c r="C2178" s="197"/>
      <c r="D2178" s="189" t="s">
        <v>178</v>
      </c>
      <c r="E2178" s="198" t="s">
        <v>21</v>
      </c>
      <c r="F2178" s="199" t="s">
        <v>2718</v>
      </c>
      <c r="G2178" s="197"/>
      <c r="H2178" s="200">
        <v>22</v>
      </c>
      <c r="I2178" s="201"/>
      <c r="J2178" s="197"/>
      <c r="K2178" s="197"/>
      <c r="L2178" s="202"/>
      <c r="M2178" s="203"/>
      <c r="N2178" s="204"/>
      <c r="O2178" s="204"/>
      <c r="P2178" s="204"/>
      <c r="Q2178" s="204"/>
      <c r="R2178" s="204"/>
      <c r="S2178" s="204"/>
      <c r="T2178" s="205"/>
      <c r="AT2178" s="206" t="s">
        <v>178</v>
      </c>
      <c r="AU2178" s="206" t="s">
        <v>87</v>
      </c>
      <c r="AV2178" s="13" t="s">
        <v>87</v>
      </c>
      <c r="AW2178" s="13" t="s">
        <v>38</v>
      </c>
      <c r="AX2178" s="13" t="s">
        <v>77</v>
      </c>
      <c r="AY2178" s="206" t="s">
        <v>165</v>
      </c>
    </row>
    <row r="2179" spans="1:65" s="14" customFormat="1" ht="11.25">
      <c r="B2179" s="207"/>
      <c r="C2179" s="208"/>
      <c r="D2179" s="189" t="s">
        <v>178</v>
      </c>
      <c r="E2179" s="209" t="s">
        <v>21</v>
      </c>
      <c r="F2179" s="210" t="s">
        <v>180</v>
      </c>
      <c r="G2179" s="208"/>
      <c r="H2179" s="211">
        <v>22</v>
      </c>
      <c r="I2179" s="212"/>
      <c r="J2179" s="208"/>
      <c r="K2179" s="208"/>
      <c r="L2179" s="213"/>
      <c r="M2179" s="214"/>
      <c r="N2179" s="215"/>
      <c r="O2179" s="215"/>
      <c r="P2179" s="215"/>
      <c r="Q2179" s="215"/>
      <c r="R2179" s="215"/>
      <c r="S2179" s="215"/>
      <c r="T2179" s="216"/>
      <c r="AT2179" s="217" t="s">
        <v>178</v>
      </c>
      <c r="AU2179" s="217" t="s">
        <v>87</v>
      </c>
      <c r="AV2179" s="14" t="s">
        <v>172</v>
      </c>
      <c r="AW2179" s="14" t="s">
        <v>38</v>
      </c>
      <c r="AX2179" s="14" t="s">
        <v>85</v>
      </c>
      <c r="AY2179" s="217" t="s">
        <v>165</v>
      </c>
    </row>
    <row r="2180" spans="1:65" s="2" customFormat="1" ht="33" customHeight="1">
      <c r="A2180" s="37"/>
      <c r="B2180" s="38"/>
      <c r="C2180" s="176" t="s">
        <v>2719</v>
      </c>
      <c r="D2180" s="176" t="s">
        <v>167</v>
      </c>
      <c r="E2180" s="177" t="s">
        <v>2720</v>
      </c>
      <c r="F2180" s="178" t="s">
        <v>2721</v>
      </c>
      <c r="G2180" s="179" t="s">
        <v>170</v>
      </c>
      <c r="H2180" s="180">
        <v>12.292</v>
      </c>
      <c r="I2180" s="181"/>
      <c r="J2180" s="182">
        <f>ROUND(I2180*H2180,2)</f>
        <v>0</v>
      </c>
      <c r="K2180" s="178" t="s">
        <v>171</v>
      </c>
      <c r="L2180" s="42"/>
      <c r="M2180" s="183" t="s">
        <v>21</v>
      </c>
      <c r="N2180" s="184" t="s">
        <v>48</v>
      </c>
      <c r="O2180" s="67"/>
      <c r="P2180" s="185">
        <f>O2180*H2180</f>
        <v>0</v>
      </c>
      <c r="Q2180" s="185">
        <v>1.09E-2</v>
      </c>
      <c r="R2180" s="185">
        <f>Q2180*H2180</f>
        <v>0.13398279999999999</v>
      </c>
      <c r="S2180" s="185">
        <v>0</v>
      </c>
      <c r="T2180" s="186">
        <f>S2180*H2180</f>
        <v>0</v>
      </c>
      <c r="U2180" s="37"/>
      <c r="V2180" s="37"/>
      <c r="W2180" s="37"/>
      <c r="X2180" s="37"/>
      <c r="Y2180" s="37"/>
      <c r="Z2180" s="37"/>
      <c r="AA2180" s="37"/>
      <c r="AB2180" s="37"/>
      <c r="AC2180" s="37"/>
      <c r="AD2180" s="37"/>
      <c r="AE2180" s="37"/>
      <c r="AR2180" s="187" t="s">
        <v>286</v>
      </c>
      <c r="AT2180" s="187" t="s">
        <v>167</v>
      </c>
      <c r="AU2180" s="187" t="s">
        <v>87</v>
      </c>
      <c r="AY2180" s="20" t="s">
        <v>165</v>
      </c>
      <c r="BE2180" s="188">
        <f>IF(N2180="základní",J2180,0)</f>
        <v>0</v>
      </c>
      <c r="BF2180" s="188">
        <f>IF(N2180="snížená",J2180,0)</f>
        <v>0</v>
      </c>
      <c r="BG2180" s="188">
        <f>IF(N2180="zákl. přenesená",J2180,0)</f>
        <v>0</v>
      </c>
      <c r="BH2180" s="188">
        <f>IF(N2180="sníž. přenesená",J2180,0)</f>
        <v>0</v>
      </c>
      <c r="BI2180" s="188">
        <f>IF(N2180="nulová",J2180,0)</f>
        <v>0</v>
      </c>
      <c r="BJ2180" s="20" t="s">
        <v>85</v>
      </c>
      <c r="BK2180" s="188">
        <f>ROUND(I2180*H2180,2)</f>
        <v>0</v>
      </c>
      <c r="BL2180" s="20" t="s">
        <v>286</v>
      </c>
      <c r="BM2180" s="187" t="s">
        <v>2722</v>
      </c>
    </row>
    <row r="2181" spans="1:65" s="2" customFormat="1" ht="19.5">
      <c r="A2181" s="37"/>
      <c r="B2181" s="38"/>
      <c r="C2181" s="39"/>
      <c r="D2181" s="189" t="s">
        <v>174</v>
      </c>
      <c r="E2181" s="39"/>
      <c r="F2181" s="190" t="s">
        <v>2723</v>
      </c>
      <c r="G2181" s="39"/>
      <c r="H2181" s="39"/>
      <c r="I2181" s="191"/>
      <c r="J2181" s="39"/>
      <c r="K2181" s="39"/>
      <c r="L2181" s="42"/>
      <c r="M2181" s="192"/>
      <c r="N2181" s="193"/>
      <c r="O2181" s="67"/>
      <c r="P2181" s="67"/>
      <c r="Q2181" s="67"/>
      <c r="R2181" s="67"/>
      <c r="S2181" s="67"/>
      <c r="T2181" s="68"/>
      <c r="U2181" s="37"/>
      <c r="V2181" s="37"/>
      <c r="W2181" s="37"/>
      <c r="X2181" s="37"/>
      <c r="Y2181" s="37"/>
      <c r="Z2181" s="37"/>
      <c r="AA2181" s="37"/>
      <c r="AB2181" s="37"/>
      <c r="AC2181" s="37"/>
      <c r="AD2181" s="37"/>
      <c r="AE2181" s="37"/>
      <c r="AT2181" s="20" t="s">
        <v>174</v>
      </c>
      <c r="AU2181" s="20" t="s">
        <v>87</v>
      </c>
    </row>
    <row r="2182" spans="1:65" s="2" customFormat="1" ht="11.25">
      <c r="A2182" s="37"/>
      <c r="B2182" s="38"/>
      <c r="C2182" s="39"/>
      <c r="D2182" s="194" t="s">
        <v>176</v>
      </c>
      <c r="E2182" s="39"/>
      <c r="F2182" s="195" t="s">
        <v>2724</v>
      </c>
      <c r="G2182" s="39"/>
      <c r="H2182" s="39"/>
      <c r="I2182" s="191"/>
      <c r="J2182" s="39"/>
      <c r="K2182" s="39"/>
      <c r="L2182" s="42"/>
      <c r="M2182" s="192"/>
      <c r="N2182" s="193"/>
      <c r="O2182" s="67"/>
      <c r="P2182" s="67"/>
      <c r="Q2182" s="67"/>
      <c r="R2182" s="67"/>
      <c r="S2182" s="67"/>
      <c r="T2182" s="68"/>
      <c r="U2182" s="37"/>
      <c r="V2182" s="37"/>
      <c r="W2182" s="37"/>
      <c r="X2182" s="37"/>
      <c r="Y2182" s="37"/>
      <c r="Z2182" s="37"/>
      <c r="AA2182" s="37"/>
      <c r="AB2182" s="37"/>
      <c r="AC2182" s="37"/>
      <c r="AD2182" s="37"/>
      <c r="AE2182" s="37"/>
      <c r="AT2182" s="20" t="s">
        <v>176</v>
      </c>
      <c r="AU2182" s="20" t="s">
        <v>87</v>
      </c>
    </row>
    <row r="2183" spans="1:65" s="13" customFormat="1" ht="22.5">
      <c r="B2183" s="196"/>
      <c r="C2183" s="197"/>
      <c r="D2183" s="189" t="s">
        <v>178</v>
      </c>
      <c r="E2183" s="198" t="s">
        <v>21</v>
      </c>
      <c r="F2183" s="199" t="s">
        <v>2725</v>
      </c>
      <c r="G2183" s="197"/>
      <c r="H2183" s="200">
        <v>2.31</v>
      </c>
      <c r="I2183" s="201"/>
      <c r="J2183" s="197"/>
      <c r="K2183" s="197"/>
      <c r="L2183" s="202"/>
      <c r="M2183" s="203"/>
      <c r="N2183" s="204"/>
      <c r="O2183" s="204"/>
      <c r="P2183" s="204"/>
      <c r="Q2183" s="204"/>
      <c r="R2183" s="204"/>
      <c r="S2183" s="204"/>
      <c r="T2183" s="205"/>
      <c r="AT2183" s="206" t="s">
        <v>178</v>
      </c>
      <c r="AU2183" s="206" t="s">
        <v>87</v>
      </c>
      <c r="AV2183" s="13" t="s">
        <v>87</v>
      </c>
      <c r="AW2183" s="13" t="s">
        <v>38</v>
      </c>
      <c r="AX2183" s="13" t="s">
        <v>77</v>
      </c>
      <c r="AY2183" s="206" t="s">
        <v>165</v>
      </c>
    </row>
    <row r="2184" spans="1:65" s="13" customFormat="1" ht="22.5">
      <c r="B2184" s="196"/>
      <c r="C2184" s="197"/>
      <c r="D2184" s="189" t="s">
        <v>178</v>
      </c>
      <c r="E2184" s="198" t="s">
        <v>21</v>
      </c>
      <c r="F2184" s="199" t="s">
        <v>2726</v>
      </c>
      <c r="G2184" s="197"/>
      <c r="H2184" s="200">
        <v>1.33</v>
      </c>
      <c r="I2184" s="201"/>
      <c r="J2184" s="197"/>
      <c r="K2184" s="197"/>
      <c r="L2184" s="202"/>
      <c r="M2184" s="203"/>
      <c r="N2184" s="204"/>
      <c r="O2184" s="204"/>
      <c r="P2184" s="204"/>
      <c r="Q2184" s="204"/>
      <c r="R2184" s="204"/>
      <c r="S2184" s="204"/>
      <c r="T2184" s="205"/>
      <c r="AT2184" s="206" t="s">
        <v>178</v>
      </c>
      <c r="AU2184" s="206" t="s">
        <v>87</v>
      </c>
      <c r="AV2184" s="13" t="s">
        <v>87</v>
      </c>
      <c r="AW2184" s="13" t="s">
        <v>38</v>
      </c>
      <c r="AX2184" s="13" t="s">
        <v>77</v>
      </c>
      <c r="AY2184" s="206" t="s">
        <v>165</v>
      </c>
    </row>
    <row r="2185" spans="1:65" s="13" customFormat="1" ht="22.5">
      <c r="B2185" s="196"/>
      <c r="C2185" s="197"/>
      <c r="D2185" s="189" t="s">
        <v>178</v>
      </c>
      <c r="E2185" s="198" t="s">
        <v>21</v>
      </c>
      <c r="F2185" s="199" t="s">
        <v>2727</v>
      </c>
      <c r="G2185" s="197"/>
      <c r="H2185" s="200">
        <v>2.1800000000000002</v>
      </c>
      <c r="I2185" s="201"/>
      <c r="J2185" s="197"/>
      <c r="K2185" s="197"/>
      <c r="L2185" s="202"/>
      <c r="M2185" s="203"/>
      <c r="N2185" s="204"/>
      <c r="O2185" s="204"/>
      <c r="P2185" s="204"/>
      <c r="Q2185" s="204"/>
      <c r="R2185" s="204"/>
      <c r="S2185" s="204"/>
      <c r="T2185" s="205"/>
      <c r="AT2185" s="206" t="s">
        <v>178</v>
      </c>
      <c r="AU2185" s="206" t="s">
        <v>87</v>
      </c>
      <c r="AV2185" s="13" t="s">
        <v>87</v>
      </c>
      <c r="AW2185" s="13" t="s">
        <v>38</v>
      </c>
      <c r="AX2185" s="13" t="s">
        <v>77</v>
      </c>
      <c r="AY2185" s="206" t="s">
        <v>165</v>
      </c>
    </row>
    <row r="2186" spans="1:65" s="13" customFormat="1" ht="22.5">
      <c r="B2186" s="196"/>
      <c r="C2186" s="197"/>
      <c r="D2186" s="189" t="s">
        <v>178</v>
      </c>
      <c r="E2186" s="198" t="s">
        <v>21</v>
      </c>
      <c r="F2186" s="199" t="s">
        <v>2728</v>
      </c>
      <c r="G2186" s="197"/>
      <c r="H2186" s="200">
        <v>2.64</v>
      </c>
      <c r="I2186" s="201"/>
      <c r="J2186" s="197"/>
      <c r="K2186" s="197"/>
      <c r="L2186" s="202"/>
      <c r="M2186" s="203"/>
      <c r="N2186" s="204"/>
      <c r="O2186" s="204"/>
      <c r="P2186" s="204"/>
      <c r="Q2186" s="204"/>
      <c r="R2186" s="204"/>
      <c r="S2186" s="204"/>
      <c r="T2186" s="205"/>
      <c r="AT2186" s="206" t="s">
        <v>178</v>
      </c>
      <c r="AU2186" s="206" t="s">
        <v>87</v>
      </c>
      <c r="AV2186" s="13" t="s">
        <v>87</v>
      </c>
      <c r="AW2186" s="13" t="s">
        <v>38</v>
      </c>
      <c r="AX2186" s="13" t="s">
        <v>77</v>
      </c>
      <c r="AY2186" s="206" t="s">
        <v>165</v>
      </c>
    </row>
    <row r="2187" spans="1:65" s="13" customFormat="1" ht="22.5">
      <c r="B2187" s="196"/>
      <c r="C2187" s="197"/>
      <c r="D2187" s="189" t="s">
        <v>178</v>
      </c>
      <c r="E2187" s="198" t="s">
        <v>21</v>
      </c>
      <c r="F2187" s="199" t="s">
        <v>2729</v>
      </c>
      <c r="G2187" s="197"/>
      <c r="H2187" s="200">
        <v>3.8319999999999999</v>
      </c>
      <c r="I2187" s="201"/>
      <c r="J2187" s="197"/>
      <c r="K2187" s="197"/>
      <c r="L2187" s="202"/>
      <c r="M2187" s="203"/>
      <c r="N2187" s="204"/>
      <c r="O2187" s="204"/>
      <c r="P2187" s="204"/>
      <c r="Q2187" s="204"/>
      <c r="R2187" s="204"/>
      <c r="S2187" s="204"/>
      <c r="T2187" s="205"/>
      <c r="AT2187" s="206" t="s">
        <v>178</v>
      </c>
      <c r="AU2187" s="206" t="s">
        <v>87</v>
      </c>
      <c r="AV2187" s="13" t="s">
        <v>87</v>
      </c>
      <c r="AW2187" s="13" t="s">
        <v>38</v>
      </c>
      <c r="AX2187" s="13" t="s">
        <v>77</v>
      </c>
      <c r="AY2187" s="206" t="s">
        <v>165</v>
      </c>
    </row>
    <row r="2188" spans="1:65" s="14" customFormat="1" ht="11.25">
      <c r="B2188" s="207"/>
      <c r="C2188" s="208"/>
      <c r="D2188" s="189" t="s">
        <v>178</v>
      </c>
      <c r="E2188" s="209" t="s">
        <v>21</v>
      </c>
      <c r="F2188" s="210" t="s">
        <v>180</v>
      </c>
      <c r="G2188" s="208"/>
      <c r="H2188" s="211">
        <v>12.292</v>
      </c>
      <c r="I2188" s="212"/>
      <c r="J2188" s="208"/>
      <c r="K2188" s="208"/>
      <c r="L2188" s="213"/>
      <c r="M2188" s="214"/>
      <c r="N2188" s="215"/>
      <c r="O2188" s="215"/>
      <c r="P2188" s="215"/>
      <c r="Q2188" s="215"/>
      <c r="R2188" s="215"/>
      <c r="S2188" s="215"/>
      <c r="T2188" s="216"/>
      <c r="AT2188" s="217" t="s">
        <v>178</v>
      </c>
      <c r="AU2188" s="217" t="s">
        <v>87</v>
      </c>
      <c r="AV2188" s="14" t="s">
        <v>172</v>
      </c>
      <c r="AW2188" s="14" t="s">
        <v>38</v>
      </c>
      <c r="AX2188" s="14" t="s">
        <v>85</v>
      </c>
      <c r="AY2188" s="217" t="s">
        <v>165</v>
      </c>
    </row>
    <row r="2189" spans="1:65" s="2" customFormat="1" ht="37.9" customHeight="1">
      <c r="A2189" s="37"/>
      <c r="B2189" s="38"/>
      <c r="C2189" s="176" t="s">
        <v>2730</v>
      </c>
      <c r="D2189" s="176" t="s">
        <v>167</v>
      </c>
      <c r="E2189" s="177" t="s">
        <v>368</v>
      </c>
      <c r="F2189" s="178" t="s">
        <v>2731</v>
      </c>
      <c r="G2189" s="179" t="s">
        <v>189</v>
      </c>
      <c r="H2189" s="180">
        <v>182</v>
      </c>
      <c r="I2189" s="181"/>
      <c r="J2189" s="182">
        <f>ROUND(I2189*H2189,2)</f>
        <v>0</v>
      </c>
      <c r="K2189" s="178" t="s">
        <v>21</v>
      </c>
      <c r="L2189" s="42"/>
      <c r="M2189" s="183" t="s">
        <v>21</v>
      </c>
      <c r="N2189" s="184" t="s">
        <v>48</v>
      </c>
      <c r="O2189" s="67"/>
      <c r="P2189" s="185">
        <f>O2189*H2189</f>
        <v>0</v>
      </c>
      <c r="Q2189" s="185">
        <v>5.7400000000000003E-3</v>
      </c>
      <c r="R2189" s="185">
        <f>Q2189*H2189</f>
        <v>1.0446800000000001</v>
      </c>
      <c r="S2189" s="185">
        <v>0</v>
      </c>
      <c r="T2189" s="186">
        <f>S2189*H2189</f>
        <v>0</v>
      </c>
      <c r="U2189" s="37"/>
      <c r="V2189" s="37"/>
      <c r="W2189" s="37"/>
      <c r="X2189" s="37"/>
      <c r="Y2189" s="37"/>
      <c r="Z2189" s="37"/>
      <c r="AA2189" s="37"/>
      <c r="AB2189" s="37"/>
      <c r="AC2189" s="37"/>
      <c r="AD2189" s="37"/>
      <c r="AE2189" s="37"/>
      <c r="AR2189" s="187" t="s">
        <v>286</v>
      </c>
      <c r="AT2189" s="187" t="s">
        <v>167</v>
      </c>
      <c r="AU2189" s="187" t="s">
        <v>87</v>
      </c>
      <c r="AY2189" s="20" t="s">
        <v>165</v>
      </c>
      <c r="BE2189" s="188">
        <f>IF(N2189="základní",J2189,0)</f>
        <v>0</v>
      </c>
      <c r="BF2189" s="188">
        <f>IF(N2189="snížená",J2189,0)</f>
        <v>0</v>
      </c>
      <c r="BG2189" s="188">
        <f>IF(N2189="zákl. přenesená",J2189,0)</f>
        <v>0</v>
      </c>
      <c r="BH2189" s="188">
        <f>IF(N2189="sníž. přenesená",J2189,0)</f>
        <v>0</v>
      </c>
      <c r="BI2189" s="188">
        <f>IF(N2189="nulová",J2189,0)</f>
        <v>0</v>
      </c>
      <c r="BJ2189" s="20" t="s">
        <v>85</v>
      </c>
      <c r="BK2189" s="188">
        <f>ROUND(I2189*H2189,2)</f>
        <v>0</v>
      </c>
      <c r="BL2189" s="20" t="s">
        <v>286</v>
      </c>
      <c r="BM2189" s="187" t="s">
        <v>2732</v>
      </c>
    </row>
    <row r="2190" spans="1:65" s="2" customFormat="1" ht="29.25">
      <c r="A2190" s="37"/>
      <c r="B2190" s="38"/>
      <c r="C2190" s="39"/>
      <c r="D2190" s="189" t="s">
        <v>174</v>
      </c>
      <c r="E2190" s="39"/>
      <c r="F2190" s="190" t="s">
        <v>2733</v>
      </c>
      <c r="G2190" s="39"/>
      <c r="H2190" s="39"/>
      <c r="I2190" s="191"/>
      <c r="J2190" s="39"/>
      <c r="K2190" s="39"/>
      <c r="L2190" s="42"/>
      <c r="M2190" s="192"/>
      <c r="N2190" s="193"/>
      <c r="O2190" s="67"/>
      <c r="P2190" s="67"/>
      <c r="Q2190" s="67"/>
      <c r="R2190" s="67"/>
      <c r="S2190" s="67"/>
      <c r="T2190" s="68"/>
      <c r="U2190" s="37"/>
      <c r="V2190" s="37"/>
      <c r="W2190" s="37"/>
      <c r="X2190" s="37"/>
      <c r="Y2190" s="37"/>
      <c r="Z2190" s="37"/>
      <c r="AA2190" s="37"/>
      <c r="AB2190" s="37"/>
      <c r="AC2190" s="37"/>
      <c r="AD2190" s="37"/>
      <c r="AE2190" s="37"/>
      <c r="AT2190" s="20" t="s">
        <v>174</v>
      </c>
      <c r="AU2190" s="20" t="s">
        <v>87</v>
      </c>
    </row>
    <row r="2191" spans="1:65" s="2" customFormat="1" ht="29.25">
      <c r="A2191" s="37"/>
      <c r="B2191" s="38"/>
      <c r="C2191" s="39"/>
      <c r="D2191" s="189" t="s">
        <v>372</v>
      </c>
      <c r="E2191" s="39"/>
      <c r="F2191" s="249" t="s">
        <v>2734</v>
      </c>
      <c r="G2191" s="39"/>
      <c r="H2191" s="39"/>
      <c r="I2191" s="191"/>
      <c r="J2191" s="39"/>
      <c r="K2191" s="39"/>
      <c r="L2191" s="42"/>
      <c r="M2191" s="192"/>
      <c r="N2191" s="193"/>
      <c r="O2191" s="67"/>
      <c r="P2191" s="67"/>
      <c r="Q2191" s="67"/>
      <c r="R2191" s="67"/>
      <c r="S2191" s="67"/>
      <c r="T2191" s="68"/>
      <c r="U2191" s="37"/>
      <c r="V2191" s="37"/>
      <c r="W2191" s="37"/>
      <c r="X2191" s="37"/>
      <c r="Y2191" s="37"/>
      <c r="Z2191" s="37"/>
      <c r="AA2191" s="37"/>
      <c r="AB2191" s="37"/>
      <c r="AC2191" s="37"/>
      <c r="AD2191" s="37"/>
      <c r="AE2191" s="37"/>
      <c r="AT2191" s="20" t="s">
        <v>372</v>
      </c>
      <c r="AU2191" s="20" t="s">
        <v>87</v>
      </c>
    </row>
    <row r="2192" spans="1:65" s="13" customFormat="1" ht="11.25">
      <c r="B2192" s="196"/>
      <c r="C2192" s="197"/>
      <c r="D2192" s="189" t="s">
        <v>178</v>
      </c>
      <c r="E2192" s="198" t="s">
        <v>21</v>
      </c>
      <c r="F2192" s="199" t="s">
        <v>2735</v>
      </c>
      <c r="G2192" s="197"/>
      <c r="H2192" s="200">
        <v>182</v>
      </c>
      <c r="I2192" s="201"/>
      <c r="J2192" s="197"/>
      <c r="K2192" s="197"/>
      <c r="L2192" s="202"/>
      <c r="M2192" s="203"/>
      <c r="N2192" s="204"/>
      <c r="O2192" s="204"/>
      <c r="P2192" s="204"/>
      <c r="Q2192" s="204"/>
      <c r="R2192" s="204"/>
      <c r="S2192" s="204"/>
      <c r="T2192" s="205"/>
      <c r="AT2192" s="206" t="s">
        <v>178</v>
      </c>
      <c r="AU2192" s="206" t="s">
        <v>87</v>
      </c>
      <c r="AV2192" s="13" t="s">
        <v>87</v>
      </c>
      <c r="AW2192" s="13" t="s">
        <v>38</v>
      </c>
      <c r="AX2192" s="13" t="s">
        <v>77</v>
      </c>
      <c r="AY2192" s="206" t="s">
        <v>165</v>
      </c>
    </row>
    <row r="2193" spans="1:65" s="14" customFormat="1" ht="11.25">
      <c r="B2193" s="207"/>
      <c r="C2193" s="208"/>
      <c r="D2193" s="189" t="s">
        <v>178</v>
      </c>
      <c r="E2193" s="209" t="s">
        <v>21</v>
      </c>
      <c r="F2193" s="210" t="s">
        <v>180</v>
      </c>
      <c r="G2193" s="208"/>
      <c r="H2193" s="211">
        <v>182</v>
      </c>
      <c r="I2193" s="212"/>
      <c r="J2193" s="208"/>
      <c r="K2193" s="208"/>
      <c r="L2193" s="213"/>
      <c r="M2193" s="214"/>
      <c r="N2193" s="215"/>
      <c r="O2193" s="215"/>
      <c r="P2193" s="215"/>
      <c r="Q2193" s="215"/>
      <c r="R2193" s="215"/>
      <c r="S2193" s="215"/>
      <c r="T2193" s="216"/>
      <c r="AT2193" s="217" t="s">
        <v>178</v>
      </c>
      <c r="AU2193" s="217" t="s">
        <v>87</v>
      </c>
      <c r="AV2193" s="14" t="s">
        <v>172</v>
      </c>
      <c r="AW2193" s="14" t="s">
        <v>38</v>
      </c>
      <c r="AX2193" s="14" t="s">
        <v>85</v>
      </c>
      <c r="AY2193" s="217" t="s">
        <v>165</v>
      </c>
    </row>
    <row r="2194" spans="1:65" s="2" customFormat="1" ht="24.2" customHeight="1">
      <c r="A2194" s="37"/>
      <c r="B2194" s="38"/>
      <c r="C2194" s="176" t="s">
        <v>2736</v>
      </c>
      <c r="D2194" s="176" t="s">
        <v>167</v>
      </c>
      <c r="E2194" s="177" t="s">
        <v>2737</v>
      </c>
      <c r="F2194" s="178" t="s">
        <v>2738</v>
      </c>
      <c r="G2194" s="179" t="s">
        <v>189</v>
      </c>
      <c r="H2194" s="180">
        <v>54.5</v>
      </c>
      <c r="I2194" s="181"/>
      <c r="J2194" s="182">
        <f>ROUND(I2194*H2194,2)</f>
        <v>0</v>
      </c>
      <c r="K2194" s="178" t="s">
        <v>171</v>
      </c>
      <c r="L2194" s="42"/>
      <c r="M2194" s="183" t="s">
        <v>21</v>
      </c>
      <c r="N2194" s="184" t="s">
        <v>48</v>
      </c>
      <c r="O2194" s="67"/>
      <c r="P2194" s="185">
        <f>O2194*H2194</f>
        <v>0</v>
      </c>
      <c r="Q2194" s="185">
        <v>2.7399999999999998E-3</v>
      </c>
      <c r="R2194" s="185">
        <f>Q2194*H2194</f>
        <v>0.14932999999999999</v>
      </c>
      <c r="S2194" s="185">
        <v>0</v>
      </c>
      <c r="T2194" s="186">
        <f>S2194*H2194</f>
        <v>0</v>
      </c>
      <c r="U2194" s="37"/>
      <c r="V2194" s="37"/>
      <c r="W2194" s="37"/>
      <c r="X2194" s="37"/>
      <c r="Y2194" s="37"/>
      <c r="Z2194" s="37"/>
      <c r="AA2194" s="37"/>
      <c r="AB2194" s="37"/>
      <c r="AC2194" s="37"/>
      <c r="AD2194" s="37"/>
      <c r="AE2194" s="37"/>
      <c r="AR2194" s="187" t="s">
        <v>286</v>
      </c>
      <c r="AT2194" s="187" t="s">
        <v>167</v>
      </c>
      <c r="AU2194" s="187" t="s">
        <v>87</v>
      </c>
      <c r="AY2194" s="20" t="s">
        <v>165</v>
      </c>
      <c r="BE2194" s="188">
        <f>IF(N2194="základní",J2194,0)</f>
        <v>0</v>
      </c>
      <c r="BF2194" s="188">
        <f>IF(N2194="snížená",J2194,0)</f>
        <v>0</v>
      </c>
      <c r="BG2194" s="188">
        <f>IF(N2194="zákl. přenesená",J2194,0)</f>
        <v>0</v>
      </c>
      <c r="BH2194" s="188">
        <f>IF(N2194="sníž. přenesená",J2194,0)</f>
        <v>0</v>
      </c>
      <c r="BI2194" s="188">
        <f>IF(N2194="nulová",J2194,0)</f>
        <v>0</v>
      </c>
      <c r="BJ2194" s="20" t="s">
        <v>85</v>
      </c>
      <c r="BK2194" s="188">
        <f>ROUND(I2194*H2194,2)</f>
        <v>0</v>
      </c>
      <c r="BL2194" s="20" t="s">
        <v>286</v>
      </c>
      <c r="BM2194" s="187" t="s">
        <v>2739</v>
      </c>
    </row>
    <row r="2195" spans="1:65" s="2" customFormat="1" ht="19.5">
      <c r="A2195" s="37"/>
      <c r="B2195" s="38"/>
      <c r="C2195" s="39"/>
      <c r="D2195" s="189" t="s">
        <v>174</v>
      </c>
      <c r="E2195" s="39"/>
      <c r="F2195" s="190" t="s">
        <v>2740</v>
      </c>
      <c r="G2195" s="39"/>
      <c r="H2195" s="39"/>
      <c r="I2195" s="191"/>
      <c r="J2195" s="39"/>
      <c r="K2195" s="39"/>
      <c r="L2195" s="42"/>
      <c r="M2195" s="192"/>
      <c r="N2195" s="193"/>
      <c r="O2195" s="67"/>
      <c r="P2195" s="67"/>
      <c r="Q2195" s="67"/>
      <c r="R2195" s="67"/>
      <c r="S2195" s="67"/>
      <c r="T2195" s="68"/>
      <c r="U2195" s="37"/>
      <c r="V2195" s="37"/>
      <c r="W2195" s="37"/>
      <c r="X2195" s="37"/>
      <c r="Y2195" s="37"/>
      <c r="Z2195" s="37"/>
      <c r="AA2195" s="37"/>
      <c r="AB2195" s="37"/>
      <c r="AC2195" s="37"/>
      <c r="AD2195" s="37"/>
      <c r="AE2195" s="37"/>
      <c r="AT2195" s="20" t="s">
        <v>174</v>
      </c>
      <c r="AU2195" s="20" t="s">
        <v>87</v>
      </c>
    </row>
    <row r="2196" spans="1:65" s="2" customFormat="1" ht="11.25">
      <c r="A2196" s="37"/>
      <c r="B2196" s="38"/>
      <c r="C2196" s="39"/>
      <c r="D2196" s="194" t="s">
        <v>176</v>
      </c>
      <c r="E2196" s="39"/>
      <c r="F2196" s="195" t="s">
        <v>2741</v>
      </c>
      <c r="G2196" s="39"/>
      <c r="H2196" s="39"/>
      <c r="I2196" s="191"/>
      <c r="J2196" s="39"/>
      <c r="K2196" s="39"/>
      <c r="L2196" s="42"/>
      <c r="M2196" s="192"/>
      <c r="N2196" s="193"/>
      <c r="O2196" s="67"/>
      <c r="P2196" s="67"/>
      <c r="Q2196" s="67"/>
      <c r="R2196" s="67"/>
      <c r="S2196" s="67"/>
      <c r="T2196" s="68"/>
      <c r="U2196" s="37"/>
      <c r="V2196" s="37"/>
      <c r="W2196" s="37"/>
      <c r="X2196" s="37"/>
      <c r="Y2196" s="37"/>
      <c r="Z2196" s="37"/>
      <c r="AA2196" s="37"/>
      <c r="AB2196" s="37"/>
      <c r="AC2196" s="37"/>
      <c r="AD2196" s="37"/>
      <c r="AE2196" s="37"/>
      <c r="AT2196" s="20" t="s">
        <v>176</v>
      </c>
      <c r="AU2196" s="20" t="s">
        <v>87</v>
      </c>
    </row>
    <row r="2197" spans="1:65" s="2" customFormat="1" ht="29.25">
      <c r="A2197" s="37"/>
      <c r="B2197" s="38"/>
      <c r="C2197" s="39"/>
      <c r="D2197" s="189" t="s">
        <v>372</v>
      </c>
      <c r="E2197" s="39"/>
      <c r="F2197" s="249" t="s">
        <v>2742</v>
      </c>
      <c r="G2197" s="39"/>
      <c r="H2197" s="39"/>
      <c r="I2197" s="191"/>
      <c r="J2197" s="39"/>
      <c r="K2197" s="39"/>
      <c r="L2197" s="42"/>
      <c r="M2197" s="192"/>
      <c r="N2197" s="193"/>
      <c r="O2197" s="67"/>
      <c r="P2197" s="67"/>
      <c r="Q2197" s="67"/>
      <c r="R2197" s="67"/>
      <c r="S2197" s="67"/>
      <c r="T2197" s="68"/>
      <c r="U2197" s="37"/>
      <c r="V2197" s="37"/>
      <c r="W2197" s="37"/>
      <c r="X2197" s="37"/>
      <c r="Y2197" s="37"/>
      <c r="Z2197" s="37"/>
      <c r="AA2197" s="37"/>
      <c r="AB2197" s="37"/>
      <c r="AC2197" s="37"/>
      <c r="AD2197" s="37"/>
      <c r="AE2197" s="37"/>
      <c r="AT2197" s="20" t="s">
        <v>372</v>
      </c>
      <c r="AU2197" s="20" t="s">
        <v>87</v>
      </c>
    </row>
    <row r="2198" spans="1:65" s="13" customFormat="1" ht="11.25">
      <c r="B2198" s="196"/>
      <c r="C2198" s="197"/>
      <c r="D2198" s="189" t="s">
        <v>178</v>
      </c>
      <c r="E2198" s="198" t="s">
        <v>21</v>
      </c>
      <c r="F2198" s="199" t="s">
        <v>2743</v>
      </c>
      <c r="G2198" s="197"/>
      <c r="H2198" s="200">
        <v>54.5</v>
      </c>
      <c r="I2198" s="201"/>
      <c r="J2198" s="197"/>
      <c r="K2198" s="197"/>
      <c r="L2198" s="202"/>
      <c r="M2198" s="203"/>
      <c r="N2198" s="204"/>
      <c r="O2198" s="204"/>
      <c r="P2198" s="204"/>
      <c r="Q2198" s="204"/>
      <c r="R2198" s="204"/>
      <c r="S2198" s="204"/>
      <c r="T2198" s="205"/>
      <c r="AT2198" s="206" t="s">
        <v>178</v>
      </c>
      <c r="AU2198" s="206" t="s">
        <v>87</v>
      </c>
      <c r="AV2198" s="13" t="s">
        <v>87</v>
      </c>
      <c r="AW2198" s="13" t="s">
        <v>38</v>
      </c>
      <c r="AX2198" s="13" t="s">
        <v>77</v>
      </c>
      <c r="AY2198" s="206" t="s">
        <v>165</v>
      </c>
    </row>
    <row r="2199" spans="1:65" s="14" customFormat="1" ht="11.25">
      <c r="B2199" s="207"/>
      <c r="C2199" s="208"/>
      <c r="D2199" s="189" t="s">
        <v>178</v>
      </c>
      <c r="E2199" s="209" t="s">
        <v>21</v>
      </c>
      <c r="F2199" s="210" t="s">
        <v>180</v>
      </c>
      <c r="G2199" s="208"/>
      <c r="H2199" s="211">
        <v>54.5</v>
      </c>
      <c r="I2199" s="212"/>
      <c r="J2199" s="208"/>
      <c r="K2199" s="208"/>
      <c r="L2199" s="213"/>
      <c r="M2199" s="214"/>
      <c r="N2199" s="215"/>
      <c r="O2199" s="215"/>
      <c r="P2199" s="215"/>
      <c r="Q2199" s="215"/>
      <c r="R2199" s="215"/>
      <c r="S2199" s="215"/>
      <c r="T2199" s="216"/>
      <c r="AT2199" s="217" t="s">
        <v>178</v>
      </c>
      <c r="AU2199" s="217" t="s">
        <v>87</v>
      </c>
      <c r="AV2199" s="14" t="s">
        <v>172</v>
      </c>
      <c r="AW2199" s="14" t="s">
        <v>38</v>
      </c>
      <c r="AX2199" s="14" t="s">
        <v>85</v>
      </c>
      <c r="AY2199" s="217" t="s">
        <v>165</v>
      </c>
    </row>
    <row r="2200" spans="1:65" s="2" customFormat="1" ht="24.2" customHeight="1">
      <c r="A2200" s="37"/>
      <c r="B2200" s="38"/>
      <c r="C2200" s="176" t="s">
        <v>2744</v>
      </c>
      <c r="D2200" s="176" t="s">
        <v>167</v>
      </c>
      <c r="E2200" s="177" t="s">
        <v>2745</v>
      </c>
      <c r="F2200" s="178" t="s">
        <v>2746</v>
      </c>
      <c r="G2200" s="179" t="s">
        <v>189</v>
      </c>
      <c r="H2200" s="180">
        <v>12.8</v>
      </c>
      <c r="I2200" s="181"/>
      <c r="J2200" s="182">
        <f>ROUND(I2200*H2200,2)</f>
        <v>0</v>
      </c>
      <c r="K2200" s="178" t="s">
        <v>171</v>
      </c>
      <c r="L2200" s="42"/>
      <c r="M2200" s="183" t="s">
        <v>21</v>
      </c>
      <c r="N2200" s="184" t="s">
        <v>48</v>
      </c>
      <c r="O2200" s="67"/>
      <c r="P2200" s="185">
        <f>O2200*H2200</f>
        <v>0</v>
      </c>
      <c r="Q2200" s="185">
        <v>1.6299999999999999E-3</v>
      </c>
      <c r="R2200" s="185">
        <f>Q2200*H2200</f>
        <v>2.0864000000000001E-2</v>
      </c>
      <c r="S2200" s="185">
        <v>0</v>
      </c>
      <c r="T2200" s="186">
        <f>S2200*H2200</f>
        <v>0</v>
      </c>
      <c r="U2200" s="37"/>
      <c r="V2200" s="37"/>
      <c r="W2200" s="37"/>
      <c r="X2200" s="37"/>
      <c r="Y2200" s="37"/>
      <c r="Z2200" s="37"/>
      <c r="AA2200" s="37"/>
      <c r="AB2200" s="37"/>
      <c r="AC2200" s="37"/>
      <c r="AD2200" s="37"/>
      <c r="AE2200" s="37"/>
      <c r="AR2200" s="187" t="s">
        <v>286</v>
      </c>
      <c r="AT2200" s="187" t="s">
        <v>167</v>
      </c>
      <c r="AU2200" s="187" t="s">
        <v>87</v>
      </c>
      <c r="AY2200" s="20" t="s">
        <v>165</v>
      </c>
      <c r="BE2200" s="188">
        <f>IF(N2200="základní",J2200,0)</f>
        <v>0</v>
      </c>
      <c r="BF2200" s="188">
        <f>IF(N2200="snížená",J2200,0)</f>
        <v>0</v>
      </c>
      <c r="BG2200" s="188">
        <f>IF(N2200="zákl. přenesená",J2200,0)</f>
        <v>0</v>
      </c>
      <c r="BH2200" s="188">
        <f>IF(N2200="sníž. přenesená",J2200,0)</f>
        <v>0</v>
      </c>
      <c r="BI2200" s="188">
        <f>IF(N2200="nulová",J2200,0)</f>
        <v>0</v>
      </c>
      <c r="BJ2200" s="20" t="s">
        <v>85</v>
      </c>
      <c r="BK2200" s="188">
        <f>ROUND(I2200*H2200,2)</f>
        <v>0</v>
      </c>
      <c r="BL2200" s="20" t="s">
        <v>286</v>
      </c>
      <c r="BM2200" s="187" t="s">
        <v>2747</v>
      </c>
    </row>
    <row r="2201" spans="1:65" s="2" customFormat="1" ht="19.5">
      <c r="A2201" s="37"/>
      <c r="B2201" s="38"/>
      <c r="C2201" s="39"/>
      <c r="D2201" s="189" t="s">
        <v>174</v>
      </c>
      <c r="E2201" s="39"/>
      <c r="F2201" s="190" t="s">
        <v>2748</v>
      </c>
      <c r="G2201" s="39"/>
      <c r="H2201" s="39"/>
      <c r="I2201" s="191"/>
      <c r="J2201" s="39"/>
      <c r="K2201" s="39"/>
      <c r="L2201" s="42"/>
      <c r="M2201" s="192"/>
      <c r="N2201" s="193"/>
      <c r="O2201" s="67"/>
      <c r="P2201" s="67"/>
      <c r="Q2201" s="67"/>
      <c r="R2201" s="67"/>
      <c r="S2201" s="67"/>
      <c r="T2201" s="68"/>
      <c r="U2201" s="37"/>
      <c r="V2201" s="37"/>
      <c r="W2201" s="37"/>
      <c r="X2201" s="37"/>
      <c r="Y2201" s="37"/>
      <c r="Z2201" s="37"/>
      <c r="AA2201" s="37"/>
      <c r="AB2201" s="37"/>
      <c r="AC2201" s="37"/>
      <c r="AD2201" s="37"/>
      <c r="AE2201" s="37"/>
      <c r="AT2201" s="20" t="s">
        <v>174</v>
      </c>
      <c r="AU2201" s="20" t="s">
        <v>87</v>
      </c>
    </row>
    <row r="2202" spans="1:65" s="2" customFormat="1" ht="11.25">
      <c r="A2202" s="37"/>
      <c r="B2202" s="38"/>
      <c r="C2202" s="39"/>
      <c r="D2202" s="194" t="s">
        <v>176</v>
      </c>
      <c r="E2202" s="39"/>
      <c r="F2202" s="195" t="s">
        <v>2749</v>
      </c>
      <c r="G2202" s="39"/>
      <c r="H2202" s="39"/>
      <c r="I2202" s="191"/>
      <c r="J2202" s="39"/>
      <c r="K2202" s="39"/>
      <c r="L2202" s="42"/>
      <c r="M2202" s="192"/>
      <c r="N2202" s="193"/>
      <c r="O2202" s="67"/>
      <c r="P2202" s="67"/>
      <c r="Q2202" s="67"/>
      <c r="R2202" s="67"/>
      <c r="S2202" s="67"/>
      <c r="T2202" s="68"/>
      <c r="U2202" s="37"/>
      <c r="V2202" s="37"/>
      <c r="W2202" s="37"/>
      <c r="X2202" s="37"/>
      <c r="Y2202" s="37"/>
      <c r="Z2202" s="37"/>
      <c r="AA2202" s="37"/>
      <c r="AB2202" s="37"/>
      <c r="AC2202" s="37"/>
      <c r="AD2202" s="37"/>
      <c r="AE2202" s="37"/>
      <c r="AT2202" s="20" t="s">
        <v>176</v>
      </c>
      <c r="AU2202" s="20" t="s">
        <v>87</v>
      </c>
    </row>
    <row r="2203" spans="1:65" s="13" customFormat="1" ht="11.25">
      <c r="B2203" s="196"/>
      <c r="C2203" s="197"/>
      <c r="D2203" s="189" t="s">
        <v>178</v>
      </c>
      <c r="E2203" s="198" t="s">
        <v>21</v>
      </c>
      <c r="F2203" s="199" t="s">
        <v>2750</v>
      </c>
      <c r="G2203" s="197"/>
      <c r="H2203" s="200">
        <v>12.8</v>
      </c>
      <c r="I2203" s="201"/>
      <c r="J2203" s="197"/>
      <c r="K2203" s="197"/>
      <c r="L2203" s="202"/>
      <c r="M2203" s="203"/>
      <c r="N2203" s="204"/>
      <c r="O2203" s="204"/>
      <c r="P2203" s="204"/>
      <c r="Q2203" s="204"/>
      <c r="R2203" s="204"/>
      <c r="S2203" s="204"/>
      <c r="T2203" s="205"/>
      <c r="AT2203" s="206" t="s">
        <v>178</v>
      </c>
      <c r="AU2203" s="206" t="s">
        <v>87</v>
      </c>
      <c r="AV2203" s="13" t="s">
        <v>87</v>
      </c>
      <c r="AW2203" s="13" t="s">
        <v>38</v>
      </c>
      <c r="AX2203" s="13" t="s">
        <v>77</v>
      </c>
      <c r="AY2203" s="206" t="s">
        <v>165</v>
      </c>
    </row>
    <row r="2204" spans="1:65" s="14" customFormat="1" ht="11.25">
      <c r="B2204" s="207"/>
      <c r="C2204" s="208"/>
      <c r="D2204" s="189" t="s">
        <v>178</v>
      </c>
      <c r="E2204" s="209" t="s">
        <v>21</v>
      </c>
      <c r="F2204" s="210" t="s">
        <v>180</v>
      </c>
      <c r="G2204" s="208"/>
      <c r="H2204" s="211">
        <v>12.8</v>
      </c>
      <c r="I2204" s="212"/>
      <c r="J2204" s="208"/>
      <c r="K2204" s="208"/>
      <c r="L2204" s="213"/>
      <c r="M2204" s="214"/>
      <c r="N2204" s="215"/>
      <c r="O2204" s="215"/>
      <c r="P2204" s="215"/>
      <c r="Q2204" s="215"/>
      <c r="R2204" s="215"/>
      <c r="S2204" s="215"/>
      <c r="T2204" s="216"/>
      <c r="AT2204" s="217" t="s">
        <v>178</v>
      </c>
      <c r="AU2204" s="217" t="s">
        <v>87</v>
      </c>
      <c r="AV2204" s="14" t="s">
        <v>172</v>
      </c>
      <c r="AW2204" s="14" t="s">
        <v>38</v>
      </c>
      <c r="AX2204" s="14" t="s">
        <v>85</v>
      </c>
      <c r="AY2204" s="217" t="s">
        <v>165</v>
      </c>
    </row>
    <row r="2205" spans="1:65" s="2" customFormat="1" ht="24.2" customHeight="1">
      <c r="A2205" s="37"/>
      <c r="B2205" s="38"/>
      <c r="C2205" s="176" t="s">
        <v>2751</v>
      </c>
      <c r="D2205" s="176" t="s">
        <v>167</v>
      </c>
      <c r="E2205" s="177" t="s">
        <v>2752</v>
      </c>
      <c r="F2205" s="178" t="s">
        <v>2753</v>
      </c>
      <c r="G2205" s="179" t="s">
        <v>449</v>
      </c>
      <c r="H2205" s="180">
        <v>6</v>
      </c>
      <c r="I2205" s="181"/>
      <c r="J2205" s="182">
        <f>ROUND(I2205*H2205,2)</f>
        <v>0</v>
      </c>
      <c r="K2205" s="178" t="s">
        <v>171</v>
      </c>
      <c r="L2205" s="42"/>
      <c r="M2205" s="183" t="s">
        <v>21</v>
      </c>
      <c r="N2205" s="184" t="s">
        <v>48</v>
      </c>
      <c r="O2205" s="67"/>
      <c r="P2205" s="185">
        <f>O2205*H2205</f>
        <v>0</v>
      </c>
      <c r="Q2205" s="185">
        <v>4.4000000000000002E-4</v>
      </c>
      <c r="R2205" s="185">
        <f>Q2205*H2205</f>
        <v>2.64E-3</v>
      </c>
      <c r="S2205" s="185">
        <v>0</v>
      </c>
      <c r="T2205" s="186">
        <f>S2205*H2205</f>
        <v>0</v>
      </c>
      <c r="U2205" s="37"/>
      <c r="V2205" s="37"/>
      <c r="W2205" s="37"/>
      <c r="X2205" s="37"/>
      <c r="Y2205" s="37"/>
      <c r="Z2205" s="37"/>
      <c r="AA2205" s="37"/>
      <c r="AB2205" s="37"/>
      <c r="AC2205" s="37"/>
      <c r="AD2205" s="37"/>
      <c r="AE2205" s="37"/>
      <c r="AR2205" s="187" t="s">
        <v>286</v>
      </c>
      <c r="AT2205" s="187" t="s">
        <v>167</v>
      </c>
      <c r="AU2205" s="187" t="s">
        <v>87</v>
      </c>
      <c r="AY2205" s="20" t="s">
        <v>165</v>
      </c>
      <c r="BE2205" s="188">
        <f>IF(N2205="základní",J2205,0)</f>
        <v>0</v>
      </c>
      <c r="BF2205" s="188">
        <f>IF(N2205="snížená",J2205,0)</f>
        <v>0</v>
      </c>
      <c r="BG2205" s="188">
        <f>IF(N2205="zákl. přenesená",J2205,0)</f>
        <v>0</v>
      </c>
      <c r="BH2205" s="188">
        <f>IF(N2205="sníž. přenesená",J2205,0)</f>
        <v>0</v>
      </c>
      <c r="BI2205" s="188">
        <f>IF(N2205="nulová",J2205,0)</f>
        <v>0</v>
      </c>
      <c r="BJ2205" s="20" t="s">
        <v>85</v>
      </c>
      <c r="BK2205" s="188">
        <f>ROUND(I2205*H2205,2)</f>
        <v>0</v>
      </c>
      <c r="BL2205" s="20" t="s">
        <v>286</v>
      </c>
      <c r="BM2205" s="187" t="s">
        <v>2754</v>
      </c>
    </row>
    <row r="2206" spans="1:65" s="2" customFormat="1" ht="19.5">
      <c r="A2206" s="37"/>
      <c r="B2206" s="38"/>
      <c r="C2206" s="39"/>
      <c r="D2206" s="189" t="s">
        <v>174</v>
      </c>
      <c r="E2206" s="39"/>
      <c r="F2206" s="190" t="s">
        <v>2755</v>
      </c>
      <c r="G2206" s="39"/>
      <c r="H2206" s="39"/>
      <c r="I2206" s="191"/>
      <c r="J2206" s="39"/>
      <c r="K2206" s="39"/>
      <c r="L2206" s="42"/>
      <c r="M2206" s="192"/>
      <c r="N2206" s="193"/>
      <c r="O2206" s="67"/>
      <c r="P2206" s="67"/>
      <c r="Q2206" s="67"/>
      <c r="R2206" s="67"/>
      <c r="S2206" s="67"/>
      <c r="T2206" s="68"/>
      <c r="U2206" s="37"/>
      <c r="V2206" s="37"/>
      <c r="W2206" s="37"/>
      <c r="X2206" s="37"/>
      <c r="Y2206" s="37"/>
      <c r="Z2206" s="37"/>
      <c r="AA2206" s="37"/>
      <c r="AB2206" s="37"/>
      <c r="AC2206" s="37"/>
      <c r="AD2206" s="37"/>
      <c r="AE2206" s="37"/>
      <c r="AT2206" s="20" t="s">
        <v>174</v>
      </c>
      <c r="AU2206" s="20" t="s">
        <v>87</v>
      </c>
    </row>
    <row r="2207" spans="1:65" s="2" customFormat="1" ht="11.25">
      <c r="A2207" s="37"/>
      <c r="B2207" s="38"/>
      <c r="C2207" s="39"/>
      <c r="D2207" s="194" t="s">
        <v>176</v>
      </c>
      <c r="E2207" s="39"/>
      <c r="F2207" s="195" t="s">
        <v>2756</v>
      </c>
      <c r="G2207" s="39"/>
      <c r="H2207" s="39"/>
      <c r="I2207" s="191"/>
      <c r="J2207" s="39"/>
      <c r="K2207" s="39"/>
      <c r="L2207" s="42"/>
      <c r="M2207" s="192"/>
      <c r="N2207" s="193"/>
      <c r="O2207" s="67"/>
      <c r="P2207" s="67"/>
      <c r="Q2207" s="67"/>
      <c r="R2207" s="67"/>
      <c r="S2207" s="67"/>
      <c r="T2207" s="68"/>
      <c r="U2207" s="37"/>
      <c r="V2207" s="37"/>
      <c r="W2207" s="37"/>
      <c r="X2207" s="37"/>
      <c r="Y2207" s="37"/>
      <c r="Z2207" s="37"/>
      <c r="AA2207" s="37"/>
      <c r="AB2207" s="37"/>
      <c r="AC2207" s="37"/>
      <c r="AD2207" s="37"/>
      <c r="AE2207" s="37"/>
      <c r="AT2207" s="20" t="s">
        <v>176</v>
      </c>
      <c r="AU2207" s="20" t="s">
        <v>87</v>
      </c>
    </row>
    <row r="2208" spans="1:65" s="13" customFormat="1" ht="11.25">
      <c r="B2208" s="196"/>
      <c r="C2208" s="197"/>
      <c r="D2208" s="189" t="s">
        <v>178</v>
      </c>
      <c r="E2208" s="198" t="s">
        <v>21</v>
      </c>
      <c r="F2208" s="199" t="s">
        <v>2757</v>
      </c>
      <c r="G2208" s="197"/>
      <c r="H2208" s="200">
        <v>6</v>
      </c>
      <c r="I2208" s="201"/>
      <c r="J2208" s="197"/>
      <c r="K2208" s="197"/>
      <c r="L2208" s="202"/>
      <c r="M2208" s="203"/>
      <c r="N2208" s="204"/>
      <c r="O2208" s="204"/>
      <c r="P2208" s="204"/>
      <c r="Q2208" s="204"/>
      <c r="R2208" s="204"/>
      <c r="S2208" s="204"/>
      <c r="T2208" s="205"/>
      <c r="AT2208" s="206" t="s">
        <v>178</v>
      </c>
      <c r="AU2208" s="206" t="s">
        <v>87</v>
      </c>
      <c r="AV2208" s="13" t="s">
        <v>87</v>
      </c>
      <c r="AW2208" s="13" t="s">
        <v>38</v>
      </c>
      <c r="AX2208" s="13" t="s">
        <v>77</v>
      </c>
      <c r="AY2208" s="206" t="s">
        <v>165</v>
      </c>
    </row>
    <row r="2209" spans="1:65" s="14" customFormat="1" ht="11.25">
      <c r="B2209" s="207"/>
      <c r="C2209" s="208"/>
      <c r="D2209" s="189" t="s">
        <v>178</v>
      </c>
      <c r="E2209" s="209" t="s">
        <v>21</v>
      </c>
      <c r="F2209" s="210" t="s">
        <v>180</v>
      </c>
      <c r="G2209" s="208"/>
      <c r="H2209" s="211">
        <v>6</v>
      </c>
      <c r="I2209" s="212"/>
      <c r="J2209" s="208"/>
      <c r="K2209" s="208"/>
      <c r="L2209" s="213"/>
      <c r="M2209" s="214"/>
      <c r="N2209" s="215"/>
      <c r="O2209" s="215"/>
      <c r="P2209" s="215"/>
      <c r="Q2209" s="215"/>
      <c r="R2209" s="215"/>
      <c r="S2209" s="215"/>
      <c r="T2209" s="216"/>
      <c r="AT2209" s="217" t="s">
        <v>178</v>
      </c>
      <c r="AU2209" s="217" t="s">
        <v>87</v>
      </c>
      <c r="AV2209" s="14" t="s">
        <v>172</v>
      </c>
      <c r="AW2209" s="14" t="s">
        <v>38</v>
      </c>
      <c r="AX2209" s="14" t="s">
        <v>85</v>
      </c>
      <c r="AY2209" s="217" t="s">
        <v>165</v>
      </c>
    </row>
    <row r="2210" spans="1:65" s="2" customFormat="1" ht="24.2" customHeight="1">
      <c r="A2210" s="37"/>
      <c r="B2210" s="38"/>
      <c r="C2210" s="176" t="s">
        <v>2758</v>
      </c>
      <c r="D2210" s="176" t="s">
        <v>167</v>
      </c>
      <c r="E2210" s="177" t="s">
        <v>2759</v>
      </c>
      <c r="F2210" s="178" t="s">
        <v>2760</v>
      </c>
      <c r="G2210" s="179" t="s">
        <v>449</v>
      </c>
      <c r="H2210" s="180">
        <v>3</v>
      </c>
      <c r="I2210" s="181"/>
      <c r="J2210" s="182">
        <f>ROUND(I2210*H2210,2)</f>
        <v>0</v>
      </c>
      <c r="K2210" s="178" t="s">
        <v>171</v>
      </c>
      <c r="L2210" s="42"/>
      <c r="M2210" s="183" t="s">
        <v>21</v>
      </c>
      <c r="N2210" s="184" t="s">
        <v>48</v>
      </c>
      <c r="O2210" s="67"/>
      <c r="P2210" s="185">
        <f>O2210*H2210</f>
        <v>0</v>
      </c>
      <c r="Q2210" s="185">
        <v>2.5000000000000001E-4</v>
      </c>
      <c r="R2210" s="185">
        <f>Q2210*H2210</f>
        <v>7.5000000000000002E-4</v>
      </c>
      <c r="S2210" s="185">
        <v>0</v>
      </c>
      <c r="T2210" s="186">
        <f>S2210*H2210</f>
        <v>0</v>
      </c>
      <c r="U2210" s="37"/>
      <c r="V2210" s="37"/>
      <c r="W2210" s="37"/>
      <c r="X2210" s="37"/>
      <c r="Y2210" s="37"/>
      <c r="Z2210" s="37"/>
      <c r="AA2210" s="37"/>
      <c r="AB2210" s="37"/>
      <c r="AC2210" s="37"/>
      <c r="AD2210" s="37"/>
      <c r="AE2210" s="37"/>
      <c r="AR2210" s="187" t="s">
        <v>286</v>
      </c>
      <c r="AT2210" s="187" t="s">
        <v>167</v>
      </c>
      <c r="AU2210" s="187" t="s">
        <v>87</v>
      </c>
      <c r="AY2210" s="20" t="s">
        <v>165</v>
      </c>
      <c r="BE2210" s="188">
        <f>IF(N2210="základní",J2210,0)</f>
        <v>0</v>
      </c>
      <c r="BF2210" s="188">
        <f>IF(N2210="snížená",J2210,0)</f>
        <v>0</v>
      </c>
      <c r="BG2210" s="188">
        <f>IF(N2210="zákl. přenesená",J2210,0)</f>
        <v>0</v>
      </c>
      <c r="BH2210" s="188">
        <f>IF(N2210="sníž. přenesená",J2210,0)</f>
        <v>0</v>
      </c>
      <c r="BI2210" s="188">
        <f>IF(N2210="nulová",J2210,0)</f>
        <v>0</v>
      </c>
      <c r="BJ2210" s="20" t="s">
        <v>85</v>
      </c>
      <c r="BK2210" s="188">
        <f>ROUND(I2210*H2210,2)</f>
        <v>0</v>
      </c>
      <c r="BL2210" s="20" t="s">
        <v>286</v>
      </c>
      <c r="BM2210" s="187" t="s">
        <v>2761</v>
      </c>
    </row>
    <row r="2211" spans="1:65" s="2" customFormat="1" ht="19.5">
      <c r="A2211" s="37"/>
      <c r="B2211" s="38"/>
      <c r="C2211" s="39"/>
      <c r="D2211" s="189" t="s">
        <v>174</v>
      </c>
      <c r="E2211" s="39"/>
      <c r="F2211" s="190" t="s">
        <v>2762</v>
      </c>
      <c r="G2211" s="39"/>
      <c r="H2211" s="39"/>
      <c r="I2211" s="191"/>
      <c r="J2211" s="39"/>
      <c r="K2211" s="39"/>
      <c r="L2211" s="42"/>
      <c r="M2211" s="192"/>
      <c r="N2211" s="193"/>
      <c r="O2211" s="67"/>
      <c r="P2211" s="67"/>
      <c r="Q2211" s="67"/>
      <c r="R2211" s="67"/>
      <c r="S2211" s="67"/>
      <c r="T2211" s="68"/>
      <c r="U2211" s="37"/>
      <c r="V2211" s="37"/>
      <c r="W2211" s="37"/>
      <c r="X2211" s="37"/>
      <c r="Y2211" s="37"/>
      <c r="Z2211" s="37"/>
      <c r="AA2211" s="37"/>
      <c r="AB2211" s="37"/>
      <c r="AC2211" s="37"/>
      <c r="AD2211" s="37"/>
      <c r="AE2211" s="37"/>
      <c r="AT2211" s="20" t="s">
        <v>174</v>
      </c>
      <c r="AU2211" s="20" t="s">
        <v>87</v>
      </c>
    </row>
    <row r="2212" spans="1:65" s="2" customFormat="1" ht="11.25">
      <c r="A2212" s="37"/>
      <c r="B2212" s="38"/>
      <c r="C2212" s="39"/>
      <c r="D2212" s="194" t="s">
        <v>176</v>
      </c>
      <c r="E2212" s="39"/>
      <c r="F2212" s="195" t="s">
        <v>2763</v>
      </c>
      <c r="G2212" s="39"/>
      <c r="H2212" s="39"/>
      <c r="I2212" s="191"/>
      <c r="J2212" s="39"/>
      <c r="K2212" s="39"/>
      <c r="L2212" s="42"/>
      <c r="M2212" s="192"/>
      <c r="N2212" s="193"/>
      <c r="O2212" s="67"/>
      <c r="P2212" s="67"/>
      <c r="Q2212" s="67"/>
      <c r="R2212" s="67"/>
      <c r="S2212" s="67"/>
      <c r="T2212" s="68"/>
      <c r="U2212" s="37"/>
      <c r="V2212" s="37"/>
      <c r="W2212" s="37"/>
      <c r="X2212" s="37"/>
      <c r="Y2212" s="37"/>
      <c r="Z2212" s="37"/>
      <c r="AA2212" s="37"/>
      <c r="AB2212" s="37"/>
      <c r="AC2212" s="37"/>
      <c r="AD2212" s="37"/>
      <c r="AE2212" s="37"/>
      <c r="AT2212" s="20" t="s">
        <v>176</v>
      </c>
      <c r="AU2212" s="20" t="s">
        <v>87</v>
      </c>
    </row>
    <row r="2213" spans="1:65" s="13" customFormat="1" ht="11.25">
      <c r="B2213" s="196"/>
      <c r="C2213" s="197"/>
      <c r="D2213" s="189" t="s">
        <v>178</v>
      </c>
      <c r="E2213" s="198" t="s">
        <v>21</v>
      </c>
      <c r="F2213" s="199" t="s">
        <v>2764</v>
      </c>
      <c r="G2213" s="197"/>
      <c r="H2213" s="200">
        <v>3</v>
      </c>
      <c r="I2213" s="201"/>
      <c r="J2213" s="197"/>
      <c r="K2213" s="197"/>
      <c r="L2213" s="202"/>
      <c r="M2213" s="203"/>
      <c r="N2213" s="204"/>
      <c r="O2213" s="204"/>
      <c r="P2213" s="204"/>
      <c r="Q2213" s="204"/>
      <c r="R2213" s="204"/>
      <c r="S2213" s="204"/>
      <c r="T2213" s="205"/>
      <c r="AT2213" s="206" t="s">
        <v>178</v>
      </c>
      <c r="AU2213" s="206" t="s">
        <v>87</v>
      </c>
      <c r="AV2213" s="13" t="s">
        <v>87</v>
      </c>
      <c r="AW2213" s="13" t="s">
        <v>38</v>
      </c>
      <c r="AX2213" s="13" t="s">
        <v>77</v>
      </c>
      <c r="AY2213" s="206" t="s">
        <v>165</v>
      </c>
    </row>
    <row r="2214" spans="1:65" s="14" customFormat="1" ht="11.25">
      <c r="B2214" s="207"/>
      <c r="C2214" s="208"/>
      <c r="D2214" s="189" t="s">
        <v>178</v>
      </c>
      <c r="E2214" s="209" t="s">
        <v>21</v>
      </c>
      <c r="F2214" s="210" t="s">
        <v>180</v>
      </c>
      <c r="G2214" s="208"/>
      <c r="H2214" s="211">
        <v>3</v>
      </c>
      <c r="I2214" s="212"/>
      <c r="J2214" s="208"/>
      <c r="K2214" s="208"/>
      <c r="L2214" s="213"/>
      <c r="M2214" s="214"/>
      <c r="N2214" s="215"/>
      <c r="O2214" s="215"/>
      <c r="P2214" s="215"/>
      <c r="Q2214" s="215"/>
      <c r="R2214" s="215"/>
      <c r="S2214" s="215"/>
      <c r="T2214" s="216"/>
      <c r="AT2214" s="217" t="s">
        <v>178</v>
      </c>
      <c r="AU2214" s="217" t="s">
        <v>87</v>
      </c>
      <c r="AV2214" s="14" t="s">
        <v>172</v>
      </c>
      <c r="AW2214" s="14" t="s">
        <v>38</v>
      </c>
      <c r="AX2214" s="14" t="s">
        <v>85</v>
      </c>
      <c r="AY2214" s="217" t="s">
        <v>165</v>
      </c>
    </row>
    <row r="2215" spans="1:65" s="2" customFormat="1" ht="24.2" customHeight="1">
      <c r="A2215" s="37"/>
      <c r="B2215" s="38"/>
      <c r="C2215" s="176" t="s">
        <v>2765</v>
      </c>
      <c r="D2215" s="176" t="s">
        <v>167</v>
      </c>
      <c r="E2215" s="177" t="s">
        <v>2766</v>
      </c>
      <c r="F2215" s="178" t="s">
        <v>2767</v>
      </c>
      <c r="G2215" s="179" t="s">
        <v>449</v>
      </c>
      <c r="H2215" s="180">
        <v>11</v>
      </c>
      <c r="I2215" s="181"/>
      <c r="J2215" s="182">
        <f>ROUND(I2215*H2215,2)</f>
        <v>0</v>
      </c>
      <c r="K2215" s="178" t="s">
        <v>171</v>
      </c>
      <c r="L2215" s="42"/>
      <c r="M2215" s="183" t="s">
        <v>21</v>
      </c>
      <c r="N2215" s="184" t="s">
        <v>48</v>
      </c>
      <c r="O2215" s="67"/>
      <c r="P2215" s="185">
        <f>O2215*H2215</f>
        <v>0</v>
      </c>
      <c r="Q2215" s="185">
        <v>2.5000000000000001E-4</v>
      </c>
      <c r="R2215" s="185">
        <f>Q2215*H2215</f>
        <v>2.7499999999999998E-3</v>
      </c>
      <c r="S2215" s="185">
        <v>0</v>
      </c>
      <c r="T2215" s="186">
        <f>S2215*H2215</f>
        <v>0</v>
      </c>
      <c r="U2215" s="37"/>
      <c r="V2215" s="37"/>
      <c r="W2215" s="37"/>
      <c r="X2215" s="37"/>
      <c r="Y2215" s="37"/>
      <c r="Z2215" s="37"/>
      <c r="AA2215" s="37"/>
      <c r="AB2215" s="37"/>
      <c r="AC2215" s="37"/>
      <c r="AD2215" s="37"/>
      <c r="AE2215" s="37"/>
      <c r="AR2215" s="187" t="s">
        <v>286</v>
      </c>
      <c r="AT2215" s="187" t="s">
        <v>167</v>
      </c>
      <c r="AU2215" s="187" t="s">
        <v>87</v>
      </c>
      <c r="AY2215" s="20" t="s">
        <v>165</v>
      </c>
      <c r="BE2215" s="188">
        <f>IF(N2215="základní",J2215,0)</f>
        <v>0</v>
      </c>
      <c r="BF2215" s="188">
        <f>IF(N2215="snížená",J2215,0)</f>
        <v>0</v>
      </c>
      <c r="BG2215" s="188">
        <f>IF(N2215="zákl. přenesená",J2215,0)</f>
        <v>0</v>
      </c>
      <c r="BH2215" s="188">
        <f>IF(N2215="sníž. přenesená",J2215,0)</f>
        <v>0</v>
      </c>
      <c r="BI2215" s="188">
        <f>IF(N2215="nulová",J2215,0)</f>
        <v>0</v>
      </c>
      <c r="BJ2215" s="20" t="s">
        <v>85</v>
      </c>
      <c r="BK2215" s="188">
        <f>ROUND(I2215*H2215,2)</f>
        <v>0</v>
      </c>
      <c r="BL2215" s="20" t="s">
        <v>286</v>
      </c>
      <c r="BM2215" s="187" t="s">
        <v>2768</v>
      </c>
    </row>
    <row r="2216" spans="1:65" s="2" customFormat="1" ht="19.5">
      <c r="A2216" s="37"/>
      <c r="B2216" s="38"/>
      <c r="C2216" s="39"/>
      <c r="D2216" s="189" t="s">
        <v>174</v>
      </c>
      <c r="E2216" s="39"/>
      <c r="F2216" s="190" t="s">
        <v>2769</v>
      </c>
      <c r="G2216" s="39"/>
      <c r="H2216" s="39"/>
      <c r="I2216" s="191"/>
      <c r="J2216" s="39"/>
      <c r="K2216" s="39"/>
      <c r="L2216" s="42"/>
      <c r="M2216" s="192"/>
      <c r="N2216" s="193"/>
      <c r="O2216" s="67"/>
      <c r="P2216" s="67"/>
      <c r="Q2216" s="67"/>
      <c r="R2216" s="67"/>
      <c r="S2216" s="67"/>
      <c r="T2216" s="68"/>
      <c r="U2216" s="37"/>
      <c r="V2216" s="37"/>
      <c r="W2216" s="37"/>
      <c r="X2216" s="37"/>
      <c r="Y2216" s="37"/>
      <c r="Z2216" s="37"/>
      <c r="AA2216" s="37"/>
      <c r="AB2216" s="37"/>
      <c r="AC2216" s="37"/>
      <c r="AD2216" s="37"/>
      <c r="AE2216" s="37"/>
      <c r="AT2216" s="20" t="s">
        <v>174</v>
      </c>
      <c r="AU2216" s="20" t="s">
        <v>87</v>
      </c>
    </row>
    <row r="2217" spans="1:65" s="2" customFormat="1" ht="11.25">
      <c r="A2217" s="37"/>
      <c r="B2217" s="38"/>
      <c r="C2217" s="39"/>
      <c r="D2217" s="194" t="s">
        <v>176</v>
      </c>
      <c r="E2217" s="39"/>
      <c r="F2217" s="195" t="s">
        <v>2770</v>
      </c>
      <c r="G2217" s="39"/>
      <c r="H2217" s="39"/>
      <c r="I2217" s="191"/>
      <c r="J2217" s="39"/>
      <c r="K2217" s="39"/>
      <c r="L2217" s="42"/>
      <c r="M2217" s="192"/>
      <c r="N2217" s="193"/>
      <c r="O2217" s="67"/>
      <c r="P2217" s="67"/>
      <c r="Q2217" s="67"/>
      <c r="R2217" s="67"/>
      <c r="S2217" s="67"/>
      <c r="T2217" s="68"/>
      <c r="U2217" s="37"/>
      <c r="V2217" s="37"/>
      <c r="W2217" s="37"/>
      <c r="X2217" s="37"/>
      <c r="Y2217" s="37"/>
      <c r="Z2217" s="37"/>
      <c r="AA2217" s="37"/>
      <c r="AB2217" s="37"/>
      <c r="AC2217" s="37"/>
      <c r="AD2217" s="37"/>
      <c r="AE2217" s="37"/>
      <c r="AT2217" s="20" t="s">
        <v>176</v>
      </c>
      <c r="AU2217" s="20" t="s">
        <v>87</v>
      </c>
    </row>
    <row r="2218" spans="1:65" s="2" customFormat="1" ht="39">
      <c r="A2218" s="37"/>
      <c r="B2218" s="38"/>
      <c r="C2218" s="39"/>
      <c r="D2218" s="189" t="s">
        <v>372</v>
      </c>
      <c r="E2218" s="39"/>
      <c r="F2218" s="249" t="s">
        <v>2771</v>
      </c>
      <c r="G2218" s="39"/>
      <c r="H2218" s="39"/>
      <c r="I2218" s="191"/>
      <c r="J2218" s="39"/>
      <c r="K2218" s="39"/>
      <c r="L2218" s="42"/>
      <c r="M2218" s="192"/>
      <c r="N2218" s="193"/>
      <c r="O2218" s="67"/>
      <c r="P2218" s="67"/>
      <c r="Q2218" s="67"/>
      <c r="R2218" s="67"/>
      <c r="S2218" s="67"/>
      <c r="T2218" s="68"/>
      <c r="U2218" s="37"/>
      <c r="V2218" s="37"/>
      <c r="W2218" s="37"/>
      <c r="X2218" s="37"/>
      <c r="Y2218" s="37"/>
      <c r="Z2218" s="37"/>
      <c r="AA2218" s="37"/>
      <c r="AB2218" s="37"/>
      <c r="AC2218" s="37"/>
      <c r="AD2218" s="37"/>
      <c r="AE2218" s="37"/>
      <c r="AT2218" s="20" t="s">
        <v>372</v>
      </c>
      <c r="AU2218" s="20" t="s">
        <v>87</v>
      </c>
    </row>
    <row r="2219" spans="1:65" s="13" customFormat="1" ht="11.25">
      <c r="B2219" s="196"/>
      <c r="C2219" s="197"/>
      <c r="D2219" s="189" t="s">
        <v>178</v>
      </c>
      <c r="E2219" s="198" t="s">
        <v>21</v>
      </c>
      <c r="F2219" s="199" t="s">
        <v>2772</v>
      </c>
      <c r="G2219" s="197"/>
      <c r="H2219" s="200">
        <v>11</v>
      </c>
      <c r="I2219" s="201"/>
      <c r="J2219" s="197"/>
      <c r="K2219" s="197"/>
      <c r="L2219" s="202"/>
      <c r="M2219" s="203"/>
      <c r="N2219" s="204"/>
      <c r="O2219" s="204"/>
      <c r="P2219" s="204"/>
      <c r="Q2219" s="204"/>
      <c r="R2219" s="204"/>
      <c r="S2219" s="204"/>
      <c r="T2219" s="205"/>
      <c r="AT2219" s="206" t="s">
        <v>178</v>
      </c>
      <c r="AU2219" s="206" t="s">
        <v>87</v>
      </c>
      <c r="AV2219" s="13" t="s">
        <v>87</v>
      </c>
      <c r="AW2219" s="13" t="s">
        <v>38</v>
      </c>
      <c r="AX2219" s="13" t="s">
        <v>77</v>
      </c>
      <c r="AY2219" s="206" t="s">
        <v>165</v>
      </c>
    </row>
    <row r="2220" spans="1:65" s="14" customFormat="1" ht="11.25">
      <c r="B2220" s="207"/>
      <c r="C2220" s="208"/>
      <c r="D2220" s="189" t="s">
        <v>178</v>
      </c>
      <c r="E2220" s="209" t="s">
        <v>21</v>
      </c>
      <c r="F2220" s="210" t="s">
        <v>180</v>
      </c>
      <c r="G2220" s="208"/>
      <c r="H2220" s="211">
        <v>11</v>
      </c>
      <c r="I2220" s="212"/>
      <c r="J2220" s="208"/>
      <c r="K2220" s="208"/>
      <c r="L2220" s="213"/>
      <c r="M2220" s="214"/>
      <c r="N2220" s="215"/>
      <c r="O2220" s="215"/>
      <c r="P2220" s="215"/>
      <c r="Q2220" s="215"/>
      <c r="R2220" s="215"/>
      <c r="S2220" s="215"/>
      <c r="T2220" s="216"/>
      <c r="AT2220" s="217" t="s">
        <v>178</v>
      </c>
      <c r="AU2220" s="217" t="s">
        <v>87</v>
      </c>
      <c r="AV2220" s="14" t="s">
        <v>172</v>
      </c>
      <c r="AW2220" s="14" t="s">
        <v>38</v>
      </c>
      <c r="AX2220" s="14" t="s">
        <v>85</v>
      </c>
      <c r="AY2220" s="217" t="s">
        <v>165</v>
      </c>
    </row>
    <row r="2221" spans="1:65" s="2" customFormat="1" ht="33" customHeight="1">
      <c r="A2221" s="37"/>
      <c r="B2221" s="38"/>
      <c r="C2221" s="176" t="s">
        <v>2773</v>
      </c>
      <c r="D2221" s="176" t="s">
        <v>167</v>
      </c>
      <c r="E2221" s="177" t="s">
        <v>381</v>
      </c>
      <c r="F2221" s="178" t="s">
        <v>2774</v>
      </c>
      <c r="G2221" s="179" t="s">
        <v>189</v>
      </c>
      <c r="H2221" s="180">
        <v>19.7</v>
      </c>
      <c r="I2221" s="181"/>
      <c r="J2221" s="182">
        <f>ROUND(I2221*H2221,2)</f>
        <v>0</v>
      </c>
      <c r="K2221" s="178" t="s">
        <v>21</v>
      </c>
      <c r="L2221" s="42"/>
      <c r="M2221" s="183" t="s">
        <v>21</v>
      </c>
      <c r="N2221" s="184" t="s">
        <v>48</v>
      </c>
      <c r="O2221" s="67"/>
      <c r="P2221" s="185">
        <f>O2221*H2221</f>
        <v>0</v>
      </c>
      <c r="Q2221" s="185">
        <v>2.0999999999999999E-3</v>
      </c>
      <c r="R2221" s="185">
        <f>Q2221*H2221</f>
        <v>4.1369999999999997E-2</v>
      </c>
      <c r="S2221" s="185">
        <v>0</v>
      </c>
      <c r="T2221" s="186">
        <f>S2221*H2221</f>
        <v>0</v>
      </c>
      <c r="U2221" s="37"/>
      <c r="V2221" s="37"/>
      <c r="W2221" s="37"/>
      <c r="X2221" s="37"/>
      <c r="Y2221" s="37"/>
      <c r="Z2221" s="37"/>
      <c r="AA2221" s="37"/>
      <c r="AB2221" s="37"/>
      <c r="AC2221" s="37"/>
      <c r="AD2221" s="37"/>
      <c r="AE2221" s="37"/>
      <c r="AR2221" s="187" t="s">
        <v>286</v>
      </c>
      <c r="AT2221" s="187" t="s">
        <v>167</v>
      </c>
      <c r="AU2221" s="187" t="s">
        <v>87</v>
      </c>
      <c r="AY2221" s="20" t="s">
        <v>165</v>
      </c>
      <c r="BE2221" s="188">
        <f>IF(N2221="základní",J2221,0)</f>
        <v>0</v>
      </c>
      <c r="BF2221" s="188">
        <f>IF(N2221="snížená",J2221,0)</f>
        <v>0</v>
      </c>
      <c r="BG2221" s="188">
        <f>IF(N2221="zákl. přenesená",J2221,0)</f>
        <v>0</v>
      </c>
      <c r="BH2221" s="188">
        <f>IF(N2221="sníž. přenesená",J2221,0)</f>
        <v>0</v>
      </c>
      <c r="BI2221" s="188">
        <f>IF(N2221="nulová",J2221,0)</f>
        <v>0</v>
      </c>
      <c r="BJ2221" s="20" t="s">
        <v>85</v>
      </c>
      <c r="BK2221" s="188">
        <f>ROUND(I2221*H2221,2)</f>
        <v>0</v>
      </c>
      <c r="BL2221" s="20" t="s">
        <v>286</v>
      </c>
      <c r="BM2221" s="187" t="s">
        <v>2775</v>
      </c>
    </row>
    <row r="2222" spans="1:65" s="2" customFormat="1" ht="19.5">
      <c r="A2222" s="37"/>
      <c r="B2222" s="38"/>
      <c r="C2222" s="39"/>
      <c r="D2222" s="189" t="s">
        <v>174</v>
      </c>
      <c r="E2222" s="39"/>
      <c r="F2222" s="190" t="s">
        <v>2774</v>
      </c>
      <c r="G2222" s="39"/>
      <c r="H2222" s="39"/>
      <c r="I2222" s="191"/>
      <c r="J2222" s="39"/>
      <c r="K2222" s="39"/>
      <c r="L2222" s="42"/>
      <c r="M2222" s="192"/>
      <c r="N2222" s="193"/>
      <c r="O2222" s="67"/>
      <c r="P2222" s="67"/>
      <c r="Q2222" s="67"/>
      <c r="R2222" s="67"/>
      <c r="S2222" s="67"/>
      <c r="T2222" s="68"/>
      <c r="U2222" s="37"/>
      <c r="V2222" s="37"/>
      <c r="W2222" s="37"/>
      <c r="X2222" s="37"/>
      <c r="Y2222" s="37"/>
      <c r="Z2222" s="37"/>
      <c r="AA2222" s="37"/>
      <c r="AB2222" s="37"/>
      <c r="AC2222" s="37"/>
      <c r="AD2222" s="37"/>
      <c r="AE2222" s="37"/>
      <c r="AT2222" s="20" t="s">
        <v>174</v>
      </c>
      <c r="AU2222" s="20" t="s">
        <v>87</v>
      </c>
    </row>
    <row r="2223" spans="1:65" s="13" customFormat="1" ht="11.25">
      <c r="B2223" s="196"/>
      <c r="C2223" s="197"/>
      <c r="D2223" s="189" t="s">
        <v>178</v>
      </c>
      <c r="E2223" s="198" t="s">
        <v>21</v>
      </c>
      <c r="F2223" s="199" t="s">
        <v>2776</v>
      </c>
      <c r="G2223" s="197"/>
      <c r="H2223" s="200">
        <v>19.7</v>
      </c>
      <c r="I2223" s="201"/>
      <c r="J2223" s="197"/>
      <c r="K2223" s="197"/>
      <c r="L2223" s="202"/>
      <c r="M2223" s="203"/>
      <c r="N2223" s="204"/>
      <c r="O2223" s="204"/>
      <c r="P2223" s="204"/>
      <c r="Q2223" s="204"/>
      <c r="R2223" s="204"/>
      <c r="S2223" s="204"/>
      <c r="T2223" s="205"/>
      <c r="AT2223" s="206" t="s">
        <v>178</v>
      </c>
      <c r="AU2223" s="206" t="s">
        <v>87</v>
      </c>
      <c r="AV2223" s="13" t="s">
        <v>87</v>
      </c>
      <c r="AW2223" s="13" t="s">
        <v>38</v>
      </c>
      <c r="AX2223" s="13" t="s">
        <v>77</v>
      </c>
      <c r="AY2223" s="206" t="s">
        <v>165</v>
      </c>
    </row>
    <row r="2224" spans="1:65" s="14" customFormat="1" ht="11.25">
      <c r="B2224" s="207"/>
      <c r="C2224" s="208"/>
      <c r="D2224" s="189" t="s">
        <v>178</v>
      </c>
      <c r="E2224" s="209" t="s">
        <v>21</v>
      </c>
      <c r="F2224" s="210" t="s">
        <v>180</v>
      </c>
      <c r="G2224" s="208"/>
      <c r="H2224" s="211">
        <v>19.7</v>
      </c>
      <c r="I2224" s="212"/>
      <c r="J2224" s="208"/>
      <c r="K2224" s="208"/>
      <c r="L2224" s="213"/>
      <c r="M2224" s="214"/>
      <c r="N2224" s="215"/>
      <c r="O2224" s="215"/>
      <c r="P2224" s="215"/>
      <c r="Q2224" s="215"/>
      <c r="R2224" s="215"/>
      <c r="S2224" s="215"/>
      <c r="T2224" s="216"/>
      <c r="AT2224" s="217" t="s">
        <v>178</v>
      </c>
      <c r="AU2224" s="217" t="s">
        <v>87</v>
      </c>
      <c r="AV2224" s="14" t="s">
        <v>172</v>
      </c>
      <c r="AW2224" s="14" t="s">
        <v>38</v>
      </c>
      <c r="AX2224" s="14" t="s">
        <v>85</v>
      </c>
      <c r="AY2224" s="217" t="s">
        <v>165</v>
      </c>
    </row>
    <row r="2225" spans="1:65" s="2" customFormat="1" ht="24.2" customHeight="1">
      <c r="A2225" s="37"/>
      <c r="B2225" s="38"/>
      <c r="C2225" s="176" t="s">
        <v>2777</v>
      </c>
      <c r="D2225" s="176" t="s">
        <v>167</v>
      </c>
      <c r="E2225" s="177" t="s">
        <v>2778</v>
      </c>
      <c r="F2225" s="178" t="s">
        <v>2779</v>
      </c>
      <c r="G2225" s="179" t="s">
        <v>189</v>
      </c>
      <c r="H2225" s="180">
        <v>4.5999999999999996</v>
      </c>
      <c r="I2225" s="181"/>
      <c r="J2225" s="182">
        <f>ROUND(I2225*H2225,2)</f>
        <v>0</v>
      </c>
      <c r="K2225" s="178" t="s">
        <v>171</v>
      </c>
      <c r="L2225" s="42"/>
      <c r="M2225" s="183" t="s">
        <v>21</v>
      </c>
      <c r="N2225" s="184" t="s">
        <v>48</v>
      </c>
      <c r="O2225" s="67"/>
      <c r="P2225" s="185">
        <f>O2225*H2225</f>
        <v>0</v>
      </c>
      <c r="Q2225" s="185">
        <v>1.1100000000000001E-3</v>
      </c>
      <c r="R2225" s="185">
        <f>Q2225*H2225</f>
        <v>5.1060000000000003E-3</v>
      </c>
      <c r="S2225" s="185">
        <v>0</v>
      </c>
      <c r="T2225" s="186">
        <f>S2225*H2225</f>
        <v>0</v>
      </c>
      <c r="U2225" s="37"/>
      <c r="V2225" s="37"/>
      <c r="W2225" s="37"/>
      <c r="X2225" s="37"/>
      <c r="Y2225" s="37"/>
      <c r="Z2225" s="37"/>
      <c r="AA2225" s="37"/>
      <c r="AB2225" s="37"/>
      <c r="AC2225" s="37"/>
      <c r="AD2225" s="37"/>
      <c r="AE2225" s="37"/>
      <c r="AR2225" s="187" t="s">
        <v>286</v>
      </c>
      <c r="AT2225" s="187" t="s">
        <v>167</v>
      </c>
      <c r="AU2225" s="187" t="s">
        <v>87</v>
      </c>
      <c r="AY2225" s="20" t="s">
        <v>165</v>
      </c>
      <c r="BE2225" s="188">
        <f>IF(N2225="základní",J2225,0)</f>
        <v>0</v>
      </c>
      <c r="BF2225" s="188">
        <f>IF(N2225="snížená",J2225,0)</f>
        <v>0</v>
      </c>
      <c r="BG2225" s="188">
        <f>IF(N2225="zákl. přenesená",J2225,0)</f>
        <v>0</v>
      </c>
      <c r="BH2225" s="188">
        <f>IF(N2225="sníž. přenesená",J2225,0)</f>
        <v>0</v>
      </c>
      <c r="BI2225" s="188">
        <f>IF(N2225="nulová",J2225,0)</f>
        <v>0</v>
      </c>
      <c r="BJ2225" s="20" t="s">
        <v>85</v>
      </c>
      <c r="BK2225" s="188">
        <f>ROUND(I2225*H2225,2)</f>
        <v>0</v>
      </c>
      <c r="BL2225" s="20" t="s">
        <v>286</v>
      </c>
      <c r="BM2225" s="187" t="s">
        <v>2780</v>
      </c>
    </row>
    <row r="2226" spans="1:65" s="2" customFormat="1" ht="19.5">
      <c r="A2226" s="37"/>
      <c r="B2226" s="38"/>
      <c r="C2226" s="39"/>
      <c r="D2226" s="189" t="s">
        <v>174</v>
      </c>
      <c r="E2226" s="39"/>
      <c r="F2226" s="190" t="s">
        <v>2781</v>
      </c>
      <c r="G2226" s="39"/>
      <c r="H2226" s="39"/>
      <c r="I2226" s="191"/>
      <c r="J2226" s="39"/>
      <c r="K2226" s="39"/>
      <c r="L2226" s="42"/>
      <c r="M2226" s="192"/>
      <c r="N2226" s="193"/>
      <c r="O2226" s="67"/>
      <c r="P2226" s="67"/>
      <c r="Q2226" s="67"/>
      <c r="R2226" s="67"/>
      <c r="S2226" s="67"/>
      <c r="T2226" s="68"/>
      <c r="U2226" s="37"/>
      <c r="V2226" s="37"/>
      <c r="W2226" s="37"/>
      <c r="X2226" s="37"/>
      <c r="Y2226" s="37"/>
      <c r="Z2226" s="37"/>
      <c r="AA2226" s="37"/>
      <c r="AB2226" s="37"/>
      <c r="AC2226" s="37"/>
      <c r="AD2226" s="37"/>
      <c r="AE2226" s="37"/>
      <c r="AT2226" s="20" t="s">
        <v>174</v>
      </c>
      <c r="AU2226" s="20" t="s">
        <v>87</v>
      </c>
    </row>
    <row r="2227" spans="1:65" s="2" customFormat="1" ht="11.25">
      <c r="A2227" s="37"/>
      <c r="B2227" s="38"/>
      <c r="C2227" s="39"/>
      <c r="D2227" s="194" t="s">
        <v>176</v>
      </c>
      <c r="E2227" s="39"/>
      <c r="F2227" s="195" t="s">
        <v>2782</v>
      </c>
      <c r="G2227" s="39"/>
      <c r="H2227" s="39"/>
      <c r="I2227" s="191"/>
      <c r="J2227" s="39"/>
      <c r="K2227" s="39"/>
      <c r="L2227" s="42"/>
      <c r="M2227" s="192"/>
      <c r="N2227" s="193"/>
      <c r="O2227" s="67"/>
      <c r="P2227" s="67"/>
      <c r="Q2227" s="67"/>
      <c r="R2227" s="67"/>
      <c r="S2227" s="67"/>
      <c r="T2227" s="68"/>
      <c r="U2227" s="37"/>
      <c r="V2227" s="37"/>
      <c r="W2227" s="37"/>
      <c r="X2227" s="37"/>
      <c r="Y2227" s="37"/>
      <c r="Z2227" s="37"/>
      <c r="AA2227" s="37"/>
      <c r="AB2227" s="37"/>
      <c r="AC2227" s="37"/>
      <c r="AD2227" s="37"/>
      <c r="AE2227" s="37"/>
      <c r="AT2227" s="20" t="s">
        <v>176</v>
      </c>
      <c r="AU2227" s="20" t="s">
        <v>87</v>
      </c>
    </row>
    <row r="2228" spans="1:65" s="2" customFormat="1" ht="29.25">
      <c r="A2228" s="37"/>
      <c r="B2228" s="38"/>
      <c r="C2228" s="39"/>
      <c r="D2228" s="189" t="s">
        <v>372</v>
      </c>
      <c r="E2228" s="39"/>
      <c r="F2228" s="249" t="s">
        <v>2783</v>
      </c>
      <c r="G2228" s="39"/>
      <c r="H2228" s="39"/>
      <c r="I2228" s="191"/>
      <c r="J2228" s="39"/>
      <c r="K2228" s="39"/>
      <c r="L2228" s="42"/>
      <c r="M2228" s="192"/>
      <c r="N2228" s="193"/>
      <c r="O2228" s="67"/>
      <c r="P2228" s="67"/>
      <c r="Q2228" s="67"/>
      <c r="R2228" s="67"/>
      <c r="S2228" s="67"/>
      <c r="T2228" s="68"/>
      <c r="U2228" s="37"/>
      <c r="V2228" s="37"/>
      <c r="W2228" s="37"/>
      <c r="X2228" s="37"/>
      <c r="Y2228" s="37"/>
      <c r="Z2228" s="37"/>
      <c r="AA2228" s="37"/>
      <c r="AB2228" s="37"/>
      <c r="AC2228" s="37"/>
      <c r="AD2228" s="37"/>
      <c r="AE2228" s="37"/>
      <c r="AT2228" s="20" t="s">
        <v>372</v>
      </c>
      <c r="AU2228" s="20" t="s">
        <v>87</v>
      </c>
    </row>
    <row r="2229" spans="1:65" s="13" customFormat="1" ht="11.25">
      <c r="B2229" s="196"/>
      <c r="C2229" s="197"/>
      <c r="D2229" s="189" t="s">
        <v>178</v>
      </c>
      <c r="E2229" s="198" t="s">
        <v>21</v>
      </c>
      <c r="F2229" s="199" t="s">
        <v>2784</v>
      </c>
      <c r="G2229" s="197"/>
      <c r="H2229" s="200">
        <v>2</v>
      </c>
      <c r="I2229" s="201"/>
      <c r="J2229" s="197"/>
      <c r="K2229" s="197"/>
      <c r="L2229" s="202"/>
      <c r="M2229" s="203"/>
      <c r="N2229" s="204"/>
      <c r="O2229" s="204"/>
      <c r="P2229" s="204"/>
      <c r="Q2229" s="204"/>
      <c r="R2229" s="204"/>
      <c r="S2229" s="204"/>
      <c r="T2229" s="205"/>
      <c r="AT2229" s="206" t="s">
        <v>178</v>
      </c>
      <c r="AU2229" s="206" t="s">
        <v>87</v>
      </c>
      <c r="AV2229" s="13" t="s">
        <v>87</v>
      </c>
      <c r="AW2229" s="13" t="s">
        <v>38</v>
      </c>
      <c r="AX2229" s="13" t="s">
        <v>77</v>
      </c>
      <c r="AY2229" s="206" t="s">
        <v>165</v>
      </c>
    </row>
    <row r="2230" spans="1:65" s="13" customFormat="1" ht="11.25">
      <c r="B2230" s="196"/>
      <c r="C2230" s="197"/>
      <c r="D2230" s="189" t="s">
        <v>178</v>
      </c>
      <c r="E2230" s="198" t="s">
        <v>21</v>
      </c>
      <c r="F2230" s="199" t="s">
        <v>2785</v>
      </c>
      <c r="G2230" s="197"/>
      <c r="H2230" s="200">
        <v>2.6</v>
      </c>
      <c r="I2230" s="201"/>
      <c r="J2230" s="197"/>
      <c r="K2230" s="197"/>
      <c r="L2230" s="202"/>
      <c r="M2230" s="203"/>
      <c r="N2230" s="204"/>
      <c r="O2230" s="204"/>
      <c r="P2230" s="204"/>
      <c r="Q2230" s="204"/>
      <c r="R2230" s="204"/>
      <c r="S2230" s="204"/>
      <c r="T2230" s="205"/>
      <c r="AT2230" s="206" t="s">
        <v>178</v>
      </c>
      <c r="AU2230" s="206" t="s">
        <v>87</v>
      </c>
      <c r="AV2230" s="13" t="s">
        <v>87</v>
      </c>
      <c r="AW2230" s="13" t="s">
        <v>38</v>
      </c>
      <c r="AX2230" s="13" t="s">
        <v>77</v>
      </c>
      <c r="AY2230" s="206" t="s">
        <v>165</v>
      </c>
    </row>
    <row r="2231" spans="1:65" s="14" customFormat="1" ht="11.25">
      <c r="B2231" s="207"/>
      <c r="C2231" s="208"/>
      <c r="D2231" s="189" t="s">
        <v>178</v>
      </c>
      <c r="E2231" s="209" t="s">
        <v>21</v>
      </c>
      <c r="F2231" s="210" t="s">
        <v>180</v>
      </c>
      <c r="G2231" s="208"/>
      <c r="H2231" s="211">
        <v>4.5999999999999996</v>
      </c>
      <c r="I2231" s="212"/>
      <c r="J2231" s="208"/>
      <c r="K2231" s="208"/>
      <c r="L2231" s="213"/>
      <c r="M2231" s="214"/>
      <c r="N2231" s="215"/>
      <c r="O2231" s="215"/>
      <c r="P2231" s="215"/>
      <c r="Q2231" s="215"/>
      <c r="R2231" s="215"/>
      <c r="S2231" s="215"/>
      <c r="T2231" s="216"/>
      <c r="AT2231" s="217" t="s">
        <v>178</v>
      </c>
      <c r="AU2231" s="217" t="s">
        <v>87</v>
      </c>
      <c r="AV2231" s="14" t="s">
        <v>172</v>
      </c>
      <c r="AW2231" s="14" t="s">
        <v>38</v>
      </c>
      <c r="AX2231" s="14" t="s">
        <v>85</v>
      </c>
      <c r="AY2231" s="217" t="s">
        <v>165</v>
      </c>
    </row>
    <row r="2232" spans="1:65" s="2" customFormat="1" ht="24.2" customHeight="1">
      <c r="A2232" s="37"/>
      <c r="B2232" s="38"/>
      <c r="C2232" s="176" t="s">
        <v>2786</v>
      </c>
      <c r="D2232" s="176" t="s">
        <v>167</v>
      </c>
      <c r="E2232" s="177" t="s">
        <v>2787</v>
      </c>
      <c r="F2232" s="178" t="s">
        <v>2788</v>
      </c>
      <c r="G2232" s="179" t="s">
        <v>189</v>
      </c>
      <c r="H2232" s="180">
        <v>174.5</v>
      </c>
      <c r="I2232" s="181"/>
      <c r="J2232" s="182">
        <f>ROUND(I2232*H2232,2)</f>
        <v>0</v>
      </c>
      <c r="K2232" s="178" t="s">
        <v>171</v>
      </c>
      <c r="L2232" s="42"/>
      <c r="M2232" s="183" t="s">
        <v>21</v>
      </c>
      <c r="N2232" s="184" t="s">
        <v>48</v>
      </c>
      <c r="O2232" s="67"/>
      <c r="P2232" s="185">
        <f>O2232*H2232</f>
        <v>0</v>
      </c>
      <c r="Q2232" s="185">
        <v>2.0600000000000002E-3</v>
      </c>
      <c r="R2232" s="185">
        <f>Q2232*H2232</f>
        <v>0.35947000000000001</v>
      </c>
      <c r="S2232" s="185">
        <v>0</v>
      </c>
      <c r="T2232" s="186">
        <f>S2232*H2232</f>
        <v>0</v>
      </c>
      <c r="U2232" s="37"/>
      <c r="V2232" s="37"/>
      <c r="W2232" s="37"/>
      <c r="X2232" s="37"/>
      <c r="Y2232" s="37"/>
      <c r="Z2232" s="37"/>
      <c r="AA2232" s="37"/>
      <c r="AB2232" s="37"/>
      <c r="AC2232" s="37"/>
      <c r="AD2232" s="37"/>
      <c r="AE2232" s="37"/>
      <c r="AR2232" s="187" t="s">
        <v>286</v>
      </c>
      <c r="AT2232" s="187" t="s">
        <v>167</v>
      </c>
      <c r="AU2232" s="187" t="s">
        <v>87</v>
      </c>
      <c r="AY2232" s="20" t="s">
        <v>165</v>
      </c>
      <c r="BE2232" s="188">
        <f>IF(N2232="základní",J2232,0)</f>
        <v>0</v>
      </c>
      <c r="BF2232" s="188">
        <f>IF(N2232="snížená",J2232,0)</f>
        <v>0</v>
      </c>
      <c r="BG2232" s="188">
        <f>IF(N2232="zákl. přenesená",J2232,0)</f>
        <v>0</v>
      </c>
      <c r="BH2232" s="188">
        <f>IF(N2232="sníž. přenesená",J2232,0)</f>
        <v>0</v>
      </c>
      <c r="BI2232" s="188">
        <f>IF(N2232="nulová",J2232,0)</f>
        <v>0</v>
      </c>
      <c r="BJ2232" s="20" t="s">
        <v>85</v>
      </c>
      <c r="BK2232" s="188">
        <f>ROUND(I2232*H2232,2)</f>
        <v>0</v>
      </c>
      <c r="BL2232" s="20" t="s">
        <v>286</v>
      </c>
      <c r="BM2232" s="187" t="s">
        <v>2789</v>
      </c>
    </row>
    <row r="2233" spans="1:65" s="2" customFormat="1" ht="19.5">
      <c r="A2233" s="37"/>
      <c r="B2233" s="38"/>
      <c r="C2233" s="39"/>
      <c r="D2233" s="189" t="s">
        <v>174</v>
      </c>
      <c r="E2233" s="39"/>
      <c r="F2233" s="190" t="s">
        <v>2790</v>
      </c>
      <c r="G2233" s="39"/>
      <c r="H2233" s="39"/>
      <c r="I2233" s="191"/>
      <c r="J2233" s="39"/>
      <c r="K2233" s="39"/>
      <c r="L2233" s="42"/>
      <c r="M2233" s="192"/>
      <c r="N2233" s="193"/>
      <c r="O2233" s="67"/>
      <c r="P2233" s="67"/>
      <c r="Q2233" s="67"/>
      <c r="R2233" s="67"/>
      <c r="S2233" s="67"/>
      <c r="T2233" s="68"/>
      <c r="U2233" s="37"/>
      <c r="V2233" s="37"/>
      <c r="W2233" s="37"/>
      <c r="X2233" s="37"/>
      <c r="Y2233" s="37"/>
      <c r="Z2233" s="37"/>
      <c r="AA2233" s="37"/>
      <c r="AB2233" s="37"/>
      <c r="AC2233" s="37"/>
      <c r="AD2233" s="37"/>
      <c r="AE2233" s="37"/>
      <c r="AT2233" s="20" t="s">
        <v>174</v>
      </c>
      <c r="AU2233" s="20" t="s">
        <v>87</v>
      </c>
    </row>
    <row r="2234" spans="1:65" s="2" customFormat="1" ht="11.25">
      <c r="A2234" s="37"/>
      <c r="B2234" s="38"/>
      <c r="C2234" s="39"/>
      <c r="D2234" s="194" t="s">
        <v>176</v>
      </c>
      <c r="E2234" s="39"/>
      <c r="F2234" s="195" t="s">
        <v>2791</v>
      </c>
      <c r="G2234" s="39"/>
      <c r="H2234" s="39"/>
      <c r="I2234" s="191"/>
      <c r="J2234" s="39"/>
      <c r="K2234" s="39"/>
      <c r="L2234" s="42"/>
      <c r="M2234" s="192"/>
      <c r="N2234" s="193"/>
      <c r="O2234" s="67"/>
      <c r="P2234" s="67"/>
      <c r="Q2234" s="67"/>
      <c r="R2234" s="67"/>
      <c r="S2234" s="67"/>
      <c r="T2234" s="68"/>
      <c r="U2234" s="37"/>
      <c r="V2234" s="37"/>
      <c r="W2234" s="37"/>
      <c r="X2234" s="37"/>
      <c r="Y2234" s="37"/>
      <c r="Z2234" s="37"/>
      <c r="AA2234" s="37"/>
      <c r="AB2234" s="37"/>
      <c r="AC2234" s="37"/>
      <c r="AD2234" s="37"/>
      <c r="AE2234" s="37"/>
      <c r="AT2234" s="20" t="s">
        <v>176</v>
      </c>
      <c r="AU2234" s="20" t="s">
        <v>87</v>
      </c>
    </row>
    <row r="2235" spans="1:65" s="2" customFormat="1" ht="29.25">
      <c r="A2235" s="37"/>
      <c r="B2235" s="38"/>
      <c r="C2235" s="39"/>
      <c r="D2235" s="189" t="s">
        <v>372</v>
      </c>
      <c r="E2235" s="39"/>
      <c r="F2235" s="249" t="s">
        <v>2792</v>
      </c>
      <c r="G2235" s="39"/>
      <c r="H2235" s="39"/>
      <c r="I2235" s="191"/>
      <c r="J2235" s="39"/>
      <c r="K2235" s="39"/>
      <c r="L2235" s="42"/>
      <c r="M2235" s="192"/>
      <c r="N2235" s="193"/>
      <c r="O2235" s="67"/>
      <c r="P2235" s="67"/>
      <c r="Q2235" s="67"/>
      <c r="R2235" s="67"/>
      <c r="S2235" s="67"/>
      <c r="T2235" s="68"/>
      <c r="U2235" s="37"/>
      <c r="V2235" s="37"/>
      <c r="W2235" s="37"/>
      <c r="X2235" s="37"/>
      <c r="Y2235" s="37"/>
      <c r="Z2235" s="37"/>
      <c r="AA2235" s="37"/>
      <c r="AB2235" s="37"/>
      <c r="AC2235" s="37"/>
      <c r="AD2235" s="37"/>
      <c r="AE2235" s="37"/>
      <c r="AT2235" s="20" t="s">
        <v>372</v>
      </c>
      <c r="AU2235" s="20" t="s">
        <v>87</v>
      </c>
    </row>
    <row r="2236" spans="1:65" s="13" customFormat="1" ht="11.25">
      <c r="B2236" s="196"/>
      <c r="C2236" s="197"/>
      <c r="D2236" s="189" t="s">
        <v>178</v>
      </c>
      <c r="E2236" s="198" t="s">
        <v>21</v>
      </c>
      <c r="F2236" s="199" t="s">
        <v>2793</v>
      </c>
      <c r="G2236" s="197"/>
      <c r="H2236" s="200">
        <v>168</v>
      </c>
      <c r="I2236" s="201"/>
      <c r="J2236" s="197"/>
      <c r="K2236" s="197"/>
      <c r="L2236" s="202"/>
      <c r="M2236" s="203"/>
      <c r="N2236" s="204"/>
      <c r="O2236" s="204"/>
      <c r="P2236" s="204"/>
      <c r="Q2236" s="204"/>
      <c r="R2236" s="204"/>
      <c r="S2236" s="204"/>
      <c r="T2236" s="205"/>
      <c r="AT2236" s="206" t="s">
        <v>178</v>
      </c>
      <c r="AU2236" s="206" t="s">
        <v>87</v>
      </c>
      <c r="AV2236" s="13" t="s">
        <v>87</v>
      </c>
      <c r="AW2236" s="13" t="s">
        <v>38</v>
      </c>
      <c r="AX2236" s="13" t="s">
        <v>77</v>
      </c>
      <c r="AY2236" s="206" t="s">
        <v>165</v>
      </c>
    </row>
    <row r="2237" spans="1:65" s="13" customFormat="1" ht="11.25">
      <c r="B2237" s="196"/>
      <c r="C2237" s="197"/>
      <c r="D2237" s="189" t="s">
        <v>178</v>
      </c>
      <c r="E2237" s="198" t="s">
        <v>21</v>
      </c>
      <c r="F2237" s="199" t="s">
        <v>2794</v>
      </c>
      <c r="G2237" s="197"/>
      <c r="H2237" s="200">
        <v>6.5</v>
      </c>
      <c r="I2237" s="201"/>
      <c r="J2237" s="197"/>
      <c r="K2237" s="197"/>
      <c r="L2237" s="202"/>
      <c r="M2237" s="203"/>
      <c r="N2237" s="204"/>
      <c r="O2237" s="204"/>
      <c r="P2237" s="204"/>
      <c r="Q2237" s="204"/>
      <c r="R2237" s="204"/>
      <c r="S2237" s="204"/>
      <c r="T2237" s="205"/>
      <c r="AT2237" s="206" t="s">
        <v>178</v>
      </c>
      <c r="AU2237" s="206" t="s">
        <v>87</v>
      </c>
      <c r="AV2237" s="13" t="s">
        <v>87</v>
      </c>
      <c r="AW2237" s="13" t="s">
        <v>38</v>
      </c>
      <c r="AX2237" s="13" t="s">
        <v>77</v>
      </c>
      <c r="AY2237" s="206" t="s">
        <v>165</v>
      </c>
    </row>
    <row r="2238" spans="1:65" s="14" customFormat="1" ht="11.25">
      <c r="B2238" s="207"/>
      <c r="C2238" s="208"/>
      <c r="D2238" s="189" t="s">
        <v>178</v>
      </c>
      <c r="E2238" s="209" t="s">
        <v>21</v>
      </c>
      <c r="F2238" s="210" t="s">
        <v>180</v>
      </c>
      <c r="G2238" s="208"/>
      <c r="H2238" s="211">
        <v>174.5</v>
      </c>
      <c r="I2238" s="212"/>
      <c r="J2238" s="208"/>
      <c r="K2238" s="208"/>
      <c r="L2238" s="213"/>
      <c r="M2238" s="214"/>
      <c r="N2238" s="215"/>
      <c r="O2238" s="215"/>
      <c r="P2238" s="215"/>
      <c r="Q2238" s="215"/>
      <c r="R2238" s="215"/>
      <c r="S2238" s="215"/>
      <c r="T2238" s="216"/>
      <c r="AT2238" s="217" t="s">
        <v>178</v>
      </c>
      <c r="AU2238" s="217" t="s">
        <v>87</v>
      </c>
      <c r="AV2238" s="14" t="s">
        <v>172</v>
      </c>
      <c r="AW2238" s="14" t="s">
        <v>38</v>
      </c>
      <c r="AX2238" s="14" t="s">
        <v>85</v>
      </c>
      <c r="AY2238" s="217" t="s">
        <v>165</v>
      </c>
    </row>
    <row r="2239" spans="1:65" s="2" customFormat="1" ht="24.2" customHeight="1">
      <c r="A2239" s="37"/>
      <c r="B2239" s="38"/>
      <c r="C2239" s="176" t="s">
        <v>2795</v>
      </c>
      <c r="D2239" s="176" t="s">
        <v>167</v>
      </c>
      <c r="E2239" s="177" t="s">
        <v>2796</v>
      </c>
      <c r="F2239" s="178" t="s">
        <v>2797</v>
      </c>
      <c r="G2239" s="179" t="s">
        <v>261</v>
      </c>
      <c r="H2239" s="180">
        <v>5.9119999999999999</v>
      </c>
      <c r="I2239" s="181"/>
      <c r="J2239" s="182">
        <f>ROUND(I2239*H2239,2)</f>
        <v>0</v>
      </c>
      <c r="K2239" s="178" t="s">
        <v>171</v>
      </c>
      <c r="L2239" s="42"/>
      <c r="M2239" s="183" t="s">
        <v>21</v>
      </c>
      <c r="N2239" s="184" t="s">
        <v>48</v>
      </c>
      <c r="O2239" s="67"/>
      <c r="P2239" s="185">
        <f>O2239*H2239</f>
        <v>0</v>
      </c>
      <c r="Q2239" s="185">
        <v>0</v>
      </c>
      <c r="R2239" s="185">
        <f>Q2239*H2239</f>
        <v>0</v>
      </c>
      <c r="S2239" s="185">
        <v>0</v>
      </c>
      <c r="T2239" s="186">
        <f>S2239*H2239</f>
        <v>0</v>
      </c>
      <c r="U2239" s="37"/>
      <c r="V2239" s="37"/>
      <c r="W2239" s="37"/>
      <c r="X2239" s="37"/>
      <c r="Y2239" s="37"/>
      <c r="Z2239" s="37"/>
      <c r="AA2239" s="37"/>
      <c r="AB2239" s="37"/>
      <c r="AC2239" s="37"/>
      <c r="AD2239" s="37"/>
      <c r="AE2239" s="37"/>
      <c r="AR2239" s="187" t="s">
        <v>286</v>
      </c>
      <c r="AT2239" s="187" t="s">
        <v>167</v>
      </c>
      <c r="AU2239" s="187" t="s">
        <v>87</v>
      </c>
      <c r="AY2239" s="20" t="s">
        <v>165</v>
      </c>
      <c r="BE2239" s="188">
        <f>IF(N2239="základní",J2239,0)</f>
        <v>0</v>
      </c>
      <c r="BF2239" s="188">
        <f>IF(N2239="snížená",J2239,0)</f>
        <v>0</v>
      </c>
      <c r="BG2239" s="188">
        <f>IF(N2239="zákl. přenesená",J2239,0)</f>
        <v>0</v>
      </c>
      <c r="BH2239" s="188">
        <f>IF(N2239="sníž. přenesená",J2239,0)</f>
        <v>0</v>
      </c>
      <c r="BI2239" s="188">
        <f>IF(N2239="nulová",J2239,0)</f>
        <v>0</v>
      </c>
      <c r="BJ2239" s="20" t="s">
        <v>85</v>
      </c>
      <c r="BK2239" s="188">
        <f>ROUND(I2239*H2239,2)</f>
        <v>0</v>
      </c>
      <c r="BL2239" s="20" t="s">
        <v>286</v>
      </c>
      <c r="BM2239" s="187" t="s">
        <v>2798</v>
      </c>
    </row>
    <row r="2240" spans="1:65" s="2" customFormat="1" ht="29.25">
      <c r="A2240" s="37"/>
      <c r="B2240" s="38"/>
      <c r="C2240" s="39"/>
      <c r="D2240" s="189" t="s">
        <v>174</v>
      </c>
      <c r="E2240" s="39"/>
      <c r="F2240" s="190" t="s">
        <v>2799</v>
      </c>
      <c r="G2240" s="39"/>
      <c r="H2240" s="39"/>
      <c r="I2240" s="191"/>
      <c r="J2240" s="39"/>
      <c r="K2240" s="39"/>
      <c r="L2240" s="42"/>
      <c r="M2240" s="192"/>
      <c r="N2240" s="193"/>
      <c r="O2240" s="67"/>
      <c r="P2240" s="67"/>
      <c r="Q2240" s="67"/>
      <c r="R2240" s="67"/>
      <c r="S2240" s="67"/>
      <c r="T2240" s="68"/>
      <c r="U2240" s="37"/>
      <c r="V2240" s="37"/>
      <c r="W2240" s="37"/>
      <c r="X2240" s="37"/>
      <c r="Y2240" s="37"/>
      <c r="Z2240" s="37"/>
      <c r="AA2240" s="37"/>
      <c r="AB2240" s="37"/>
      <c r="AC2240" s="37"/>
      <c r="AD2240" s="37"/>
      <c r="AE2240" s="37"/>
      <c r="AT2240" s="20" t="s">
        <v>174</v>
      </c>
      <c r="AU2240" s="20" t="s">
        <v>87</v>
      </c>
    </row>
    <row r="2241" spans="1:65" s="2" customFormat="1" ht="11.25">
      <c r="A2241" s="37"/>
      <c r="B2241" s="38"/>
      <c r="C2241" s="39"/>
      <c r="D2241" s="194" t="s">
        <v>176</v>
      </c>
      <c r="E2241" s="39"/>
      <c r="F2241" s="195" t="s">
        <v>2800</v>
      </c>
      <c r="G2241" s="39"/>
      <c r="H2241" s="39"/>
      <c r="I2241" s="191"/>
      <c r="J2241" s="39"/>
      <c r="K2241" s="39"/>
      <c r="L2241" s="42"/>
      <c r="M2241" s="192"/>
      <c r="N2241" s="193"/>
      <c r="O2241" s="67"/>
      <c r="P2241" s="67"/>
      <c r="Q2241" s="67"/>
      <c r="R2241" s="67"/>
      <c r="S2241" s="67"/>
      <c r="T2241" s="68"/>
      <c r="U2241" s="37"/>
      <c r="V2241" s="37"/>
      <c r="W2241" s="37"/>
      <c r="X2241" s="37"/>
      <c r="Y2241" s="37"/>
      <c r="Z2241" s="37"/>
      <c r="AA2241" s="37"/>
      <c r="AB2241" s="37"/>
      <c r="AC2241" s="37"/>
      <c r="AD2241" s="37"/>
      <c r="AE2241" s="37"/>
      <c r="AT2241" s="20" t="s">
        <v>176</v>
      </c>
      <c r="AU2241" s="20" t="s">
        <v>87</v>
      </c>
    </row>
    <row r="2242" spans="1:65" s="12" customFormat="1" ht="22.9" customHeight="1">
      <c r="B2242" s="160"/>
      <c r="C2242" s="161"/>
      <c r="D2242" s="162" t="s">
        <v>76</v>
      </c>
      <c r="E2242" s="174" t="s">
        <v>2801</v>
      </c>
      <c r="F2242" s="174" t="s">
        <v>2802</v>
      </c>
      <c r="G2242" s="161"/>
      <c r="H2242" s="161"/>
      <c r="I2242" s="164"/>
      <c r="J2242" s="175">
        <f>BK2242</f>
        <v>0</v>
      </c>
      <c r="K2242" s="161"/>
      <c r="L2242" s="166"/>
      <c r="M2242" s="167"/>
      <c r="N2242" s="168"/>
      <c r="O2242" s="168"/>
      <c r="P2242" s="169">
        <f>SUM(P2243:P2393)</f>
        <v>0</v>
      </c>
      <c r="Q2242" s="168"/>
      <c r="R2242" s="169">
        <f>SUM(R2243:R2393)</f>
        <v>5.0874989199999998</v>
      </c>
      <c r="S2242" s="168"/>
      <c r="T2242" s="170">
        <f>SUM(T2243:T2393)</f>
        <v>24.321261879999998</v>
      </c>
      <c r="AR2242" s="171" t="s">
        <v>87</v>
      </c>
      <c r="AT2242" s="172" t="s">
        <v>76</v>
      </c>
      <c r="AU2242" s="172" t="s">
        <v>85</v>
      </c>
      <c r="AY2242" s="171" t="s">
        <v>165</v>
      </c>
      <c r="BK2242" s="173">
        <f>SUM(BK2243:BK2393)</f>
        <v>0</v>
      </c>
    </row>
    <row r="2243" spans="1:65" s="2" customFormat="1" ht="24.2" customHeight="1">
      <c r="A2243" s="37"/>
      <c r="B2243" s="38"/>
      <c r="C2243" s="176" t="s">
        <v>2803</v>
      </c>
      <c r="D2243" s="176" t="s">
        <v>167</v>
      </c>
      <c r="E2243" s="177" t="s">
        <v>2804</v>
      </c>
      <c r="F2243" s="178" t="s">
        <v>2805</v>
      </c>
      <c r="G2243" s="179" t="s">
        <v>170</v>
      </c>
      <c r="H2243" s="180">
        <v>1287.221</v>
      </c>
      <c r="I2243" s="181"/>
      <c r="J2243" s="182">
        <f>ROUND(I2243*H2243,2)</f>
        <v>0</v>
      </c>
      <c r="K2243" s="178" t="s">
        <v>171</v>
      </c>
      <c r="L2243" s="42"/>
      <c r="M2243" s="183" t="s">
        <v>21</v>
      </c>
      <c r="N2243" s="184" t="s">
        <v>48</v>
      </c>
      <c r="O2243" s="67"/>
      <c r="P2243" s="185">
        <f>O2243*H2243</f>
        <v>0</v>
      </c>
      <c r="Q2243" s="185">
        <v>0</v>
      </c>
      <c r="R2243" s="185">
        <f>Q2243*H2243</f>
        <v>0</v>
      </c>
      <c r="S2243" s="185">
        <v>1.7780000000000001E-2</v>
      </c>
      <c r="T2243" s="186">
        <f>S2243*H2243</f>
        <v>22.88678938</v>
      </c>
      <c r="U2243" s="37"/>
      <c r="V2243" s="37"/>
      <c r="W2243" s="37"/>
      <c r="X2243" s="37"/>
      <c r="Y2243" s="37"/>
      <c r="Z2243" s="37"/>
      <c r="AA2243" s="37"/>
      <c r="AB2243" s="37"/>
      <c r="AC2243" s="37"/>
      <c r="AD2243" s="37"/>
      <c r="AE2243" s="37"/>
      <c r="AR2243" s="187" t="s">
        <v>286</v>
      </c>
      <c r="AT2243" s="187" t="s">
        <v>167</v>
      </c>
      <c r="AU2243" s="187" t="s">
        <v>87</v>
      </c>
      <c r="AY2243" s="20" t="s">
        <v>165</v>
      </c>
      <c r="BE2243" s="188">
        <f>IF(N2243="základní",J2243,0)</f>
        <v>0</v>
      </c>
      <c r="BF2243" s="188">
        <f>IF(N2243="snížená",J2243,0)</f>
        <v>0</v>
      </c>
      <c r="BG2243" s="188">
        <f>IF(N2243="zákl. přenesená",J2243,0)</f>
        <v>0</v>
      </c>
      <c r="BH2243" s="188">
        <f>IF(N2243="sníž. přenesená",J2243,0)</f>
        <v>0</v>
      </c>
      <c r="BI2243" s="188">
        <f>IF(N2243="nulová",J2243,0)</f>
        <v>0</v>
      </c>
      <c r="BJ2243" s="20" t="s">
        <v>85</v>
      </c>
      <c r="BK2243" s="188">
        <f>ROUND(I2243*H2243,2)</f>
        <v>0</v>
      </c>
      <c r="BL2243" s="20" t="s">
        <v>286</v>
      </c>
      <c r="BM2243" s="187" t="s">
        <v>2806</v>
      </c>
    </row>
    <row r="2244" spans="1:65" s="2" customFormat="1" ht="11.25">
      <c r="A2244" s="37"/>
      <c r="B2244" s="38"/>
      <c r="C2244" s="39"/>
      <c r="D2244" s="189" t="s">
        <v>174</v>
      </c>
      <c r="E2244" s="39"/>
      <c r="F2244" s="190" t="s">
        <v>2807</v>
      </c>
      <c r="G2244" s="39"/>
      <c r="H2244" s="39"/>
      <c r="I2244" s="191"/>
      <c r="J2244" s="39"/>
      <c r="K2244" s="39"/>
      <c r="L2244" s="42"/>
      <c r="M2244" s="192"/>
      <c r="N2244" s="193"/>
      <c r="O2244" s="67"/>
      <c r="P2244" s="67"/>
      <c r="Q2244" s="67"/>
      <c r="R2244" s="67"/>
      <c r="S2244" s="67"/>
      <c r="T2244" s="68"/>
      <c r="U2244" s="37"/>
      <c r="V2244" s="37"/>
      <c r="W2244" s="37"/>
      <c r="X2244" s="37"/>
      <c r="Y2244" s="37"/>
      <c r="Z2244" s="37"/>
      <c r="AA2244" s="37"/>
      <c r="AB2244" s="37"/>
      <c r="AC2244" s="37"/>
      <c r="AD2244" s="37"/>
      <c r="AE2244" s="37"/>
      <c r="AT2244" s="20" t="s">
        <v>174</v>
      </c>
      <c r="AU2244" s="20" t="s">
        <v>87</v>
      </c>
    </row>
    <row r="2245" spans="1:65" s="2" customFormat="1" ht="11.25">
      <c r="A2245" s="37"/>
      <c r="B2245" s="38"/>
      <c r="C2245" s="39"/>
      <c r="D2245" s="194" t="s">
        <v>176</v>
      </c>
      <c r="E2245" s="39"/>
      <c r="F2245" s="195" t="s">
        <v>2808</v>
      </c>
      <c r="G2245" s="39"/>
      <c r="H2245" s="39"/>
      <c r="I2245" s="191"/>
      <c r="J2245" s="39"/>
      <c r="K2245" s="39"/>
      <c r="L2245" s="42"/>
      <c r="M2245" s="192"/>
      <c r="N2245" s="193"/>
      <c r="O2245" s="67"/>
      <c r="P2245" s="67"/>
      <c r="Q2245" s="67"/>
      <c r="R2245" s="67"/>
      <c r="S2245" s="67"/>
      <c r="T2245" s="68"/>
      <c r="U2245" s="37"/>
      <c r="V2245" s="37"/>
      <c r="W2245" s="37"/>
      <c r="X2245" s="37"/>
      <c r="Y2245" s="37"/>
      <c r="Z2245" s="37"/>
      <c r="AA2245" s="37"/>
      <c r="AB2245" s="37"/>
      <c r="AC2245" s="37"/>
      <c r="AD2245" s="37"/>
      <c r="AE2245" s="37"/>
      <c r="AT2245" s="20" t="s">
        <v>176</v>
      </c>
      <c r="AU2245" s="20" t="s">
        <v>87</v>
      </c>
    </row>
    <row r="2246" spans="1:65" s="13" customFormat="1" ht="33.75">
      <c r="B2246" s="196"/>
      <c r="C2246" s="197"/>
      <c r="D2246" s="189" t="s">
        <v>178</v>
      </c>
      <c r="E2246" s="198" t="s">
        <v>21</v>
      </c>
      <c r="F2246" s="199" t="s">
        <v>2809</v>
      </c>
      <c r="G2246" s="197"/>
      <c r="H2246" s="200">
        <v>1287.221</v>
      </c>
      <c r="I2246" s="201"/>
      <c r="J2246" s="197"/>
      <c r="K2246" s="197"/>
      <c r="L2246" s="202"/>
      <c r="M2246" s="203"/>
      <c r="N2246" s="204"/>
      <c r="O2246" s="204"/>
      <c r="P2246" s="204"/>
      <c r="Q2246" s="204"/>
      <c r="R2246" s="204"/>
      <c r="S2246" s="204"/>
      <c r="T2246" s="205"/>
      <c r="AT2246" s="206" t="s">
        <v>178</v>
      </c>
      <c r="AU2246" s="206" t="s">
        <v>87</v>
      </c>
      <c r="AV2246" s="13" t="s">
        <v>87</v>
      </c>
      <c r="AW2246" s="13" t="s">
        <v>38</v>
      </c>
      <c r="AX2246" s="13" t="s">
        <v>77</v>
      </c>
      <c r="AY2246" s="206" t="s">
        <v>165</v>
      </c>
    </row>
    <row r="2247" spans="1:65" s="14" customFormat="1" ht="11.25">
      <c r="B2247" s="207"/>
      <c r="C2247" s="208"/>
      <c r="D2247" s="189" t="s">
        <v>178</v>
      </c>
      <c r="E2247" s="209" t="s">
        <v>21</v>
      </c>
      <c r="F2247" s="210" t="s">
        <v>180</v>
      </c>
      <c r="G2247" s="208"/>
      <c r="H2247" s="211">
        <v>1287.221</v>
      </c>
      <c r="I2247" s="212"/>
      <c r="J2247" s="208"/>
      <c r="K2247" s="208"/>
      <c r="L2247" s="213"/>
      <c r="M2247" s="214"/>
      <c r="N2247" s="215"/>
      <c r="O2247" s="215"/>
      <c r="P2247" s="215"/>
      <c r="Q2247" s="215"/>
      <c r="R2247" s="215"/>
      <c r="S2247" s="215"/>
      <c r="T2247" s="216"/>
      <c r="AT2247" s="217" t="s">
        <v>178</v>
      </c>
      <c r="AU2247" s="217" t="s">
        <v>87</v>
      </c>
      <c r="AV2247" s="14" t="s">
        <v>172</v>
      </c>
      <c r="AW2247" s="14" t="s">
        <v>38</v>
      </c>
      <c r="AX2247" s="14" t="s">
        <v>85</v>
      </c>
      <c r="AY2247" s="217" t="s">
        <v>165</v>
      </c>
    </row>
    <row r="2248" spans="1:65" s="2" customFormat="1" ht="37.9" customHeight="1">
      <c r="A2248" s="37"/>
      <c r="B2248" s="38"/>
      <c r="C2248" s="176" t="s">
        <v>2810</v>
      </c>
      <c r="D2248" s="176" t="s">
        <v>167</v>
      </c>
      <c r="E2248" s="177" t="s">
        <v>2811</v>
      </c>
      <c r="F2248" s="178" t="s">
        <v>2812</v>
      </c>
      <c r="G2248" s="179" t="s">
        <v>189</v>
      </c>
      <c r="H2248" s="180">
        <v>160.72200000000001</v>
      </c>
      <c r="I2248" s="181"/>
      <c r="J2248" s="182">
        <f>ROUND(I2248*H2248,2)</f>
        <v>0</v>
      </c>
      <c r="K2248" s="178" t="s">
        <v>171</v>
      </c>
      <c r="L2248" s="42"/>
      <c r="M2248" s="183" t="s">
        <v>21</v>
      </c>
      <c r="N2248" s="184" t="s">
        <v>48</v>
      </c>
      <c r="O2248" s="67"/>
      <c r="P2248" s="185">
        <f>O2248*H2248</f>
        <v>0</v>
      </c>
      <c r="Q2248" s="185">
        <v>0</v>
      </c>
      <c r="R2248" s="185">
        <f>Q2248*H2248</f>
        <v>0</v>
      </c>
      <c r="S2248" s="185">
        <v>4.6299999999999996E-3</v>
      </c>
      <c r="T2248" s="186">
        <f>S2248*H2248</f>
        <v>0.74414285999999996</v>
      </c>
      <c r="U2248" s="37"/>
      <c r="V2248" s="37"/>
      <c r="W2248" s="37"/>
      <c r="X2248" s="37"/>
      <c r="Y2248" s="37"/>
      <c r="Z2248" s="37"/>
      <c r="AA2248" s="37"/>
      <c r="AB2248" s="37"/>
      <c r="AC2248" s="37"/>
      <c r="AD2248" s="37"/>
      <c r="AE2248" s="37"/>
      <c r="AR2248" s="187" t="s">
        <v>286</v>
      </c>
      <c r="AT2248" s="187" t="s">
        <v>167</v>
      </c>
      <c r="AU2248" s="187" t="s">
        <v>87</v>
      </c>
      <c r="AY2248" s="20" t="s">
        <v>165</v>
      </c>
      <c r="BE2248" s="188">
        <f>IF(N2248="základní",J2248,0)</f>
        <v>0</v>
      </c>
      <c r="BF2248" s="188">
        <f>IF(N2248="snížená",J2248,0)</f>
        <v>0</v>
      </c>
      <c r="BG2248" s="188">
        <f>IF(N2248="zákl. přenesená",J2248,0)</f>
        <v>0</v>
      </c>
      <c r="BH2248" s="188">
        <f>IF(N2248="sníž. přenesená",J2248,0)</f>
        <v>0</v>
      </c>
      <c r="BI2248" s="188">
        <f>IF(N2248="nulová",J2248,0)</f>
        <v>0</v>
      </c>
      <c r="BJ2248" s="20" t="s">
        <v>85</v>
      </c>
      <c r="BK2248" s="188">
        <f>ROUND(I2248*H2248,2)</f>
        <v>0</v>
      </c>
      <c r="BL2248" s="20" t="s">
        <v>286</v>
      </c>
      <c r="BM2248" s="187" t="s">
        <v>2813</v>
      </c>
    </row>
    <row r="2249" spans="1:65" s="2" customFormat="1" ht="19.5">
      <c r="A2249" s="37"/>
      <c r="B2249" s="38"/>
      <c r="C2249" s="39"/>
      <c r="D2249" s="189" t="s">
        <v>174</v>
      </c>
      <c r="E2249" s="39"/>
      <c r="F2249" s="190" t="s">
        <v>2814</v>
      </c>
      <c r="G2249" s="39"/>
      <c r="H2249" s="39"/>
      <c r="I2249" s="191"/>
      <c r="J2249" s="39"/>
      <c r="K2249" s="39"/>
      <c r="L2249" s="42"/>
      <c r="M2249" s="192"/>
      <c r="N2249" s="193"/>
      <c r="O2249" s="67"/>
      <c r="P2249" s="67"/>
      <c r="Q2249" s="67"/>
      <c r="R2249" s="67"/>
      <c r="S2249" s="67"/>
      <c r="T2249" s="68"/>
      <c r="U2249" s="37"/>
      <c r="V2249" s="37"/>
      <c r="W2249" s="37"/>
      <c r="X2249" s="37"/>
      <c r="Y2249" s="37"/>
      <c r="Z2249" s="37"/>
      <c r="AA2249" s="37"/>
      <c r="AB2249" s="37"/>
      <c r="AC2249" s="37"/>
      <c r="AD2249" s="37"/>
      <c r="AE2249" s="37"/>
      <c r="AT2249" s="20" t="s">
        <v>174</v>
      </c>
      <c r="AU2249" s="20" t="s">
        <v>87</v>
      </c>
    </row>
    <row r="2250" spans="1:65" s="2" customFormat="1" ht="11.25">
      <c r="A2250" s="37"/>
      <c r="B2250" s="38"/>
      <c r="C2250" s="39"/>
      <c r="D2250" s="194" t="s">
        <v>176</v>
      </c>
      <c r="E2250" s="39"/>
      <c r="F2250" s="195" t="s">
        <v>2815</v>
      </c>
      <c r="G2250" s="39"/>
      <c r="H2250" s="39"/>
      <c r="I2250" s="191"/>
      <c r="J2250" s="39"/>
      <c r="K2250" s="39"/>
      <c r="L2250" s="42"/>
      <c r="M2250" s="192"/>
      <c r="N2250" s="193"/>
      <c r="O2250" s="67"/>
      <c r="P2250" s="67"/>
      <c r="Q2250" s="67"/>
      <c r="R2250" s="67"/>
      <c r="S2250" s="67"/>
      <c r="T2250" s="68"/>
      <c r="U2250" s="37"/>
      <c r="V2250" s="37"/>
      <c r="W2250" s="37"/>
      <c r="X2250" s="37"/>
      <c r="Y2250" s="37"/>
      <c r="Z2250" s="37"/>
      <c r="AA2250" s="37"/>
      <c r="AB2250" s="37"/>
      <c r="AC2250" s="37"/>
      <c r="AD2250" s="37"/>
      <c r="AE2250" s="37"/>
      <c r="AT2250" s="20" t="s">
        <v>176</v>
      </c>
      <c r="AU2250" s="20" t="s">
        <v>87</v>
      </c>
    </row>
    <row r="2251" spans="1:65" s="13" customFormat="1" ht="22.5">
      <c r="B2251" s="196"/>
      <c r="C2251" s="197"/>
      <c r="D2251" s="189" t="s">
        <v>178</v>
      </c>
      <c r="E2251" s="198" t="s">
        <v>21</v>
      </c>
      <c r="F2251" s="199" t="s">
        <v>2816</v>
      </c>
      <c r="G2251" s="197"/>
      <c r="H2251" s="200">
        <v>160.72200000000001</v>
      </c>
      <c r="I2251" s="201"/>
      <c r="J2251" s="197"/>
      <c r="K2251" s="197"/>
      <c r="L2251" s="202"/>
      <c r="M2251" s="203"/>
      <c r="N2251" s="204"/>
      <c r="O2251" s="204"/>
      <c r="P2251" s="204"/>
      <c r="Q2251" s="204"/>
      <c r="R2251" s="204"/>
      <c r="S2251" s="204"/>
      <c r="T2251" s="205"/>
      <c r="AT2251" s="206" t="s">
        <v>178</v>
      </c>
      <c r="AU2251" s="206" t="s">
        <v>87</v>
      </c>
      <c r="AV2251" s="13" t="s">
        <v>87</v>
      </c>
      <c r="AW2251" s="13" t="s">
        <v>38</v>
      </c>
      <c r="AX2251" s="13" t="s">
        <v>77</v>
      </c>
      <c r="AY2251" s="206" t="s">
        <v>165</v>
      </c>
    </row>
    <row r="2252" spans="1:65" s="14" customFormat="1" ht="11.25">
      <c r="B2252" s="207"/>
      <c r="C2252" s="208"/>
      <c r="D2252" s="189" t="s">
        <v>178</v>
      </c>
      <c r="E2252" s="209" t="s">
        <v>21</v>
      </c>
      <c r="F2252" s="210" t="s">
        <v>180</v>
      </c>
      <c r="G2252" s="208"/>
      <c r="H2252" s="211">
        <v>160.72200000000001</v>
      </c>
      <c r="I2252" s="212"/>
      <c r="J2252" s="208"/>
      <c r="K2252" s="208"/>
      <c r="L2252" s="213"/>
      <c r="M2252" s="214"/>
      <c r="N2252" s="215"/>
      <c r="O2252" s="215"/>
      <c r="P2252" s="215"/>
      <c r="Q2252" s="215"/>
      <c r="R2252" s="215"/>
      <c r="S2252" s="215"/>
      <c r="T2252" s="216"/>
      <c r="AT2252" s="217" t="s">
        <v>178</v>
      </c>
      <c r="AU2252" s="217" t="s">
        <v>87</v>
      </c>
      <c r="AV2252" s="14" t="s">
        <v>172</v>
      </c>
      <c r="AW2252" s="14" t="s">
        <v>38</v>
      </c>
      <c r="AX2252" s="14" t="s">
        <v>85</v>
      </c>
      <c r="AY2252" s="217" t="s">
        <v>165</v>
      </c>
    </row>
    <row r="2253" spans="1:65" s="2" customFormat="1" ht="24.2" customHeight="1">
      <c r="A2253" s="37"/>
      <c r="B2253" s="38"/>
      <c r="C2253" s="176" t="s">
        <v>2817</v>
      </c>
      <c r="D2253" s="176" t="s">
        <v>167</v>
      </c>
      <c r="E2253" s="177" t="s">
        <v>2818</v>
      </c>
      <c r="F2253" s="178" t="s">
        <v>2819</v>
      </c>
      <c r="G2253" s="179" t="s">
        <v>170</v>
      </c>
      <c r="H2253" s="180">
        <v>1287.221</v>
      </c>
      <c r="I2253" s="181"/>
      <c r="J2253" s="182">
        <f>ROUND(I2253*H2253,2)</f>
        <v>0</v>
      </c>
      <c r="K2253" s="178" t="s">
        <v>171</v>
      </c>
      <c r="L2253" s="42"/>
      <c r="M2253" s="183" t="s">
        <v>21</v>
      </c>
      <c r="N2253" s="184" t="s">
        <v>48</v>
      </c>
      <c r="O2253" s="67"/>
      <c r="P2253" s="185">
        <f>O2253*H2253</f>
        <v>0</v>
      </c>
      <c r="Q2253" s="185">
        <v>0</v>
      </c>
      <c r="R2253" s="185">
        <f>Q2253*H2253</f>
        <v>0</v>
      </c>
      <c r="S2253" s="185">
        <v>0</v>
      </c>
      <c r="T2253" s="186">
        <f>S2253*H2253</f>
        <v>0</v>
      </c>
      <c r="U2253" s="37"/>
      <c r="V2253" s="37"/>
      <c r="W2253" s="37"/>
      <c r="X2253" s="37"/>
      <c r="Y2253" s="37"/>
      <c r="Z2253" s="37"/>
      <c r="AA2253" s="37"/>
      <c r="AB2253" s="37"/>
      <c r="AC2253" s="37"/>
      <c r="AD2253" s="37"/>
      <c r="AE2253" s="37"/>
      <c r="AR2253" s="187" t="s">
        <v>286</v>
      </c>
      <c r="AT2253" s="187" t="s">
        <v>167</v>
      </c>
      <c r="AU2253" s="187" t="s">
        <v>87</v>
      </c>
      <c r="AY2253" s="20" t="s">
        <v>165</v>
      </c>
      <c r="BE2253" s="188">
        <f>IF(N2253="základní",J2253,0)</f>
        <v>0</v>
      </c>
      <c r="BF2253" s="188">
        <f>IF(N2253="snížená",J2253,0)</f>
        <v>0</v>
      </c>
      <c r="BG2253" s="188">
        <f>IF(N2253="zákl. přenesená",J2253,0)</f>
        <v>0</v>
      </c>
      <c r="BH2253" s="188">
        <f>IF(N2253="sníž. přenesená",J2253,0)</f>
        <v>0</v>
      </c>
      <c r="BI2253" s="188">
        <f>IF(N2253="nulová",J2253,0)</f>
        <v>0</v>
      </c>
      <c r="BJ2253" s="20" t="s">
        <v>85</v>
      </c>
      <c r="BK2253" s="188">
        <f>ROUND(I2253*H2253,2)</f>
        <v>0</v>
      </c>
      <c r="BL2253" s="20" t="s">
        <v>286</v>
      </c>
      <c r="BM2253" s="187" t="s">
        <v>2820</v>
      </c>
    </row>
    <row r="2254" spans="1:65" s="2" customFormat="1" ht="19.5">
      <c r="A2254" s="37"/>
      <c r="B2254" s="38"/>
      <c r="C2254" s="39"/>
      <c r="D2254" s="189" t="s">
        <v>174</v>
      </c>
      <c r="E2254" s="39"/>
      <c r="F2254" s="190" t="s">
        <v>2821</v>
      </c>
      <c r="G2254" s="39"/>
      <c r="H2254" s="39"/>
      <c r="I2254" s="191"/>
      <c r="J2254" s="39"/>
      <c r="K2254" s="39"/>
      <c r="L2254" s="42"/>
      <c r="M2254" s="192"/>
      <c r="N2254" s="193"/>
      <c r="O2254" s="67"/>
      <c r="P2254" s="67"/>
      <c r="Q2254" s="67"/>
      <c r="R2254" s="67"/>
      <c r="S2254" s="67"/>
      <c r="T2254" s="68"/>
      <c r="U2254" s="37"/>
      <c r="V2254" s="37"/>
      <c r="W2254" s="37"/>
      <c r="X2254" s="37"/>
      <c r="Y2254" s="37"/>
      <c r="Z2254" s="37"/>
      <c r="AA2254" s="37"/>
      <c r="AB2254" s="37"/>
      <c r="AC2254" s="37"/>
      <c r="AD2254" s="37"/>
      <c r="AE2254" s="37"/>
      <c r="AT2254" s="20" t="s">
        <v>174</v>
      </c>
      <c r="AU2254" s="20" t="s">
        <v>87</v>
      </c>
    </row>
    <row r="2255" spans="1:65" s="2" customFormat="1" ht="11.25">
      <c r="A2255" s="37"/>
      <c r="B2255" s="38"/>
      <c r="C2255" s="39"/>
      <c r="D2255" s="194" t="s">
        <v>176</v>
      </c>
      <c r="E2255" s="39"/>
      <c r="F2255" s="195" t="s">
        <v>2822</v>
      </c>
      <c r="G2255" s="39"/>
      <c r="H2255" s="39"/>
      <c r="I2255" s="191"/>
      <c r="J2255" s="39"/>
      <c r="K2255" s="39"/>
      <c r="L2255" s="42"/>
      <c r="M2255" s="192"/>
      <c r="N2255" s="193"/>
      <c r="O2255" s="67"/>
      <c r="P2255" s="67"/>
      <c r="Q2255" s="67"/>
      <c r="R2255" s="67"/>
      <c r="S2255" s="67"/>
      <c r="T2255" s="68"/>
      <c r="U2255" s="37"/>
      <c r="V2255" s="37"/>
      <c r="W2255" s="37"/>
      <c r="X2255" s="37"/>
      <c r="Y2255" s="37"/>
      <c r="Z2255" s="37"/>
      <c r="AA2255" s="37"/>
      <c r="AB2255" s="37"/>
      <c r="AC2255" s="37"/>
      <c r="AD2255" s="37"/>
      <c r="AE2255" s="37"/>
      <c r="AT2255" s="20" t="s">
        <v>176</v>
      </c>
      <c r="AU2255" s="20" t="s">
        <v>87</v>
      </c>
    </row>
    <row r="2256" spans="1:65" s="13" customFormat="1" ht="33.75">
      <c r="B2256" s="196"/>
      <c r="C2256" s="197"/>
      <c r="D2256" s="189" t="s">
        <v>178</v>
      </c>
      <c r="E2256" s="198" t="s">
        <v>21</v>
      </c>
      <c r="F2256" s="199" t="s">
        <v>2809</v>
      </c>
      <c r="G2256" s="197"/>
      <c r="H2256" s="200">
        <v>1287.221</v>
      </c>
      <c r="I2256" s="201"/>
      <c r="J2256" s="197"/>
      <c r="K2256" s="197"/>
      <c r="L2256" s="202"/>
      <c r="M2256" s="203"/>
      <c r="N2256" s="204"/>
      <c r="O2256" s="204"/>
      <c r="P2256" s="204"/>
      <c r="Q2256" s="204"/>
      <c r="R2256" s="204"/>
      <c r="S2256" s="204"/>
      <c r="T2256" s="205"/>
      <c r="AT2256" s="206" t="s">
        <v>178</v>
      </c>
      <c r="AU2256" s="206" t="s">
        <v>87</v>
      </c>
      <c r="AV2256" s="13" t="s">
        <v>87</v>
      </c>
      <c r="AW2256" s="13" t="s">
        <v>38</v>
      </c>
      <c r="AX2256" s="13" t="s">
        <v>77</v>
      </c>
      <c r="AY2256" s="206" t="s">
        <v>165</v>
      </c>
    </row>
    <row r="2257" spans="1:65" s="14" customFormat="1" ht="11.25">
      <c r="B2257" s="207"/>
      <c r="C2257" s="208"/>
      <c r="D2257" s="189" t="s">
        <v>178</v>
      </c>
      <c r="E2257" s="209" t="s">
        <v>21</v>
      </c>
      <c r="F2257" s="210" t="s">
        <v>180</v>
      </c>
      <c r="G2257" s="208"/>
      <c r="H2257" s="211">
        <v>1287.221</v>
      </c>
      <c r="I2257" s="212"/>
      <c r="J2257" s="208"/>
      <c r="K2257" s="208"/>
      <c r="L2257" s="213"/>
      <c r="M2257" s="214"/>
      <c r="N2257" s="215"/>
      <c r="O2257" s="215"/>
      <c r="P2257" s="215"/>
      <c r="Q2257" s="215"/>
      <c r="R2257" s="215"/>
      <c r="S2257" s="215"/>
      <c r="T2257" s="216"/>
      <c r="AT2257" s="217" t="s">
        <v>178</v>
      </c>
      <c r="AU2257" s="217" t="s">
        <v>87</v>
      </c>
      <c r="AV2257" s="14" t="s">
        <v>172</v>
      </c>
      <c r="AW2257" s="14" t="s">
        <v>38</v>
      </c>
      <c r="AX2257" s="14" t="s">
        <v>85</v>
      </c>
      <c r="AY2257" s="217" t="s">
        <v>165</v>
      </c>
    </row>
    <row r="2258" spans="1:65" s="2" customFormat="1" ht="33" customHeight="1">
      <c r="A2258" s="37"/>
      <c r="B2258" s="38"/>
      <c r="C2258" s="176" t="s">
        <v>2823</v>
      </c>
      <c r="D2258" s="176" t="s">
        <v>167</v>
      </c>
      <c r="E2258" s="177" t="s">
        <v>2824</v>
      </c>
      <c r="F2258" s="178" t="s">
        <v>2825</v>
      </c>
      <c r="G2258" s="179" t="s">
        <v>189</v>
      </c>
      <c r="H2258" s="180">
        <v>160.72200000000001</v>
      </c>
      <c r="I2258" s="181"/>
      <c r="J2258" s="182">
        <f>ROUND(I2258*H2258,2)</f>
        <v>0</v>
      </c>
      <c r="K2258" s="178" t="s">
        <v>171</v>
      </c>
      <c r="L2258" s="42"/>
      <c r="M2258" s="183" t="s">
        <v>21</v>
      </c>
      <c r="N2258" s="184" t="s">
        <v>48</v>
      </c>
      <c r="O2258" s="67"/>
      <c r="P2258" s="185">
        <f>O2258*H2258</f>
        <v>0</v>
      </c>
      <c r="Q2258" s="185">
        <v>0</v>
      </c>
      <c r="R2258" s="185">
        <f>Q2258*H2258</f>
        <v>0</v>
      </c>
      <c r="S2258" s="185">
        <v>0</v>
      </c>
      <c r="T2258" s="186">
        <f>S2258*H2258</f>
        <v>0</v>
      </c>
      <c r="U2258" s="37"/>
      <c r="V2258" s="37"/>
      <c r="W2258" s="37"/>
      <c r="X2258" s="37"/>
      <c r="Y2258" s="37"/>
      <c r="Z2258" s="37"/>
      <c r="AA2258" s="37"/>
      <c r="AB2258" s="37"/>
      <c r="AC2258" s="37"/>
      <c r="AD2258" s="37"/>
      <c r="AE2258" s="37"/>
      <c r="AR2258" s="187" t="s">
        <v>286</v>
      </c>
      <c r="AT2258" s="187" t="s">
        <v>167</v>
      </c>
      <c r="AU2258" s="187" t="s">
        <v>87</v>
      </c>
      <c r="AY2258" s="20" t="s">
        <v>165</v>
      </c>
      <c r="BE2258" s="188">
        <f>IF(N2258="základní",J2258,0)</f>
        <v>0</v>
      </c>
      <c r="BF2258" s="188">
        <f>IF(N2258="snížená",J2258,0)</f>
        <v>0</v>
      </c>
      <c r="BG2258" s="188">
        <f>IF(N2258="zákl. přenesená",J2258,0)</f>
        <v>0</v>
      </c>
      <c r="BH2258" s="188">
        <f>IF(N2258="sníž. přenesená",J2258,0)</f>
        <v>0</v>
      </c>
      <c r="BI2258" s="188">
        <f>IF(N2258="nulová",J2258,0)</f>
        <v>0</v>
      </c>
      <c r="BJ2258" s="20" t="s">
        <v>85</v>
      </c>
      <c r="BK2258" s="188">
        <f>ROUND(I2258*H2258,2)</f>
        <v>0</v>
      </c>
      <c r="BL2258" s="20" t="s">
        <v>286</v>
      </c>
      <c r="BM2258" s="187" t="s">
        <v>2826</v>
      </c>
    </row>
    <row r="2259" spans="1:65" s="2" customFormat="1" ht="19.5">
      <c r="A2259" s="37"/>
      <c r="B2259" s="38"/>
      <c r="C2259" s="39"/>
      <c r="D2259" s="189" t="s">
        <v>174</v>
      </c>
      <c r="E2259" s="39"/>
      <c r="F2259" s="190" t="s">
        <v>2827</v>
      </c>
      <c r="G2259" s="39"/>
      <c r="H2259" s="39"/>
      <c r="I2259" s="191"/>
      <c r="J2259" s="39"/>
      <c r="K2259" s="39"/>
      <c r="L2259" s="42"/>
      <c r="M2259" s="192"/>
      <c r="N2259" s="193"/>
      <c r="O2259" s="67"/>
      <c r="P2259" s="67"/>
      <c r="Q2259" s="67"/>
      <c r="R2259" s="67"/>
      <c r="S2259" s="67"/>
      <c r="T2259" s="68"/>
      <c r="U2259" s="37"/>
      <c r="V2259" s="37"/>
      <c r="W2259" s="37"/>
      <c r="X2259" s="37"/>
      <c r="Y2259" s="37"/>
      <c r="Z2259" s="37"/>
      <c r="AA2259" s="37"/>
      <c r="AB2259" s="37"/>
      <c r="AC2259" s="37"/>
      <c r="AD2259" s="37"/>
      <c r="AE2259" s="37"/>
      <c r="AT2259" s="20" t="s">
        <v>174</v>
      </c>
      <c r="AU2259" s="20" t="s">
        <v>87</v>
      </c>
    </row>
    <row r="2260" spans="1:65" s="2" customFormat="1" ht="11.25">
      <c r="A2260" s="37"/>
      <c r="B2260" s="38"/>
      <c r="C2260" s="39"/>
      <c r="D2260" s="194" t="s">
        <v>176</v>
      </c>
      <c r="E2260" s="39"/>
      <c r="F2260" s="195" t="s">
        <v>2828</v>
      </c>
      <c r="G2260" s="39"/>
      <c r="H2260" s="39"/>
      <c r="I2260" s="191"/>
      <c r="J2260" s="39"/>
      <c r="K2260" s="39"/>
      <c r="L2260" s="42"/>
      <c r="M2260" s="192"/>
      <c r="N2260" s="193"/>
      <c r="O2260" s="67"/>
      <c r="P2260" s="67"/>
      <c r="Q2260" s="67"/>
      <c r="R2260" s="67"/>
      <c r="S2260" s="67"/>
      <c r="T2260" s="68"/>
      <c r="U2260" s="37"/>
      <c r="V2260" s="37"/>
      <c r="W2260" s="37"/>
      <c r="X2260" s="37"/>
      <c r="Y2260" s="37"/>
      <c r="Z2260" s="37"/>
      <c r="AA2260" s="37"/>
      <c r="AB2260" s="37"/>
      <c r="AC2260" s="37"/>
      <c r="AD2260" s="37"/>
      <c r="AE2260" s="37"/>
      <c r="AT2260" s="20" t="s">
        <v>176</v>
      </c>
      <c r="AU2260" s="20" t="s">
        <v>87</v>
      </c>
    </row>
    <row r="2261" spans="1:65" s="13" customFormat="1" ht="22.5">
      <c r="B2261" s="196"/>
      <c r="C2261" s="197"/>
      <c r="D2261" s="189" t="s">
        <v>178</v>
      </c>
      <c r="E2261" s="198" t="s">
        <v>21</v>
      </c>
      <c r="F2261" s="199" t="s">
        <v>2816</v>
      </c>
      <c r="G2261" s="197"/>
      <c r="H2261" s="200">
        <v>160.72200000000001</v>
      </c>
      <c r="I2261" s="201"/>
      <c r="J2261" s="197"/>
      <c r="K2261" s="197"/>
      <c r="L2261" s="202"/>
      <c r="M2261" s="203"/>
      <c r="N2261" s="204"/>
      <c r="O2261" s="204"/>
      <c r="P2261" s="204"/>
      <c r="Q2261" s="204"/>
      <c r="R2261" s="204"/>
      <c r="S2261" s="204"/>
      <c r="T2261" s="205"/>
      <c r="AT2261" s="206" t="s">
        <v>178</v>
      </c>
      <c r="AU2261" s="206" t="s">
        <v>87</v>
      </c>
      <c r="AV2261" s="13" t="s">
        <v>87</v>
      </c>
      <c r="AW2261" s="13" t="s">
        <v>38</v>
      </c>
      <c r="AX2261" s="13" t="s">
        <v>77</v>
      </c>
      <c r="AY2261" s="206" t="s">
        <v>165</v>
      </c>
    </row>
    <row r="2262" spans="1:65" s="14" customFormat="1" ht="11.25">
      <c r="B2262" s="207"/>
      <c r="C2262" s="208"/>
      <c r="D2262" s="189" t="s">
        <v>178</v>
      </c>
      <c r="E2262" s="209" t="s">
        <v>21</v>
      </c>
      <c r="F2262" s="210" t="s">
        <v>180</v>
      </c>
      <c r="G2262" s="208"/>
      <c r="H2262" s="211">
        <v>160.72200000000001</v>
      </c>
      <c r="I2262" s="212"/>
      <c r="J2262" s="208"/>
      <c r="K2262" s="208"/>
      <c r="L2262" s="213"/>
      <c r="M2262" s="214"/>
      <c r="N2262" s="215"/>
      <c r="O2262" s="215"/>
      <c r="P2262" s="215"/>
      <c r="Q2262" s="215"/>
      <c r="R2262" s="215"/>
      <c r="S2262" s="215"/>
      <c r="T2262" s="216"/>
      <c r="AT2262" s="217" t="s">
        <v>178</v>
      </c>
      <c r="AU2262" s="217" t="s">
        <v>87</v>
      </c>
      <c r="AV2262" s="14" t="s">
        <v>172</v>
      </c>
      <c r="AW2262" s="14" t="s">
        <v>38</v>
      </c>
      <c r="AX2262" s="14" t="s">
        <v>85</v>
      </c>
      <c r="AY2262" s="217" t="s">
        <v>165</v>
      </c>
    </row>
    <row r="2263" spans="1:65" s="2" customFormat="1" ht="49.15" customHeight="1">
      <c r="A2263" s="37"/>
      <c r="B2263" s="38"/>
      <c r="C2263" s="176" t="s">
        <v>2829</v>
      </c>
      <c r="D2263" s="176" t="s">
        <v>167</v>
      </c>
      <c r="E2263" s="177" t="s">
        <v>388</v>
      </c>
      <c r="F2263" s="178" t="s">
        <v>2830</v>
      </c>
      <c r="G2263" s="179" t="s">
        <v>170</v>
      </c>
      <c r="H2263" s="180">
        <v>1030.3910000000001</v>
      </c>
      <c r="I2263" s="181"/>
      <c r="J2263" s="182">
        <f>ROUND(I2263*H2263,2)</f>
        <v>0</v>
      </c>
      <c r="K2263" s="178" t="s">
        <v>21</v>
      </c>
      <c r="L2263" s="42"/>
      <c r="M2263" s="183" t="s">
        <v>21</v>
      </c>
      <c r="N2263" s="184" t="s">
        <v>48</v>
      </c>
      <c r="O2263" s="67"/>
      <c r="P2263" s="185">
        <f>O2263*H2263</f>
        <v>0</v>
      </c>
      <c r="Q2263" s="185">
        <v>0</v>
      </c>
      <c r="R2263" s="185">
        <f>Q2263*H2263</f>
        <v>0</v>
      </c>
      <c r="S2263" s="185">
        <v>0</v>
      </c>
      <c r="T2263" s="186">
        <f>S2263*H2263</f>
        <v>0</v>
      </c>
      <c r="U2263" s="37"/>
      <c r="V2263" s="37"/>
      <c r="W2263" s="37"/>
      <c r="X2263" s="37"/>
      <c r="Y2263" s="37"/>
      <c r="Z2263" s="37"/>
      <c r="AA2263" s="37"/>
      <c r="AB2263" s="37"/>
      <c r="AC2263" s="37"/>
      <c r="AD2263" s="37"/>
      <c r="AE2263" s="37"/>
      <c r="AR2263" s="187" t="s">
        <v>286</v>
      </c>
      <c r="AT2263" s="187" t="s">
        <v>167</v>
      </c>
      <c r="AU2263" s="187" t="s">
        <v>87</v>
      </c>
      <c r="AY2263" s="20" t="s">
        <v>165</v>
      </c>
      <c r="BE2263" s="188">
        <f>IF(N2263="základní",J2263,0)</f>
        <v>0</v>
      </c>
      <c r="BF2263" s="188">
        <f>IF(N2263="snížená",J2263,0)</f>
        <v>0</v>
      </c>
      <c r="BG2263" s="188">
        <f>IF(N2263="zákl. přenesená",J2263,0)</f>
        <v>0</v>
      </c>
      <c r="BH2263" s="188">
        <f>IF(N2263="sníž. přenesená",J2263,0)</f>
        <v>0</v>
      </c>
      <c r="BI2263" s="188">
        <f>IF(N2263="nulová",J2263,0)</f>
        <v>0</v>
      </c>
      <c r="BJ2263" s="20" t="s">
        <v>85</v>
      </c>
      <c r="BK2263" s="188">
        <f>ROUND(I2263*H2263,2)</f>
        <v>0</v>
      </c>
      <c r="BL2263" s="20" t="s">
        <v>286</v>
      </c>
      <c r="BM2263" s="187" t="s">
        <v>2831</v>
      </c>
    </row>
    <row r="2264" spans="1:65" s="2" customFormat="1" ht="58.5">
      <c r="A2264" s="37"/>
      <c r="B2264" s="38"/>
      <c r="C2264" s="39"/>
      <c r="D2264" s="189" t="s">
        <v>174</v>
      </c>
      <c r="E2264" s="39"/>
      <c r="F2264" s="190" t="s">
        <v>2832</v>
      </c>
      <c r="G2264" s="39"/>
      <c r="H2264" s="39"/>
      <c r="I2264" s="191"/>
      <c r="J2264" s="39"/>
      <c r="K2264" s="39"/>
      <c r="L2264" s="42"/>
      <c r="M2264" s="192"/>
      <c r="N2264" s="193"/>
      <c r="O2264" s="67"/>
      <c r="P2264" s="67"/>
      <c r="Q2264" s="67"/>
      <c r="R2264" s="67"/>
      <c r="S2264" s="67"/>
      <c r="T2264" s="68"/>
      <c r="U2264" s="37"/>
      <c r="V2264" s="37"/>
      <c r="W2264" s="37"/>
      <c r="X2264" s="37"/>
      <c r="Y2264" s="37"/>
      <c r="Z2264" s="37"/>
      <c r="AA2264" s="37"/>
      <c r="AB2264" s="37"/>
      <c r="AC2264" s="37"/>
      <c r="AD2264" s="37"/>
      <c r="AE2264" s="37"/>
      <c r="AT2264" s="20" t="s">
        <v>174</v>
      </c>
      <c r="AU2264" s="20" t="s">
        <v>87</v>
      </c>
    </row>
    <row r="2265" spans="1:65" s="2" customFormat="1" ht="29.25">
      <c r="A2265" s="37"/>
      <c r="B2265" s="38"/>
      <c r="C2265" s="39"/>
      <c r="D2265" s="189" t="s">
        <v>372</v>
      </c>
      <c r="E2265" s="39"/>
      <c r="F2265" s="249" t="s">
        <v>2833</v>
      </c>
      <c r="G2265" s="39"/>
      <c r="H2265" s="39"/>
      <c r="I2265" s="191"/>
      <c r="J2265" s="39"/>
      <c r="K2265" s="39"/>
      <c r="L2265" s="42"/>
      <c r="M2265" s="192"/>
      <c r="N2265" s="193"/>
      <c r="O2265" s="67"/>
      <c r="P2265" s="67"/>
      <c r="Q2265" s="67"/>
      <c r="R2265" s="67"/>
      <c r="S2265" s="67"/>
      <c r="T2265" s="68"/>
      <c r="U2265" s="37"/>
      <c r="V2265" s="37"/>
      <c r="W2265" s="37"/>
      <c r="X2265" s="37"/>
      <c r="Y2265" s="37"/>
      <c r="Z2265" s="37"/>
      <c r="AA2265" s="37"/>
      <c r="AB2265" s="37"/>
      <c r="AC2265" s="37"/>
      <c r="AD2265" s="37"/>
      <c r="AE2265" s="37"/>
      <c r="AT2265" s="20" t="s">
        <v>372</v>
      </c>
      <c r="AU2265" s="20" t="s">
        <v>87</v>
      </c>
    </row>
    <row r="2266" spans="1:65" s="13" customFormat="1" ht="33.75">
      <c r="B2266" s="196"/>
      <c r="C2266" s="197"/>
      <c r="D2266" s="189" t="s">
        <v>178</v>
      </c>
      <c r="E2266" s="198" t="s">
        <v>21</v>
      </c>
      <c r="F2266" s="199" t="s">
        <v>2027</v>
      </c>
      <c r="G2266" s="197"/>
      <c r="H2266" s="200">
        <v>1030.3910000000001</v>
      </c>
      <c r="I2266" s="201"/>
      <c r="J2266" s="197"/>
      <c r="K2266" s="197"/>
      <c r="L2266" s="202"/>
      <c r="M2266" s="203"/>
      <c r="N2266" s="204"/>
      <c r="O2266" s="204"/>
      <c r="P2266" s="204"/>
      <c r="Q2266" s="204"/>
      <c r="R2266" s="204"/>
      <c r="S2266" s="204"/>
      <c r="T2266" s="205"/>
      <c r="AT2266" s="206" t="s">
        <v>178</v>
      </c>
      <c r="AU2266" s="206" t="s">
        <v>87</v>
      </c>
      <c r="AV2266" s="13" t="s">
        <v>87</v>
      </c>
      <c r="AW2266" s="13" t="s">
        <v>38</v>
      </c>
      <c r="AX2266" s="13" t="s">
        <v>77</v>
      </c>
      <c r="AY2266" s="206" t="s">
        <v>165</v>
      </c>
    </row>
    <row r="2267" spans="1:65" s="14" customFormat="1" ht="11.25">
      <c r="B2267" s="207"/>
      <c r="C2267" s="208"/>
      <c r="D2267" s="189" t="s">
        <v>178</v>
      </c>
      <c r="E2267" s="209" t="s">
        <v>21</v>
      </c>
      <c r="F2267" s="210" t="s">
        <v>180</v>
      </c>
      <c r="G2267" s="208"/>
      <c r="H2267" s="211">
        <v>1030.3910000000001</v>
      </c>
      <c r="I2267" s="212"/>
      <c r="J2267" s="208"/>
      <c r="K2267" s="208"/>
      <c r="L2267" s="213"/>
      <c r="M2267" s="214"/>
      <c r="N2267" s="215"/>
      <c r="O2267" s="215"/>
      <c r="P2267" s="215"/>
      <c r="Q2267" s="215"/>
      <c r="R2267" s="215"/>
      <c r="S2267" s="215"/>
      <c r="T2267" s="216"/>
      <c r="AT2267" s="217" t="s">
        <v>178</v>
      </c>
      <c r="AU2267" s="217" t="s">
        <v>87</v>
      </c>
      <c r="AV2267" s="14" t="s">
        <v>172</v>
      </c>
      <c r="AW2267" s="14" t="s">
        <v>38</v>
      </c>
      <c r="AX2267" s="14" t="s">
        <v>85</v>
      </c>
      <c r="AY2267" s="217" t="s">
        <v>165</v>
      </c>
    </row>
    <row r="2268" spans="1:65" s="2" customFormat="1" ht="24.2" customHeight="1">
      <c r="A2268" s="37"/>
      <c r="B2268" s="38"/>
      <c r="C2268" s="176" t="s">
        <v>2834</v>
      </c>
      <c r="D2268" s="176" t="s">
        <v>167</v>
      </c>
      <c r="E2268" s="177" t="s">
        <v>2835</v>
      </c>
      <c r="F2268" s="178" t="s">
        <v>2836</v>
      </c>
      <c r="G2268" s="179" t="s">
        <v>449</v>
      </c>
      <c r="H2268" s="180">
        <v>11</v>
      </c>
      <c r="I2268" s="181"/>
      <c r="J2268" s="182">
        <f>ROUND(I2268*H2268,2)</f>
        <v>0</v>
      </c>
      <c r="K2268" s="178" t="s">
        <v>171</v>
      </c>
      <c r="L2268" s="42"/>
      <c r="M2268" s="183" t="s">
        <v>21</v>
      </c>
      <c r="N2268" s="184" t="s">
        <v>48</v>
      </c>
      <c r="O2268" s="67"/>
      <c r="P2268" s="185">
        <f>O2268*H2268</f>
        <v>0</v>
      </c>
      <c r="Q2268" s="185">
        <v>0</v>
      </c>
      <c r="R2268" s="185">
        <f>Q2268*H2268</f>
        <v>0</v>
      </c>
      <c r="S2268" s="185">
        <v>0</v>
      </c>
      <c r="T2268" s="186">
        <f>S2268*H2268</f>
        <v>0</v>
      </c>
      <c r="U2268" s="37"/>
      <c r="V2268" s="37"/>
      <c r="W2268" s="37"/>
      <c r="X2268" s="37"/>
      <c r="Y2268" s="37"/>
      <c r="Z2268" s="37"/>
      <c r="AA2268" s="37"/>
      <c r="AB2268" s="37"/>
      <c r="AC2268" s="37"/>
      <c r="AD2268" s="37"/>
      <c r="AE2268" s="37"/>
      <c r="AR2268" s="187" t="s">
        <v>286</v>
      </c>
      <c r="AT2268" s="187" t="s">
        <v>167</v>
      </c>
      <c r="AU2268" s="187" t="s">
        <v>87</v>
      </c>
      <c r="AY2268" s="20" t="s">
        <v>165</v>
      </c>
      <c r="BE2268" s="188">
        <f>IF(N2268="základní",J2268,0)</f>
        <v>0</v>
      </c>
      <c r="BF2268" s="188">
        <f>IF(N2268="snížená",J2268,0)</f>
        <v>0</v>
      </c>
      <c r="BG2268" s="188">
        <f>IF(N2268="zákl. přenesená",J2268,0)</f>
        <v>0</v>
      </c>
      <c r="BH2268" s="188">
        <f>IF(N2268="sníž. přenesená",J2268,0)</f>
        <v>0</v>
      </c>
      <c r="BI2268" s="188">
        <f>IF(N2268="nulová",J2268,0)</f>
        <v>0</v>
      </c>
      <c r="BJ2268" s="20" t="s">
        <v>85</v>
      </c>
      <c r="BK2268" s="188">
        <f>ROUND(I2268*H2268,2)</f>
        <v>0</v>
      </c>
      <c r="BL2268" s="20" t="s">
        <v>286</v>
      </c>
      <c r="BM2268" s="187" t="s">
        <v>2837</v>
      </c>
    </row>
    <row r="2269" spans="1:65" s="2" customFormat="1" ht="19.5">
      <c r="A2269" s="37"/>
      <c r="B2269" s="38"/>
      <c r="C2269" s="39"/>
      <c r="D2269" s="189" t="s">
        <v>174</v>
      </c>
      <c r="E2269" s="39"/>
      <c r="F2269" s="190" t="s">
        <v>2838</v>
      </c>
      <c r="G2269" s="39"/>
      <c r="H2269" s="39"/>
      <c r="I2269" s="191"/>
      <c r="J2269" s="39"/>
      <c r="K2269" s="39"/>
      <c r="L2269" s="42"/>
      <c r="M2269" s="192"/>
      <c r="N2269" s="193"/>
      <c r="O2269" s="67"/>
      <c r="P2269" s="67"/>
      <c r="Q2269" s="67"/>
      <c r="R2269" s="67"/>
      <c r="S2269" s="67"/>
      <c r="T2269" s="68"/>
      <c r="U2269" s="37"/>
      <c r="V2269" s="37"/>
      <c r="W2269" s="37"/>
      <c r="X2269" s="37"/>
      <c r="Y2269" s="37"/>
      <c r="Z2269" s="37"/>
      <c r="AA2269" s="37"/>
      <c r="AB2269" s="37"/>
      <c r="AC2269" s="37"/>
      <c r="AD2269" s="37"/>
      <c r="AE2269" s="37"/>
      <c r="AT2269" s="20" t="s">
        <v>174</v>
      </c>
      <c r="AU2269" s="20" t="s">
        <v>87</v>
      </c>
    </row>
    <row r="2270" spans="1:65" s="2" customFormat="1" ht="11.25">
      <c r="A2270" s="37"/>
      <c r="B2270" s="38"/>
      <c r="C2270" s="39"/>
      <c r="D2270" s="194" t="s">
        <v>176</v>
      </c>
      <c r="E2270" s="39"/>
      <c r="F2270" s="195" t="s">
        <v>2839</v>
      </c>
      <c r="G2270" s="39"/>
      <c r="H2270" s="39"/>
      <c r="I2270" s="191"/>
      <c r="J2270" s="39"/>
      <c r="K2270" s="39"/>
      <c r="L2270" s="42"/>
      <c r="M2270" s="192"/>
      <c r="N2270" s="193"/>
      <c r="O2270" s="67"/>
      <c r="P2270" s="67"/>
      <c r="Q2270" s="67"/>
      <c r="R2270" s="67"/>
      <c r="S2270" s="67"/>
      <c r="T2270" s="68"/>
      <c r="U2270" s="37"/>
      <c r="V2270" s="37"/>
      <c r="W2270" s="37"/>
      <c r="X2270" s="37"/>
      <c r="Y2270" s="37"/>
      <c r="Z2270" s="37"/>
      <c r="AA2270" s="37"/>
      <c r="AB2270" s="37"/>
      <c r="AC2270" s="37"/>
      <c r="AD2270" s="37"/>
      <c r="AE2270" s="37"/>
      <c r="AT2270" s="20" t="s">
        <v>176</v>
      </c>
      <c r="AU2270" s="20" t="s">
        <v>87</v>
      </c>
    </row>
    <row r="2271" spans="1:65" s="13" customFormat="1" ht="11.25">
      <c r="B2271" s="196"/>
      <c r="C2271" s="197"/>
      <c r="D2271" s="189" t="s">
        <v>178</v>
      </c>
      <c r="E2271" s="198" t="s">
        <v>21</v>
      </c>
      <c r="F2271" s="199" t="s">
        <v>2840</v>
      </c>
      <c r="G2271" s="197"/>
      <c r="H2271" s="200">
        <v>11</v>
      </c>
      <c r="I2271" s="201"/>
      <c r="J2271" s="197"/>
      <c r="K2271" s="197"/>
      <c r="L2271" s="202"/>
      <c r="M2271" s="203"/>
      <c r="N2271" s="204"/>
      <c r="O2271" s="204"/>
      <c r="P2271" s="204"/>
      <c r="Q2271" s="204"/>
      <c r="R2271" s="204"/>
      <c r="S2271" s="204"/>
      <c r="T2271" s="205"/>
      <c r="AT2271" s="206" t="s">
        <v>178</v>
      </c>
      <c r="AU2271" s="206" t="s">
        <v>87</v>
      </c>
      <c r="AV2271" s="13" t="s">
        <v>87</v>
      </c>
      <c r="AW2271" s="13" t="s">
        <v>38</v>
      </c>
      <c r="AX2271" s="13" t="s">
        <v>77</v>
      </c>
      <c r="AY2271" s="206" t="s">
        <v>165</v>
      </c>
    </row>
    <row r="2272" spans="1:65" s="14" customFormat="1" ht="11.25">
      <c r="B2272" s="207"/>
      <c r="C2272" s="208"/>
      <c r="D2272" s="189" t="s">
        <v>178</v>
      </c>
      <c r="E2272" s="209" t="s">
        <v>21</v>
      </c>
      <c r="F2272" s="210" t="s">
        <v>180</v>
      </c>
      <c r="G2272" s="208"/>
      <c r="H2272" s="211">
        <v>11</v>
      </c>
      <c r="I2272" s="212"/>
      <c r="J2272" s="208"/>
      <c r="K2272" s="208"/>
      <c r="L2272" s="213"/>
      <c r="M2272" s="214"/>
      <c r="N2272" s="215"/>
      <c r="O2272" s="215"/>
      <c r="P2272" s="215"/>
      <c r="Q2272" s="215"/>
      <c r="R2272" s="215"/>
      <c r="S2272" s="215"/>
      <c r="T2272" s="216"/>
      <c r="AT2272" s="217" t="s">
        <v>178</v>
      </c>
      <c r="AU2272" s="217" t="s">
        <v>87</v>
      </c>
      <c r="AV2272" s="14" t="s">
        <v>172</v>
      </c>
      <c r="AW2272" s="14" t="s">
        <v>38</v>
      </c>
      <c r="AX2272" s="14" t="s">
        <v>85</v>
      </c>
      <c r="AY2272" s="217" t="s">
        <v>165</v>
      </c>
    </row>
    <row r="2273" spans="1:65" s="2" customFormat="1" ht="16.5" customHeight="1">
      <c r="A2273" s="37"/>
      <c r="B2273" s="38"/>
      <c r="C2273" s="239" t="s">
        <v>2841</v>
      </c>
      <c r="D2273" s="239" t="s">
        <v>281</v>
      </c>
      <c r="E2273" s="240" t="s">
        <v>2842</v>
      </c>
      <c r="F2273" s="241" t="s">
        <v>2843</v>
      </c>
      <c r="G2273" s="242" t="s">
        <v>449</v>
      </c>
      <c r="H2273" s="243">
        <v>11</v>
      </c>
      <c r="I2273" s="244"/>
      <c r="J2273" s="245">
        <f>ROUND(I2273*H2273,2)</f>
        <v>0</v>
      </c>
      <c r="K2273" s="241" t="s">
        <v>171</v>
      </c>
      <c r="L2273" s="246"/>
      <c r="M2273" s="247" t="s">
        <v>21</v>
      </c>
      <c r="N2273" s="248" t="s">
        <v>48</v>
      </c>
      <c r="O2273" s="67"/>
      <c r="P2273" s="185">
        <f>O2273*H2273</f>
        <v>0</v>
      </c>
      <c r="Q2273" s="185">
        <v>4.0000000000000001E-3</v>
      </c>
      <c r="R2273" s="185">
        <f>Q2273*H2273</f>
        <v>4.3999999999999997E-2</v>
      </c>
      <c r="S2273" s="185">
        <v>0</v>
      </c>
      <c r="T2273" s="186">
        <f>S2273*H2273</f>
        <v>0</v>
      </c>
      <c r="U2273" s="37"/>
      <c r="V2273" s="37"/>
      <c r="W2273" s="37"/>
      <c r="X2273" s="37"/>
      <c r="Y2273" s="37"/>
      <c r="Z2273" s="37"/>
      <c r="AA2273" s="37"/>
      <c r="AB2273" s="37"/>
      <c r="AC2273" s="37"/>
      <c r="AD2273" s="37"/>
      <c r="AE2273" s="37"/>
      <c r="AR2273" s="187" t="s">
        <v>404</v>
      </c>
      <c r="AT2273" s="187" t="s">
        <v>281</v>
      </c>
      <c r="AU2273" s="187" t="s">
        <v>87</v>
      </c>
      <c r="AY2273" s="20" t="s">
        <v>165</v>
      </c>
      <c r="BE2273" s="188">
        <f>IF(N2273="základní",J2273,0)</f>
        <v>0</v>
      </c>
      <c r="BF2273" s="188">
        <f>IF(N2273="snížená",J2273,0)</f>
        <v>0</v>
      </c>
      <c r="BG2273" s="188">
        <f>IF(N2273="zákl. přenesená",J2273,0)</f>
        <v>0</v>
      </c>
      <c r="BH2273" s="188">
        <f>IF(N2273="sníž. přenesená",J2273,0)</f>
        <v>0</v>
      </c>
      <c r="BI2273" s="188">
        <f>IF(N2273="nulová",J2273,0)</f>
        <v>0</v>
      </c>
      <c r="BJ2273" s="20" t="s">
        <v>85</v>
      </c>
      <c r="BK2273" s="188">
        <f>ROUND(I2273*H2273,2)</f>
        <v>0</v>
      </c>
      <c r="BL2273" s="20" t="s">
        <v>286</v>
      </c>
      <c r="BM2273" s="187" t="s">
        <v>2844</v>
      </c>
    </row>
    <row r="2274" spans="1:65" s="2" customFormat="1" ht="11.25">
      <c r="A2274" s="37"/>
      <c r="B2274" s="38"/>
      <c r="C2274" s="39"/>
      <c r="D2274" s="189" t="s">
        <v>174</v>
      </c>
      <c r="E2274" s="39"/>
      <c r="F2274" s="190" t="s">
        <v>2843</v>
      </c>
      <c r="G2274" s="39"/>
      <c r="H2274" s="39"/>
      <c r="I2274" s="191"/>
      <c r="J2274" s="39"/>
      <c r="K2274" s="39"/>
      <c r="L2274" s="42"/>
      <c r="M2274" s="192"/>
      <c r="N2274" s="193"/>
      <c r="O2274" s="67"/>
      <c r="P2274" s="67"/>
      <c r="Q2274" s="67"/>
      <c r="R2274" s="67"/>
      <c r="S2274" s="67"/>
      <c r="T2274" s="68"/>
      <c r="U2274" s="37"/>
      <c r="V2274" s="37"/>
      <c r="W2274" s="37"/>
      <c r="X2274" s="37"/>
      <c r="Y2274" s="37"/>
      <c r="Z2274" s="37"/>
      <c r="AA2274" s="37"/>
      <c r="AB2274" s="37"/>
      <c r="AC2274" s="37"/>
      <c r="AD2274" s="37"/>
      <c r="AE2274" s="37"/>
      <c r="AT2274" s="20" t="s">
        <v>174</v>
      </c>
      <c r="AU2274" s="20" t="s">
        <v>87</v>
      </c>
    </row>
    <row r="2275" spans="1:65" s="2" customFormat="1" ht="19.5">
      <c r="A2275" s="37"/>
      <c r="B2275" s="38"/>
      <c r="C2275" s="39"/>
      <c r="D2275" s="189" t="s">
        <v>372</v>
      </c>
      <c r="E2275" s="39"/>
      <c r="F2275" s="249" t="s">
        <v>2845</v>
      </c>
      <c r="G2275" s="39"/>
      <c r="H2275" s="39"/>
      <c r="I2275" s="191"/>
      <c r="J2275" s="39"/>
      <c r="K2275" s="39"/>
      <c r="L2275" s="42"/>
      <c r="M2275" s="192"/>
      <c r="N2275" s="193"/>
      <c r="O2275" s="67"/>
      <c r="P2275" s="67"/>
      <c r="Q2275" s="67"/>
      <c r="R2275" s="67"/>
      <c r="S2275" s="67"/>
      <c r="T2275" s="68"/>
      <c r="U2275" s="37"/>
      <c r="V2275" s="37"/>
      <c r="W2275" s="37"/>
      <c r="X2275" s="37"/>
      <c r="Y2275" s="37"/>
      <c r="Z2275" s="37"/>
      <c r="AA2275" s="37"/>
      <c r="AB2275" s="37"/>
      <c r="AC2275" s="37"/>
      <c r="AD2275" s="37"/>
      <c r="AE2275" s="37"/>
      <c r="AT2275" s="20" t="s">
        <v>372</v>
      </c>
      <c r="AU2275" s="20" t="s">
        <v>87</v>
      </c>
    </row>
    <row r="2276" spans="1:65" s="13" customFormat="1" ht="11.25">
      <c r="B2276" s="196"/>
      <c r="C2276" s="197"/>
      <c r="D2276" s="189" t="s">
        <v>178</v>
      </c>
      <c r="E2276" s="198" t="s">
        <v>21</v>
      </c>
      <c r="F2276" s="199" t="s">
        <v>2840</v>
      </c>
      <c r="G2276" s="197"/>
      <c r="H2276" s="200">
        <v>11</v>
      </c>
      <c r="I2276" s="201"/>
      <c r="J2276" s="197"/>
      <c r="K2276" s="197"/>
      <c r="L2276" s="202"/>
      <c r="M2276" s="203"/>
      <c r="N2276" s="204"/>
      <c r="O2276" s="204"/>
      <c r="P2276" s="204"/>
      <c r="Q2276" s="204"/>
      <c r="R2276" s="204"/>
      <c r="S2276" s="204"/>
      <c r="T2276" s="205"/>
      <c r="AT2276" s="206" t="s">
        <v>178</v>
      </c>
      <c r="AU2276" s="206" t="s">
        <v>87</v>
      </c>
      <c r="AV2276" s="13" t="s">
        <v>87</v>
      </c>
      <c r="AW2276" s="13" t="s">
        <v>38</v>
      </c>
      <c r="AX2276" s="13" t="s">
        <v>77</v>
      </c>
      <c r="AY2276" s="206" t="s">
        <v>165</v>
      </c>
    </row>
    <row r="2277" spans="1:65" s="14" customFormat="1" ht="11.25">
      <c r="B2277" s="207"/>
      <c r="C2277" s="208"/>
      <c r="D2277" s="189" t="s">
        <v>178</v>
      </c>
      <c r="E2277" s="209" t="s">
        <v>21</v>
      </c>
      <c r="F2277" s="210" t="s">
        <v>180</v>
      </c>
      <c r="G2277" s="208"/>
      <c r="H2277" s="211">
        <v>11</v>
      </c>
      <c r="I2277" s="212"/>
      <c r="J2277" s="208"/>
      <c r="K2277" s="208"/>
      <c r="L2277" s="213"/>
      <c r="M2277" s="214"/>
      <c r="N2277" s="215"/>
      <c r="O2277" s="215"/>
      <c r="P2277" s="215"/>
      <c r="Q2277" s="215"/>
      <c r="R2277" s="215"/>
      <c r="S2277" s="215"/>
      <c r="T2277" s="216"/>
      <c r="AT2277" s="217" t="s">
        <v>178</v>
      </c>
      <c r="AU2277" s="217" t="s">
        <v>87</v>
      </c>
      <c r="AV2277" s="14" t="s">
        <v>172</v>
      </c>
      <c r="AW2277" s="14" t="s">
        <v>38</v>
      </c>
      <c r="AX2277" s="14" t="s">
        <v>85</v>
      </c>
      <c r="AY2277" s="217" t="s">
        <v>165</v>
      </c>
    </row>
    <row r="2278" spans="1:65" s="2" customFormat="1" ht="16.5" customHeight="1">
      <c r="A2278" s="37"/>
      <c r="B2278" s="38"/>
      <c r="C2278" s="176" t="s">
        <v>2846</v>
      </c>
      <c r="D2278" s="176" t="s">
        <v>167</v>
      </c>
      <c r="E2278" s="177" t="s">
        <v>2847</v>
      </c>
      <c r="F2278" s="178" t="s">
        <v>2848</v>
      </c>
      <c r="G2278" s="179" t="s">
        <v>189</v>
      </c>
      <c r="H2278" s="180">
        <v>236.5</v>
      </c>
      <c r="I2278" s="181"/>
      <c r="J2278" s="182">
        <f>ROUND(I2278*H2278,2)</f>
        <v>0</v>
      </c>
      <c r="K2278" s="178" t="s">
        <v>171</v>
      </c>
      <c r="L2278" s="42"/>
      <c r="M2278" s="183" t="s">
        <v>21</v>
      </c>
      <c r="N2278" s="184" t="s">
        <v>48</v>
      </c>
      <c r="O2278" s="67"/>
      <c r="P2278" s="185">
        <f>O2278*H2278</f>
        <v>0</v>
      </c>
      <c r="Q2278" s="185">
        <v>1.0000000000000001E-5</v>
      </c>
      <c r="R2278" s="185">
        <f>Q2278*H2278</f>
        <v>2.3650000000000003E-3</v>
      </c>
      <c r="S2278" s="185">
        <v>0</v>
      </c>
      <c r="T2278" s="186">
        <f>S2278*H2278</f>
        <v>0</v>
      </c>
      <c r="U2278" s="37"/>
      <c r="V2278" s="37"/>
      <c r="W2278" s="37"/>
      <c r="X2278" s="37"/>
      <c r="Y2278" s="37"/>
      <c r="Z2278" s="37"/>
      <c r="AA2278" s="37"/>
      <c r="AB2278" s="37"/>
      <c r="AC2278" s="37"/>
      <c r="AD2278" s="37"/>
      <c r="AE2278" s="37"/>
      <c r="AR2278" s="187" t="s">
        <v>286</v>
      </c>
      <c r="AT2278" s="187" t="s">
        <v>167</v>
      </c>
      <c r="AU2278" s="187" t="s">
        <v>87</v>
      </c>
      <c r="AY2278" s="20" t="s">
        <v>165</v>
      </c>
      <c r="BE2278" s="188">
        <f>IF(N2278="základní",J2278,0)</f>
        <v>0</v>
      </c>
      <c r="BF2278" s="188">
        <f>IF(N2278="snížená",J2278,0)</f>
        <v>0</v>
      </c>
      <c r="BG2278" s="188">
        <f>IF(N2278="zákl. přenesená",J2278,0)</f>
        <v>0</v>
      </c>
      <c r="BH2278" s="188">
        <f>IF(N2278="sníž. přenesená",J2278,0)</f>
        <v>0</v>
      </c>
      <c r="BI2278" s="188">
        <f>IF(N2278="nulová",J2278,0)</f>
        <v>0</v>
      </c>
      <c r="BJ2278" s="20" t="s">
        <v>85</v>
      </c>
      <c r="BK2278" s="188">
        <f>ROUND(I2278*H2278,2)</f>
        <v>0</v>
      </c>
      <c r="BL2278" s="20" t="s">
        <v>286</v>
      </c>
      <c r="BM2278" s="187" t="s">
        <v>2849</v>
      </c>
    </row>
    <row r="2279" spans="1:65" s="2" customFormat="1" ht="19.5">
      <c r="A2279" s="37"/>
      <c r="B2279" s="38"/>
      <c r="C2279" s="39"/>
      <c r="D2279" s="189" t="s">
        <v>174</v>
      </c>
      <c r="E2279" s="39"/>
      <c r="F2279" s="190" t="s">
        <v>2850</v>
      </c>
      <c r="G2279" s="39"/>
      <c r="H2279" s="39"/>
      <c r="I2279" s="191"/>
      <c r="J2279" s="39"/>
      <c r="K2279" s="39"/>
      <c r="L2279" s="42"/>
      <c r="M2279" s="192"/>
      <c r="N2279" s="193"/>
      <c r="O2279" s="67"/>
      <c r="P2279" s="67"/>
      <c r="Q2279" s="67"/>
      <c r="R2279" s="67"/>
      <c r="S2279" s="67"/>
      <c r="T2279" s="68"/>
      <c r="U2279" s="37"/>
      <c r="V2279" s="37"/>
      <c r="W2279" s="37"/>
      <c r="X2279" s="37"/>
      <c r="Y2279" s="37"/>
      <c r="Z2279" s="37"/>
      <c r="AA2279" s="37"/>
      <c r="AB2279" s="37"/>
      <c r="AC2279" s="37"/>
      <c r="AD2279" s="37"/>
      <c r="AE2279" s="37"/>
      <c r="AT2279" s="20" t="s">
        <v>174</v>
      </c>
      <c r="AU2279" s="20" t="s">
        <v>87</v>
      </c>
    </row>
    <row r="2280" spans="1:65" s="2" customFormat="1" ht="11.25">
      <c r="A2280" s="37"/>
      <c r="B2280" s="38"/>
      <c r="C2280" s="39"/>
      <c r="D2280" s="194" t="s">
        <v>176</v>
      </c>
      <c r="E2280" s="39"/>
      <c r="F2280" s="195" t="s">
        <v>2851</v>
      </c>
      <c r="G2280" s="39"/>
      <c r="H2280" s="39"/>
      <c r="I2280" s="191"/>
      <c r="J2280" s="39"/>
      <c r="K2280" s="39"/>
      <c r="L2280" s="42"/>
      <c r="M2280" s="192"/>
      <c r="N2280" s="193"/>
      <c r="O2280" s="67"/>
      <c r="P2280" s="67"/>
      <c r="Q2280" s="67"/>
      <c r="R2280" s="67"/>
      <c r="S2280" s="67"/>
      <c r="T2280" s="68"/>
      <c r="U2280" s="37"/>
      <c r="V2280" s="37"/>
      <c r="W2280" s="37"/>
      <c r="X2280" s="37"/>
      <c r="Y2280" s="37"/>
      <c r="Z2280" s="37"/>
      <c r="AA2280" s="37"/>
      <c r="AB2280" s="37"/>
      <c r="AC2280" s="37"/>
      <c r="AD2280" s="37"/>
      <c r="AE2280" s="37"/>
      <c r="AT2280" s="20" t="s">
        <v>176</v>
      </c>
      <c r="AU2280" s="20" t="s">
        <v>87</v>
      </c>
    </row>
    <row r="2281" spans="1:65" s="13" customFormat="1" ht="22.5">
      <c r="B2281" s="196"/>
      <c r="C2281" s="197"/>
      <c r="D2281" s="189" t="s">
        <v>178</v>
      </c>
      <c r="E2281" s="198" t="s">
        <v>21</v>
      </c>
      <c r="F2281" s="199" t="s">
        <v>2852</v>
      </c>
      <c r="G2281" s="197"/>
      <c r="H2281" s="200">
        <v>182</v>
      </c>
      <c r="I2281" s="201"/>
      <c r="J2281" s="197"/>
      <c r="K2281" s="197"/>
      <c r="L2281" s="202"/>
      <c r="M2281" s="203"/>
      <c r="N2281" s="204"/>
      <c r="O2281" s="204"/>
      <c r="P2281" s="204"/>
      <c r="Q2281" s="204"/>
      <c r="R2281" s="204"/>
      <c r="S2281" s="204"/>
      <c r="T2281" s="205"/>
      <c r="AT2281" s="206" t="s">
        <v>178</v>
      </c>
      <c r="AU2281" s="206" t="s">
        <v>87</v>
      </c>
      <c r="AV2281" s="13" t="s">
        <v>87</v>
      </c>
      <c r="AW2281" s="13" t="s">
        <v>38</v>
      </c>
      <c r="AX2281" s="13" t="s">
        <v>77</v>
      </c>
      <c r="AY2281" s="206" t="s">
        <v>165</v>
      </c>
    </row>
    <row r="2282" spans="1:65" s="13" customFormat="1" ht="22.5">
      <c r="B2282" s="196"/>
      <c r="C2282" s="197"/>
      <c r="D2282" s="189" t="s">
        <v>178</v>
      </c>
      <c r="E2282" s="198" t="s">
        <v>21</v>
      </c>
      <c r="F2282" s="199" t="s">
        <v>2853</v>
      </c>
      <c r="G2282" s="197"/>
      <c r="H2282" s="200">
        <v>54.5</v>
      </c>
      <c r="I2282" s="201"/>
      <c r="J2282" s="197"/>
      <c r="K2282" s="197"/>
      <c r="L2282" s="202"/>
      <c r="M2282" s="203"/>
      <c r="N2282" s="204"/>
      <c r="O2282" s="204"/>
      <c r="P2282" s="204"/>
      <c r="Q2282" s="204"/>
      <c r="R2282" s="204"/>
      <c r="S2282" s="204"/>
      <c r="T2282" s="205"/>
      <c r="AT2282" s="206" t="s">
        <v>178</v>
      </c>
      <c r="AU2282" s="206" t="s">
        <v>87</v>
      </c>
      <c r="AV2282" s="13" t="s">
        <v>87</v>
      </c>
      <c r="AW2282" s="13" t="s">
        <v>38</v>
      </c>
      <c r="AX2282" s="13" t="s">
        <v>77</v>
      </c>
      <c r="AY2282" s="206" t="s">
        <v>165</v>
      </c>
    </row>
    <row r="2283" spans="1:65" s="14" customFormat="1" ht="11.25">
      <c r="B2283" s="207"/>
      <c r="C2283" s="208"/>
      <c r="D2283" s="189" t="s">
        <v>178</v>
      </c>
      <c r="E2283" s="209" t="s">
        <v>21</v>
      </c>
      <c r="F2283" s="210" t="s">
        <v>180</v>
      </c>
      <c r="G2283" s="208"/>
      <c r="H2283" s="211">
        <v>236.5</v>
      </c>
      <c r="I2283" s="212"/>
      <c r="J2283" s="208"/>
      <c r="K2283" s="208"/>
      <c r="L2283" s="213"/>
      <c r="M2283" s="214"/>
      <c r="N2283" s="215"/>
      <c r="O2283" s="215"/>
      <c r="P2283" s="215"/>
      <c r="Q2283" s="215"/>
      <c r="R2283" s="215"/>
      <c r="S2283" s="215"/>
      <c r="T2283" s="216"/>
      <c r="AT2283" s="217" t="s">
        <v>178</v>
      </c>
      <c r="AU2283" s="217" t="s">
        <v>87</v>
      </c>
      <c r="AV2283" s="14" t="s">
        <v>172</v>
      </c>
      <c r="AW2283" s="14" t="s">
        <v>38</v>
      </c>
      <c r="AX2283" s="14" t="s">
        <v>85</v>
      </c>
      <c r="AY2283" s="217" t="s">
        <v>165</v>
      </c>
    </row>
    <row r="2284" spans="1:65" s="2" customFormat="1" ht="16.5" customHeight="1">
      <c r="A2284" s="37"/>
      <c r="B2284" s="38"/>
      <c r="C2284" s="239" t="s">
        <v>2854</v>
      </c>
      <c r="D2284" s="239" t="s">
        <v>281</v>
      </c>
      <c r="E2284" s="240" t="s">
        <v>2855</v>
      </c>
      <c r="F2284" s="241" t="s">
        <v>2856</v>
      </c>
      <c r="G2284" s="242" t="s">
        <v>189</v>
      </c>
      <c r="H2284" s="243">
        <v>260.14999999999998</v>
      </c>
      <c r="I2284" s="244"/>
      <c r="J2284" s="245">
        <f>ROUND(I2284*H2284,2)</f>
        <v>0</v>
      </c>
      <c r="K2284" s="241" t="s">
        <v>171</v>
      </c>
      <c r="L2284" s="246"/>
      <c r="M2284" s="247" t="s">
        <v>21</v>
      </c>
      <c r="N2284" s="248" t="s">
        <v>48</v>
      </c>
      <c r="O2284" s="67"/>
      <c r="P2284" s="185">
        <f>O2284*H2284</f>
        <v>0</v>
      </c>
      <c r="Q2284" s="185">
        <v>1E-4</v>
      </c>
      <c r="R2284" s="185">
        <f>Q2284*H2284</f>
        <v>2.6015E-2</v>
      </c>
      <c r="S2284" s="185">
        <v>0</v>
      </c>
      <c r="T2284" s="186">
        <f>S2284*H2284</f>
        <v>0</v>
      </c>
      <c r="U2284" s="37"/>
      <c r="V2284" s="37"/>
      <c r="W2284" s="37"/>
      <c r="X2284" s="37"/>
      <c r="Y2284" s="37"/>
      <c r="Z2284" s="37"/>
      <c r="AA2284" s="37"/>
      <c r="AB2284" s="37"/>
      <c r="AC2284" s="37"/>
      <c r="AD2284" s="37"/>
      <c r="AE2284" s="37"/>
      <c r="AR2284" s="187" t="s">
        <v>404</v>
      </c>
      <c r="AT2284" s="187" t="s">
        <v>281</v>
      </c>
      <c r="AU2284" s="187" t="s">
        <v>87</v>
      </c>
      <c r="AY2284" s="20" t="s">
        <v>165</v>
      </c>
      <c r="BE2284" s="188">
        <f>IF(N2284="základní",J2284,0)</f>
        <v>0</v>
      </c>
      <c r="BF2284" s="188">
        <f>IF(N2284="snížená",J2284,0)</f>
        <v>0</v>
      </c>
      <c r="BG2284" s="188">
        <f>IF(N2284="zákl. přenesená",J2284,0)</f>
        <v>0</v>
      </c>
      <c r="BH2284" s="188">
        <f>IF(N2284="sníž. přenesená",J2284,0)</f>
        <v>0</v>
      </c>
      <c r="BI2284" s="188">
        <f>IF(N2284="nulová",J2284,0)</f>
        <v>0</v>
      </c>
      <c r="BJ2284" s="20" t="s">
        <v>85</v>
      </c>
      <c r="BK2284" s="188">
        <f>ROUND(I2284*H2284,2)</f>
        <v>0</v>
      </c>
      <c r="BL2284" s="20" t="s">
        <v>286</v>
      </c>
      <c r="BM2284" s="187" t="s">
        <v>2857</v>
      </c>
    </row>
    <row r="2285" spans="1:65" s="2" customFormat="1" ht="11.25">
      <c r="A2285" s="37"/>
      <c r="B2285" s="38"/>
      <c r="C2285" s="39"/>
      <c r="D2285" s="189" t="s">
        <v>174</v>
      </c>
      <c r="E2285" s="39"/>
      <c r="F2285" s="190" t="s">
        <v>2856</v>
      </c>
      <c r="G2285" s="39"/>
      <c r="H2285" s="39"/>
      <c r="I2285" s="191"/>
      <c r="J2285" s="39"/>
      <c r="K2285" s="39"/>
      <c r="L2285" s="42"/>
      <c r="M2285" s="192"/>
      <c r="N2285" s="193"/>
      <c r="O2285" s="67"/>
      <c r="P2285" s="67"/>
      <c r="Q2285" s="67"/>
      <c r="R2285" s="67"/>
      <c r="S2285" s="67"/>
      <c r="T2285" s="68"/>
      <c r="U2285" s="37"/>
      <c r="V2285" s="37"/>
      <c r="W2285" s="37"/>
      <c r="X2285" s="37"/>
      <c r="Y2285" s="37"/>
      <c r="Z2285" s="37"/>
      <c r="AA2285" s="37"/>
      <c r="AB2285" s="37"/>
      <c r="AC2285" s="37"/>
      <c r="AD2285" s="37"/>
      <c r="AE2285" s="37"/>
      <c r="AT2285" s="20" t="s">
        <v>174</v>
      </c>
      <c r="AU2285" s="20" t="s">
        <v>87</v>
      </c>
    </row>
    <row r="2286" spans="1:65" s="13" customFormat="1" ht="22.5">
      <c r="B2286" s="196"/>
      <c r="C2286" s="197"/>
      <c r="D2286" s="189" t="s">
        <v>178</v>
      </c>
      <c r="E2286" s="198" t="s">
        <v>21</v>
      </c>
      <c r="F2286" s="199" t="s">
        <v>2858</v>
      </c>
      <c r="G2286" s="197"/>
      <c r="H2286" s="200">
        <v>200.2</v>
      </c>
      <c r="I2286" s="201"/>
      <c r="J2286" s="197"/>
      <c r="K2286" s="197"/>
      <c r="L2286" s="202"/>
      <c r="M2286" s="203"/>
      <c r="N2286" s="204"/>
      <c r="O2286" s="204"/>
      <c r="P2286" s="204"/>
      <c r="Q2286" s="204"/>
      <c r="R2286" s="204"/>
      <c r="S2286" s="204"/>
      <c r="T2286" s="205"/>
      <c r="AT2286" s="206" t="s">
        <v>178</v>
      </c>
      <c r="AU2286" s="206" t="s">
        <v>87</v>
      </c>
      <c r="AV2286" s="13" t="s">
        <v>87</v>
      </c>
      <c r="AW2286" s="13" t="s">
        <v>38</v>
      </c>
      <c r="AX2286" s="13" t="s">
        <v>77</v>
      </c>
      <c r="AY2286" s="206" t="s">
        <v>165</v>
      </c>
    </row>
    <row r="2287" spans="1:65" s="13" customFormat="1" ht="22.5">
      <c r="B2287" s="196"/>
      <c r="C2287" s="197"/>
      <c r="D2287" s="189" t="s">
        <v>178</v>
      </c>
      <c r="E2287" s="198" t="s">
        <v>21</v>
      </c>
      <c r="F2287" s="199" t="s">
        <v>2859</v>
      </c>
      <c r="G2287" s="197"/>
      <c r="H2287" s="200">
        <v>59.95</v>
      </c>
      <c r="I2287" s="201"/>
      <c r="J2287" s="197"/>
      <c r="K2287" s="197"/>
      <c r="L2287" s="202"/>
      <c r="M2287" s="203"/>
      <c r="N2287" s="204"/>
      <c r="O2287" s="204"/>
      <c r="P2287" s="204"/>
      <c r="Q2287" s="204"/>
      <c r="R2287" s="204"/>
      <c r="S2287" s="204"/>
      <c r="T2287" s="205"/>
      <c r="AT2287" s="206" t="s">
        <v>178</v>
      </c>
      <c r="AU2287" s="206" t="s">
        <v>87</v>
      </c>
      <c r="AV2287" s="13" t="s">
        <v>87</v>
      </c>
      <c r="AW2287" s="13" t="s">
        <v>38</v>
      </c>
      <c r="AX2287" s="13" t="s">
        <v>77</v>
      </c>
      <c r="AY2287" s="206" t="s">
        <v>165</v>
      </c>
    </row>
    <row r="2288" spans="1:65" s="14" customFormat="1" ht="11.25">
      <c r="B2288" s="207"/>
      <c r="C2288" s="208"/>
      <c r="D2288" s="189" t="s">
        <v>178</v>
      </c>
      <c r="E2288" s="209" t="s">
        <v>21</v>
      </c>
      <c r="F2288" s="210" t="s">
        <v>180</v>
      </c>
      <c r="G2288" s="208"/>
      <c r="H2288" s="211">
        <v>260.14999999999998</v>
      </c>
      <c r="I2288" s="212"/>
      <c r="J2288" s="208"/>
      <c r="K2288" s="208"/>
      <c r="L2288" s="213"/>
      <c r="M2288" s="214"/>
      <c r="N2288" s="215"/>
      <c r="O2288" s="215"/>
      <c r="P2288" s="215"/>
      <c r="Q2288" s="215"/>
      <c r="R2288" s="215"/>
      <c r="S2288" s="215"/>
      <c r="T2288" s="216"/>
      <c r="AT2288" s="217" t="s">
        <v>178</v>
      </c>
      <c r="AU2288" s="217" t="s">
        <v>87</v>
      </c>
      <c r="AV2288" s="14" t="s">
        <v>172</v>
      </c>
      <c r="AW2288" s="14" t="s">
        <v>38</v>
      </c>
      <c r="AX2288" s="14" t="s">
        <v>85</v>
      </c>
      <c r="AY2288" s="217" t="s">
        <v>165</v>
      </c>
    </row>
    <row r="2289" spans="1:65" s="2" customFormat="1" ht="24.2" customHeight="1">
      <c r="A2289" s="37"/>
      <c r="B2289" s="38"/>
      <c r="C2289" s="176" t="s">
        <v>2860</v>
      </c>
      <c r="D2289" s="176" t="s">
        <v>167</v>
      </c>
      <c r="E2289" s="177" t="s">
        <v>2861</v>
      </c>
      <c r="F2289" s="178" t="s">
        <v>2862</v>
      </c>
      <c r="G2289" s="179" t="s">
        <v>189</v>
      </c>
      <c r="H2289" s="180">
        <v>160.822</v>
      </c>
      <c r="I2289" s="181"/>
      <c r="J2289" s="182">
        <f>ROUND(I2289*H2289,2)</f>
        <v>0</v>
      </c>
      <c r="K2289" s="178" t="s">
        <v>171</v>
      </c>
      <c r="L2289" s="42"/>
      <c r="M2289" s="183" t="s">
        <v>21</v>
      </c>
      <c r="N2289" s="184" t="s">
        <v>48</v>
      </c>
      <c r="O2289" s="67"/>
      <c r="P2289" s="185">
        <f>O2289*H2289</f>
        <v>0</v>
      </c>
      <c r="Q2289" s="185">
        <v>1.74E-3</v>
      </c>
      <c r="R2289" s="185">
        <f>Q2289*H2289</f>
        <v>0.27983027999999999</v>
      </c>
      <c r="S2289" s="185">
        <v>0</v>
      </c>
      <c r="T2289" s="186">
        <f>S2289*H2289</f>
        <v>0</v>
      </c>
      <c r="U2289" s="37"/>
      <c r="V2289" s="37"/>
      <c r="W2289" s="37"/>
      <c r="X2289" s="37"/>
      <c r="Y2289" s="37"/>
      <c r="Z2289" s="37"/>
      <c r="AA2289" s="37"/>
      <c r="AB2289" s="37"/>
      <c r="AC2289" s="37"/>
      <c r="AD2289" s="37"/>
      <c r="AE2289" s="37"/>
      <c r="AR2289" s="187" t="s">
        <v>286</v>
      </c>
      <c r="AT2289" s="187" t="s">
        <v>167</v>
      </c>
      <c r="AU2289" s="187" t="s">
        <v>87</v>
      </c>
      <c r="AY2289" s="20" t="s">
        <v>165</v>
      </c>
      <c r="BE2289" s="188">
        <f>IF(N2289="základní",J2289,0)</f>
        <v>0</v>
      </c>
      <c r="BF2289" s="188">
        <f>IF(N2289="snížená",J2289,0)</f>
        <v>0</v>
      </c>
      <c r="BG2289" s="188">
        <f>IF(N2289="zákl. přenesená",J2289,0)</f>
        <v>0</v>
      </c>
      <c r="BH2289" s="188">
        <f>IF(N2289="sníž. přenesená",J2289,0)</f>
        <v>0</v>
      </c>
      <c r="BI2289" s="188">
        <f>IF(N2289="nulová",J2289,0)</f>
        <v>0</v>
      </c>
      <c r="BJ2289" s="20" t="s">
        <v>85</v>
      </c>
      <c r="BK2289" s="188">
        <f>ROUND(I2289*H2289,2)</f>
        <v>0</v>
      </c>
      <c r="BL2289" s="20" t="s">
        <v>286</v>
      </c>
      <c r="BM2289" s="187" t="s">
        <v>2863</v>
      </c>
    </row>
    <row r="2290" spans="1:65" s="2" customFormat="1" ht="19.5">
      <c r="A2290" s="37"/>
      <c r="B2290" s="38"/>
      <c r="C2290" s="39"/>
      <c r="D2290" s="189" t="s">
        <v>174</v>
      </c>
      <c r="E2290" s="39"/>
      <c r="F2290" s="190" t="s">
        <v>2864</v>
      </c>
      <c r="G2290" s="39"/>
      <c r="H2290" s="39"/>
      <c r="I2290" s="191"/>
      <c r="J2290" s="39"/>
      <c r="K2290" s="39"/>
      <c r="L2290" s="42"/>
      <c r="M2290" s="192"/>
      <c r="N2290" s="193"/>
      <c r="O2290" s="67"/>
      <c r="P2290" s="67"/>
      <c r="Q2290" s="67"/>
      <c r="R2290" s="67"/>
      <c r="S2290" s="67"/>
      <c r="T2290" s="68"/>
      <c r="U2290" s="37"/>
      <c r="V2290" s="37"/>
      <c r="W2290" s="37"/>
      <c r="X2290" s="37"/>
      <c r="Y2290" s="37"/>
      <c r="Z2290" s="37"/>
      <c r="AA2290" s="37"/>
      <c r="AB2290" s="37"/>
      <c r="AC2290" s="37"/>
      <c r="AD2290" s="37"/>
      <c r="AE2290" s="37"/>
      <c r="AT2290" s="20" t="s">
        <v>174</v>
      </c>
      <c r="AU2290" s="20" t="s">
        <v>87</v>
      </c>
    </row>
    <row r="2291" spans="1:65" s="2" customFormat="1" ht="11.25">
      <c r="A2291" s="37"/>
      <c r="B2291" s="38"/>
      <c r="C2291" s="39"/>
      <c r="D2291" s="194" t="s">
        <v>176</v>
      </c>
      <c r="E2291" s="39"/>
      <c r="F2291" s="195" t="s">
        <v>2865</v>
      </c>
      <c r="G2291" s="39"/>
      <c r="H2291" s="39"/>
      <c r="I2291" s="191"/>
      <c r="J2291" s="39"/>
      <c r="K2291" s="39"/>
      <c r="L2291" s="42"/>
      <c r="M2291" s="192"/>
      <c r="N2291" s="193"/>
      <c r="O2291" s="67"/>
      <c r="P2291" s="67"/>
      <c r="Q2291" s="67"/>
      <c r="R2291" s="67"/>
      <c r="S2291" s="67"/>
      <c r="T2291" s="68"/>
      <c r="U2291" s="37"/>
      <c r="V2291" s="37"/>
      <c r="W2291" s="37"/>
      <c r="X2291" s="37"/>
      <c r="Y2291" s="37"/>
      <c r="Z2291" s="37"/>
      <c r="AA2291" s="37"/>
      <c r="AB2291" s="37"/>
      <c r="AC2291" s="37"/>
      <c r="AD2291" s="37"/>
      <c r="AE2291" s="37"/>
      <c r="AT2291" s="20" t="s">
        <v>176</v>
      </c>
      <c r="AU2291" s="20" t="s">
        <v>87</v>
      </c>
    </row>
    <row r="2292" spans="1:65" s="13" customFormat="1" ht="11.25">
      <c r="B2292" s="196"/>
      <c r="C2292" s="197"/>
      <c r="D2292" s="189" t="s">
        <v>178</v>
      </c>
      <c r="E2292" s="198" t="s">
        <v>21</v>
      </c>
      <c r="F2292" s="199" t="s">
        <v>2866</v>
      </c>
      <c r="G2292" s="197"/>
      <c r="H2292" s="200">
        <v>85.5</v>
      </c>
      <c r="I2292" s="201"/>
      <c r="J2292" s="197"/>
      <c r="K2292" s="197"/>
      <c r="L2292" s="202"/>
      <c r="M2292" s="203"/>
      <c r="N2292" s="204"/>
      <c r="O2292" s="204"/>
      <c r="P2292" s="204"/>
      <c r="Q2292" s="204"/>
      <c r="R2292" s="204"/>
      <c r="S2292" s="204"/>
      <c r="T2292" s="205"/>
      <c r="AT2292" s="206" t="s">
        <v>178</v>
      </c>
      <c r="AU2292" s="206" t="s">
        <v>87</v>
      </c>
      <c r="AV2292" s="13" t="s">
        <v>87</v>
      </c>
      <c r="AW2292" s="13" t="s">
        <v>38</v>
      </c>
      <c r="AX2292" s="13" t="s">
        <v>77</v>
      </c>
      <c r="AY2292" s="206" t="s">
        <v>165</v>
      </c>
    </row>
    <row r="2293" spans="1:65" s="13" customFormat="1" ht="11.25">
      <c r="B2293" s="196"/>
      <c r="C2293" s="197"/>
      <c r="D2293" s="189" t="s">
        <v>178</v>
      </c>
      <c r="E2293" s="198" t="s">
        <v>21</v>
      </c>
      <c r="F2293" s="199" t="s">
        <v>2867</v>
      </c>
      <c r="G2293" s="197"/>
      <c r="H2293" s="200">
        <v>75.322000000000003</v>
      </c>
      <c r="I2293" s="201"/>
      <c r="J2293" s="197"/>
      <c r="K2293" s="197"/>
      <c r="L2293" s="202"/>
      <c r="M2293" s="203"/>
      <c r="N2293" s="204"/>
      <c r="O2293" s="204"/>
      <c r="P2293" s="204"/>
      <c r="Q2293" s="204"/>
      <c r="R2293" s="204"/>
      <c r="S2293" s="204"/>
      <c r="T2293" s="205"/>
      <c r="AT2293" s="206" t="s">
        <v>178</v>
      </c>
      <c r="AU2293" s="206" t="s">
        <v>87</v>
      </c>
      <c r="AV2293" s="13" t="s">
        <v>87</v>
      </c>
      <c r="AW2293" s="13" t="s">
        <v>38</v>
      </c>
      <c r="AX2293" s="13" t="s">
        <v>77</v>
      </c>
      <c r="AY2293" s="206" t="s">
        <v>165</v>
      </c>
    </row>
    <row r="2294" spans="1:65" s="14" customFormat="1" ht="11.25">
      <c r="B2294" s="207"/>
      <c r="C2294" s="208"/>
      <c r="D2294" s="189" t="s">
        <v>178</v>
      </c>
      <c r="E2294" s="209" t="s">
        <v>21</v>
      </c>
      <c r="F2294" s="210" t="s">
        <v>180</v>
      </c>
      <c r="G2294" s="208"/>
      <c r="H2294" s="211">
        <v>160.822</v>
      </c>
      <c r="I2294" s="212"/>
      <c r="J2294" s="208"/>
      <c r="K2294" s="208"/>
      <c r="L2294" s="213"/>
      <c r="M2294" s="214"/>
      <c r="N2294" s="215"/>
      <c r="O2294" s="215"/>
      <c r="P2294" s="215"/>
      <c r="Q2294" s="215"/>
      <c r="R2294" s="215"/>
      <c r="S2294" s="215"/>
      <c r="T2294" s="216"/>
      <c r="AT2294" s="217" t="s">
        <v>178</v>
      </c>
      <c r="AU2294" s="217" t="s">
        <v>87</v>
      </c>
      <c r="AV2294" s="14" t="s">
        <v>172</v>
      </c>
      <c r="AW2294" s="14" t="s">
        <v>38</v>
      </c>
      <c r="AX2294" s="14" t="s">
        <v>85</v>
      </c>
      <c r="AY2294" s="217" t="s">
        <v>165</v>
      </c>
    </row>
    <row r="2295" spans="1:65" s="2" customFormat="1" ht="16.5" customHeight="1">
      <c r="A2295" s="37"/>
      <c r="B2295" s="38"/>
      <c r="C2295" s="239" t="s">
        <v>2868</v>
      </c>
      <c r="D2295" s="239" t="s">
        <v>281</v>
      </c>
      <c r="E2295" s="240" t="s">
        <v>2869</v>
      </c>
      <c r="F2295" s="241" t="s">
        <v>2870</v>
      </c>
      <c r="G2295" s="242" t="s">
        <v>449</v>
      </c>
      <c r="H2295" s="243">
        <v>482.46499999999997</v>
      </c>
      <c r="I2295" s="244"/>
      <c r="J2295" s="245">
        <f>ROUND(I2295*H2295,2)</f>
        <v>0</v>
      </c>
      <c r="K2295" s="241" t="s">
        <v>171</v>
      </c>
      <c r="L2295" s="246"/>
      <c r="M2295" s="247" t="s">
        <v>21</v>
      </c>
      <c r="N2295" s="248" t="s">
        <v>48</v>
      </c>
      <c r="O2295" s="67"/>
      <c r="P2295" s="185">
        <f>O2295*H2295</f>
        <v>0</v>
      </c>
      <c r="Q2295" s="185">
        <v>1.3500000000000001E-3</v>
      </c>
      <c r="R2295" s="185">
        <f>Q2295*H2295</f>
        <v>0.65132774999999998</v>
      </c>
      <c r="S2295" s="185">
        <v>0</v>
      </c>
      <c r="T2295" s="186">
        <f>S2295*H2295</f>
        <v>0</v>
      </c>
      <c r="U2295" s="37"/>
      <c r="V2295" s="37"/>
      <c r="W2295" s="37"/>
      <c r="X2295" s="37"/>
      <c r="Y2295" s="37"/>
      <c r="Z2295" s="37"/>
      <c r="AA2295" s="37"/>
      <c r="AB2295" s="37"/>
      <c r="AC2295" s="37"/>
      <c r="AD2295" s="37"/>
      <c r="AE2295" s="37"/>
      <c r="AR2295" s="187" t="s">
        <v>404</v>
      </c>
      <c r="AT2295" s="187" t="s">
        <v>281</v>
      </c>
      <c r="AU2295" s="187" t="s">
        <v>87</v>
      </c>
      <c r="AY2295" s="20" t="s">
        <v>165</v>
      </c>
      <c r="BE2295" s="188">
        <f>IF(N2295="základní",J2295,0)</f>
        <v>0</v>
      </c>
      <c r="BF2295" s="188">
        <f>IF(N2295="snížená",J2295,0)</f>
        <v>0</v>
      </c>
      <c r="BG2295" s="188">
        <f>IF(N2295="zákl. přenesená",J2295,0)</f>
        <v>0</v>
      </c>
      <c r="BH2295" s="188">
        <f>IF(N2295="sníž. přenesená",J2295,0)</f>
        <v>0</v>
      </c>
      <c r="BI2295" s="188">
        <f>IF(N2295="nulová",J2295,0)</f>
        <v>0</v>
      </c>
      <c r="BJ2295" s="20" t="s">
        <v>85</v>
      </c>
      <c r="BK2295" s="188">
        <f>ROUND(I2295*H2295,2)</f>
        <v>0</v>
      </c>
      <c r="BL2295" s="20" t="s">
        <v>286</v>
      </c>
      <c r="BM2295" s="187" t="s">
        <v>2871</v>
      </c>
    </row>
    <row r="2296" spans="1:65" s="2" customFormat="1" ht="11.25">
      <c r="A2296" s="37"/>
      <c r="B2296" s="38"/>
      <c r="C2296" s="39"/>
      <c r="D2296" s="189" t="s">
        <v>174</v>
      </c>
      <c r="E2296" s="39"/>
      <c r="F2296" s="190" t="s">
        <v>2870</v>
      </c>
      <c r="G2296" s="39"/>
      <c r="H2296" s="39"/>
      <c r="I2296" s="191"/>
      <c r="J2296" s="39"/>
      <c r="K2296" s="39"/>
      <c r="L2296" s="42"/>
      <c r="M2296" s="192"/>
      <c r="N2296" s="193"/>
      <c r="O2296" s="67"/>
      <c r="P2296" s="67"/>
      <c r="Q2296" s="67"/>
      <c r="R2296" s="67"/>
      <c r="S2296" s="67"/>
      <c r="T2296" s="68"/>
      <c r="U2296" s="37"/>
      <c r="V2296" s="37"/>
      <c r="W2296" s="37"/>
      <c r="X2296" s="37"/>
      <c r="Y2296" s="37"/>
      <c r="Z2296" s="37"/>
      <c r="AA2296" s="37"/>
      <c r="AB2296" s="37"/>
      <c r="AC2296" s="37"/>
      <c r="AD2296" s="37"/>
      <c r="AE2296" s="37"/>
      <c r="AT2296" s="20" t="s">
        <v>174</v>
      </c>
      <c r="AU2296" s="20" t="s">
        <v>87</v>
      </c>
    </row>
    <row r="2297" spans="1:65" s="13" customFormat="1" ht="11.25">
      <c r="B2297" s="196"/>
      <c r="C2297" s="197"/>
      <c r="D2297" s="189" t="s">
        <v>178</v>
      </c>
      <c r="E2297" s="198" t="s">
        <v>21</v>
      </c>
      <c r="F2297" s="199" t="s">
        <v>2872</v>
      </c>
      <c r="G2297" s="197"/>
      <c r="H2297" s="200">
        <v>256.5</v>
      </c>
      <c r="I2297" s="201"/>
      <c r="J2297" s="197"/>
      <c r="K2297" s="197"/>
      <c r="L2297" s="202"/>
      <c r="M2297" s="203"/>
      <c r="N2297" s="204"/>
      <c r="O2297" s="204"/>
      <c r="P2297" s="204"/>
      <c r="Q2297" s="204"/>
      <c r="R2297" s="204"/>
      <c r="S2297" s="204"/>
      <c r="T2297" s="205"/>
      <c r="AT2297" s="206" t="s">
        <v>178</v>
      </c>
      <c r="AU2297" s="206" t="s">
        <v>87</v>
      </c>
      <c r="AV2297" s="13" t="s">
        <v>87</v>
      </c>
      <c r="AW2297" s="13" t="s">
        <v>38</v>
      </c>
      <c r="AX2297" s="13" t="s">
        <v>77</v>
      </c>
      <c r="AY2297" s="206" t="s">
        <v>165</v>
      </c>
    </row>
    <row r="2298" spans="1:65" s="13" customFormat="1" ht="11.25">
      <c r="B2298" s="196"/>
      <c r="C2298" s="197"/>
      <c r="D2298" s="189" t="s">
        <v>178</v>
      </c>
      <c r="E2298" s="198" t="s">
        <v>21</v>
      </c>
      <c r="F2298" s="199" t="s">
        <v>2873</v>
      </c>
      <c r="G2298" s="197"/>
      <c r="H2298" s="200">
        <v>225.965</v>
      </c>
      <c r="I2298" s="201"/>
      <c r="J2298" s="197"/>
      <c r="K2298" s="197"/>
      <c r="L2298" s="202"/>
      <c r="M2298" s="203"/>
      <c r="N2298" s="204"/>
      <c r="O2298" s="204"/>
      <c r="P2298" s="204"/>
      <c r="Q2298" s="204"/>
      <c r="R2298" s="204"/>
      <c r="S2298" s="204"/>
      <c r="T2298" s="205"/>
      <c r="AT2298" s="206" t="s">
        <v>178</v>
      </c>
      <c r="AU2298" s="206" t="s">
        <v>87</v>
      </c>
      <c r="AV2298" s="13" t="s">
        <v>87</v>
      </c>
      <c r="AW2298" s="13" t="s">
        <v>38</v>
      </c>
      <c r="AX2298" s="13" t="s">
        <v>77</v>
      </c>
      <c r="AY2298" s="206" t="s">
        <v>165</v>
      </c>
    </row>
    <row r="2299" spans="1:65" s="14" customFormat="1" ht="11.25">
      <c r="B2299" s="207"/>
      <c r="C2299" s="208"/>
      <c r="D2299" s="189" t="s">
        <v>178</v>
      </c>
      <c r="E2299" s="209" t="s">
        <v>21</v>
      </c>
      <c r="F2299" s="210" t="s">
        <v>180</v>
      </c>
      <c r="G2299" s="208"/>
      <c r="H2299" s="211">
        <v>482.46500000000003</v>
      </c>
      <c r="I2299" s="212"/>
      <c r="J2299" s="208"/>
      <c r="K2299" s="208"/>
      <c r="L2299" s="213"/>
      <c r="M2299" s="214"/>
      <c r="N2299" s="215"/>
      <c r="O2299" s="215"/>
      <c r="P2299" s="215"/>
      <c r="Q2299" s="215"/>
      <c r="R2299" s="215"/>
      <c r="S2299" s="215"/>
      <c r="T2299" s="216"/>
      <c r="AT2299" s="217" t="s">
        <v>178</v>
      </c>
      <c r="AU2299" s="217" t="s">
        <v>87</v>
      </c>
      <c r="AV2299" s="14" t="s">
        <v>172</v>
      </c>
      <c r="AW2299" s="14" t="s">
        <v>38</v>
      </c>
      <c r="AX2299" s="14" t="s">
        <v>85</v>
      </c>
      <c r="AY2299" s="217" t="s">
        <v>165</v>
      </c>
    </row>
    <row r="2300" spans="1:65" s="2" customFormat="1" ht="16.5" customHeight="1">
      <c r="A2300" s="37"/>
      <c r="B2300" s="38"/>
      <c r="C2300" s="239" t="s">
        <v>2874</v>
      </c>
      <c r="D2300" s="239" t="s">
        <v>281</v>
      </c>
      <c r="E2300" s="240" t="s">
        <v>2875</v>
      </c>
      <c r="F2300" s="241" t="s">
        <v>2876</v>
      </c>
      <c r="G2300" s="242" t="s">
        <v>449</v>
      </c>
      <c r="H2300" s="243">
        <v>2</v>
      </c>
      <c r="I2300" s="244"/>
      <c r="J2300" s="245">
        <f>ROUND(I2300*H2300,2)</f>
        <v>0</v>
      </c>
      <c r="K2300" s="241" t="s">
        <v>171</v>
      </c>
      <c r="L2300" s="246"/>
      <c r="M2300" s="247" t="s">
        <v>21</v>
      </c>
      <c r="N2300" s="248" t="s">
        <v>48</v>
      </c>
      <c r="O2300" s="67"/>
      <c r="P2300" s="185">
        <f>O2300*H2300</f>
        <v>0</v>
      </c>
      <c r="Q2300" s="185">
        <v>7.4200000000000004E-3</v>
      </c>
      <c r="R2300" s="185">
        <f>Q2300*H2300</f>
        <v>1.4840000000000001E-2</v>
      </c>
      <c r="S2300" s="185">
        <v>0</v>
      </c>
      <c r="T2300" s="186">
        <f>S2300*H2300</f>
        <v>0</v>
      </c>
      <c r="U2300" s="37"/>
      <c r="V2300" s="37"/>
      <c r="W2300" s="37"/>
      <c r="X2300" s="37"/>
      <c r="Y2300" s="37"/>
      <c r="Z2300" s="37"/>
      <c r="AA2300" s="37"/>
      <c r="AB2300" s="37"/>
      <c r="AC2300" s="37"/>
      <c r="AD2300" s="37"/>
      <c r="AE2300" s="37"/>
      <c r="AR2300" s="187" t="s">
        <v>404</v>
      </c>
      <c r="AT2300" s="187" t="s">
        <v>281</v>
      </c>
      <c r="AU2300" s="187" t="s">
        <v>87</v>
      </c>
      <c r="AY2300" s="20" t="s">
        <v>165</v>
      </c>
      <c r="BE2300" s="188">
        <f>IF(N2300="základní",J2300,0)</f>
        <v>0</v>
      </c>
      <c r="BF2300" s="188">
        <f>IF(N2300="snížená",J2300,0)</f>
        <v>0</v>
      </c>
      <c r="BG2300" s="188">
        <f>IF(N2300="zákl. přenesená",J2300,0)</f>
        <v>0</v>
      </c>
      <c r="BH2300" s="188">
        <f>IF(N2300="sníž. přenesená",J2300,0)</f>
        <v>0</v>
      </c>
      <c r="BI2300" s="188">
        <f>IF(N2300="nulová",J2300,0)</f>
        <v>0</v>
      </c>
      <c r="BJ2300" s="20" t="s">
        <v>85</v>
      </c>
      <c r="BK2300" s="188">
        <f>ROUND(I2300*H2300,2)</f>
        <v>0</v>
      </c>
      <c r="BL2300" s="20" t="s">
        <v>286</v>
      </c>
      <c r="BM2300" s="187" t="s">
        <v>2877</v>
      </c>
    </row>
    <row r="2301" spans="1:65" s="2" customFormat="1" ht="11.25">
      <c r="A2301" s="37"/>
      <c r="B2301" s="38"/>
      <c r="C2301" s="39"/>
      <c r="D2301" s="189" t="s">
        <v>174</v>
      </c>
      <c r="E2301" s="39"/>
      <c r="F2301" s="190" t="s">
        <v>2876</v>
      </c>
      <c r="G2301" s="39"/>
      <c r="H2301" s="39"/>
      <c r="I2301" s="191"/>
      <c r="J2301" s="39"/>
      <c r="K2301" s="39"/>
      <c r="L2301" s="42"/>
      <c r="M2301" s="192"/>
      <c r="N2301" s="193"/>
      <c r="O2301" s="67"/>
      <c r="P2301" s="67"/>
      <c r="Q2301" s="67"/>
      <c r="R2301" s="67"/>
      <c r="S2301" s="67"/>
      <c r="T2301" s="68"/>
      <c r="U2301" s="37"/>
      <c r="V2301" s="37"/>
      <c r="W2301" s="37"/>
      <c r="X2301" s="37"/>
      <c r="Y2301" s="37"/>
      <c r="Z2301" s="37"/>
      <c r="AA2301" s="37"/>
      <c r="AB2301" s="37"/>
      <c r="AC2301" s="37"/>
      <c r="AD2301" s="37"/>
      <c r="AE2301" s="37"/>
      <c r="AT2301" s="20" t="s">
        <v>174</v>
      </c>
      <c r="AU2301" s="20" t="s">
        <v>87</v>
      </c>
    </row>
    <row r="2302" spans="1:65" s="13" customFormat="1" ht="11.25">
      <c r="B2302" s="196"/>
      <c r="C2302" s="197"/>
      <c r="D2302" s="189" t="s">
        <v>178</v>
      </c>
      <c r="E2302" s="198" t="s">
        <v>21</v>
      </c>
      <c r="F2302" s="199" t="s">
        <v>2878</v>
      </c>
      <c r="G2302" s="197"/>
      <c r="H2302" s="200">
        <v>2</v>
      </c>
      <c r="I2302" s="201"/>
      <c r="J2302" s="197"/>
      <c r="K2302" s="197"/>
      <c r="L2302" s="202"/>
      <c r="M2302" s="203"/>
      <c r="N2302" s="204"/>
      <c r="O2302" s="204"/>
      <c r="P2302" s="204"/>
      <c r="Q2302" s="204"/>
      <c r="R2302" s="204"/>
      <c r="S2302" s="204"/>
      <c r="T2302" s="205"/>
      <c r="AT2302" s="206" t="s">
        <v>178</v>
      </c>
      <c r="AU2302" s="206" t="s">
        <v>87</v>
      </c>
      <c r="AV2302" s="13" t="s">
        <v>87</v>
      </c>
      <c r="AW2302" s="13" t="s">
        <v>38</v>
      </c>
      <c r="AX2302" s="13" t="s">
        <v>77</v>
      </c>
      <c r="AY2302" s="206" t="s">
        <v>165</v>
      </c>
    </row>
    <row r="2303" spans="1:65" s="14" customFormat="1" ht="11.25">
      <c r="B2303" s="207"/>
      <c r="C2303" s="208"/>
      <c r="D2303" s="189" t="s">
        <v>178</v>
      </c>
      <c r="E2303" s="209" t="s">
        <v>21</v>
      </c>
      <c r="F2303" s="210" t="s">
        <v>180</v>
      </c>
      <c r="G2303" s="208"/>
      <c r="H2303" s="211">
        <v>2</v>
      </c>
      <c r="I2303" s="212"/>
      <c r="J2303" s="208"/>
      <c r="K2303" s="208"/>
      <c r="L2303" s="213"/>
      <c r="M2303" s="214"/>
      <c r="N2303" s="215"/>
      <c r="O2303" s="215"/>
      <c r="P2303" s="215"/>
      <c r="Q2303" s="215"/>
      <c r="R2303" s="215"/>
      <c r="S2303" s="215"/>
      <c r="T2303" s="216"/>
      <c r="AT2303" s="217" t="s">
        <v>178</v>
      </c>
      <c r="AU2303" s="217" t="s">
        <v>87</v>
      </c>
      <c r="AV2303" s="14" t="s">
        <v>172</v>
      </c>
      <c r="AW2303" s="14" t="s">
        <v>38</v>
      </c>
      <c r="AX2303" s="14" t="s">
        <v>85</v>
      </c>
      <c r="AY2303" s="217" t="s">
        <v>165</v>
      </c>
    </row>
    <row r="2304" spans="1:65" s="2" customFormat="1" ht="24.2" customHeight="1">
      <c r="A2304" s="37"/>
      <c r="B2304" s="38"/>
      <c r="C2304" s="176" t="s">
        <v>2879</v>
      </c>
      <c r="D2304" s="176" t="s">
        <v>167</v>
      </c>
      <c r="E2304" s="177" t="s">
        <v>2880</v>
      </c>
      <c r="F2304" s="178" t="s">
        <v>2881</v>
      </c>
      <c r="G2304" s="179" t="s">
        <v>189</v>
      </c>
      <c r="H2304" s="180">
        <v>46.389000000000003</v>
      </c>
      <c r="I2304" s="181"/>
      <c r="J2304" s="182">
        <f>ROUND(I2304*H2304,2)</f>
        <v>0</v>
      </c>
      <c r="K2304" s="178" t="s">
        <v>171</v>
      </c>
      <c r="L2304" s="42"/>
      <c r="M2304" s="183" t="s">
        <v>21</v>
      </c>
      <c r="N2304" s="184" t="s">
        <v>48</v>
      </c>
      <c r="O2304" s="67"/>
      <c r="P2304" s="185">
        <f>O2304*H2304</f>
        <v>0</v>
      </c>
      <c r="Q2304" s="185">
        <v>0</v>
      </c>
      <c r="R2304" s="185">
        <f>Q2304*H2304</f>
        <v>0</v>
      </c>
      <c r="S2304" s="185">
        <v>0</v>
      </c>
      <c r="T2304" s="186">
        <f>S2304*H2304</f>
        <v>0</v>
      </c>
      <c r="U2304" s="37"/>
      <c r="V2304" s="37"/>
      <c r="W2304" s="37"/>
      <c r="X2304" s="37"/>
      <c r="Y2304" s="37"/>
      <c r="Z2304" s="37"/>
      <c r="AA2304" s="37"/>
      <c r="AB2304" s="37"/>
      <c r="AC2304" s="37"/>
      <c r="AD2304" s="37"/>
      <c r="AE2304" s="37"/>
      <c r="AR2304" s="187" t="s">
        <v>286</v>
      </c>
      <c r="AT2304" s="187" t="s">
        <v>167</v>
      </c>
      <c r="AU2304" s="187" t="s">
        <v>87</v>
      </c>
      <c r="AY2304" s="20" t="s">
        <v>165</v>
      </c>
      <c r="BE2304" s="188">
        <f>IF(N2304="základní",J2304,0)</f>
        <v>0</v>
      </c>
      <c r="BF2304" s="188">
        <f>IF(N2304="snížená",J2304,0)</f>
        <v>0</v>
      </c>
      <c r="BG2304" s="188">
        <f>IF(N2304="zákl. přenesená",J2304,0)</f>
        <v>0</v>
      </c>
      <c r="BH2304" s="188">
        <f>IF(N2304="sníž. přenesená",J2304,0)</f>
        <v>0</v>
      </c>
      <c r="BI2304" s="188">
        <f>IF(N2304="nulová",J2304,0)</f>
        <v>0</v>
      </c>
      <c r="BJ2304" s="20" t="s">
        <v>85</v>
      </c>
      <c r="BK2304" s="188">
        <f>ROUND(I2304*H2304,2)</f>
        <v>0</v>
      </c>
      <c r="BL2304" s="20" t="s">
        <v>286</v>
      </c>
      <c r="BM2304" s="187" t="s">
        <v>2882</v>
      </c>
    </row>
    <row r="2305" spans="1:65" s="2" customFormat="1" ht="19.5">
      <c r="A2305" s="37"/>
      <c r="B2305" s="38"/>
      <c r="C2305" s="39"/>
      <c r="D2305" s="189" t="s">
        <v>174</v>
      </c>
      <c r="E2305" s="39"/>
      <c r="F2305" s="190" t="s">
        <v>2883</v>
      </c>
      <c r="G2305" s="39"/>
      <c r="H2305" s="39"/>
      <c r="I2305" s="191"/>
      <c r="J2305" s="39"/>
      <c r="K2305" s="39"/>
      <c r="L2305" s="42"/>
      <c r="M2305" s="192"/>
      <c r="N2305" s="193"/>
      <c r="O2305" s="67"/>
      <c r="P2305" s="67"/>
      <c r="Q2305" s="67"/>
      <c r="R2305" s="67"/>
      <c r="S2305" s="67"/>
      <c r="T2305" s="68"/>
      <c r="U2305" s="37"/>
      <c r="V2305" s="37"/>
      <c r="W2305" s="37"/>
      <c r="X2305" s="37"/>
      <c r="Y2305" s="37"/>
      <c r="Z2305" s="37"/>
      <c r="AA2305" s="37"/>
      <c r="AB2305" s="37"/>
      <c r="AC2305" s="37"/>
      <c r="AD2305" s="37"/>
      <c r="AE2305" s="37"/>
      <c r="AT2305" s="20" t="s">
        <v>174</v>
      </c>
      <c r="AU2305" s="20" t="s">
        <v>87</v>
      </c>
    </row>
    <row r="2306" spans="1:65" s="2" customFormat="1" ht="11.25">
      <c r="A2306" s="37"/>
      <c r="B2306" s="38"/>
      <c r="C2306" s="39"/>
      <c r="D2306" s="194" t="s">
        <v>176</v>
      </c>
      <c r="E2306" s="39"/>
      <c r="F2306" s="195" t="s">
        <v>2884</v>
      </c>
      <c r="G2306" s="39"/>
      <c r="H2306" s="39"/>
      <c r="I2306" s="191"/>
      <c r="J2306" s="39"/>
      <c r="K2306" s="39"/>
      <c r="L2306" s="42"/>
      <c r="M2306" s="192"/>
      <c r="N2306" s="193"/>
      <c r="O2306" s="67"/>
      <c r="P2306" s="67"/>
      <c r="Q2306" s="67"/>
      <c r="R2306" s="67"/>
      <c r="S2306" s="67"/>
      <c r="T2306" s="68"/>
      <c r="U2306" s="37"/>
      <c r="V2306" s="37"/>
      <c r="W2306" s="37"/>
      <c r="X2306" s="37"/>
      <c r="Y2306" s="37"/>
      <c r="Z2306" s="37"/>
      <c r="AA2306" s="37"/>
      <c r="AB2306" s="37"/>
      <c r="AC2306" s="37"/>
      <c r="AD2306" s="37"/>
      <c r="AE2306" s="37"/>
      <c r="AT2306" s="20" t="s">
        <v>176</v>
      </c>
      <c r="AU2306" s="20" t="s">
        <v>87</v>
      </c>
    </row>
    <row r="2307" spans="1:65" s="13" customFormat="1" ht="22.5">
      <c r="B2307" s="196"/>
      <c r="C2307" s="197"/>
      <c r="D2307" s="189" t="s">
        <v>178</v>
      </c>
      <c r="E2307" s="198" t="s">
        <v>21</v>
      </c>
      <c r="F2307" s="199" t="s">
        <v>2885</v>
      </c>
      <c r="G2307" s="197"/>
      <c r="H2307" s="200">
        <v>46.389000000000003</v>
      </c>
      <c r="I2307" s="201"/>
      <c r="J2307" s="197"/>
      <c r="K2307" s="197"/>
      <c r="L2307" s="202"/>
      <c r="M2307" s="203"/>
      <c r="N2307" s="204"/>
      <c r="O2307" s="204"/>
      <c r="P2307" s="204"/>
      <c r="Q2307" s="204"/>
      <c r="R2307" s="204"/>
      <c r="S2307" s="204"/>
      <c r="T2307" s="205"/>
      <c r="AT2307" s="206" t="s">
        <v>178</v>
      </c>
      <c r="AU2307" s="206" t="s">
        <v>87</v>
      </c>
      <c r="AV2307" s="13" t="s">
        <v>87</v>
      </c>
      <c r="AW2307" s="13" t="s">
        <v>38</v>
      </c>
      <c r="AX2307" s="13" t="s">
        <v>77</v>
      </c>
      <c r="AY2307" s="206" t="s">
        <v>165</v>
      </c>
    </row>
    <row r="2308" spans="1:65" s="14" customFormat="1" ht="11.25">
      <c r="B2308" s="207"/>
      <c r="C2308" s="208"/>
      <c r="D2308" s="189" t="s">
        <v>178</v>
      </c>
      <c r="E2308" s="209" t="s">
        <v>21</v>
      </c>
      <c r="F2308" s="210" t="s">
        <v>180</v>
      </c>
      <c r="G2308" s="208"/>
      <c r="H2308" s="211">
        <v>46.389000000000003</v>
      </c>
      <c r="I2308" s="212"/>
      <c r="J2308" s="208"/>
      <c r="K2308" s="208"/>
      <c r="L2308" s="213"/>
      <c r="M2308" s="214"/>
      <c r="N2308" s="215"/>
      <c r="O2308" s="215"/>
      <c r="P2308" s="215"/>
      <c r="Q2308" s="215"/>
      <c r="R2308" s="215"/>
      <c r="S2308" s="215"/>
      <c r="T2308" s="216"/>
      <c r="AT2308" s="217" t="s">
        <v>178</v>
      </c>
      <c r="AU2308" s="217" t="s">
        <v>87</v>
      </c>
      <c r="AV2308" s="14" t="s">
        <v>172</v>
      </c>
      <c r="AW2308" s="14" t="s">
        <v>38</v>
      </c>
      <c r="AX2308" s="14" t="s">
        <v>85</v>
      </c>
      <c r="AY2308" s="217" t="s">
        <v>165</v>
      </c>
    </row>
    <row r="2309" spans="1:65" s="2" customFormat="1" ht="37.9" customHeight="1">
      <c r="A2309" s="37"/>
      <c r="B2309" s="38"/>
      <c r="C2309" s="176" t="s">
        <v>2886</v>
      </c>
      <c r="D2309" s="176" t="s">
        <v>167</v>
      </c>
      <c r="E2309" s="177" t="s">
        <v>2887</v>
      </c>
      <c r="F2309" s="178" t="s">
        <v>2888</v>
      </c>
      <c r="G2309" s="179" t="s">
        <v>170</v>
      </c>
      <c r="H2309" s="180">
        <v>550.029</v>
      </c>
      <c r="I2309" s="181"/>
      <c r="J2309" s="182">
        <f>ROUND(I2309*H2309,2)</f>
        <v>0</v>
      </c>
      <c r="K2309" s="178" t="s">
        <v>171</v>
      </c>
      <c r="L2309" s="42"/>
      <c r="M2309" s="183" t="s">
        <v>21</v>
      </c>
      <c r="N2309" s="184" t="s">
        <v>48</v>
      </c>
      <c r="O2309" s="67"/>
      <c r="P2309" s="185">
        <f>O2309*H2309</f>
        <v>0</v>
      </c>
      <c r="Q2309" s="185">
        <v>1.0000000000000001E-5</v>
      </c>
      <c r="R2309" s="185">
        <f>Q2309*H2309</f>
        <v>5.5002900000000006E-3</v>
      </c>
      <c r="S2309" s="185">
        <v>0</v>
      </c>
      <c r="T2309" s="186">
        <f>S2309*H2309</f>
        <v>0</v>
      </c>
      <c r="U2309" s="37"/>
      <c r="V2309" s="37"/>
      <c r="W2309" s="37"/>
      <c r="X2309" s="37"/>
      <c r="Y2309" s="37"/>
      <c r="Z2309" s="37"/>
      <c r="AA2309" s="37"/>
      <c r="AB2309" s="37"/>
      <c r="AC2309" s="37"/>
      <c r="AD2309" s="37"/>
      <c r="AE2309" s="37"/>
      <c r="AR2309" s="187" t="s">
        <v>286</v>
      </c>
      <c r="AT2309" s="187" t="s">
        <v>167</v>
      </c>
      <c r="AU2309" s="187" t="s">
        <v>87</v>
      </c>
      <c r="AY2309" s="20" t="s">
        <v>165</v>
      </c>
      <c r="BE2309" s="188">
        <f>IF(N2309="základní",J2309,0)</f>
        <v>0</v>
      </c>
      <c r="BF2309" s="188">
        <f>IF(N2309="snížená",J2309,0)</f>
        <v>0</v>
      </c>
      <c r="BG2309" s="188">
        <f>IF(N2309="zákl. přenesená",J2309,0)</f>
        <v>0</v>
      </c>
      <c r="BH2309" s="188">
        <f>IF(N2309="sníž. přenesená",J2309,0)</f>
        <v>0</v>
      </c>
      <c r="BI2309" s="188">
        <f>IF(N2309="nulová",J2309,0)</f>
        <v>0</v>
      </c>
      <c r="BJ2309" s="20" t="s">
        <v>85</v>
      </c>
      <c r="BK2309" s="188">
        <f>ROUND(I2309*H2309,2)</f>
        <v>0</v>
      </c>
      <c r="BL2309" s="20" t="s">
        <v>286</v>
      </c>
      <c r="BM2309" s="187" t="s">
        <v>2889</v>
      </c>
    </row>
    <row r="2310" spans="1:65" s="2" customFormat="1" ht="29.25">
      <c r="A2310" s="37"/>
      <c r="B2310" s="38"/>
      <c r="C2310" s="39"/>
      <c r="D2310" s="189" t="s">
        <v>174</v>
      </c>
      <c r="E2310" s="39"/>
      <c r="F2310" s="190" t="s">
        <v>2890</v>
      </c>
      <c r="G2310" s="39"/>
      <c r="H2310" s="39"/>
      <c r="I2310" s="191"/>
      <c r="J2310" s="39"/>
      <c r="K2310" s="39"/>
      <c r="L2310" s="42"/>
      <c r="M2310" s="192"/>
      <c r="N2310" s="193"/>
      <c r="O2310" s="67"/>
      <c r="P2310" s="67"/>
      <c r="Q2310" s="67"/>
      <c r="R2310" s="67"/>
      <c r="S2310" s="67"/>
      <c r="T2310" s="68"/>
      <c r="U2310" s="37"/>
      <c r="V2310" s="37"/>
      <c r="W2310" s="37"/>
      <c r="X2310" s="37"/>
      <c r="Y2310" s="37"/>
      <c r="Z2310" s="37"/>
      <c r="AA2310" s="37"/>
      <c r="AB2310" s="37"/>
      <c r="AC2310" s="37"/>
      <c r="AD2310" s="37"/>
      <c r="AE2310" s="37"/>
      <c r="AT2310" s="20" t="s">
        <v>174</v>
      </c>
      <c r="AU2310" s="20" t="s">
        <v>87</v>
      </c>
    </row>
    <row r="2311" spans="1:65" s="2" customFormat="1" ht="11.25">
      <c r="A2311" s="37"/>
      <c r="B2311" s="38"/>
      <c r="C2311" s="39"/>
      <c r="D2311" s="194" t="s">
        <v>176</v>
      </c>
      <c r="E2311" s="39"/>
      <c r="F2311" s="195" t="s">
        <v>2891</v>
      </c>
      <c r="G2311" s="39"/>
      <c r="H2311" s="39"/>
      <c r="I2311" s="191"/>
      <c r="J2311" s="39"/>
      <c r="K2311" s="39"/>
      <c r="L2311" s="42"/>
      <c r="M2311" s="192"/>
      <c r="N2311" s="193"/>
      <c r="O2311" s="67"/>
      <c r="P2311" s="67"/>
      <c r="Q2311" s="67"/>
      <c r="R2311" s="67"/>
      <c r="S2311" s="67"/>
      <c r="T2311" s="68"/>
      <c r="U2311" s="37"/>
      <c r="V2311" s="37"/>
      <c r="W2311" s="37"/>
      <c r="X2311" s="37"/>
      <c r="Y2311" s="37"/>
      <c r="Z2311" s="37"/>
      <c r="AA2311" s="37"/>
      <c r="AB2311" s="37"/>
      <c r="AC2311" s="37"/>
      <c r="AD2311" s="37"/>
      <c r="AE2311" s="37"/>
      <c r="AT2311" s="20" t="s">
        <v>176</v>
      </c>
      <c r="AU2311" s="20" t="s">
        <v>87</v>
      </c>
    </row>
    <row r="2312" spans="1:65" s="13" customFormat="1" ht="22.5">
      <c r="B2312" s="196"/>
      <c r="C2312" s="197"/>
      <c r="D2312" s="189" t="s">
        <v>178</v>
      </c>
      <c r="E2312" s="198" t="s">
        <v>21</v>
      </c>
      <c r="F2312" s="199" t="s">
        <v>2892</v>
      </c>
      <c r="G2312" s="197"/>
      <c r="H2312" s="200">
        <v>172.255</v>
      </c>
      <c r="I2312" s="201"/>
      <c r="J2312" s="197"/>
      <c r="K2312" s="197"/>
      <c r="L2312" s="202"/>
      <c r="M2312" s="203"/>
      <c r="N2312" s="204"/>
      <c r="O2312" s="204"/>
      <c r="P2312" s="204"/>
      <c r="Q2312" s="204"/>
      <c r="R2312" s="204"/>
      <c r="S2312" s="204"/>
      <c r="T2312" s="205"/>
      <c r="AT2312" s="206" t="s">
        <v>178</v>
      </c>
      <c r="AU2312" s="206" t="s">
        <v>87</v>
      </c>
      <c r="AV2312" s="13" t="s">
        <v>87</v>
      </c>
      <c r="AW2312" s="13" t="s">
        <v>38</v>
      </c>
      <c r="AX2312" s="13" t="s">
        <v>77</v>
      </c>
      <c r="AY2312" s="206" t="s">
        <v>165</v>
      </c>
    </row>
    <row r="2313" spans="1:65" s="13" customFormat="1" ht="22.5">
      <c r="B2313" s="196"/>
      <c r="C2313" s="197"/>
      <c r="D2313" s="189" t="s">
        <v>178</v>
      </c>
      <c r="E2313" s="198" t="s">
        <v>21</v>
      </c>
      <c r="F2313" s="199" t="s">
        <v>2893</v>
      </c>
      <c r="G2313" s="197"/>
      <c r="H2313" s="200">
        <v>172.255</v>
      </c>
      <c r="I2313" s="201"/>
      <c r="J2313" s="197"/>
      <c r="K2313" s="197"/>
      <c r="L2313" s="202"/>
      <c r="M2313" s="203"/>
      <c r="N2313" s="204"/>
      <c r="O2313" s="204"/>
      <c r="P2313" s="204"/>
      <c r="Q2313" s="204"/>
      <c r="R2313" s="204"/>
      <c r="S2313" s="204"/>
      <c r="T2313" s="205"/>
      <c r="AT2313" s="206" t="s">
        <v>178</v>
      </c>
      <c r="AU2313" s="206" t="s">
        <v>87</v>
      </c>
      <c r="AV2313" s="13" t="s">
        <v>87</v>
      </c>
      <c r="AW2313" s="13" t="s">
        <v>38</v>
      </c>
      <c r="AX2313" s="13" t="s">
        <v>77</v>
      </c>
      <c r="AY2313" s="206" t="s">
        <v>165</v>
      </c>
    </row>
    <row r="2314" spans="1:65" s="13" customFormat="1" ht="22.5">
      <c r="B2314" s="196"/>
      <c r="C2314" s="197"/>
      <c r="D2314" s="189" t="s">
        <v>178</v>
      </c>
      <c r="E2314" s="198" t="s">
        <v>21</v>
      </c>
      <c r="F2314" s="199" t="s">
        <v>2894</v>
      </c>
      <c r="G2314" s="197"/>
      <c r="H2314" s="200">
        <v>172.255</v>
      </c>
      <c r="I2314" s="201"/>
      <c r="J2314" s="197"/>
      <c r="K2314" s="197"/>
      <c r="L2314" s="202"/>
      <c r="M2314" s="203"/>
      <c r="N2314" s="204"/>
      <c r="O2314" s="204"/>
      <c r="P2314" s="204"/>
      <c r="Q2314" s="204"/>
      <c r="R2314" s="204"/>
      <c r="S2314" s="204"/>
      <c r="T2314" s="205"/>
      <c r="AT2314" s="206" t="s">
        <v>178</v>
      </c>
      <c r="AU2314" s="206" t="s">
        <v>87</v>
      </c>
      <c r="AV2314" s="13" t="s">
        <v>87</v>
      </c>
      <c r="AW2314" s="13" t="s">
        <v>38</v>
      </c>
      <c r="AX2314" s="13" t="s">
        <v>77</v>
      </c>
      <c r="AY2314" s="206" t="s">
        <v>165</v>
      </c>
    </row>
    <row r="2315" spans="1:65" s="13" customFormat="1" ht="22.5">
      <c r="B2315" s="196"/>
      <c r="C2315" s="197"/>
      <c r="D2315" s="189" t="s">
        <v>178</v>
      </c>
      <c r="E2315" s="198" t="s">
        <v>21</v>
      </c>
      <c r="F2315" s="199" t="s">
        <v>2895</v>
      </c>
      <c r="G2315" s="197"/>
      <c r="H2315" s="200">
        <v>11.087999999999999</v>
      </c>
      <c r="I2315" s="201"/>
      <c r="J2315" s="197"/>
      <c r="K2315" s="197"/>
      <c r="L2315" s="202"/>
      <c r="M2315" s="203"/>
      <c r="N2315" s="204"/>
      <c r="O2315" s="204"/>
      <c r="P2315" s="204"/>
      <c r="Q2315" s="204"/>
      <c r="R2315" s="204"/>
      <c r="S2315" s="204"/>
      <c r="T2315" s="205"/>
      <c r="AT2315" s="206" t="s">
        <v>178</v>
      </c>
      <c r="AU2315" s="206" t="s">
        <v>87</v>
      </c>
      <c r="AV2315" s="13" t="s">
        <v>87</v>
      </c>
      <c r="AW2315" s="13" t="s">
        <v>38</v>
      </c>
      <c r="AX2315" s="13" t="s">
        <v>77</v>
      </c>
      <c r="AY2315" s="206" t="s">
        <v>165</v>
      </c>
    </row>
    <row r="2316" spans="1:65" s="13" customFormat="1" ht="22.5">
      <c r="B2316" s="196"/>
      <c r="C2316" s="197"/>
      <c r="D2316" s="189" t="s">
        <v>178</v>
      </c>
      <c r="E2316" s="198" t="s">
        <v>21</v>
      </c>
      <c r="F2316" s="199" t="s">
        <v>2896</v>
      </c>
      <c r="G2316" s="197"/>
      <c r="H2316" s="200">
        <v>11.087999999999999</v>
      </c>
      <c r="I2316" s="201"/>
      <c r="J2316" s="197"/>
      <c r="K2316" s="197"/>
      <c r="L2316" s="202"/>
      <c r="M2316" s="203"/>
      <c r="N2316" s="204"/>
      <c r="O2316" s="204"/>
      <c r="P2316" s="204"/>
      <c r="Q2316" s="204"/>
      <c r="R2316" s="204"/>
      <c r="S2316" s="204"/>
      <c r="T2316" s="205"/>
      <c r="AT2316" s="206" t="s">
        <v>178</v>
      </c>
      <c r="AU2316" s="206" t="s">
        <v>87</v>
      </c>
      <c r="AV2316" s="13" t="s">
        <v>87</v>
      </c>
      <c r="AW2316" s="13" t="s">
        <v>38</v>
      </c>
      <c r="AX2316" s="13" t="s">
        <v>77</v>
      </c>
      <c r="AY2316" s="206" t="s">
        <v>165</v>
      </c>
    </row>
    <row r="2317" spans="1:65" s="13" customFormat="1" ht="22.5">
      <c r="B2317" s="196"/>
      <c r="C2317" s="197"/>
      <c r="D2317" s="189" t="s">
        <v>178</v>
      </c>
      <c r="E2317" s="198" t="s">
        <v>21</v>
      </c>
      <c r="F2317" s="199" t="s">
        <v>2897</v>
      </c>
      <c r="G2317" s="197"/>
      <c r="H2317" s="200">
        <v>11.087999999999999</v>
      </c>
      <c r="I2317" s="201"/>
      <c r="J2317" s="197"/>
      <c r="K2317" s="197"/>
      <c r="L2317" s="202"/>
      <c r="M2317" s="203"/>
      <c r="N2317" s="204"/>
      <c r="O2317" s="204"/>
      <c r="P2317" s="204"/>
      <c r="Q2317" s="204"/>
      <c r="R2317" s="204"/>
      <c r="S2317" s="204"/>
      <c r="T2317" s="205"/>
      <c r="AT2317" s="206" t="s">
        <v>178</v>
      </c>
      <c r="AU2317" s="206" t="s">
        <v>87</v>
      </c>
      <c r="AV2317" s="13" t="s">
        <v>87</v>
      </c>
      <c r="AW2317" s="13" t="s">
        <v>38</v>
      </c>
      <c r="AX2317" s="13" t="s">
        <v>77</v>
      </c>
      <c r="AY2317" s="206" t="s">
        <v>165</v>
      </c>
    </row>
    <row r="2318" spans="1:65" s="14" customFormat="1" ht="11.25">
      <c r="B2318" s="207"/>
      <c r="C2318" s="208"/>
      <c r="D2318" s="189" t="s">
        <v>178</v>
      </c>
      <c r="E2318" s="209" t="s">
        <v>21</v>
      </c>
      <c r="F2318" s="210" t="s">
        <v>180</v>
      </c>
      <c r="G2318" s="208"/>
      <c r="H2318" s="211">
        <v>550.02899999999988</v>
      </c>
      <c r="I2318" s="212"/>
      <c r="J2318" s="208"/>
      <c r="K2318" s="208"/>
      <c r="L2318" s="213"/>
      <c r="M2318" s="214"/>
      <c r="N2318" s="215"/>
      <c r="O2318" s="215"/>
      <c r="P2318" s="215"/>
      <c r="Q2318" s="215"/>
      <c r="R2318" s="215"/>
      <c r="S2318" s="215"/>
      <c r="T2318" s="216"/>
      <c r="AT2318" s="217" t="s">
        <v>178</v>
      </c>
      <c r="AU2318" s="217" t="s">
        <v>87</v>
      </c>
      <c r="AV2318" s="14" t="s">
        <v>172</v>
      </c>
      <c r="AW2318" s="14" t="s">
        <v>38</v>
      </c>
      <c r="AX2318" s="14" t="s">
        <v>85</v>
      </c>
      <c r="AY2318" s="217" t="s">
        <v>165</v>
      </c>
    </row>
    <row r="2319" spans="1:65" s="2" customFormat="1" ht="49.15" customHeight="1">
      <c r="A2319" s="37"/>
      <c r="B2319" s="38"/>
      <c r="C2319" s="239" t="s">
        <v>2898</v>
      </c>
      <c r="D2319" s="239" t="s">
        <v>281</v>
      </c>
      <c r="E2319" s="240" t="s">
        <v>1911</v>
      </c>
      <c r="F2319" s="241" t="s">
        <v>1912</v>
      </c>
      <c r="G2319" s="242" t="s">
        <v>170</v>
      </c>
      <c r="H2319" s="243">
        <v>183.34299999999999</v>
      </c>
      <c r="I2319" s="244"/>
      <c r="J2319" s="245">
        <f>ROUND(I2319*H2319,2)</f>
        <v>0</v>
      </c>
      <c r="K2319" s="241" t="s">
        <v>171</v>
      </c>
      <c r="L2319" s="246"/>
      <c r="M2319" s="247" t="s">
        <v>21</v>
      </c>
      <c r="N2319" s="248" t="s">
        <v>48</v>
      </c>
      <c r="O2319" s="67"/>
      <c r="P2319" s="185">
        <f>O2319*H2319</f>
        <v>0</v>
      </c>
      <c r="Q2319" s="185">
        <v>2.3E-3</v>
      </c>
      <c r="R2319" s="185">
        <f>Q2319*H2319</f>
        <v>0.42168889999999998</v>
      </c>
      <c r="S2319" s="185">
        <v>0</v>
      </c>
      <c r="T2319" s="186">
        <f>S2319*H2319</f>
        <v>0</v>
      </c>
      <c r="U2319" s="37"/>
      <c r="V2319" s="37"/>
      <c r="W2319" s="37"/>
      <c r="X2319" s="37"/>
      <c r="Y2319" s="37"/>
      <c r="Z2319" s="37"/>
      <c r="AA2319" s="37"/>
      <c r="AB2319" s="37"/>
      <c r="AC2319" s="37"/>
      <c r="AD2319" s="37"/>
      <c r="AE2319" s="37"/>
      <c r="AR2319" s="187" t="s">
        <v>404</v>
      </c>
      <c r="AT2319" s="187" t="s">
        <v>281</v>
      </c>
      <c r="AU2319" s="187" t="s">
        <v>87</v>
      </c>
      <c r="AY2319" s="20" t="s">
        <v>165</v>
      </c>
      <c r="BE2319" s="188">
        <f>IF(N2319="základní",J2319,0)</f>
        <v>0</v>
      </c>
      <c r="BF2319" s="188">
        <f>IF(N2319="snížená",J2319,0)</f>
        <v>0</v>
      </c>
      <c r="BG2319" s="188">
        <f>IF(N2319="zákl. přenesená",J2319,0)</f>
        <v>0</v>
      </c>
      <c r="BH2319" s="188">
        <f>IF(N2319="sníž. přenesená",J2319,0)</f>
        <v>0</v>
      </c>
      <c r="BI2319" s="188">
        <f>IF(N2319="nulová",J2319,0)</f>
        <v>0</v>
      </c>
      <c r="BJ2319" s="20" t="s">
        <v>85</v>
      </c>
      <c r="BK2319" s="188">
        <f>ROUND(I2319*H2319,2)</f>
        <v>0</v>
      </c>
      <c r="BL2319" s="20" t="s">
        <v>286</v>
      </c>
      <c r="BM2319" s="187" t="s">
        <v>2899</v>
      </c>
    </row>
    <row r="2320" spans="1:65" s="2" customFormat="1" ht="29.25">
      <c r="A2320" s="37"/>
      <c r="B2320" s="38"/>
      <c r="C2320" s="39"/>
      <c r="D2320" s="189" t="s">
        <v>174</v>
      </c>
      <c r="E2320" s="39"/>
      <c r="F2320" s="190" t="s">
        <v>1912</v>
      </c>
      <c r="G2320" s="39"/>
      <c r="H2320" s="39"/>
      <c r="I2320" s="191"/>
      <c r="J2320" s="39"/>
      <c r="K2320" s="39"/>
      <c r="L2320" s="42"/>
      <c r="M2320" s="192"/>
      <c r="N2320" s="193"/>
      <c r="O2320" s="67"/>
      <c r="P2320" s="67"/>
      <c r="Q2320" s="67"/>
      <c r="R2320" s="67"/>
      <c r="S2320" s="67"/>
      <c r="T2320" s="68"/>
      <c r="U2320" s="37"/>
      <c r="V2320" s="37"/>
      <c r="W2320" s="37"/>
      <c r="X2320" s="37"/>
      <c r="Y2320" s="37"/>
      <c r="Z2320" s="37"/>
      <c r="AA2320" s="37"/>
      <c r="AB2320" s="37"/>
      <c r="AC2320" s="37"/>
      <c r="AD2320" s="37"/>
      <c r="AE2320" s="37"/>
      <c r="AT2320" s="20" t="s">
        <v>174</v>
      </c>
      <c r="AU2320" s="20" t="s">
        <v>87</v>
      </c>
    </row>
    <row r="2321" spans="1:65" s="13" customFormat="1" ht="22.5">
      <c r="B2321" s="196"/>
      <c r="C2321" s="197"/>
      <c r="D2321" s="189" t="s">
        <v>178</v>
      </c>
      <c r="E2321" s="198" t="s">
        <v>21</v>
      </c>
      <c r="F2321" s="199" t="s">
        <v>2893</v>
      </c>
      <c r="G2321" s="197"/>
      <c r="H2321" s="200">
        <v>172.255</v>
      </c>
      <c r="I2321" s="201"/>
      <c r="J2321" s="197"/>
      <c r="K2321" s="197"/>
      <c r="L2321" s="202"/>
      <c r="M2321" s="203"/>
      <c r="N2321" s="204"/>
      <c r="O2321" s="204"/>
      <c r="P2321" s="204"/>
      <c r="Q2321" s="204"/>
      <c r="R2321" s="204"/>
      <c r="S2321" s="204"/>
      <c r="T2321" s="205"/>
      <c r="AT2321" s="206" t="s">
        <v>178</v>
      </c>
      <c r="AU2321" s="206" t="s">
        <v>87</v>
      </c>
      <c r="AV2321" s="13" t="s">
        <v>87</v>
      </c>
      <c r="AW2321" s="13" t="s">
        <v>38</v>
      </c>
      <c r="AX2321" s="13" t="s">
        <v>77</v>
      </c>
      <c r="AY2321" s="206" t="s">
        <v>165</v>
      </c>
    </row>
    <row r="2322" spans="1:65" s="13" customFormat="1" ht="22.5">
      <c r="B2322" s="196"/>
      <c r="C2322" s="197"/>
      <c r="D2322" s="189" t="s">
        <v>178</v>
      </c>
      <c r="E2322" s="198" t="s">
        <v>21</v>
      </c>
      <c r="F2322" s="199" t="s">
        <v>2896</v>
      </c>
      <c r="G2322" s="197"/>
      <c r="H2322" s="200">
        <v>11.087999999999999</v>
      </c>
      <c r="I2322" s="201"/>
      <c r="J2322" s="197"/>
      <c r="K2322" s="197"/>
      <c r="L2322" s="202"/>
      <c r="M2322" s="203"/>
      <c r="N2322" s="204"/>
      <c r="O2322" s="204"/>
      <c r="P2322" s="204"/>
      <c r="Q2322" s="204"/>
      <c r="R2322" s="204"/>
      <c r="S2322" s="204"/>
      <c r="T2322" s="205"/>
      <c r="AT2322" s="206" t="s">
        <v>178</v>
      </c>
      <c r="AU2322" s="206" t="s">
        <v>87</v>
      </c>
      <c r="AV2322" s="13" t="s">
        <v>87</v>
      </c>
      <c r="AW2322" s="13" t="s">
        <v>38</v>
      </c>
      <c r="AX2322" s="13" t="s">
        <v>77</v>
      </c>
      <c r="AY2322" s="206" t="s">
        <v>165</v>
      </c>
    </row>
    <row r="2323" spans="1:65" s="14" customFormat="1" ht="11.25">
      <c r="B2323" s="207"/>
      <c r="C2323" s="208"/>
      <c r="D2323" s="189" t="s">
        <v>178</v>
      </c>
      <c r="E2323" s="209" t="s">
        <v>21</v>
      </c>
      <c r="F2323" s="210" t="s">
        <v>180</v>
      </c>
      <c r="G2323" s="208"/>
      <c r="H2323" s="211">
        <v>183.34299999999999</v>
      </c>
      <c r="I2323" s="212"/>
      <c r="J2323" s="208"/>
      <c r="K2323" s="208"/>
      <c r="L2323" s="213"/>
      <c r="M2323" s="214"/>
      <c r="N2323" s="215"/>
      <c r="O2323" s="215"/>
      <c r="P2323" s="215"/>
      <c r="Q2323" s="215"/>
      <c r="R2323" s="215"/>
      <c r="S2323" s="215"/>
      <c r="T2323" s="216"/>
      <c r="AT2323" s="217" t="s">
        <v>178</v>
      </c>
      <c r="AU2323" s="217" t="s">
        <v>87</v>
      </c>
      <c r="AV2323" s="14" t="s">
        <v>172</v>
      </c>
      <c r="AW2323" s="14" t="s">
        <v>38</v>
      </c>
      <c r="AX2323" s="14" t="s">
        <v>85</v>
      </c>
      <c r="AY2323" s="217" t="s">
        <v>165</v>
      </c>
    </row>
    <row r="2324" spans="1:65" s="2" customFormat="1" ht="37.9" customHeight="1">
      <c r="A2324" s="37"/>
      <c r="B2324" s="38"/>
      <c r="C2324" s="239" t="s">
        <v>2900</v>
      </c>
      <c r="D2324" s="239" t="s">
        <v>281</v>
      </c>
      <c r="E2324" s="240" t="s">
        <v>2901</v>
      </c>
      <c r="F2324" s="241" t="s">
        <v>2902</v>
      </c>
      <c r="G2324" s="242" t="s">
        <v>170</v>
      </c>
      <c r="H2324" s="243">
        <v>183.34299999999999</v>
      </c>
      <c r="I2324" s="244"/>
      <c r="J2324" s="245">
        <f>ROUND(I2324*H2324,2)</f>
        <v>0</v>
      </c>
      <c r="K2324" s="241" t="s">
        <v>171</v>
      </c>
      <c r="L2324" s="246"/>
      <c r="M2324" s="247" t="s">
        <v>21</v>
      </c>
      <c r="N2324" s="248" t="s">
        <v>48</v>
      </c>
      <c r="O2324" s="67"/>
      <c r="P2324" s="185">
        <f>O2324*H2324</f>
        <v>0</v>
      </c>
      <c r="Q2324" s="185">
        <v>2.5000000000000001E-4</v>
      </c>
      <c r="R2324" s="185">
        <f>Q2324*H2324</f>
        <v>4.5835750000000001E-2</v>
      </c>
      <c r="S2324" s="185">
        <v>0</v>
      </c>
      <c r="T2324" s="186">
        <f>S2324*H2324</f>
        <v>0</v>
      </c>
      <c r="U2324" s="37"/>
      <c r="V2324" s="37"/>
      <c r="W2324" s="37"/>
      <c r="X2324" s="37"/>
      <c r="Y2324" s="37"/>
      <c r="Z2324" s="37"/>
      <c r="AA2324" s="37"/>
      <c r="AB2324" s="37"/>
      <c r="AC2324" s="37"/>
      <c r="AD2324" s="37"/>
      <c r="AE2324" s="37"/>
      <c r="AR2324" s="187" t="s">
        <v>404</v>
      </c>
      <c r="AT2324" s="187" t="s">
        <v>281</v>
      </c>
      <c r="AU2324" s="187" t="s">
        <v>87</v>
      </c>
      <c r="AY2324" s="20" t="s">
        <v>165</v>
      </c>
      <c r="BE2324" s="188">
        <f>IF(N2324="základní",J2324,0)</f>
        <v>0</v>
      </c>
      <c r="BF2324" s="188">
        <f>IF(N2324="snížená",J2324,0)</f>
        <v>0</v>
      </c>
      <c r="BG2324" s="188">
        <f>IF(N2324="zákl. přenesená",J2324,0)</f>
        <v>0</v>
      </c>
      <c r="BH2324" s="188">
        <f>IF(N2324="sníž. přenesená",J2324,0)</f>
        <v>0</v>
      </c>
      <c r="BI2324" s="188">
        <f>IF(N2324="nulová",J2324,0)</f>
        <v>0</v>
      </c>
      <c r="BJ2324" s="20" t="s">
        <v>85</v>
      </c>
      <c r="BK2324" s="188">
        <f>ROUND(I2324*H2324,2)</f>
        <v>0</v>
      </c>
      <c r="BL2324" s="20" t="s">
        <v>286</v>
      </c>
      <c r="BM2324" s="187" t="s">
        <v>2903</v>
      </c>
    </row>
    <row r="2325" spans="1:65" s="2" customFormat="1" ht="29.25">
      <c r="A2325" s="37"/>
      <c r="B2325" s="38"/>
      <c r="C2325" s="39"/>
      <c r="D2325" s="189" t="s">
        <v>174</v>
      </c>
      <c r="E2325" s="39"/>
      <c r="F2325" s="190" t="s">
        <v>2902</v>
      </c>
      <c r="G2325" s="39"/>
      <c r="H2325" s="39"/>
      <c r="I2325" s="191"/>
      <c r="J2325" s="39"/>
      <c r="K2325" s="39"/>
      <c r="L2325" s="42"/>
      <c r="M2325" s="192"/>
      <c r="N2325" s="193"/>
      <c r="O2325" s="67"/>
      <c r="P2325" s="67"/>
      <c r="Q2325" s="67"/>
      <c r="R2325" s="67"/>
      <c r="S2325" s="67"/>
      <c r="T2325" s="68"/>
      <c r="U2325" s="37"/>
      <c r="V2325" s="37"/>
      <c r="W2325" s="37"/>
      <c r="X2325" s="37"/>
      <c r="Y2325" s="37"/>
      <c r="Z2325" s="37"/>
      <c r="AA2325" s="37"/>
      <c r="AB2325" s="37"/>
      <c r="AC2325" s="37"/>
      <c r="AD2325" s="37"/>
      <c r="AE2325" s="37"/>
      <c r="AT2325" s="20" t="s">
        <v>174</v>
      </c>
      <c r="AU2325" s="20" t="s">
        <v>87</v>
      </c>
    </row>
    <row r="2326" spans="1:65" s="13" customFormat="1" ht="22.5">
      <c r="B2326" s="196"/>
      <c r="C2326" s="197"/>
      <c r="D2326" s="189" t="s">
        <v>178</v>
      </c>
      <c r="E2326" s="198" t="s">
        <v>21</v>
      </c>
      <c r="F2326" s="199" t="s">
        <v>2892</v>
      </c>
      <c r="G2326" s="197"/>
      <c r="H2326" s="200">
        <v>172.255</v>
      </c>
      <c r="I2326" s="201"/>
      <c r="J2326" s="197"/>
      <c r="K2326" s="197"/>
      <c r="L2326" s="202"/>
      <c r="M2326" s="203"/>
      <c r="N2326" s="204"/>
      <c r="O2326" s="204"/>
      <c r="P2326" s="204"/>
      <c r="Q2326" s="204"/>
      <c r="R2326" s="204"/>
      <c r="S2326" s="204"/>
      <c r="T2326" s="205"/>
      <c r="AT2326" s="206" t="s">
        <v>178</v>
      </c>
      <c r="AU2326" s="206" t="s">
        <v>87</v>
      </c>
      <c r="AV2326" s="13" t="s">
        <v>87</v>
      </c>
      <c r="AW2326" s="13" t="s">
        <v>38</v>
      </c>
      <c r="AX2326" s="13" t="s">
        <v>77</v>
      </c>
      <c r="AY2326" s="206" t="s">
        <v>165</v>
      </c>
    </row>
    <row r="2327" spans="1:65" s="13" customFormat="1" ht="22.5">
      <c r="B2327" s="196"/>
      <c r="C2327" s="197"/>
      <c r="D2327" s="189" t="s">
        <v>178</v>
      </c>
      <c r="E2327" s="198" t="s">
        <v>21</v>
      </c>
      <c r="F2327" s="199" t="s">
        <v>2895</v>
      </c>
      <c r="G2327" s="197"/>
      <c r="H2327" s="200">
        <v>11.087999999999999</v>
      </c>
      <c r="I2327" s="201"/>
      <c r="J2327" s="197"/>
      <c r="K2327" s="197"/>
      <c r="L2327" s="202"/>
      <c r="M2327" s="203"/>
      <c r="N2327" s="204"/>
      <c r="O2327" s="204"/>
      <c r="P2327" s="204"/>
      <c r="Q2327" s="204"/>
      <c r="R2327" s="204"/>
      <c r="S2327" s="204"/>
      <c r="T2327" s="205"/>
      <c r="AT2327" s="206" t="s">
        <v>178</v>
      </c>
      <c r="AU2327" s="206" t="s">
        <v>87</v>
      </c>
      <c r="AV2327" s="13" t="s">
        <v>87</v>
      </c>
      <c r="AW2327" s="13" t="s">
        <v>38</v>
      </c>
      <c r="AX2327" s="13" t="s">
        <v>77</v>
      </c>
      <c r="AY2327" s="206" t="s">
        <v>165</v>
      </c>
    </row>
    <row r="2328" spans="1:65" s="14" customFormat="1" ht="11.25">
      <c r="B2328" s="207"/>
      <c r="C2328" s="208"/>
      <c r="D2328" s="189" t="s">
        <v>178</v>
      </c>
      <c r="E2328" s="209" t="s">
        <v>21</v>
      </c>
      <c r="F2328" s="210" t="s">
        <v>180</v>
      </c>
      <c r="G2328" s="208"/>
      <c r="H2328" s="211">
        <v>183.34299999999999</v>
      </c>
      <c r="I2328" s="212"/>
      <c r="J2328" s="208"/>
      <c r="K2328" s="208"/>
      <c r="L2328" s="213"/>
      <c r="M2328" s="214"/>
      <c r="N2328" s="215"/>
      <c r="O2328" s="215"/>
      <c r="P2328" s="215"/>
      <c r="Q2328" s="215"/>
      <c r="R2328" s="215"/>
      <c r="S2328" s="215"/>
      <c r="T2328" s="216"/>
      <c r="AT2328" s="217" t="s">
        <v>178</v>
      </c>
      <c r="AU2328" s="217" t="s">
        <v>87</v>
      </c>
      <c r="AV2328" s="14" t="s">
        <v>172</v>
      </c>
      <c r="AW2328" s="14" t="s">
        <v>38</v>
      </c>
      <c r="AX2328" s="14" t="s">
        <v>85</v>
      </c>
      <c r="AY2328" s="217" t="s">
        <v>165</v>
      </c>
    </row>
    <row r="2329" spans="1:65" s="2" customFormat="1" ht="33" customHeight="1">
      <c r="A2329" s="37"/>
      <c r="B2329" s="38"/>
      <c r="C2329" s="239" t="s">
        <v>2904</v>
      </c>
      <c r="D2329" s="239" t="s">
        <v>281</v>
      </c>
      <c r="E2329" s="240" t="s">
        <v>2905</v>
      </c>
      <c r="F2329" s="241" t="s">
        <v>2906</v>
      </c>
      <c r="G2329" s="242" t="s">
        <v>170</v>
      </c>
      <c r="H2329" s="243">
        <v>183.34299999999999</v>
      </c>
      <c r="I2329" s="244"/>
      <c r="J2329" s="245">
        <f>ROUND(I2329*H2329,2)</f>
        <v>0</v>
      </c>
      <c r="K2329" s="241" t="s">
        <v>171</v>
      </c>
      <c r="L2329" s="246"/>
      <c r="M2329" s="247" t="s">
        <v>21</v>
      </c>
      <c r="N2329" s="248" t="s">
        <v>48</v>
      </c>
      <c r="O2329" s="67"/>
      <c r="P2329" s="185">
        <f>O2329*H2329</f>
        <v>0</v>
      </c>
      <c r="Q2329" s="185">
        <v>5.0000000000000001E-4</v>
      </c>
      <c r="R2329" s="185">
        <f>Q2329*H2329</f>
        <v>9.1671500000000003E-2</v>
      </c>
      <c r="S2329" s="185">
        <v>0</v>
      </c>
      <c r="T2329" s="186">
        <f>S2329*H2329</f>
        <v>0</v>
      </c>
      <c r="U2329" s="37"/>
      <c r="V2329" s="37"/>
      <c r="W2329" s="37"/>
      <c r="X2329" s="37"/>
      <c r="Y2329" s="37"/>
      <c r="Z2329" s="37"/>
      <c r="AA2329" s="37"/>
      <c r="AB2329" s="37"/>
      <c r="AC2329" s="37"/>
      <c r="AD2329" s="37"/>
      <c r="AE2329" s="37"/>
      <c r="AR2329" s="187" t="s">
        <v>404</v>
      </c>
      <c r="AT2329" s="187" t="s">
        <v>281</v>
      </c>
      <c r="AU2329" s="187" t="s">
        <v>87</v>
      </c>
      <c r="AY2329" s="20" t="s">
        <v>165</v>
      </c>
      <c r="BE2329" s="188">
        <f>IF(N2329="základní",J2329,0)</f>
        <v>0</v>
      </c>
      <c r="BF2329" s="188">
        <f>IF(N2329="snížená",J2329,0)</f>
        <v>0</v>
      </c>
      <c r="BG2329" s="188">
        <f>IF(N2329="zákl. přenesená",J2329,0)</f>
        <v>0</v>
      </c>
      <c r="BH2329" s="188">
        <f>IF(N2329="sníž. přenesená",J2329,0)</f>
        <v>0</v>
      </c>
      <c r="BI2329" s="188">
        <f>IF(N2329="nulová",J2329,0)</f>
        <v>0</v>
      </c>
      <c r="BJ2329" s="20" t="s">
        <v>85</v>
      </c>
      <c r="BK2329" s="188">
        <f>ROUND(I2329*H2329,2)</f>
        <v>0</v>
      </c>
      <c r="BL2329" s="20" t="s">
        <v>286</v>
      </c>
      <c r="BM2329" s="187" t="s">
        <v>2907</v>
      </c>
    </row>
    <row r="2330" spans="1:65" s="2" customFormat="1" ht="19.5">
      <c r="A2330" s="37"/>
      <c r="B2330" s="38"/>
      <c r="C2330" s="39"/>
      <c r="D2330" s="189" t="s">
        <v>174</v>
      </c>
      <c r="E2330" s="39"/>
      <c r="F2330" s="190" t="s">
        <v>2906</v>
      </c>
      <c r="G2330" s="39"/>
      <c r="H2330" s="39"/>
      <c r="I2330" s="191"/>
      <c r="J2330" s="39"/>
      <c r="K2330" s="39"/>
      <c r="L2330" s="42"/>
      <c r="M2330" s="192"/>
      <c r="N2330" s="193"/>
      <c r="O2330" s="67"/>
      <c r="P2330" s="67"/>
      <c r="Q2330" s="67"/>
      <c r="R2330" s="67"/>
      <c r="S2330" s="67"/>
      <c r="T2330" s="68"/>
      <c r="U2330" s="37"/>
      <c r="V2330" s="37"/>
      <c r="W2330" s="37"/>
      <c r="X2330" s="37"/>
      <c r="Y2330" s="37"/>
      <c r="Z2330" s="37"/>
      <c r="AA2330" s="37"/>
      <c r="AB2330" s="37"/>
      <c r="AC2330" s="37"/>
      <c r="AD2330" s="37"/>
      <c r="AE2330" s="37"/>
      <c r="AT2330" s="20" t="s">
        <v>174</v>
      </c>
      <c r="AU2330" s="20" t="s">
        <v>87</v>
      </c>
    </row>
    <row r="2331" spans="1:65" s="13" customFormat="1" ht="22.5">
      <c r="B2331" s="196"/>
      <c r="C2331" s="197"/>
      <c r="D2331" s="189" t="s">
        <v>178</v>
      </c>
      <c r="E2331" s="198" t="s">
        <v>21</v>
      </c>
      <c r="F2331" s="199" t="s">
        <v>2894</v>
      </c>
      <c r="G2331" s="197"/>
      <c r="H2331" s="200">
        <v>172.255</v>
      </c>
      <c r="I2331" s="201"/>
      <c r="J2331" s="197"/>
      <c r="K2331" s="197"/>
      <c r="L2331" s="202"/>
      <c r="M2331" s="203"/>
      <c r="N2331" s="204"/>
      <c r="O2331" s="204"/>
      <c r="P2331" s="204"/>
      <c r="Q2331" s="204"/>
      <c r="R2331" s="204"/>
      <c r="S2331" s="204"/>
      <c r="T2331" s="205"/>
      <c r="AT2331" s="206" t="s">
        <v>178</v>
      </c>
      <c r="AU2331" s="206" t="s">
        <v>87</v>
      </c>
      <c r="AV2331" s="13" t="s">
        <v>87</v>
      </c>
      <c r="AW2331" s="13" t="s">
        <v>38</v>
      </c>
      <c r="AX2331" s="13" t="s">
        <v>77</v>
      </c>
      <c r="AY2331" s="206" t="s">
        <v>165</v>
      </c>
    </row>
    <row r="2332" spans="1:65" s="13" customFormat="1" ht="22.5">
      <c r="B2332" s="196"/>
      <c r="C2332" s="197"/>
      <c r="D2332" s="189" t="s">
        <v>178</v>
      </c>
      <c r="E2332" s="198" t="s">
        <v>21</v>
      </c>
      <c r="F2332" s="199" t="s">
        <v>2897</v>
      </c>
      <c r="G2332" s="197"/>
      <c r="H2332" s="200">
        <v>11.087999999999999</v>
      </c>
      <c r="I2332" s="201"/>
      <c r="J2332" s="197"/>
      <c r="K2332" s="197"/>
      <c r="L2332" s="202"/>
      <c r="M2332" s="203"/>
      <c r="N2332" s="204"/>
      <c r="O2332" s="204"/>
      <c r="P2332" s="204"/>
      <c r="Q2332" s="204"/>
      <c r="R2332" s="204"/>
      <c r="S2332" s="204"/>
      <c r="T2332" s="205"/>
      <c r="AT2332" s="206" t="s">
        <v>178</v>
      </c>
      <c r="AU2332" s="206" t="s">
        <v>87</v>
      </c>
      <c r="AV2332" s="13" t="s">
        <v>87</v>
      </c>
      <c r="AW2332" s="13" t="s">
        <v>38</v>
      </c>
      <c r="AX2332" s="13" t="s">
        <v>77</v>
      </c>
      <c r="AY2332" s="206" t="s">
        <v>165</v>
      </c>
    </row>
    <row r="2333" spans="1:65" s="14" customFormat="1" ht="11.25">
      <c r="B2333" s="207"/>
      <c r="C2333" s="208"/>
      <c r="D2333" s="189" t="s">
        <v>178</v>
      </c>
      <c r="E2333" s="209" t="s">
        <v>21</v>
      </c>
      <c r="F2333" s="210" t="s">
        <v>180</v>
      </c>
      <c r="G2333" s="208"/>
      <c r="H2333" s="211">
        <v>183.34299999999999</v>
      </c>
      <c r="I2333" s="212"/>
      <c r="J2333" s="208"/>
      <c r="K2333" s="208"/>
      <c r="L2333" s="213"/>
      <c r="M2333" s="214"/>
      <c r="N2333" s="215"/>
      <c r="O2333" s="215"/>
      <c r="P2333" s="215"/>
      <c r="Q2333" s="215"/>
      <c r="R2333" s="215"/>
      <c r="S2333" s="215"/>
      <c r="T2333" s="216"/>
      <c r="AT2333" s="217" t="s">
        <v>178</v>
      </c>
      <c r="AU2333" s="217" t="s">
        <v>87</v>
      </c>
      <c r="AV2333" s="14" t="s">
        <v>172</v>
      </c>
      <c r="AW2333" s="14" t="s">
        <v>38</v>
      </c>
      <c r="AX2333" s="14" t="s">
        <v>85</v>
      </c>
      <c r="AY2333" s="217" t="s">
        <v>165</v>
      </c>
    </row>
    <row r="2334" spans="1:65" s="2" customFormat="1" ht="33" customHeight="1">
      <c r="A2334" s="37"/>
      <c r="B2334" s="38"/>
      <c r="C2334" s="176" t="s">
        <v>2908</v>
      </c>
      <c r="D2334" s="176" t="s">
        <v>167</v>
      </c>
      <c r="E2334" s="177" t="s">
        <v>2909</v>
      </c>
      <c r="F2334" s="178" t="s">
        <v>2910</v>
      </c>
      <c r="G2334" s="179" t="s">
        <v>170</v>
      </c>
      <c r="H2334" s="180">
        <v>2472.9380000000001</v>
      </c>
      <c r="I2334" s="181"/>
      <c r="J2334" s="182">
        <f>ROUND(I2334*H2334,2)</f>
        <v>0</v>
      </c>
      <c r="K2334" s="178" t="s">
        <v>171</v>
      </c>
      <c r="L2334" s="42"/>
      <c r="M2334" s="183" t="s">
        <v>21</v>
      </c>
      <c r="N2334" s="184" t="s">
        <v>48</v>
      </c>
      <c r="O2334" s="67"/>
      <c r="P2334" s="185">
        <f>O2334*H2334</f>
        <v>0</v>
      </c>
      <c r="Q2334" s="185">
        <v>0</v>
      </c>
      <c r="R2334" s="185">
        <f>Q2334*H2334</f>
        <v>0</v>
      </c>
      <c r="S2334" s="185">
        <v>0</v>
      </c>
      <c r="T2334" s="186">
        <f>S2334*H2334</f>
        <v>0</v>
      </c>
      <c r="U2334" s="37"/>
      <c r="V2334" s="37"/>
      <c r="W2334" s="37"/>
      <c r="X2334" s="37"/>
      <c r="Y2334" s="37"/>
      <c r="Z2334" s="37"/>
      <c r="AA2334" s="37"/>
      <c r="AB2334" s="37"/>
      <c r="AC2334" s="37"/>
      <c r="AD2334" s="37"/>
      <c r="AE2334" s="37"/>
      <c r="AR2334" s="187" t="s">
        <v>286</v>
      </c>
      <c r="AT2334" s="187" t="s">
        <v>167</v>
      </c>
      <c r="AU2334" s="187" t="s">
        <v>87</v>
      </c>
      <c r="AY2334" s="20" t="s">
        <v>165</v>
      </c>
      <c r="BE2334" s="188">
        <f>IF(N2334="základní",J2334,0)</f>
        <v>0</v>
      </c>
      <c r="BF2334" s="188">
        <f>IF(N2334="snížená",J2334,0)</f>
        <v>0</v>
      </c>
      <c r="BG2334" s="188">
        <f>IF(N2334="zákl. přenesená",J2334,0)</f>
        <v>0</v>
      </c>
      <c r="BH2334" s="188">
        <f>IF(N2334="sníž. přenesená",J2334,0)</f>
        <v>0</v>
      </c>
      <c r="BI2334" s="188">
        <f>IF(N2334="nulová",J2334,0)</f>
        <v>0</v>
      </c>
      <c r="BJ2334" s="20" t="s">
        <v>85</v>
      </c>
      <c r="BK2334" s="188">
        <f>ROUND(I2334*H2334,2)</f>
        <v>0</v>
      </c>
      <c r="BL2334" s="20" t="s">
        <v>286</v>
      </c>
      <c r="BM2334" s="187" t="s">
        <v>2911</v>
      </c>
    </row>
    <row r="2335" spans="1:65" s="2" customFormat="1" ht="19.5">
      <c r="A2335" s="37"/>
      <c r="B2335" s="38"/>
      <c r="C2335" s="39"/>
      <c r="D2335" s="189" t="s">
        <v>174</v>
      </c>
      <c r="E2335" s="39"/>
      <c r="F2335" s="190" t="s">
        <v>2912</v>
      </c>
      <c r="G2335" s="39"/>
      <c r="H2335" s="39"/>
      <c r="I2335" s="191"/>
      <c r="J2335" s="39"/>
      <c r="K2335" s="39"/>
      <c r="L2335" s="42"/>
      <c r="M2335" s="192"/>
      <c r="N2335" s="193"/>
      <c r="O2335" s="67"/>
      <c r="P2335" s="67"/>
      <c r="Q2335" s="67"/>
      <c r="R2335" s="67"/>
      <c r="S2335" s="67"/>
      <c r="T2335" s="68"/>
      <c r="U2335" s="37"/>
      <c r="V2335" s="37"/>
      <c r="W2335" s="37"/>
      <c r="X2335" s="37"/>
      <c r="Y2335" s="37"/>
      <c r="Z2335" s="37"/>
      <c r="AA2335" s="37"/>
      <c r="AB2335" s="37"/>
      <c r="AC2335" s="37"/>
      <c r="AD2335" s="37"/>
      <c r="AE2335" s="37"/>
      <c r="AT2335" s="20" t="s">
        <v>174</v>
      </c>
      <c r="AU2335" s="20" t="s">
        <v>87</v>
      </c>
    </row>
    <row r="2336" spans="1:65" s="2" customFormat="1" ht="11.25">
      <c r="A2336" s="37"/>
      <c r="B2336" s="38"/>
      <c r="C2336" s="39"/>
      <c r="D2336" s="194" t="s">
        <v>176</v>
      </c>
      <c r="E2336" s="39"/>
      <c r="F2336" s="195" t="s">
        <v>2913</v>
      </c>
      <c r="G2336" s="39"/>
      <c r="H2336" s="39"/>
      <c r="I2336" s="191"/>
      <c r="J2336" s="39"/>
      <c r="K2336" s="39"/>
      <c r="L2336" s="42"/>
      <c r="M2336" s="192"/>
      <c r="N2336" s="193"/>
      <c r="O2336" s="67"/>
      <c r="P2336" s="67"/>
      <c r="Q2336" s="67"/>
      <c r="R2336" s="67"/>
      <c r="S2336" s="67"/>
      <c r="T2336" s="68"/>
      <c r="U2336" s="37"/>
      <c r="V2336" s="37"/>
      <c r="W2336" s="37"/>
      <c r="X2336" s="37"/>
      <c r="Y2336" s="37"/>
      <c r="Z2336" s="37"/>
      <c r="AA2336" s="37"/>
      <c r="AB2336" s="37"/>
      <c r="AC2336" s="37"/>
      <c r="AD2336" s="37"/>
      <c r="AE2336" s="37"/>
      <c r="AT2336" s="20" t="s">
        <v>176</v>
      </c>
      <c r="AU2336" s="20" t="s">
        <v>87</v>
      </c>
    </row>
    <row r="2337" spans="1:65" s="13" customFormat="1" ht="33.75">
      <c r="B2337" s="196"/>
      <c r="C2337" s="197"/>
      <c r="D2337" s="189" t="s">
        <v>178</v>
      </c>
      <c r="E2337" s="198" t="s">
        <v>21</v>
      </c>
      <c r="F2337" s="199" t="s">
        <v>2914</v>
      </c>
      <c r="G2337" s="197"/>
      <c r="H2337" s="200">
        <v>1236.4690000000001</v>
      </c>
      <c r="I2337" s="201"/>
      <c r="J2337" s="197"/>
      <c r="K2337" s="197"/>
      <c r="L2337" s="202"/>
      <c r="M2337" s="203"/>
      <c r="N2337" s="204"/>
      <c r="O2337" s="204"/>
      <c r="P2337" s="204"/>
      <c r="Q2337" s="204"/>
      <c r="R2337" s="204"/>
      <c r="S2337" s="204"/>
      <c r="T2337" s="205"/>
      <c r="AT2337" s="206" t="s">
        <v>178</v>
      </c>
      <c r="AU2337" s="206" t="s">
        <v>87</v>
      </c>
      <c r="AV2337" s="13" t="s">
        <v>87</v>
      </c>
      <c r="AW2337" s="13" t="s">
        <v>38</v>
      </c>
      <c r="AX2337" s="13" t="s">
        <v>77</v>
      </c>
      <c r="AY2337" s="206" t="s">
        <v>165</v>
      </c>
    </row>
    <row r="2338" spans="1:65" s="13" customFormat="1" ht="33.75">
      <c r="B2338" s="196"/>
      <c r="C2338" s="197"/>
      <c r="D2338" s="189" t="s">
        <v>178</v>
      </c>
      <c r="E2338" s="198" t="s">
        <v>21</v>
      </c>
      <c r="F2338" s="199" t="s">
        <v>2915</v>
      </c>
      <c r="G2338" s="197"/>
      <c r="H2338" s="200">
        <v>1236.4690000000001</v>
      </c>
      <c r="I2338" s="201"/>
      <c r="J2338" s="197"/>
      <c r="K2338" s="197"/>
      <c r="L2338" s="202"/>
      <c r="M2338" s="203"/>
      <c r="N2338" s="204"/>
      <c r="O2338" s="204"/>
      <c r="P2338" s="204"/>
      <c r="Q2338" s="204"/>
      <c r="R2338" s="204"/>
      <c r="S2338" s="204"/>
      <c r="T2338" s="205"/>
      <c r="AT2338" s="206" t="s">
        <v>178</v>
      </c>
      <c r="AU2338" s="206" t="s">
        <v>87</v>
      </c>
      <c r="AV2338" s="13" t="s">
        <v>87</v>
      </c>
      <c r="AW2338" s="13" t="s">
        <v>38</v>
      </c>
      <c r="AX2338" s="13" t="s">
        <v>77</v>
      </c>
      <c r="AY2338" s="206" t="s">
        <v>165</v>
      </c>
    </row>
    <row r="2339" spans="1:65" s="14" customFormat="1" ht="11.25">
      <c r="B2339" s="207"/>
      <c r="C2339" s="208"/>
      <c r="D2339" s="189" t="s">
        <v>178</v>
      </c>
      <c r="E2339" s="209" t="s">
        <v>21</v>
      </c>
      <c r="F2339" s="210" t="s">
        <v>180</v>
      </c>
      <c r="G2339" s="208"/>
      <c r="H2339" s="211">
        <v>2472.9380000000001</v>
      </c>
      <c r="I2339" s="212"/>
      <c r="J2339" s="208"/>
      <c r="K2339" s="208"/>
      <c r="L2339" s="213"/>
      <c r="M2339" s="214"/>
      <c r="N2339" s="215"/>
      <c r="O2339" s="215"/>
      <c r="P2339" s="215"/>
      <c r="Q2339" s="215"/>
      <c r="R2339" s="215"/>
      <c r="S2339" s="215"/>
      <c r="T2339" s="216"/>
      <c r="AT2339" s="217" t="s">
        <v>178</v>
      </c>
      <c r="AU2339" s="217" t="s">
        <v>87</v>
      </c>
      <c r="AV2339" s="14" t="s">
        <v>172</v>
      </c>
      <c r="AW2339" s="14" t="s">
        <v>38</v>
      </c>
      <c r="AX2339" s="14" t="s">
        <v>85</v>
      </c>
      <c r="AY2339" s="217" t="s">
        <v>165</v>
      </c>
    </row>
    <row r="2340" spans="1:65" s="2" customFormat="1" ht="49.15" customHeight="1">
      <c r="A2340" s="37"/>
      <c r="B2340" s="38"/>
      <c r="C2340" s="239" t="s">
        <v>2916</v>
      </c>
      <c r="D2340" s="239" t="s">
        <v>281</v>
      </c>
      <c r="E2340" s="240" t="s">
        <v>1911</v>
      </c>
      <c r="F2340" s="241" t="s">
        <v>1912</v>
      </c>
      <c r="G2340" s="242" t="s">
        <v>170</v>
      </c>
      <c r="H2340" s="243">
        <v>1236.4690000000001</v>
      </c>
      <c r="I2340" s="244"/>
      <c r="J2340" s="245">
        <f>ROUND(I2340*H2340,2)</f>
        <v>0</v>
      </c>
      <c r="K2340" s="241" t="s">
        <v>171</v>
      </c>
      <c r="L2340" s="246"/>
      <c r="M2340" s="247" t="s">
        <v>21</v>
      </c>
      <c r="N2340" s="248" t="s">
        <v>48</v>
      </c>
      <c r="O2340" s="67"/>
      <c r="P2340" s="185">
        <f>O2340*H2340</f>
        <v>0</v>
      </c>
      <c r="Q2340" s="185">
        <v>2.3E-3</v>
      </c>
      <c r="R2340" s="185">
        <f>Q2340*H2340</f>
        <v>2.8438786999999999</v>
      </c>
      <c r="S2340" s="185">
        <v>0</v>
      </c>
      <c r="T2340" s="186">
        <f>S2340*H2340</f>
        <v>0</v>
      </c>
      <c r="U2340" s="37"/>
      <c r="V2340" s="37"/>
      <c r="W2340" s="37"/>
      <c r="X2340" s="37"/>
      <c r="Y2340" s="37"/>
      <c r="Z2340" s="37"/>
      <c r="AA2340" s="37"/>
      <c r="AB2340" s="37"/>
      <c r="AC2340" s="37"/>
      <c r="AD2340" s="37"/>
      <c r="AE2340" s="37"/>
      <c r="AR2340" s="187" t="s">
        <v>404</v>
      </c>
      <c r="AT2340" s="187" t="s">
        <v>281</v>
      </c>
      <c r="AU2340" s="187" t="s">
        <v>87</v>
      </c>
      <c r="AY2340" s="20" t="s">
        <v>165</v>
      </c>
      <c r="BE2340" s="188">
        <f>IF(N2340="základní",J2340,0)</f>
        <v>0</v>
      </c>
      <c r="BF2340" s="188">
        <f>IF(N2340="snížená",J2340,0)</f>
        <v>0</v>
      </c>
      <c r="BG2340" s="188">
        <f>IF(N2340="zákl. přenesená",J2340,0)</f>
        <v>0</v>
      </c>
      <c r="BH2340" s="188">
        <f>IF(N2340="sníž. přenesená",J2340,0)</f>
        <v>0</v>
      </c>
      <c r="BI2340" s="188">
        <f>IF(N2340="nulová",J2340,0)</f>
        <v>0</v>
      </c>
      <c r="BJ2340" s="20" t="s">
        <v>85</v>
      </c>
      <c r="BK2340" s="188">
        <f>ROUND(I2340*H2340,2)</f>
        <v>0</v>
      </c>
      <c r="BL2340" s="20" t="s">
        <v>286</v>
      </c>
      <c r="BM2340" s="187" t="s">
        <v>2917</v>
      </c>
    </row>
    <row r="2341" spans="1:65" s="2" customFormat="1" ht="29.25">
      <c r="A2341" s="37"/>
      <c r="B2341" s="38"/>
      <c r="C2341" s="39"/>
      <c r="D2341" s="189" t="s">
        <v>174</v>
      </c>
      <c r="E2341" s="39"/>
      <c r="F2341" s="190" t="s">
        <v>1912</v>
      </c>
      <c r="G2341" s="39"/>
      <c r="H2341" s="39"/>
      <c r="I2341" s="191"/>
      <c r="J2341" s="39"/>
      <c r="K2341" s="39"/>
      <c r="L2341" s="42"/>
      <c r="M2341" s="192"/>
      <c r="N2341" s="193"/>
      <c r="O2341" s="67"/>
      <c r="P2341" s="67"/>
      <c r="Q2341" s="67"/>
      <c r="R2341" s="67"/>
      <c r="S2341" s="67"/>
      <c r="T2341" s="68"/>
      <c r="U2341" s="37"/>
      <c r="V2341" s="37"/>
      <c r="W2341" s="37"/>
      <c r="X2341" s="37"/>
      <c r="Y2341" s="37"/>
      <c r="Z2341" s="37"/>
      <c r="AA2341" s="37"/>
      <c r="AB2341" s="37"/>
      <c r="AC2341" s="37"/>
      <c r="AD2341" s="37"/>
      <c r="AE2341" s="37"/>
      <c r="AT2341" s="20" t="s">
        <v>174</v>
      </c>
      <c r="AU2341" s="20" t="s">
        <v>87</v>
      </c>
    </row>
    <row r="2342" spans="1:65" s="13" customFormat="1" ht="33.75">
      <c r="B2342" s="196"/>
      <c r="C2342" s="197"/>
      <c r="D2342" s="189" t="s">
        <v>178</v>
      </c>
      <c r="E2342" s="198" t="s">
        <v>21</v>
      </c>
      <c r="F2342" s="199" t="s">
        <v>2915</v>
      </c>
      <c r="G2342" s="197"/>
      <c r="H2342" s="200">
        <v>1236.4690000000001</v>
      </c>
      <c r="I2342" s="201"/>
      <c r="J2342" s="197"/>
      <c r="K2342" s="197"/>
      <c r="L2342" s="202"/>
      <c r="M2342" s="203"/>
      <c r="N2342" s="204"/>
      <c r="O2342" s="204"/>
      <c r="P2342" s="204"/>
      <c r="Q2342" s="204"/>
      <c r="R2342" s="204"/>
      <c r="S2342" s="204"/>
      <c r="T2342" s="205"/>
      <c r="AT2342" s="206" t="s">
        <v>178</v>
      </c>
      <c r="AU2342" s="206" t="s">
        <v>87</v>
      </c>
      <c r="AV2342" s="13" t="s">
        <v>87</v>
      </c>
      <c r="AW2342" s="13" t="s">
        <v>38</v>
      </c>
      <c r="AX2342" s="13" t="s">
        <v>77</v>
      </c>
      <c r="AY2342" s="206" t="s">
        <v>165</v>
      </c>
    </row>
    <row r="2343" spans="1:65" s="14" customFormat="1" ht="11.25">
      <c r="B2343" s="207"/>
      <c r="C2343" s="208"/>
      <c r="D2343" s="189" t="s">
        <v>178</v>
      </c>
      <c r="E2343" s="209" t="s">
        <v>21</v>
      </c>
      <c r="F2343" s="210" t="s">
        <v>180</v>
      </c>
      <c r="G2343" s="208"/>
      <c r="H2343" s="211">
        <v>1236.4690000000001</v>
      </c>
      <c r="I2343" s="212"/>
      <c r="J2343" s="208"/>
      <c r="K2343" s="208"/>
      <c r="L2343" s="213"/>
      <c r="M2343" s="214"/>
      <c r="N2343" s="215"/>
      <c r="O2343" s="215"/>
      <c r="P2343" s="215"/>
      <c r="Q2343" s="215"/>
      <c r="R2343" s="215"/>
      <c r="S2343" s="215"/>
      <c r="T2343" s="216"/>
      <c r="AT2343" s="217" t="s">
        <v>178</v>
      </c>
      <c r="AU2343" s="217" t="s">
        <v>87</v>
      </c>
      <c r="AV2343" s="14" t="s">
        <v>172</v>
      </c>
      <c r="AW2343" s="14" t="s">
        <v>38</v>
      </c>
      <c r="AX2343" s="14" t="s">
        <v>85</v>
      </c>
      <c r="AY2343" s="217" t="s">
        <v>165</v>
      </c>
    </row>
    <row r="2344" spans="1:65" s="2" customFormat="1" ht="37.9" customHeight="1">
      <c r="A2344" s="37"/>
      <c r="B2344" s="38"/>
      <c r="C2344" s="239" t="s">
        <v>2918</v>
      </c>
      <c r="D2344" s="239" t="s">
        <v>281</v>
      </c>
      <c r="E2344" s="240" t="s">
        <v>2901</v>
      </c>
      <c r="F2344" s="241" t="s">
        <v>2902</v>
      </c>
      <c r="G2344" s="242" t="s">
        <v>170</v>
      </c>
      <c r="H2344" s="243">
        <v>1236.4690000000001</v>
      </c>
      <c r="I2344" s="244"/>
      <c r="J2344" s="245">
        <f>ROUND(I2344*H2344,2)</f>
        <v>0</v>
      </c>
      <c r="K2344" s="241" t="s">
        <v>171</v>
      </c>
      <c r="L2344" s="246"/>
      <c r="M2344" s="247" t="s">
        <v>21</v>
      </c>
      <c r="N2344" s="248" t="s">
        <v>48</v>
      </c>
      <c r="O2344" s="67"/>
      <c r="P2344" s="185">
        <f>O2344*H2344</f>
        <v>0</v>
      </c>
      <c r="Q2344" s="185">
        <v>2.5000000000000001E-4</v>
      </c>
      <c r="R2344" s="185">
        <f>Q2344*H2344</f>
        <v>0.30911725000000001</v>
      </c>
      <c r="S2344" s="185">
        <v>0</v>
      </c>
      <c r="T2344" s="186">
        <f>S2344*H2344</f>
        <v>0</v>
      </c>
      <c r="U2344" s="37"/>
      <c r="V2344" s="37"/>
      <c r="W2344" s="37"/>
      <c r="X2344" s="37"/>
      <c r="Y2344" s="37"/>
      <c r="Z2344" s="37"/>
      <c r="AA2344" s="37"/>
      <c r="AB2344" s="37"/>
      <c r="AC2344" s="37"/>
      <c r="AD2344" s="37"/>
      <c r="AE2344" s="37"/>
      <c r="AR2344" s="187" t="s">
        <v>404</v>
      </c>
      <c r="AT2344" s="187" t="s">
        <v>281</v>
      </c>
      <c r="AU2344" s="187" t="s">
        <v>87</v>
      </c>
      <c r="AY2344" s="20" t="s">
        <v>165</v>
      </c>
      <c r="BE2344" s="188">
        <f>IF(N2344="základní",J2344,0)</f>
        <v>0</v>
      </c>
      <c r="BF2344" s="188">
        <f>IF(N2344="snížená",J2344,0)</f>
        <v>0</v>
      </c>
      <c r="BG2344" s="188">
        <f>IF(N2344="zákl. přenesená",J2344,0)</f>
        <v>0</v>
      </c>
      <c r="BH2344" s="188">
        <f>IF(N2344="sníž. přenesená",J2344,0)</f>
        <v>0</v>
      </c>
      <c r="BI2344" s="188">
        <f>IF(N2344="nulová",J2344,0)</f>
        <v>0</v>
      </c>
      <c r="BJ2344" s="20" t="s">
        <v>85</v>
      </c>
      <c r="BK2344" s="188">
        <f>ROUND(I2344*H2344,2)</f>
        <v>0</v>
      </c>
      <c r="BL2344" s="20" t="s">
        <v>286</v>
      </c>
      <c r="BM2344" s="187" t="s">
        <v>2919</v>
      </c>
    </row>
    <row r="2345" spans="1:65" s="2" customFormat="1" ht="29.25">
      <c r="A2345" s="37"/>
      <c r="B2345" s="38"/>
      <c r="C2345" s="39"/>
      <c r="D2345" s="189" t="s">
        <v>174</v>
      </c>
      <c r="E2345" s="39"/>
      <c r="F2345" s="190" t="s">
        <v>2902</v>
      </c>
      <c r="G2345" s="39"/>
      <c r="H2345" s="39"/>
      <c r="I2345" s="191"/>
      <c r="J2345" s="39"/>
      <c r="K2345" s="39"/>
      <c r="L2345" s="42"/>
      <c r="M2345" s="192"/>
      <c r="N2345" s="193"/>
      <c r="O2345" s="67"/>
      <c r="P2345" s="67"/>
      <c r="Q2345" s="67"/>
      <c r="R2345" s="67"/>
      <c r="S2345" s="67"/>
      <c r="T2345" s="68"/>
      <c r="U2345" s="37"/>
      <c r="V2345" s="37"/>
      <c r="W2345" s="37"/>
      <c r="X2345" s="37"/>
      <c r="Y2345" s="37"/>
      <c r="Z2345" s="37"/>
      <c r="AA2345" s="37"/>
      <c r="AB2345" s="37"/>
      <c r="AC2345" s="37"/>
      <c r="AD2345" s="37"/>
      <c r="AE2345" s="37"/>
      <c r="AT2345" s="20" t="s">
        <v>174</v>
      </c>
      <c r="AU2345" s="20" t="s">
        <v>87</v>
      </c>
    </row>
    <row r="2346" spans="1:65" s="13" customFormat="1" ht="33.75">
      <c r="B2346" s="196"/>
      <c r="C2346" s="197"/>
      <c r="D2346" s="189" t="s">
        <v>178</v>
      </c>
      <c r="E2346" s="198" t="s">
        <v>21</v>
      </c>
      <c r="F2346" s="199" t="s">
        <v>2914</v>
      </c>
      <c r="G2346" s="197"/>
      <c r="H2346" s="200">
        <v>1236.4690000000001</v>
      </c>
      <c r="I2346" s="201"/>
      <c r="J2346" s="197"/>
      <c r="K2346" s="197"/>
      <c r="L2346" s="202"/>
      <c r="M2346" s="203"/>
      <c r="N2346" s="204"/>
      <c r="O2346" s="204"/>
      <c r="P2346" s="204"/>
      <c r="Q2346" s="204"/>
      <c r="R2346" s="204"/>
      <c r="S2346" s="204"/>
      <c r="T2346" s="205"/>
      <c r="AT2346" s="206" t="s">
        <v>178</v>
      </c>
      <c r="AU2346" s="206" t="s">
        <v>87</v>
      </c>
      <c r="AV2346" s="13" t="s">
        <v>87</v>
      </c>
      <c r="AW2346" s="13" t="s">
        <v>38</v>
      </c>
      <c r="AX2346" s="13" t="s">
        <v>77</v>
      </c>
      <c r="AY2346" s="206" t="s">
        <v>165</v>
      </c>
    </row>
    <row r="2347" spans="1:65" s="14" customFormat="1" ht="11.25">
      <c r="B2347" s="207"/>
      <c r="C2347" s="208"/>
      <c r="D2347" s="189" t="s">
        <v>178</v>
      </c>
      <c r="E2347" s="209" t="s">
        <v>21</v>
      </c>
      <c r="F2347" s="210" t="s">
        <v>180</v>
      </c>
      <c r="G2347" s="208"/>
      <c r="H2347" s="211">
        <v>1236.4690000000001</v>
      </c>
      <c r="I2347" s="212"/>
      <c r="J2347" s="208"/>
      <c r="K2347" s="208"/>
      <c r="L2347" s="213"/>
      <c r="M2347" s="214"/>
      <c r="N2347" s="215"/>
      <c r="O2347" s="215"/>
      <c r="P2347" s="215"/>
      <c r="Q2347" s="215"/>
      <c r="R2347" s="215"/>
      <c r="S2347" s="215"/>
      <c r="T2347" s="216"/>
      <c r="AT2347" s="217" t="s">
        <v>178</v>
      </c>
      <c r="AU2347" s="217" t="s">
        <v>87</v>
      </c>
      <c r="AV2347" s="14" t="s">
        <v>172</v>
      </c>
      <c r="AW2347" s="14" t="s">
        <v>38</v>
      </c>
      <c r="AX2347" s="14" t="s">
        <v>85</v>
      </c>
      <c r="AY2347" s="217" t="s">
        <v>165</v>
      </c>
    </row>
    <row r="2348" spans="1:65" s="2" customFormat="1" ht="16.5" customHeight="1">
      <c r="A2348" s="37"/>
      <c r="B2348" s="38"/>
      <c r="C2348" s="176" t="s">
        <v>2920</v>
      </c>
      <c r="D2348" s="176" t="s">
        <v>167</v>
      </c>
      <c r="E2348" s="177" t="s">
        <v>2921</v>
      </c>
      <c r="F2348" s="178" t="s">
        <v>2922</v>
      </c>
      <c r="G2348" s="179" t="s">
        <v>189</v>
      </c>
      <c r="H2348" s="180">
        <v>1304.375</v>
      </c>
      <c r="I2348" s="181"/>
      <c r="J2348" s="182">
        <f>ROUND(I2348*H2348,2)</f>
        <v>0</v>
      </c>
      <c r="K2348" s="178" t="s">
        <v>171</v>
      </c>
      <c r="L2348" s="42"/>
      <c r="M2348" s="183" t="s">
        <v>21</v>
      </c>
      <c r="N2348" s="184" t="s">
        <v>48</v>
      </c>
      <c r="O2348" s="67"/>
      <c r="P2348" s="185">
        <f>O2348*H2348</f>
        <v>0</v>
      </c>
      <c r="Q2348" s="185">
        <v>0</v>
      </c>
      <c r="R2348" s="185">
        <f>Q2348*H2348</f>
        <v>0</v>
      </c>
      <c r="S2348" s="185">
        <v>0</v>
      </c>
      <c r="T2348" s="186">
        <f>S2348*H2348</f>
        <v>0</v>
      </c>
      <c r="U2348" s="37"/>
      <c r="V2348" s="37"/>
      <c r="W2348" s="37"/>
      <c r="X2348" s="37"/>
      <c r="Y2348" s="37"/>
      <c r="Z2348" s="37"/>
      <c r="AA2348" s="37"/>
      <c r="AB2348" s="37"/>
      <c r="AC2348" s="37"/>
      <c r="AD2348" s="37"/>
      <c r="AE2348" s="37"/>
      <c r="AR2348" s="187" t="s">
        <v>286</v>
      </c>
      <c r="AT2348" s="187" t="s">
        <v>167</v>
      </c>
      <c r="AU2348" s="187" t="s">
        <v>87</v>
      </c>
      <c r="AY2348" s="20" t="s">
        <v>165</v>
      </c>
      <c r="BE2348" s="188">
        <f>IF(N2348="základní",J2348,0)</f>
        <v>0</v>
      </c>
      <c r="BF2348" s="188">
        <f>IF(N2348="snížená",J2348,0)</f>
        <v>0</v>
      </c>
      <c r="BG2348" s="188">
        <f>IF(N2348="zákl. přenesená",J2348,0)</f>
        <v>0</v>
      </c>
      <c r="BH2348" s="188">
        <f>IF(N2348="sníž. přenesená",J2348,0)</f>
        <v>0</v>
      </c>
      <c r="BI2348" s="188">
        <f>IF(N2348="nulová",J2348,0)</f>
        <v>0</v>
      </c>
      <c r="BJ2348" s="20" t="s">
        <v>85</v>
      </c>
      <c r="BK2348" s="188">
        <f>ROUND(I2348*H2348,2)</f>
        <v>0</v>
      </c>
      <c r="BL2348" s="20" t="s">
        <v>286</v>
      </c>
      <c r="BM2348" s="187" t="s">
        <v>2923</v>
      </c>
    </row>
    <row r="2349" spans="1:65" s="2" customFormat="1" ht="19.5">
      <c r="A2349" s="37"/>
      <c r="B2349" s="38"/>
      <c r="C2349" s="39"/>
      <c r="D2349" s="189" t="s">
        <v>174</v>
      </c>
      <c r="E2349" s="39"/>
      <c r="F2349" s="190" t="s">
        <v>2924</v>
      </c>
      <c r="G2349" s="39"/>
      <c r="H2349" s="39"/>
      <c r="I2349" s="191"/>
      <c r="J2349" s="39"/>
      <c r="K2349" s="39"/>
      <c r="L2349" s="42"/>
      <c r="M2349" s="192"/>
      <c r="N2349" s="193"/>
      <c r="O2349" s="67"/>
      <c r="P2349" s="67"/>
      <c r="Q2349" s="67"/>
      <c r="R2349" s="67"/>
      <c r="S2349" s="67"/>
      <c r="T2349" s="68"/>
      <c r="U2349" s="37"/>
      <c r="V2349" s="37"/>
      <c r="W2349" s="37"/>
      <c r="X2349" s="37"/>
      <c r="Y2349" s="37"/>
      <c r="Z2349" s="37"/>
      <c r="AA2349" s="37"/>
      <c r="AB2349" s="37"/>
      <c r="AC2349" s="37"/>
      <c r="AD2349" s="37"/>
      <c r="AE2349" s="37"/>
      <c r="AT2349" s="20" t="s">
        <v>174</v>
      </c>
      <c r="AU2349" s="20" t="s">
        <v>87</v>
      </c>
    </row>
    <row r="2350" spans="1:65" s="2" customFormat="1" ht="11.25">
      <c r="A2350" s="37"/>
      <c r="B2350" s="38"/>
      <c r="C2350" s="39"/>
      <c r="D2350" s="194" t="s">
        <v>176</v>
      </c>
      <c r="E2350" s="39"/>
      <c r="F2350" s="195" t="s">
        <v>2925</v>
      </c>
      <c r="G2350" s="39"/>
      <c r="H2350" s="39"/>
      <c r="I2350" s="191"/>
      <c r="J2350" s="39"/>
      <c r="K2350" s="39"/>
      <c r="L2350" s="42"/>
      <c r="M2350" s="192"/>
      <c r="N2350" s="193"/>
      <c r="O2350" s="67"/>
      <c r="P2350" s="67"/>
      <c r="Q2350" s="67"/>
      <c r="R2350" s="67"/>
      <c r="S2350" s="67"/>
      <c r="T2350" s="68"/>
      <c r="U2350" s="37"/>
      <c r="V2350" s="37"/>
      <c r="W2350" s="37"/>
      <c r="X2350" s="37"/>
      <c r="Y2350" s="37"/>
      <c r="Z2350" s="37"/>
      <c r="AA2350" s="37"/>
      <c r="AB2350" s="37"/>
      <c r="AC2350" s="37"/>
      <c r="AD2350" s="37"/>
      <c r="AE2350" s="37"/>
      <c r="AT2350" s="20" t="s">
        <v>176</v>
      </c>
      <c r="AU2350" s="20" t="s">
        <v>87</v>
      </c>
    </row>
    <row r="2351" spans="1:65" s="13" customFormat="1" ht="33.75">
      <c r="B2351" s="196"/>
      <c r="C2351" s="197"/>
      <c r="D2351" s="189" t="s">
        <v>178</v>
      </c>
      <c r="E2351" s="198" t="s">
        <v>21</v>
      </c>
      <c r="F2351" s="199" t="s">
        <v>2279</v>
      </c>
      <c r="G2351" s="197"/>
      <c r="H2351" s="200">
        <v>1144.8789999999999</v>
      </c>
      <c r="I2351" s="201"/>
      <c r="J2351" s="197"/>
      <c r="K2351" s="197"/>
      <c r="L2351" s="202"/>
      <c r="M2351" s="203"/>
      <c r="N2351" s="204"/>
      <c r="O2351" s="204"/>
      <c r="P2351" s="204"/>
      <c r="Q2351" s="204"/>
      <c r="R2351" s="204"/>
      <c r="S2351" s="204"/>
      <c r="T2351" s="205"/>
      <c r="AT2351" s="206" t="s">
        <v>178</v>
      </c>
      <c r="AU2351" s="206" t="s">
        <v>87</v>
      </c>
      <c r="AV2351" s="13" t="s">
        <v>87</v>
      </c>
      <c r="AW2351" s="13" t="s">
        <v>38</v>
      </c>
      <c r="AX2351" s="13" t="s">
        <v>77</v>
      </c>
      <c r="AY2351" s="206" t="s">
        <v>165</v>
      </c>
    </row>
    <row r="2352" spans="1:65" s="13" customFormat="1" ht="11.25">
      <c r="B2352" s="196"/>
      <c r="C2352" s="197"/>
      <c r="D2352" s="189" t="s">
        <v>178</v>
      </c>
      <c r="E2352" s="198" t="s">
        <v>21</v>
      </c>
      <c r="F2352" s="199" t="s">
        <v>2280</v>
      </c>
      <c r="G2352" s="197"/>
      <c r="H2352" s="200">
        <v>159.49600000000001</v>
      </c>
      <c r="I2352" s="201"/>
      <c r="J2352" s="197"/>
      <c r="K2352" s="197"/>
      <c r="L2352" s="202"/>
      <c r="M2352" s="203"/>
      <c r="N2352" s="204"/>
      <c r="O2352" s="204"/>
      <c r="P2352" s="204"/>
      <c r="Q2352" s="204"/>
      <c r="R2352" s="204"/>
      <c r="S2352" s="204"/>
      <c r="T2352" s="205"/>
      <c r="AT2352" s="206" t="s">
        <v>178</v>
      </c>
      <c r="AU2352" s="206" t="s">
        <v>87</v>
      </c>
      <c r="AV2352" s="13" t="s">
        <v>87</v>
      </c>
      <c r="AW2352" s="13" t="s">
        <v>38</v>
      </c>
      <c r="AX2352" s="13" t="s">
        <v>77</v>
      </c>
      <c r="AY2352" s="206" t="s">
        <v>165</v>
      </c>
    </row>
    <row r="2353" spans="1:65" s="14" customFormat="1" ht="11.25">
      <c r="B2353" s="207"/>
      <c r="C2353" s="208"/>
      <c r="D2353" s="189" t="s">
        <v>178</v>
      </c>
      <c r="E2353" s="209" t="s">
        <v>21</v>
      </c>
      <c r="F2353" s="210" t="s">
        <v>180</v>
      </c>
      <c r="G2353" s="208"/>
      <c r="H2353" s="211">
        <v>1304.375</v>
      </c>
      <c r="I2353" s="212"/>
      <c r="J2353" s="208"/>
      <c r="K2353" s="208"/>
      <c r="L2353" s="213"/>
      <c r="M2353" s="214"/>
      <c r="N2353" s="215"/>
      <c r="O2353" s="215"/>
      <c r="P2353" s="215"/>
      <c r="Q2353" s="215"/>
      <c r="R2353" s="215"/>
      <c r="S2353" s="215"/>
      <c r="T2353" s="216"/>
      <c r="AT2353" s="217" t="s">
        <v>178</v>
      </c>
      <c r="AU2353" s="217" t="s">
        <v>87</v>
      </c>
      <c r="AV2353" s="14" t="s">
        <v>172</v>
      </c>
      <c r="AW2353" s="14" t="s">
        <v>38</v>
      </c>
      <c r="AX2353" s="14" t="s">
        <v>85</v>
      </c>
      <c r="AY2353" s="217" t="s">
        <v>165</v>
      </c>
    </row>
    <row r="2354" spans="1:65" s="2" customFormat="1" ht="24.2" customHeight="1">
      <c r="A2354" s="37"/>
      <c r="B2354" s="38"/>
      <c r="C2354" s="239" t="s">
        <v>2926</v>
      </c>
      <c r="D2354" s="239" t="s">
        <v>281</v>
      </c>
      <c r="E2354" s="240" t="s">
        <v>2927</v>
      </c>
      <c r="F2354" s="241" t="s">
        <v>2928</v>
      </c>
      <c r="G2354" s="242" t="s">
        <v>189</v>
      </c>
      <c r="H2354" s="243">
        <v>1434.8119999999999</v>
      </c>
      <c r="I2354" s="244"/>
      <c r="J2354" s="245">
        <f>ROUND(I2354*H2354,2)</f>
        <v>0</v>
      </c>
      <c r="K2354" s="241" t="s">
        <v>171</v>
      </c>
      <c r="L2354" s="246"/>
      <c r="M2354" s="247" t="s">
        <v>21</v>
      </c>
      <c r="N2354" s="248" t="s">
        <v>48</v>
      </c>
      <c r="O2354" s="67"/>
      <c r="P2354" s="185">
        <f>O2354*H2354</f>
        <v>0</v>
      </c>
      <c r="Q2354" s="185">
        <v>1.0000000000000001E-5</v>
      </c>
      <c r="R2354" s="185">
        <f>Q2354*H2354</f>
        <v>1.4348120000000001E-2</v>
      </c>
      <c r="S2354" s="185">
        <v>0</v>
      </c>
      <c r="T2354" s="186">
        <f>S2354*H2354</f>
        <v>0</v>
      </c>
      <c r="U2354" s="37"/>
      <c r="V2354" s="37"/>
      <c r="W2354" s="37"/>
      <c r="X2354" s="37"/>
      <c r="Y2354" s="37"/>
      <c r="Z2354" s="37"/>
      <c r="AA2354" s="37"/>
      <c r="AB2354" s="37"/>
      <c r="AC2354" s="37"/>
      <c r="AD2354" s="37"/>
      <c r="AE2354" s="37"/>
      <c r="AR2354" s="187" t="s">
        <v>404</v>
      </c>
      <c r="AT2354" s="187" t="s">
        <v>281</v>
      </c>
      <c r="AU2354" s="187" t="s">
        <v>87</v>
      </c>
      <c r="AY2354" s="20" t="s">
        <v>165</v>
      </c>
      <c r="BE2354" s="188">
        <f>IF(N2354="základní",J2354,0)</f>
        <v>0</v>
      </c>
      <c r="BF2354" s="188">
        <f>IF(N2354="snížená",J2354,0)</f>
        <v>0</v>
      </c>
      <c r="BG2354" s="188">
        <f>IF(N2354="zákl. přenesená",J2354,0)</f>
        <v>0</v>
      </c>
      <c r="BH2354" s="188">
        <f>IF(N2354="sníž. přenesená",J2354,0)</f>
        <v>0</v>
      </c>
      <c r="BI2354" s="188">
        <f>IF(N2354="nulová",J2354,0)</f>
        <v>0</v>
      </c>
      <c r="BJ2354" s="20" t="s">
        <v>85</v>
      </c>
      <c r="BK2354" s="188">
        <f>ROUND(I2354*H2354,2)</f>
        <v>0</v>
      </c>
      <c r="BL2354" s="20" t="s">
        <v>286</v>
      </c>
      <c r="BM2354" s="187" t="s">
        <v>2929</v>
      </c>
    </row>
    <row r="2355" spans="1:65" s="2" customFormat="1" ht="19.5">
      <c r="A2355" s="37"/>
      <c r="B2355" s="38"/>
      <c r="C2355" s="39"/>
      <c r="D2355" s="189" t="s">
        <v>174</v>
      </c>
      <c r="E2355" s="39"/>
      <c r="F2355" s="190" t="s">
        <v>2928</v>
      </c>
      <c r="G2355" s="39"/>
      <c r="H2355" s="39"/>
      <c r="I2355" s="191"/>
      <c r="J2355" s="39"/>
      <c r="K2355" s="39"/>
      <c r="L2355" s="42"/>
      <c r="M2355" s="192"/>
      <c r="N2355" s="193"/>
      <c r="O2355" s="67"/>
      <c r="P2355" s="67"/>
      <c r="Q2355" s="67"/>
      <c r="R2355" s="67"/>
      <c r="S2355" s="67"/>
      <c r="T2355" s="68"/>
      <c r="U2355" s="37"/>
      <c r="V2355" s="37"/>
      <c r="W2355" s="37"/>
      <c r="X2355" s="37"/>
      <c r="Y2355" s="37"/>
      <c r="Z2355" s="37"/>
      <c r="AA2355" s="37"/>
      <c r="AB2355" s="37"/>
      <c r="AC2355" s="37"/>
      <c r="AD2355" s="37"/>
      <c r="AE2355" s="37"/>
      <c r="AT2355" s="20" t="s">
        <v>174</v>
      </c>
      <c r="AU2355" s="20" t="s">
        <v>87</v>
      </c>
    </row>
    <row r="2356" spans="1:65" s="13" customFormat="1" ht="33.75">
      <c r="B2356" s="196"/>
      <c r="C2356" s="197"/>
      <c r="D2356" s="189" t="s">
        <v>178</v>
      </c>
      <c r="E2356" s="198" t="s">
        <v>21</v>
      </c>
      <c r="F2356" s="199" t="s">
        <v>2930</v>
      </c>
      <c r="G2356" s="197"/>
      <c r="H2356" s="200">
        <v>1259.367</v>
      </c>
      <c r="I2356" s="201"/>
      <c r="J2356" s="197"/>
      <c r="K2356" s="197"/>
      <c r="L2356" s="202"/>
      <c r="M2356" s="203"/>
      <c r="N2356" s="204"/>
      <c r="O2356" s="204"/>
      <c r="P2356" s="204"/>
      <c r="Q2356" s="204"/>
      <c r="R2356" s="204"/>
      <c r="S2356" s="204"/>
      <c r="T2356" s="205"/>
      <c r="AT2356" s="206" t="s">
        <v>178</v>
      </c>
      <c r="AU2356" s="206" t="s">
        <v>87</v>
      </c>
      <c r="AV2356" s="13" t="s">
        <v>87</v>
      </c>
      <c r="AW2356" s="13" t="s">
        <v>38</v>
      </c>
      <c r="AX2356" s="13" t="s">
        <v>77</v>
      </c>
      <c r="AY2356" s="206" t="s">
        <v>165</v>
      </c>
    </row>
    <row r="2357" spans="1:65" s="13" customFormat="1" ht="11.25">
      <c r="B2357" s="196"/>
      <c r="C2357" s="197"/>
      <c r="D2357" s="189" t="s">
        <v>178</v>
      </c>
      <c r="E2357" s="198" t="s">
        <v>21</v>
      </c>
      <c r="F2357" s="199" t="s">
        <v>2931</v>
      </c>
      <c r="G2357" s="197"/>
      <c r="H2357" s="200">
        <v>175.44499999999999</v>
      </c>
      <c r="I2357" s="201"/>
      <c r="J2357" s="197"/>
      <c r="K2357" s="197"/>
      <c r="L2357" s="202"/>
      <c r="M2357" s="203"/>
      <c r="N2357" s="204"/>
      <c r="O2357" s="204"/>
      <c r="P2357" s="204"/>
      <c r="Q2357" s="204"/>
      <c r="R2357" s="204"/>
      <c r="S2357" s="204"/>
      <c r="T2357" s="205"/>
      <c r="AT2357" s="206" t="s">
        <v>178</v>
      </c>
      <c r="AU2357" s="206" t="s">
        <v>87</v>
      </c>
      <c r="AV2357" s="13" t="s">
        <v>87</v>
      </c>
      <c r="AW2357" s="13" t="s">
        <v>38</v>
      </c>
      <c r="AX2357" s="13" t="s">
        <v>77</v>
      </c>
      <c r="AY2357" s="206" t="s">
        <v>165</v>
      </c>
    </row>
    <row r="2358" spans="1:65" s="14" customFormat="1" ht="11.25">
      <c r="B2358" s="207"/>
      <c r="C2358" s="208"/>
      <c r="D2358" s="189" t="s">
        <v>178</v>
      </c>
      <c r="E2358" s="209" t="s">
        <v>21</v>
      </c>
      <c r="F2358" s="210" t="s">
        <v>180</v>
      </c>
      <c r="G2358" s="208"/>
      <c r="H2358" s="211">
        <v>1434.8119999999999</v>
      </c>
      <c r="I2358" s="212"/>
      <c r="J2358" s="208"/>
      <c r="K2358" s="208"/>
      <c r="L2358" s="213"/>
      <c r="M2358" s="214"/>
      <c r="N2358" s="215"/>
      <c r="O2358" s="215"/>
      <c r="P2358" s="215"/>
      <c r="Q2358" s="215"/>
      <c r="R2358" s="215"/>
      <c r="S2358" s="215"/>
      <c r="T2358" s="216"/>
      <c r="AT2358" s="217" t="s">
        <v>178</v>
      </c>
      <c r="AU2358" s="217" t="s">
        <v>87</v>
      </c>
      <c r="AV2358" s="14" t="s">
        <v>172</v>
      </c>
      <c r="AW2358" s="14" t="s">
        <v>38</v>
      </c>
      <c r="AX2358" s="14" t="s">
        <v>85</v>
      </c>
      <c r="AY2358" s="217" t="s">
        <v>165</v>
      </c>
    </row>
    <row r="2359" spans="1:65" s="2" customFormat="1" ht="24.2" customHeight="1">
      <c r="A2359" s="37"/>
      <c r="B2359" s="38"/>
      <c r="C2359" s="176" t="s">
        <v>2932</v>
      </c>
      <c r="D2359" s="176" t="s">
        <v>167</v>
      </c>
      <c r="E2359" s="177" t="s">
        <v>2933</v>
      </c>
      <c r="F2359" s="178" t="s">
        <v>2934</v>
      </c>
      <c r="G2359" s="179" t="s">
        <v>189</v>
      </c>
      <c r="H2359" s="180">
        <v>160.822</v>
      </c>
      <c r="I2359" s="181"/>
      <c r="J2359" s="182">
        <f>ROUND(I2359*H2359,2)</f>
        <v>0</v>
      </c>
      <c r="K2359" s="178" t="s">
        <v>171</v>
      </c>
      <c r="L2359" s="42"/>
      <c r="M2359" s="183" t="s">
        <v>21</v>
      </c>
      <c r="N2359" s="184" t="s">
        <v>48</v>
      </c>
      <c r="O2359" s="67"/>
      <c r="P2359" s="185">
        <f>O2359*H2359</f>
        <v>0</v>
      </c>
      <c r="Q2359" s="185">
        <v>0</v>
      </c>
      <c r="R2359" s="185">
        <f>Q2359*H2359</f>
        <v>0</v>
      </c>
      <c r="S2359" s="185">
        <v>0</v>
      </c>
      <c r="T2359" s="186">
        <f>S2359*H2359</f>
        <v>0</v>
      </c>
      <c r="U2359" s="37"/>
      <c r="V2359" s="37"/>
      <c r="W2359" s="37"/>
      <c r="X2359" s="37"/>
      <c r="Y2359" s="37"/>
      <c r="Z2359" s="37"/>
      <c r="AA2359" s="37"/>
      <c r="AB2359" s="37"/>
      <c r="AC2359" s="37"/>
      <c r="AD2359" s="37"/>
      <c r="AE2359" s="37"/>
      <c r="AR2359" s="187" t="s">
        <v>286</v>
      </c>
      <c r="AT2359" s="187" t="s">
        <v>167</v>
      </c>
      <c r="AU2359" s="187" t="s">
        <v>87</v>
      </c>
      <c r="AY2359" s="20" t="s">
        <v>165</v>
      </c>
      <c r="BE2359" s="188">
        <f>IF(N2359="základní",J2359,0)</f>
        <v>0</v>
      </c>
      <c r="BF2359" s="188">
        <f>IF(N2359="snížená",J2359,0)</f>
        <v>0</v>
      </c>
      <c r="BG2359" s="188">
        <f>IF(N2359="zákl. přenesená",J2359,0)</f>
        <v>0</v>
      </c>
      <c r="BH2359" s="188">
        <f>IF(N2359="sníž. přenesená",J2359,0)</f>
        <v>0</v>
      </c>
      <c r="BI2359" s="188">
        <f>IF(N2359="nulová",J2359,0)</f>
        <v>0</v>
      </c>
      <c r="BJ2359" s="20" t="s">
        <v>85</v>
      </c>
      <c r="BK2359" s="188">
        <f>ROUND(I2359*H2359,2)</f>
        <v>0</v>
      </c>
      <c r="BL2359" s="20" t="s">
        <v>286</v>
      </c>
      <c r="BM2359" s="187" t="s">
        <v>2935</v>
      </c>
    </row>
    <row r="2360" spans="1:65" s="2" customFormat="1" ht="19.5">
      <c r="A2360" s="37"/>
      <c r="B2360" s="38"/>
      <c r="C2360" s="39"/>
      <c r="D2360" s="189" t="s">
        <v>174</v>
      </c>
      <c r="E2360" s="39"/>
      <c r="F2360" s="190" t="s">
        <v>2936</v>
      </c>
      <c r="G2360" s="39"/>
      <c r="H2360" s="39"/>
      <c r="I2360" s="191"/>
      <c r="J2360" s="39"/>
      <c r="K2360" s="39"/>
      <c r="L2360" s="42"/>
      <c r="M2360" s="192"/>
      <c r="N2360" s="193"/>
      <c r="O2360" s="67"/>
      <c r="P2360" s="67"/>
      <c r="Q2360" s="67"/>
      <c r="R2360" s="67"/>
      <c r="S2360" s="67"/>
      <c r="T2360" s="68"/>
      <c r="U2360" s="37"/>
      <c r="V2360" s="37"/>
      <c r="W2360" s="37"/>
      <c r="X2360" s="37"/>
      <c r="Y2360" s="37"/>
      <c r="Z2360" s="37"/>
      <c r="AA2360" s="37"/>
      <c r="AB2360" s="37"/>
      <c r="AC2360" s="37"/>
      <c r="AD2360" s="37"/>
      <c r="AE2360" s="37"/>
      <c r="AT2360" s="20" t="s">
        <v>174</v>
      </c>
      <c r="AU2360" s="20" t="s">
        <v>87</v>
      </c>
    </row>
    <row r="2361" spans="1:65" s="2" customFormat="1" ht="11.25">
      <c r="A2361" s="37"/>
      <c r="B2361" s="38"/>
      <c r="C2361" s="39"/>
      <c r="D2361" s="194" t="s">
        <v>176</v>
      </c>
      <c r="E2361" s="39"/>
      <c r="F2361" s="195" t="s">
        <v>2937</v>
      </c>
      <c r="G2361" s="39"/>
      <c r="H2361" s="39"/>
      <c r="I2361" s="191"/>
      <c r="J2361" s="39"/>
      <c r="K2361" s="39"/>
      <c r="L2361" s="42"/>
      <c r="M2361" s="192"/>
      <c r="N2361" s="193"/>
      <c r="O2361" s="67"/>
      <c r="P2361" s="67"/>
      <c r="Q2361" s="67"/>
      <c r="R2361" s="67"/>
      <c r="S2361" s="67"/>
      <c r="T2361" s="68"/>
      <c r="U2361" s="37"/>
      <c r="V2361" s="37"/>
      <c r="W2361" s="37"/>
      <c r="X2361" s="37"/>
      <c r="Y2361" s="37"/>
      <c r="Z2361" s="37"/>
      <c r="AA2361" s="37"/>
      <c r="AB2361" s="37"/>
      <c r="AC2361" s="37"/>
      <c r="AD2361" s="37"/>
      <c r="AE2361" s="37"/>
      <c r="AT2361" s="20" t="s">
        <v>176</v>
      </c>
      <c r="AU2361" s="20" t="s">
        <v>87</v>
      </c>
    </row>
    <row r="2362" spans="1:65" s="13" customFormat="1" ht="11.25">
      <c r="B2362" s="196"/>
      <c r="C2362" s="197"/>
      <c r="D2362" s="189" t="s">
        <v>178</v>
      </c>
      <c r="E2362" s="198" t="s">
        <v>21</v>
      </c>
      <c r="F2362" s="199" t="s">
        <v>2866</v>
      </c>
      <c r="G2362" s="197"/>
      <c r="H2362" s="200">
        <v>85.5</v>
      </c>
      <c r="I2362" s="201"/>
      <c r="J2362" s="197"/>
      <c r="K2362" s="197"/>
      <c r="L2362" s="202"/>
      <c r="M2362" s="203"/>
      <c r="N2362" s="204"/>
      <c r="O2362" s="204"/>
      <c r="P2362" s="204"/>
      <c r="Q2362" s="204"/>
      <c r="R2362" s="204"/>
      <c r="S2362" s="204"/>
      <c r="T2362" s="205"/>
      <c r="AT2362" s="206" t="s">
        <v>178</v>
      </c>
      <c r="AU2362" s="206" t="s">
        <v>87</v>
      </c>
      <c r="AV2362" s="13" t="s">
        <v>87</v>
      </c>
      <c r="AW2362" s="13" t="s">
        <v>38</v>
      </c>
      <c r="AX2362" s="13" t="s">
        <v>77</v>
      </c>
      <c r="AY2362" s="206" t="s">
        <v>165</v>
      </c>
    </row>
    <row r="2363" spans="1:65" s="13" customFormat="1" ht="11.25">
      <c r="B2363" s="196"/>
      <c r="C2363" s="197"/>
      <c r="D2363" s="189" t="s">
        <v>178</v>
      </c>
      <c r="E2363" s="198" t="s">
        <v>21</v>
      </c>
      <c r="F2363" s="199" t="s">
        <v>2867</v>
      </c>
      <c r="G2363" s="197"/>
      <c r="H2363" s="200">
        <v>75.322000000000003</v>
      </c>
      <c r="I2363" s="201"/>
      <c r="J2363" s="197"/>
      <c r="K2363" s="197"/>
      <c r="L2363" s="202"/>
      <c r="M2363" s="203"/>
      <c r="N2363" s="204"/>
      <c r="O2363" s="204"/>
      <c r="P2363" s="204"/>
      <c r="Q2363" s="204"/>
      <c r="R2363" s="204"/>
      <c r="S2363" s="204"/>
      <c r="T2363" s="205"/>
      <c r="AT2363" s="206" t="s">
        <v>178</v>
      </c>
      <c r="AU2363" s="206" t="s">
        <v>87</v>
      </c>
      <c r="AV2363" s="13" t="s">
        <v>87</v>
      </c>
      <c r="AW2363" s="13" t="s">
        <v>38</v>
      </c>
      <c r="AX2363" s="13" t="s">
        <v>77</v>
      </c>
      <c r="AY2363" s="206" t="s">
        <v>165</v>
      </c>
    </row>
    <row r="2364" spans="1:65" s="14" customFormat="1" ht="11.25">
      <c r="B2364" s="207"/>
      <c r="C2364" s="208"/>
      <c r="D2364" s="189" t="s">
        <v>178</v>
      </c>
      <c r="E2364" s="209" t="s">
        <v>21</v>
      </c>
      <c r="F2364" s="210" t="s">
        <v>180</v>
      </c>
      <c r="G2364" s="208"/>
      <c r="H2364" s="211">
        <v>160.822</v>
      </c>
      <c r="I2364" s="212"/>
      <c r="J2364" s="208"/>
      <c r="K2364" s="208"/>
      <c r="L2364" s="213"/>
      <c r="M2364" s="214"/>
      <c r="N2364" s="215"/>
      <c r="O2364" s="215"/>
      <c r="P2364" s="215"/>
      <c r="Q2364" s="215"/>
      <c r="R2364" s="215"/>
      <c r="S2364" s="215"/>
      <c r="T2364" s="216"/>
      <c r="AT2364" s="217" t="s">
        <v>178</v>
      </c>
      <c r="AU2364" s="217" t="s">
        <v>87</v>
      </c>
      <c r="AV2364" s="14" t="s">
        <v>172</v>
      </c>
      <c r="AW2364" s="14" t="s">
        <v>38</v>
      </c>
      <c r="AX2364" s="14" t="s">
        <v>85</v>
      </c>
      <c r="AY2364" s="217" t="s">
        <v>165</v>
      </c>
    </row>
    <row r="2365" spans="1:65" s="2" customFormat="1" ht="24.2" customHeight="1">
      <c r="A2365" s="37"/>
      <c r="B2365" s="38"/>
      <c r="C2365" s="176" t="s">
        <v>2938</v>
      </c>
      <c r="D2365" s="176" t="s">
        <v>167</v>
      </c>
      <c r="E2365" s="177" t="s">
        <v>2939</v>
      </c>
      <c r="F2365" s="178" t="s">
        <v>2940</v>
      </c>
      <c r="G2365" s="179" t="s">
        <v>189</v>
      </c>
      <c r="H2365" s="180">
        <v>236.5</v>
      </c>
      <c r="I2365" s="181"/>
      <c r="J2365" s="182">
        <f>ROUND(I2365*H2365,2)</f>
        <v>0</v>
      </c>
      <c r="K2365" s="178" t="s">
        <v>171</v>
      </c>
      <c r="L2365" s="42"/>
      <c r="M2365" s="183" t="s">
        <v>21</v>
      </c>
      <c r="N2365" s="184" t="s">
        <v>48</v>
      </c>
      <c r="O2365" s="67"/>
      <c r="P2365" s="185">
        <f>O2365*H2365</f>
        <v>0</v>
      </c>
      <c r="Q2365" s="185">
        <v>0</v>
      </c>
      <c r="R2365" s="185">
        <f>Q2365*H2365</f>
        <v>0</v>
      </c>
      <c r="S2365" s="185">
        <v>0</v>
      </c>
      <c r="T2365" s="186">
        <f>S2365*H2365</f>
        <v>0</v>
      </c>
      <c r="U2365" s="37"/>
      <c r="V2365" s="37"/>
      <c r="W2365" s="37"/>
      <c r="X2365" s="37"/>
      <c r="Y2365" s="37"/>
      <c r="Z2365" s="37"/>
      <c r="AA2365" s="37"/>
      <c r="AB2365" s="37"/>
      <c r="AC2365" s="37"/>
      <c r="AD2365" s="37"/>
      <c r="AE2365" s="37"/>
      <c r="AR2365" s="187" t="s">
        <v>286</v>
      </c>
      <c r="AT2365" s="187" t="s">
        <v>167</v>
      </c>
      <c r="AU2365" s="187" t="s">
        <v>87</v>
      </c>
      <c r="AY2365" s="20" t="s">
        <v>165</v>
      </c>
      <c r="BE2365" s="188">
        <f>IF(N2365="základní",J2365,0)</f>
        <v>0</v>
      </c>
      <c r="BF2365" s="188">
        <f>IF(N2365="snížená",J2365,0)</f>
        <v>0</v>
      </c>
      <c r="BG2365" s="188">
        <f>IF(N2365="zákl. přenesená",J2365,0)</f>
        <v>0</v>
      </c>
      <c r="BH2365" s="188">
        <f>IF(N2365="sníž. přenesená",J2365,0)</f>
        <v>0</v>
      </c>
      <c r="BI2365" s="188">
        <f>IF(N2365="nulová",J2365,0)</f>
        <v>0</v>
      </c>
      <c r="BJ2365" s="20" t="s">
        <v>85</v>
      </c>
      <c r="BK2365" s="188">
        <f>ROUND(I2365*H2365,2)</f>
        <v>0</v>
      </c>
      <c r="BL2365" s="20" t="s">
        <v>286</v>
      </c>
      <c r="BM2365" s="187" t="s">
        <v>2941</v>
      </c>
    </row>
    <row r="2366" spans="1:65" s="2" customFormat="1" ht="19.5">
      <c r="A2366" s="37"/>
      <c r="B2366" s="38"/>
      <c r="C2366" s="39"/>
      <c r="D2366" s="189" t="s">
        <v>174</v>
      </c>
      <c r="E2366" s="39"/>
      <c r="F2366" s="190" t="s">
        <v>2942</v>
      </c>
      <c r="G2366" s="39"/>
      <c r="H2366" s="39"/>
      <c r="I2366" s="191"/>
      <c r="J2366" s="39"/>
      <c r="K2366" s="39"/>
      <c r="L2366" s="42"/>
      <c r="M2366" s="192"/>
      <c r="N2366" s="193"/>
      <c r="O2366" s="67"/>
      <c r="P2366" s="67"/>
      <c r="Q2366" s="67"/>
      <c r="R2366" s="67"/>
      <c r="S2366" s="67"/>
      <c r="T2366" s="68"/>
      <c r="U2366" s="37"/>
      <c r="V2366" s="37"/>
      <c r="W2366" s="37"/>
      <c r="X2366" s="37"/>
      <c r="Y2366" s="37"/>
      <c r="Z2366" s="37"/>
      <c r="AA2366" s="37"/>
      <c r="AB2366" s="37"/>
      <c r="AC2366" s="37"/>
      <c r="AD2366" s="37"/>
      <c r="AE2366" s="37"/>
      <c r="AT2366" s="20" t="s">
        <v>174</v>
      </c>
      <c r="AU2366" s="20" t="s">
        <v>87</v>
      </c>
    </row>
    <row r="2367" spans="1:65" s="2" customFormat="1" ht="11.25">
      <c r="A2367" s="37"/>
      <c r="B2367" s="38"/>
      <c r="C2367" s="39"/>
      <c r="D2367" s="194" t="s">
        <v>176</v>
      </c>
      <c r="E2367" s="39"/>
      <c r="F2367" s="195" t="s">
        <v>2943</v>
      </c>
      <c r="G2367" s="39"/>
      <c r="H2367" s="39"/>
      <c r="I2367" s="191"/>
      <c r="J2367" s="39"/>
      <c r="K2367" s="39"/>
      <c r="L2367" s="42"/>
      <c r="M2367" s="192"/>
      <c r="N2367" s="193"/>
      <c r="O2367" s="67"/>
      <c r="P2367" s="67"/>
      <c r="Q2367" s="67"/>
      <c r="R2367" s="67"/>
      <c r="S2367" s="67"/>
      <c r="T2367" s="68"/>
      <c r="U2367" s="37"/>
      <c r="V2367" s="37"/>
      <c r="W2367" s="37"/>
      <c r="X2367" s="37"/>
      <c r="Y2367" s="37"/>
      <c r="Z2367" s="37"/>
      <c r="AA2367" s="37"/>
      <c r="AB2367" s="37"/>
      <c r="AC2367" s="37"/>
      <c r="AD2367" s="37"/>
      <c r="AE2367" s="37"/>
      <c r="AT2367" s="20" t="s">
        <v>176</v>
      </c>
      <c r="AU2367" s="20" t="s">
        <v>87</v>
      </c>
    </row>
    <row r="2368" spans="1:65" s="13" customFormat="1" ht="22.5">
      <c r="B2368" s="196"/>
      <c r="C2368" s="197"/>
      <c r="D2368" s="189" t="s">
        <v>178</v>
      </c>
      <c r="E2368" s="198" t="s">
        <v>21</v>
      </c>
      <c r="F2368" s="199" t="s">
        <v>2852</v>
      </c>
      <c r="G2368" s="197"/>
      <c r="H2368" s="200">
        <v>182</v>
      </c>
      <c r="I2368" s="201"/>
      <c r="J2368" s="197"/>
      <c r="K2368" s="197"/>
      <c r="L2368" s="202"/>
      <c r="M2368" s="203"/>
      <c r="N2368" s="204"/>
      <c r="O2368" s="204"/>
      <c r="P2368" s="204"/>
      <c r="Q2368" s="204"/>
      <c r="R2368" s="204"/>
      <c r="S2368" s="204"/>
      <c r="T2368" s="205"/>
      <c r="AT2368" s="206" t="s">
        <v>178</v>
      </c>
      <c r="AU2368" s="206" t="s">
        <v>87</v>
      </c>
      <c r="AV2368" s="13" t="s">
        <v>87</v>
      </c>
      <c r="AW2368" s="13" t="s">
        <v>38</v>
      </c>
      <c r="AX2368" s="13" t="s">
        <v>77</v>
      </c>
      <c r="AY2368" s="206" t="s">
        <v>165</v>
      </c>
    </row>
    <row r="2369" spans="1:65" s="13" customFormat="1" ht="22.5">
      <c r="B2369" s="196"/>
      <c r="C2369" s="197"/>
      <c r="D2369" s="189" t="s">
        <v>178</v>
      </c>
      <c r="E2369" s="198" t="s">
        <v>21</v>
      </c>
      <c r="F2369" s="199" t="s">
        <v>2853</v>
      </c>
      <c r="G2369" s="197"/>
      <c r="H2369" s="200">
        <v>54.5</v>
      </c>
      <c r="I2369" s="201"/>
      <c r="J2369" s="197"/>
      <c r="K2369" s="197"/>
      <c r="L2369" s="202"/>
      <c r="M2369" s="203"/>
      <c r="N2369" s="204"/>
      <c r="O2369" s="204"/>
      <c r="P2369" s="204"/>
      <c r="Q2369" s="204"/>
      <c r="R2369" s="204"/>
      <c r="S2369" s="204"/>
      <c r="T2369" s="205"/>
      <c r="AT2369" s="206" t="s">
        <v>178</v>
      </c>
      <c r="AU2369" s="206" t="s">
        <v>87</v>
      </c>
      <c r="AV2369" s="13" t="s">
        <v>87</v>
      </c>
      <c r="AW2369" s="13" t="s">
        <v>38</v>
      </c>
      <c r="AX2369" s="13" t="s">
        <v>77</v>
      </c>
      <c r="AY2369" s="206" t="s">
        <v>165</v>
      </c>
    </row>
    <row r="2370" spans="1:65" s="14" customFormat="1" ht="11.25">
      <c r="B2370" s="207"/>
      <c r="C2370" s="208"/>
      <c r="D2370" s="189" t="s">
        <v>178</v>
      </c>
      <c r="E2370" s="209" t="s">
        <v>21</v>
      </c>
      <c r="F2370" s="210" t="s">
        <v>180</v>
      </c>
      <c r="G2370" s="208"/>
      <c r="H2370" s="211">
        <v>236.5</v>
      </c>
      <c r="I2370" s="212"/>
      <c r="J2370" s="208"/>
      <c r="K2370" s="208"/>
      <c r="L2370" s="213"/>
      <c r="M2370" s="214"/>
      <c r="N2370" s="215"/>
      <c r="O2370" s="215"/>
      <c r="P2370" s="215"/>
      <c r="Q2370" s="215"/>
      <c r="R2370" s="215"/>
      <c r="S2370" s="215"/>
      <c r="T2370" s="216"/>
      <c r="AT2370" s="217" t="s">
        <v>178</v>
      </c>
      <c r="AU2370" s="217" t="s">
        <v>87</v>
      </c>
      <c r="AV2370" s="14" t="s">
        <v>172</v>
      </c>
      <c r="AW2370" s="14" t="s">
        <v>38</v>
      </c>
      <c r="AX2370" s="14" t="s">
        <v>85</v>
      </c>
      <c r="AY2370" s="217" t="s">
        <v>165</v>
      </c>
    </row>
    <row r="2371" spans="1:65" s="2" customFormat="1" ht="24.2" customHeight="1">
      <c r="A2371" s="37"/>
      <c r="B2371" s="38"/>
      <c r="C2371" s="176" t="s">
        <v>2944</v>
      </c>
      <c r="D2371" s="176" t="s">
        <v>167</v>
      </c>
      <c r="E2371" s="177" t="s">
        <v>2945</v>
      </c>
      <c r="F2371" s="178" t="s">
        <v>2946</v>
      </c>
      <c r="G2371" s="179" t="s">
        <v>170</v>
      </c>
      <c r="H2371" s="180">
        <v>2472.9380000000001</v>
      </c>
      <c r="I2371" s="181"/>
      <c r="J2371" s="182">
        <f>ROUND(I2371*H2371,2)</f>
        <v>0</v>
      </c>
      <c r="K2371" s="178" t="s">
        <v>171</v>
      </c>
      <c r="L2371" s="42"/>
      <c r="M2371" s="183" t="s">
        <v>21</v>
      </c>
      <c r="N2371" s="184" t="s">
        <v>48</v>
      </c>
      <c r="O2371" s="67"/>
      <c r="P2371" s="185">
        <f>O2371*H2371</f>
        <v>0</v>
      </c>
      <c r="Q2371" s="185">
        <v>0</v>
      </c>
      <c r="R2371" s="185">
        <f>Q2371*H2371</f>
        <v>0</v>
      </c>
      <c r="S2371" s="185">
        <v>0</v>
      </c>
      <c r="T2371" s="186">
        <f>S2371*H2371</f>
        <v>0</v>
      </c>
      <c r="U2371" s="37"/>
      <c r="V2371" s="37"/>
      <c r="W2371" s="37"/>
      <c r="X2371" s="37"/>
      <c r="Y2371" s="37"/>
      <c r="Z2371" s="37"/>
      <c r="AA2371" s="37"/>
      <c r="AB2371" s="37"/>
      <c r="AC2371" s="37"/>
      <c r="AD2371" s="37"/>
      <c r="AE2371" s="37"/>
      <c r="AR2371" s="187" t="s">
        <v>286</v>
      </c>
      <c r="AT2371" s="187" t="s">
        <v>167</v>
      </c>
      <c r="AU2371" s="187" t="s">
        <v>87</v>
      </c>
      <c r="AY2371" s="20" t="s">
        <v>165</v>
      </c>
      <c r="BE2371" s="188">
        <f>IF(N2371="základní",J2371,0)</f>
        <v>0</v>
      </c>
      <c r="BF2371" s="188">
        <f>IF(N2371="snížená",J2371,0)</f>
        <v>0</v>
      </c>
      <c r="BG2371" s="188">
        <f>IF(N2371="zákl. přenesená",J2371,0)</f>
        <v>0</v>
      </c>
      <c r="BH2371" s="188">
        <f>IF(N2371="sníž. přenesená",J2371,0)</f>
        <v>0</v>
      </c>
      <c r="BI2371" s="188">
        <f>IF(N2371="nulová",J2371,0)</f>
        <v>0</v>
      </c>
      <c r="BJ2371" s="20" t="s">
        <v>85</v>
      </c>
      <c r="BK2371" s="188">
        <f>ROUND(I2371*H2371,2)</f>
        <v>0</v>
      </c>
      <c r="BL2371" s="20" t="s">
        <v>286</v>
      </c>
      <c r="BM2371" s="187" t="s">
        <v>2947</v>
      </c>
    </row>
    <row r="2372" spans="1:65" s="2" customFormat="1" ht="19.5">
      <c r="A2372" s="37"/>
      <c r="B2372" s="38"/>
      <c r="C2372" s="39"/>
      <c r="D2372" s="189" t="s">
        <v>174</v>
      </c>
      <c r="E2372" s="39"/>
      <c r="F2372" s="190" t="s">
        <v>2948</v>
      </c>
      <c r="G2372" s="39"/>
      <c r="H2372" s="39"/>
      <c r="I2372" s="191"/>
      <c r="J2372" s="39"/>
      <c r="K2372" s="39"/>
      <c r="L2372" s="42"/>
      <c r="M2372" s="192"/>
      <c r="N2372" s="193"/>
      <c r="O2372" s="67"/>
      <c r="P2372" s="67"/>
      <c r="Q2372" s="67"/>
      <c r="R2372" s="67"/>
      <c r="S2372" s="67"/>
      <c r="T2372" s="68"/>
      <c r="U2372" s="37"/>
      <c r="V2372" s="37"/>
      <c r="W2372" s="37"/>
      <c r="X2372" s="37"/>
      <c r="Y2372" s="37"/>
      <c r="Z2372" s="37"/>
      <c r="AA2372" s="37"/>
      <c r="AB2372" s="37"/>
      <c r="AC2372" s="37"/>
      <c r="AD2372" s="37"/>
      <c r="AE2372" s="37"/>
      <c r="AT2372" s="20" t="s">
        <v>174</v>
      </c>
      <c r="AU2372" s="20" t="s">
        <v>87</v>
      </c>
    </row>
    <row r="2373" spans="1:65" s="2" customFormat="1" ht="11.25">
      <c r="A2373" s="37"/>
      <c r="B2373" s="38"/>
      <c r="C2373" s="39"/>
      <c r="D2373" s="194" t="s">
        <v>176</v>
      </c>
      <c r="E2373" s="39"/>
      <c r="F2373" s="195" t="s">
        <v>2949</v>
      </c>
      <c r="G2373" s="39"/>
      <c r="H2373" s="39"/>
      <c r="I2373" s="191"/>
      <c r="J2373" s="39"/>
      <c r="K2373" s="39"/>
      <c r="L2373" s="42"/>
      <c r="M2373" s="192"/>
      <c r="N2373" s="193"/>
      <c r="O2373" s="67"/>
      <c r="P2373" s="67"/>
      <c r="Q2373" s="67"/>
      <c r="R2373" s="67"/>
      <c r="S2373" s="67"/>
      <c r="T2373" s="68"/>
      <c r="U2373" s="37"/>
      <c r="V2373" s="37"/>
      <c r="W2373" s="37"/>
      <c r="X2373" s="37"/>
      <c r="Y2373" s="37"/>
      <c r="Z2373" s="37"/>
      <c r="AA2373" s="37"/>
      <c r="AB2373" s="37"/>
      <c r="AC2373" s="37"/>
      <c r="AD2373" s="37"/>
      <c r="AE2373" s="37"/>
      <c r="AT2373" s="20" t="s">
        <v>176</v>
      </c>
      <c r="AU2373" s="20" t="s">
        <v>87</v>
      </c>
    </row>
    <row r="2374" spans="1:65" s="13" customFormat="1" ht="33.75">
      <c r="B2374" s="196"/>
      <c r="C2374" s="197"/>
      <c r="D2374" s="189" t="s">
        <v>178</v>
      </c>
      <c r="E2374" s="198" t="s">
        <v>21</v>
      </c>
      <c r="F2374" s="199" t="s">
        <v>2914</v>
      </c>
      <c r="G2374" s="197"/>
      <c r="H2374" s="200">
        <v>1236.4690000000001</v>
      </c>
      <c r="I2374" s="201"/>
      <c r="J2374" s="197"/>
      <c r="K2374" s="197"/>
      <c r="L2374" s="202"/>
      <c r="M2374" s="203"/>
      <c r="N2374" s="204"/>
      <c r="O2374" s="204"/>
      <c r="P2374" s="204"/>
      <c r="Q2374" s="204"/>
      <c r="R2374" s="204"/>
      <c r="S2374" s="204"/>
      <c r="T2374" s="205"/>
      <c r="AT2374" s="206" t="s">
        <v>178</v>
      </c>
      <c r="AU2374" s="206" t="s">
        <v>87</v>
      </c>
      <c r="AV2374" s="13" t="s">
        <v>87</v>
      </c>
      <c r="AW2374" s="13" t="s">
        <v>38</v>
      </c>
      <c r="AX2374" s="13" t="s">
        <v>77</v>
      </c>
      <c r="AY2374" s="206" t="s">
        <v>165</v>
      </c>
    </row>
    <row r="2375" spans="1:65" s="13" customFormat="1" ht="33.75">
      <c r="B2375" s="196"/>
      <c r="C2375" s="197"/>
      <c r="D2375" s="189" t="s">
        <v>178</v>
      </c>
      <c r="E2375" s="198" t="s">
        <v>21</v>
      </c>
      <c r="F2375" s="199" t="s">
        <v>2915</v>
      </c>
      <c r="G2375" s="197"/>
      <c r="H2375" s="200">
        <v>1236.4690000000001</v>
      </c>
      <c r="I2375" s="201"/>
      <c r="J2375" s="197"/>
      <c r="K2375" s="197"/>
      <c r="L2375" s="202"/>
      <c r="M2375" s="203"/>
      <c r="N2375" s="204"/>
      <c r="O2375" s="204"/>
      <c r="P2375" s="204"/>
      <c r="Q2375" s="204"/>
      <c r="R2375" s="204"/>
      <c r="S2375" s="204"/>
      <c r="T2375" s="205"/>
      <c r="AT2375" s="206" t="s">
        <v>178</v>
      </c>
      <c r="AU2375" s="206" t="s">
        <v>87</v>
      </c>
      <c r="AV2375" s="13" t="s">
        <v>87</v>
      </c>
      <c r="AW2375" s="13" t="s">
        <v>38</v>
      </c>
      <c r="AX2375" s="13" t="s">
        <v>77</v>
      </c>
      <c r="AY2375" s="206" t="s">
        <v>165</v>
      </c>
    </row>
    <row r="2376" spans="1:65" s="14" customFormat="1" ht="11.25">
      <c r="B2376" s="207"/>
      <c r="C2376" s="208"/>
      <c r="D2376" s="189" t="s">
        <v>178</v>
      </c>
      <c r="E2376" s="209" t="s">
        <v>21</v>
      </c>
      <c r="F2376" s="210" t="s">
        <v>180</v>
      </c>
      <c r="G2376" s="208"/>
      <c r="H2376" s="211">
        <v>2472.9380000000001</v>
      </c>
      <c r="I2376" s="212"/>
      <c r="J2376" s="208"/>
      <c r="K2376" s="208"/>
      <c r="L2376" s="213"/>
      <c r="M2376" s="214"/>
      <c r="N2376" s="215"/>
      <c r="O2376" s="215"/>
      <c r="P2376" s="215"/>
      <c r="Q2376" s="215"/>
      <c r="R2376" s="215"/>
      <c r="S2376" s="215"/>
      <c r="T2376" s="216"/>
      <c r="AT2376" s="217" t="s">
        <v>178</v>
      </c>
      <c r="AU2376" s="217" t="s">
        <v>87</v>
      </c>
      <c r="AV2376" s="14" t="s">
        <v>172</v>
      </c>
      <c r="AW2376" s="14" t="s">
        <v>38</v>
      </c>
      <c r="AX2376" s="14" t="s">
        <v>85</v>
      </c>
      <c r="AY2376" s="217" t="s">
        <v>165</v>
      </c>
    </row>
    <row r="2377" spans="1:65" s="2" customFormat="1" ht="24.2" customHeight="1">
      <c r="A2377" s="37"/>
      <c r="B2377" s="38"/>
      <c r="C2377" s="176" t="s">
        <v>2950</v>
      </c>
      <c r="D2377" s="176" t="s">
        <v>167</v>
      </c>
      <c r="E2377" s="177" t="s">
        <v>2951</v>
      </c>
      <c r="F2377" s="178" t="s">
        <v>2952</v>
      </c>
      <c r="G2377" s="179" t="s">
        <v>170</v>
      </c>
      <c r="H2377" s="180">
        <v>1418.876</v>
      </c>
      <c r="I2377" s="181"/>
      <c r="J2377" s="182">
        <f>ROUND(I2377*H2377,2)</f>
        <v>0</v>
      </c>
      <c r="K2377" s="178" t="s">
        <v>171</v>
      </c>
      <c r="L2377" s="42"/>
      <c r="M2377" s="183" t="s">
        <v>21</v>
      </c>
      <c r="N2377" s="184" t="s">
        <v>48</v>
      </c>
      <c r="O2377" s="67"/>
      <c r="P2377" s="185">
        <f>O2377*H2377</f>
        <v>0</v>
      </c>
      <c r="Q2377" s="185">
        <v>0</v>
      </c>
      <c r="R2377" s="185">
        <f>Q2377*H2377</f>
        <v>0</v>
      </c>
      <c r="S2377" s="185">
        <v>1.2999999999999999E-4</v>
      </c>
      <c r="T2377" s="186">
        <f>S2377*H2377</f>
        <v>0.18445387999999999</v>
      </c>
      <c r="U2377" s="37"/>
      <c r="V2377" s="37"/>
      <c r="W2377" s="37"/>
      <c r="X2377" s="37"/>
      <c r="Y2377" s="37"/>
      <c r="Z2377" s="37"/>
      <c r="AA2377" s="37"/>
      <c r="AB2377" s="37"/>
      <c r="AC2377" s="37"/>
      <c r="AD2377" s="37"/>
      <c r="AE2377" s="37"/>
      <c r="AR2377" s="187" t="s">
        <v>286</v>
      </c>
      <c r="AT2377" s="187" t="s">
        <v>167</v>
      </c>
      <c r="AU2377" s="187" t="s">
        <v>87</v>
      </c>
      <c r="AY2377" s="20" t="s">
        <v>165</v>
      </c>
      <c r="BE2377" s="188">
        <f>IF(N2377="základní",J2377,0)</f>
        <v>0</v>
      </c>
      <c r="BF2377" s="188">
        <f>IF(N2377="snížená",J2377,0)</f>
        <v>0</v>
      </c>
      <c r="BG2377" s="188">
        <f>IF(N2377="zákl. přenesená",J2377,0)</f>
        <v>0</v>
      </c>
      <c r="BH2377" s="188">
        <f>IF(N2377="sníž. přenesená",J2377,0)</f>
        <v>0</v>
      </c>
      <c r="BI2377" s="188">
        <f>IF(N2377="nulová",J2377,0)</f>
        <v>0</v>
      </c>
      <c r="BJ2377" s="20" t="s">
        <v>85</v>
      </c>
      <c r="BK2377" s="188">
        <f>ROUND(I2377*H2377,2)</f>
        <v>0</v>
      </c>
      <c r="BL2377" s="20" t="s">
        <v>286</v>
      </c>
      <c r="BM2377" s="187" t="s">
        <v>2953</v>
      </c>
    </row>
    <row r="2378" spans="1:65" s="2" customFormat="1" ht="11.25">
      <c r="A2378" s="37"/>
      <c r="B2378" s="38"/>
      <c r="C2378" s="39"/>
      <c r="D2378" s="189" t="s">
        <v>174</v>
      </c>
      <c r="E2378" s="39"/>
      <c r="F2378" s="190" t="s">
        <v>2952</v>
      </c>
      <c r="G2378" s="39"/>
      <c r="H2378" s="39"/>
      <c r="I2378" s="191"/>
      <c r="J2378" s="39"/>
      <c r="K2378" s="39"/>
      <c r="L2378" s="42"/>
      <c r="M2378" s="192"/>
      <c r="N2378" s="193"/>
      <c r="O2378" s="67"/>
      <c r="P2378" s="67"/>
      <c r="Q2378" s="67"/>
      <c r="R2378" s="67"/>
      <c r="S2378" s="67"/>
      <c r="T2378" s="68"/>
      <c r="U2378" s="37"/>
      <c r="V2378" s="37"/>
      <c r="W2378" s="37"/>
      <c r="X2378" s="37"/>
      <c r="Y2378" s="37"/>
      <c r="Z2378" s="37"/>
      <c r="AA2378" s="37"/>
      <c r="AB2378" s="37"/>
      <c r="AC2378" s="37"/>
      <c r="AD2378" s="37"/>
      <c r="AE2378" s="37"/>
      <c r="AT2378" s="20" t="s">
        <v>174</v>
      </c>
      <c r="AU2378" s="20" t="s">
        <v>87</v>
      </c>
    </row>
    <row r="2379" spans="1:65" s="2" customFormat="1" ht="11.25">
      <c r="A2379" s="37"/>
      <c r="B2379" s="38"/>
      <c r="C2379" s="39"/>
      <c r="D2379" s="194" t="s">
        <v>176</v>
      </c>
      <c r="E2379" s="39"/>
      <c r="F2379" s="195" t="s">
        <v>2954</v>
      </c>
      <c r="G2379" s="39"/>
      <c r="H2379" s="39"/>
      <c r="I2379" s="191"/>
      <c r="J2379" s="39"/>
      <c r="K2379" s="39"/>
      <c r="L2379" s="42"/>
      <c r="M2379" s="192"/>
      <c r="N2379" s="193"/>
      <c r="O2379" s="67"/>
      <c r="P2379" s="67"/>
      <c r="Q2379" s="67"/>
      <c r="R2379" s="67"/>
      <c r="S2379" s="67"/>
      <c r="T2379" s="68"/>
      <c r="U2379" s="37"/>
      <c r="V2379" s="37"/>
      <c r="W2379" s="37"/>
      <c r="X2379" s="37"/>
      <c r="Y2379" s="37"/>
      <c r="Z2379" s="37"/>
      <c r="AA2379" s="37"/>
      <c r="AB2379" s="37"/>
      <c r="AC2379" s="37"/>
      <c r="AD2379" s="37"/>
      <c r="AE2379" s="37"/>
      <c r="AT2379" s="20" t="s">
        <v>176</v>
      </c>
      <c r="AU2379" s="20" t="s">
        <v>87</v>
      </c>
    </row>
    <row r="2380" spans="1:65" s="13" customFormat="1" ht="22.5">
      <c r="B2380" s="196"/>
      <c r="C2380" s="197"/>
      <c r="D2380" s="189" t="s">
        <v>178</v>
      </c>
      <c r="E2380" s="198" t="s">
        <v>21</v>
      </c>
      <c r="F2380" s="199" t="s">
        <v>2955</v>
      </c>
      <c r="G2380" s="197"/>
      <c r="H2380" s="200">
        <v>1418.876</v>
      </c>
      <c r="I2380" s="201"/>
      <c r="J2380" s="197"/>
      <c r="K2380" s="197"/>
      <c r="L2380" s="202"/>
      <c r="M2380" s="203"/>
      <c r="N2380" s="204"/>
      <c r="O2380" s="204"/>
      <c r="P2380" s="204"/>
      <c r="Q2380" s="204"/>
      <c r="R2380" s="204"/>
      <c r="S2380" s="204"/>
      <c r="T2380" s="205"/>
      <c r="AT2380" s="206" t="s">
        <v>178</v>
      </c>
      <c r="AU2380" s="206" t="s">
        <v>87</v>
      </c>
      <c r="AV2380" s="13" t="s">
        <v>87</v>
      </c>
      <c r="AW2380" s="13" t="s">
        <v>38</v>
      </c>
      <c r="AX2380" s="13" t="s">
        <v>77</v>
      </c>
      <c r="AY2380" s="206" t="s">
        <v>165</v>
      </c>
    </row>
    <row r="2381" spans="1:65" s="14" customFormat="1" ht="11.25">
      <c r="B2381" s="207"/>
      <c r="C2381" s="208"/>
      <c r="D2381" s="189" t="s">
        <v>178</v>
      </c>
      <c r="E2381" s="209" t="s">
        <v>21</v>
      </c>
      <c r="F2381" s="210" t="s">
        <v>180</v>
      </c>
      <c r="G2381" s="208"/>
      <c r="H2381" s="211">
        <v>1418.876</v>
      </c>
      <c r="I2381" s="212"/>
      <c r="J2381" s="208"/>
      <c r="K2381" s="208"/>
      <c r="L2381" s="213"/>
      <c r="M2381" s="214"/>
      <c r="N2381" s="215"/>
      <c r="O2381" s="215"/>
      <c r="P2381" s="215"/>
      <c r="Q2381" s="215"/>
      <c r="R2381" s="215"/>
      <c r="S2381" s="215"/>
      <c r="T2381" s="216"/>
      <c r="AT2381" s="217" t="s">
        <v>178</v>
      </c>
      <c r="AU2381" s="217" t="s">
        <v>87</v>
      </c>
      <c r="AV2381" s="14" t="s">
        <v>172</v>
      </c>
      <c r="AW2381" s="14" t="s">
        <v>38</v>
      </c>
      <c r="AX2381" s="14" t="s">
        <v>85</v>
      </c>
      <c r="AY2381" s="217" t="s">
        <v>165</v>
      </c>
    </row>
    <row r="2382" spans="1:65" s="2" customFormat="1" ht="24.2" customHeight="1">
      <c r="A2382" s="37"/>
      <c r="B2382" s="38"/>
      <c r="C2382" s="176" t="s">
        <v>2956</v>
      </c>
      <c r="D2382" s="176" t="s">
        <v>167</v>
      </c>
      <c r="E2382" s="177" t="s">
        <v>395</v>
      </c>
      <c r="F2382" s="178" t="s">
        <v>2957</v>
      </c>
      <c r="G2382" s="179" t="s">
        <v>170</v>
      </c>
      <c r="H2382" s="180">
        <v>1298.4259999999999</v>
      </c>
      <c r="I2382" s="181"/>
      <c r="J2382" s="182">
        <f>ROUND(I2382*H2382,2)</f>
        <v>0</v>
      </c>
      <c r="K2382" s="178" t="s">
        <v>21</v>
      </c>
      <c r="L2382" s="42"/>
      <c r="M2382" s="183" t="s">
        <v>21</v>
      </c>
      <c r="N2382" s="184" t="s">
        <v>48</v>
      </c>
      <c r="O2382" s="67"/>
      <c r="P2382" s="185">
        <f>O2382*H2382</f>
        <v>0</v>
      </c>
      <c r="Q2382" s="185">
        <v>0</v>
      </c>
      <c r="R2382" s="185">
        <f>Q2382*H2382</f>
        <v>0</v>
      </c>
      <c r="S2382" s="185">
        <v>1.2999999999999999E-4</v>
      </c>
      <c r="T2382" s="186">
        <f>S2382*H2382</f>
        <v>0.16879537999999997</v>
      </c>
      <c r="U2382" s="37"/>
      <c r="V2382" s="37"/>
      <c r="W2382" s="37"/>
      <c r="X2382" s="37"/>
      <c r="Y2382" s="37"/>
      <c r="Z2382" s="37"/>
      <c r="AA2382" s="37"/>
      <c r="AB2382" s="37"/>
      <c r="AC2382" s="37"/>
      <c r="AD2382" s="37"/>
      <c r="AE2382" s="37"/>
      <c r="AR2382" s="187" t="s">
        <v>286</v>
      </c>
      <c r="AT2382" s="187" t="s">
        <v>167</v>
      </c>
      <c r="AU2382" s="187" t="s">
        <v>87</v>
      </c>
      <c r="AY2382" s="20" t="s">
        <v>165</v>
      </c>
      <c r="BE2382" s="188">
        <f>IF(N2382="základní",J2382,0)</f>
        <v>0</v>
      </c>
      <c r="BF2382" s="188">
        <f>IF(N2382="snížená",J2382,0)</f>
        <v>0</v>
      </c>
      <c r="BG2382" s="188">
        <f>IF(N2382="zákl. přenesená",J2382,0)</f>
        <v>0</v>
      </c>
      <c r="BH2382" s="188">
        <f>IF(N2382="sníž. přenesená",J2382,0)</f>
        <v>0</v>
      </c>
      <c r="BI2382" s="188">
        <f>IF(N2382="nulová",J2382,0)</f>
        <v>0</v>
      </c>
      <c r="BJ2382" s="20" t="s">
        <v>85</v>
      </c>
      <c r="BK2382" s="188">
        <f>ROUND(I2382*H2382,2)</f>
        <v>0</v>
      </c>
      <c r="BL2382" s="20" t="s">
        <v>286</v>
      </c>
      <c r="BM2382" s="187" t="s">
        <v>2958</v>
      </c>
    </row>
    <row r="2383" spans="1:65" s="2" customFormat="1" ht="19.5">
      <c r="A2383" s="37"/>
      <c r="B2383" s="38"/>
      <c r="C2383" s="39"/>
      <c r="D2383" s="189" t="s">
        <v>174</v>
      </c>
      <c r="E2383" s="39"/>
      <c r="F2383" s="190" t="s">
        <v>2957</v>
      </c>
      <c r="G2383" s="39"/>
      <c r="H2383" s="39"/>
      <c r="I2383" s="191"/>
      <c r="J2383" s="39"/>
      <c r="K2383" s="39"/>
      <c r="L2383" s="42"/>
      <c r="M2383" s="192"/>
      <c r="N2383" s="193"/>
      <c r="O2383" s="67"/>
      <c r="P2383" s="67"/>
      <c r="Q2383" s="67"/>
      <c r="R2383" s="67"/>
      <c r="S2383" s="67"/>
      <c r="T2383" s="68"/>
      <c r="U2383" s="37"/>
      <c r="V2383" s="37"/>
      <c r="W2383" s="37"/>
      <c r="X2383" s="37"/>
      <c r="Y2383" s="37"/>
      <c r="Z2383" s="37"/>
      <c r="AA2383" s="37"/>
      <c r="AB2383" s="37"/>
      <c r="AC2383" s="37"/>
      <c r="AD2383" s="37"/>
      <c r="AE2383" s="37"/>
      <c r="AT2383" s="20" t="s">
        <v>174</v>
      </c>
      <c r="AU2383" s="20" t="s">
        <v>87</v>
      </c>
    </row>
    <row r="2384" spans="1:65" s="13" customFormat="1" ht="33.75">
      <c r="B2384" s="196"/>
      <c r="C2384" s="197"/>
      <c r="D2384" s="189" t="s">
        <v>178</v>
      </c>
      <c r="E2384" s="198" t="s">
        <v>21</v>
      </c>
      <c r="F2384" s="199" t="s">
        <v>2959</v>
      </c>
      <c r="G2384" s="197"/>
      <c r="H2384" s="200">
        <v>1298.4259999999999</v>
      </c>
      <c r="I2384" s="201"/>
      <c r="J2384" s="197"/>
      <c r="K2384" s="197"/>
      <c r="L2384" s="202"/>
      <c r="M2384" s="203"/>
      <c r="N2384" s="204"/>
      <c r="O2384" s="204"/>
      <c r="P2384" s="204"/>
      <c r="Q2384" s="204"/>
      <c r="R2384" s="204"/>
      <c r="S2384" s="204"/>
      <c r="T2384" s="205"/>
      <c r="AT2384" s="206" t="s">
        <v>178</v>
      </c>
      <c r="AU2384" s="206" t="s">
        <v>87</v>
      </c>
      <c r="AV2384" s="13" t="s">
        <v>87</v>
      </c>
      <c r="AW2384" s="13" t="s">
        <v>38</v>
      </c>
      <c r="AX2384" s="13" t="s">
        <v>77</v>
      </c>
      <c r="AY2384" s="206" t="s">
        <v>165</v>
      </c>
    </row>
    <row r="2385" spans="1:65" s="14" customFormat="1" ht="11.25">
      <c r="B2385" s="207"/>
      <c r="C2385" s="208"/>
      <c r="D2385" s="189" t="s">
        <v>178</v>
      </c>
      <c r="E2385" s="209" t="s">
        <v>21</v>
      </c>
      <c r="F2385" s="210" t="s">
        <v>180</v>
      </c>
      <c r="G2385" s="208"/>
      <c r="H2385" s="211">
        <v>1298.4259999999999</v>
      </c>
      <c r="I2385" s="212"/>
      <c r="J2385" s="208"/>
      <c r="K2385" s="208"/>
      <c r="L2385" s="213"/>
      <c r="M2385" s="214"/>
      <c r="N2385" s="215"/>
      <c r="O2385" s="215"/>
      <c r="P2385" s="215"/>
      <c r="Q2385" s="215"/>
      <c r="R2385" s="215"/>
      <c r="S2385" s="215"/>
      <c r="T2385" s="216"/>
      <c r="AT2385" s="217" t="s">
        <v>178</v>
      </c>
      <c r="AU2385" s="217" t="s">
        <v>87</v>
      </c>
      <c r="AV2385" s="14" t="s">
        <v>172</v>
      </c>
      <c r="AW2385" s="14" t="s">
        <v>38</v>
      </c>
      <c r="AX2385" s="14" t="s">
        <v>85</v>
      </c>
      <c r="AY2385" s="217" t="s">
        <v>165</v>
      </c>
    </row>
    <row r="2386" spans="1:65" s="2" customFormat="1" ht="16.5" customHeight="1">
      <c r="A2386" s="37"/>
      <c r="B2386" s="38"/>
      <c r="C2386" s="176" t="s">
        <v>2960</v>
      </c>
      <c r="D2386" s="176" t="s">
        <v>167</v>
      </c>
      <c r="E2386" s="177" t="s">
        <v>2961</v>
      </c>
      <c r="F2386" s="178" t="s">
        <v>2962</v>
      </c>
      <c r="G2386" s="179" t="s">
        <v>170</v>
      </c>
      <c r="H2386" s="180">
        <v>1296.463</v>
      </c>
      <c r="I2386" s="181"/>
      <c r="J2386" s="182">
        <f>ROUND(I2386*H2386,2)</f>
        <v>0</v>
      </c>
      <c r="K2386" s="178" t="s">
        <v>171</v>
      </c>
      <c r="L2386" s="42"/>
      <c r="M2386" s="183" t="s">
        <v>21</v>
      </c>
      <c r="N2386" s="184" t="s">
        <v>48</v>
      </c>
      <c r="O2386" s="67"/>
      <c r="P2386" s="185">
        <f>O2386*H2386</f>
        <v>0</v>
      </c>
      <c r="Q2386" s="185">
        <v>2.5999999999999998E-4</v>
      </c>
      <c r="R2386" s="185">
        <f>Q2386*H2386</f>
        <v>0.33708037999999996</v>
      </c>
      <c r="S2386" s="185">
        <v>2.5999999999999998E-4</v>
      </c>
      <c r="T2386" s="186">
        <f>S2386*H2386</f>
        <v>0.33708037999999996</v>
      </c>
      <c r="U2386" s="37"/>
      <c r="V2386" s="37"/>
      <c r="W2386" s="37"/>
      <c r="X2386" s="37"/>
      <c r="Y2386" s="37"/>
      <c r="Z2386" s="37"/>
      <c r="AA2386" s="37"/>
      <c r="AB2386" s="37"/>
      <c r="AC2386" s="37"/>
      <c r="AD2386" s="37"/>
      <c r="AE2386" s="37"/>
      <c r="AR2386" s="187" t="s">
        <v>286</v>
      </c>
      <c r="AT2386" s="187" t="s">
        <v>167</v>
      </c>
      <c r="AU2386" s="187" t="s">
        <v>87</v>
      </c>
      <c r="AY2386" s="20" t="s">
        <v>165</v>
      </c>
      <c r="BE2386" s="188">
        <f>IF(N2386="základní",J2386,0)</f>
        <v>0</v>
      </c>
      <c r="BF2386" s="188">
        <f>IF(N2386="snížená",J2386,0)</f>
        <v>0</v>
      </c>
      <c r="BG2386" s="188">
        <f>IF(N2386="zákl. přenesená",J2386,0)</f>
        <v>0</v>
      </c>
      <c r="BH2386" s="188">
        <f>IF(N2386="sníž. přenesená",J2386,0)</f>
        <v>0</v>
      </c>
      <c r="BI2386" s="188">
        <f>IF(N2386="nulová",J2386,0)</f>
        <v>0</v>
      </c>
      <c r="BJ2386" s="20" t="s">
        <v>85</v>
      </c>
      <c r="BK2386" s="188">
        <f>ROUND(I2386*H2386,2)</f>
        <v>0</v>
      </c>
      <c r="BL2386" s="20" t="s">
        <v>286</v>
      </c>
      <c r="BM2386" s="187" t="s">
        <v>2963</v>
      </c>
    </row>
    <row r="2387" spans="1:65" s="2" customFormat="1" ht="11.25">
      <c r="A2387" s="37"/>
      <c r="B2387" s="38"/>
      <c r="C2387" s="39"/>
      <c r="D2387" s="189" t="s">
        <v>174</v>
      </c>
      <c r="E2387" s="39"/>
      <c r="F2387" s="190" t="s">
        <v>2964</v>
      </c>
      <c r="G2387" s="39"/>
      <c r="H2387" s="39"/>
      <c r="I2387" s="191"/>
      <c r="J2387" s="39"/>
      <c r="K2387" s="39"/>
      <c r="L2387" s="42"/>
      <c r="M2387" s="192"/>
      <c r="N2387" s="193"/>
      <c r="O2387" s="67"/>
      <c r="P2387" s="67"/>
      <c r="Q2387" s="67"/>
      <c r="R2387" s="67"/>
      <c r="S2387" s="67"/>
      <c r="T2387" s="68"/>
      <c r="U2387" s="37"/>
      <c r="V2387" s="37"/>
      <c r="W2387" s="37"/>
      <c r="X2387" s="37"/>
      <c r="Y2387" s="37"/>
      <c r="Z2387" s="37"/>
      <c r="AA2387" s="37"/>
      <c r="AB2387" s="37"/>
      <c r="AC2387" s="37"/>
      <c r="AD2387" s="37"/>
      <c r="AE2387" s="37"/>
      <c r="AT2387" s="20" t="s">
        <v>174</v>
      </c>
      <c r="AU2387" s="20" t="s">
        <v>87</v>
      </c>
    </row>
    <row r="2388" spans="1:65" s="2" customFormat="1" ht="11.25">
      <c r="A2388" s="37"/>
      <c r="B2388" s="38"/>
      <c r="C2388" s="39"/>
      <c r="D2388" s="194" t="s">
        <v>176</v>
      </c>
      <c r="E2388" s="39"/>
      <c r="F2388" s="195" t="s">
        <v>2965</v>
      </c>
      <c r="G2388" s="39"/>
      <c r="H2388" s="39"/>
      <c r="I2388" s="191"/>
      <c r="J2388" s="39"/>
      <c r="K2388" s="39"/>
      <c r="L2388" s="42"/>
      <c r="M2388" s="192"/>
      <c r="N2388" s="193"/>
      <c r="O2388" s="67"/>
      <c r="P2388" s="67"/>
      <c r="Q2388" s="67"/>
      <c r="R2388" s="67"/>
      <c r="S2388" s="67"/>
      <c r="T2388" s="68"/>
      <c r="U2388" s="37"/>
      <c r="V2388" s="37"/>
      <c r="W2388" s="37"/>
      <c r="X2388" s="37"/>
      <c r="Y2388" s="37"/>
      <c r="Z2388" s="37"/>
      <c r="AA2388" s="37"/>
      <c r="AB2388" s="37"/>
      <c r="AC2388" s="37"/>
      <c r="AD2388" s="37"/>
      <c r="AE2388" s="37"/>
      <c r="AT2388" s="20" t="s">
        <v>176</v>
      </c>
      <c r="AU2388" s="20" t="s">
        <v>87</v>
      </c>
    </row>
    <row r="2389" spans="1:65" s="13" customFormat="1" ht="11.25">
      <c r="B2389" s="196"/>
      <c r="C2389" s="197"/>
      <c r="D2389" s="189" t="s">
        <v>178</v>
      </c>
      <c r="E2389" s="198" t="s">
        <v>21</v>
      </c>
      <c r="F2389" s="199" t="s">
        <v>2966</v>
      </c>
      <c r="G2389" s="197"/>
      <c r="H2389" s="200">
        <v>1296.463</v>
      </c>
      <c r="I2389" s="201"/>
      <c r="J2389" s="197"/>
      <c r="K2389" s="197"/>
      <c r="L2389" s="202"/>
      <c r="M2389" s="203"/>
      <c r="N2389" s="204"/>
      <c r="O2389" s="204"/>
      <c r="P2389" s="204"/>
      <c r="Q2389" s="204"/>
      <c r="R2389" s="204"/>
      <c r="S2389" s="204"/>
      <c r="T2389" s="205"/>
      <c r="AT2389" s="206" t="s">
        <v>178</v>
      </c>
      <c r="AU2389" s="206" t="s">
        <v>87</v>
      </c>
      <c r="AV2389" s="13" t="s">
        <v>87</v>
      </c>
      <c r="AW2389" s="13" t="s">
        <v>38</v>
      </c>
      <c r="AX2389" s="13" t="s">
        <v>77</v>
      </c>
      <c r="AY2389" s="206" t="s">
        <v>165</v>
      </c>
    </row>
    <row r="2390" spans="1:65" s="14" customFormat="1" ht="11.25">
      <c r="B2390" s="207"/>
      <c r="C2390" s="208"/>
      <c r="D2390" s="189" t="s">
        <v>178</v>
      </c>
      <c r="E2390" s="209" t="s">
        <v>21</v>
      </c>
      <c r="F2390" s="210" t="s">
        <v>180</v>
      </c>
      <c r="G2390" s="208"/>
      <c r="H2390" s="211">
        <v>1296.463</v>
      </c>
      <c r="I2390" s="212"/>
      <c r="J2390" s="208"/>
      <c r="K2390" s="208"/>
      <c r="L2390" s="213"/>
      <c r="M2390" s="214"/>
      <c r="N2390" s="215"/>
      <c r="O2390" s="215"/>
      <c r="P2390" s="215"/>
      <c r="Q2390" s="215"/>
      <c r="R2390" s="215"/>
      <c r="S2390" s="215"/>
      <c r="T2390" s="216"/>
      <c r="AT2390" s="217" t="s">
        <v>178</v>
      </c>
      <c r="AU2390" s="217" t="s">
        <v>87</v>
      </c>
      <c r="AV2390" s="14" t="s">
        <v>172</v>
      </c>
      <c r="AW2390" s="14" t="s">
        <v>38</v>
      </c>
      <c r="AX2390" s="14" t="s">
        <v>85</v>
      </c>
      <c r="AY2390" s="217" t="s">
        <v>165</v>
      </c>
    </row>
    <row r="2391" spans="1:65" s="2" customFormat="1" ht="24.2" customHeight="1">
      <c r="A2391" s="37"/>
      <c r="B2391" s="38"/>
      <c r="C2391" s="176" t="s">
        <v>2967</v>
      </c>
      <c r="D2391" s="176" t="s">
        <v>167</v>
      </c>
      <c r="E2391" s="177" t="s">
        <v>2968</v>
      </c>
      <c r="F2391" s="178" t="s">
        <v>2969</v>
      </c>
      <c r="G2391" s="179" t="s">
        <v>261</v>
      </c>
      <c r="H2391" s="180">
        <v>5.0869999999999997</v>
      </c>
      <c r="I2391" s="181"/>
      <c r="J2391" s="182">
        <f>ROUND(I2391*H2391,2)</f>
        <v>0</v>
      </c>
      <c r="K2391" s="178" t="s">
        <v>171</v>
      </c>
      <c r="L2391" s="42"/>
      <c r="M2391" s="183" t="s">
        <v>21</v>
      </c>
      <c r="N2391" s="184" t="s">
        <v>48</v>
      </c>
      <c r="O2391" s="67"/>
      <c r="P2391" s="185">
        <f>O2391*H2391</f>
        <v>0</v>
      </c>
      <c r="Q2391" s="185">
        <v>0</v>
      </c>
      <c r="R2391" s="185">
        <f>Q2391*H2391</f>
        <v>0</v>
      </c>
      <c r="S2391" s="185">
        <v>0</v>
      </c>
      <c r="T2391" s="186">
        <f>S2391*H2391</f>
        <v>0</v>
      </c>
      <c r="U2391" s="37"/>
      <c r="V2391" s="37"/>
      <c r="W2391" s="37"/>
      <c r="X2391" s="37"/>
      <c r="Y2391" s="37"/>
      <c r="Z2391" s="37"/>
      <c r="AA2391" s="37"/>
      <c r="AB2391" s="37"/>
      <c r="AC2391" s="37"/>
      <c r="AD2391" s="37"/>
      <c r="AE2391" s="37"/>
      <c r="AR2391" s="187" t="s">
        <v>286</v>
      </c>
      <c r="AT2391" s="187" t="s">
        <v>167</v>
      </c>
      <c r="AU2391" s="187" t="s">
        <v>87</v>
      </c>
      <c r="AY2391" s="20" t="s">
        <v>165</v>
      </c>
      <c r="BE2391" s="188">
        <f>IF(N2391="základní",J2391,0)</f>
        <v>0</v>
      </c>
      <c r="BF2391" s="188">
        <f>IF(N2391="snížená",J2391,0)</f>
        <v>0</v>
      </c>
      <c r="BG2391" s="188">
        <f>IF(N2391="zákl. přenesená",J2391,0)</f>
        <v>0</v>
      </c>
      <c r="BH2391" s="188">
        <f>IF(N2391="sníž. přenesená",J2391,0)</f>
        <v>0</v>
      </c>
      <c r="BI2391" s="188">
        <f>IF(N2391="nulová",J2391,0)</f>
        <v>0</v>
      </c>
      <c r="BJ2391" s="20" t="s">
        <v>85</v>
      </c>
      <c r="BK2391" s="188">
        <f>ROUND(I2391*H2391,2)</f>
        <v>0</v>
      </c>
      <c r="BL2391" s="20" t="s">
        <v>286</v>
      </c>
      <c r="BM2391" s="187" t="s">
        <v>2970</v>
      </c>
    </row>
    <row r="2392" spans="1:65" s="2" customFormat="1" ht="29.25">
      <c r="A2392" s="37"/>
      <c r="B2392" s="38"/>
      <c r="C2392" s="39"/>
      <c r="D2392" s="189" t="s">
        <v>174</v>
      </c>
      <c r="E2392" s="39"/>
      <c r="F2392" s="190" t="s">
        <v>2971</v>
      </c>
      <c r="G2392" s="39"/>
      <c r="H2392" s="39"/>
      <c r="I2392" s="191"/>
      <c r="J2392" s="39"/>
      <c r="K2392" s="39"/>
      <c r="L2392" s="42"/>
      <c r="M2392" s="192"/>
      <c r="N2392" s="193"/>
      <c r="O2392" s="67"/>
      <c r="P2392" s="67"/>
      <c r="Q2392" s="67"/>
      <c r="R2392" s="67"/>
      <c r="S2392" s="67"/>
      <c r="T2392" s="68"/>
      <c r="U2392" s="37"/>
      <c r="V2392" s="37"/>
      <c r="W2392" s="37"/>
      <c r="X2392" s="37"/>
      <c r="Y2392" s="37"/>
      <c r="Z2392" s="37"/>
      <c r="AA2392" s="37"/>
      <c r="AB2392" s="37"/>
      <c r="AC2392" s="37"/>
      <c r="AD2392" s="37"/>
      <c r="AE2392" s="37"/>
      <c r="AT2392" s="20" t="s">
        <v>174</v>
      </c>
      <c r="AU2392" s="20" t="s">
        <v>87</v>
      </c>
    </row>
    <row r="2393" spans="1:65" s="2" customFormat="1" ht="11.25">
      <c r="A2393" s="37"/>
      <c r="B2393" s="38"/>
      <c r="C2393" s="39"/>
      <c r="D2393" s="194" t="s">
        <v>176</v>
      </c>
      <c r="E2393" s="39"/>
      <c r="F2393" s="195" t="s">
        <v>2972</v>
      </c>
      <c r="G2393" s="39"/>
      <c r="H2393" s="39"/>
      <c r="I2393" s="191"/>
      <c r="J2393" s="39"/>
      <c r="K2393" s="39"/>
      <c r="L2393" s="42"/>
      <c r="M2393" s="192"/>
      <c r="N2393" s="193"/>
      <c r="O2393" s="67"/>
      <c r="P2393" s="67"/>
      <c r="Q2393" s="67"/>
      <c r="R2393" s="67"/>
      <c r="S2393" s="67"/>
      <c r="T2393" s="68"/>
      <c r="U2393" s="37"/>
      <c r="V2393" s="37"/>
      <c r="W2393" s="37"/>
      <c r="X2393" s="37"/>
      <c r="Y2393" s="37"/>
      <c r="Z2393" s="37"/>
      <c r="AA2393" s="37"/>
      <c r="AB2393" s="37"/>
      <c r="AC2393" s="37"/>
      <c r="AD2393" s="37"/>
      <c r="AE2393" s="37"/>
      <c r="AT2393" s="20" t="s">
        <v>176</v>
      </c>
      <c r="AU2393" s="20" t="s">
        <v>87</v>
      </c>
    </row>
    <row r="2394" spans="1:65" s="12" customFormat="1" ht="22.9" customHeight="1">
      <c r="B2394" s="160"/>
      <c r="C2394" s="161"/>
      <c r="D2394" s="162" t="s">
        <v>76</v>
      </c>
      <c r="E2394" s="174" t="s">
        <v>2973</v>
      </c>
      <c r="F2394" s="174" t="s">
        <v>2974</v>
      </c>
      <c r="G2394" s="161"/>
      <c r="H2394" s="161"/>
      <c r="I2394" s="164"/>
      <c r="J2394" s="175">
        <f>BK2394</f>
        <v>0</v>
      </c>
      <c r="K2394" s="161"/>
      <c r="L2394" s="166"/>
      <c r="M2394" s="167"/>
      <c r="N2394" s="168"/>
      <c r="O2394" s="168"/>
      <c r="P2394" s="169">
        <f>SUM(P2395:P2620)</f>
        <v>0</v>
      </c>
      <c r="Q2394" s="168"/>
      <c r="R2394" s="169">
        <f>SUM(R2395:R2620)</f>
        <v>5.2476499999999995E-2</v>
      </c>
      <c r="S2394" s="168"/>
      <c r="T2394" s="170">
        <f>SUM(T2395:T2620)</f>
        <v>0.6082704000000001</v>
      </c>
      <c r="AR2394" s="171" t="s">
        <v>87</v>
      </c>
      <c r="AT2394" s="172" t="s">
        <v>76</v>
      </c>
      <c r="AU2394" s="172" t="s">
        <v>85</v>
      </c>
      <c r="AY2394" s="171" t="s">
        <v>165</v>
      </c>
      <c r="BK2394" s="173">
        <f>SUM(BK2395:BK2620)</f>
        <v>0</v>
      </c>
    </row>
    <row r="2395" spans="1:65" s="2" customFormat="1" ht="49.15" customHeight="1">
      <c r="A2395" s="37"/>
      <c r="B2395" s="38"/>
      <c r="C2395" s="176" t="s">
        <v>2975</v>
      </c>
      <c r="D2395" s="176" t="s">
        <v>167</v>
      </c>
      <c r="E2395" s="177" t="s">
        <v>404</v>
      </c>
      <c r="F2395" s="178" t="s">
        <v>2976</v>
      </c>
      <c r="G2395" s="179" t="s">
        <v>297</v>
      </c>
      <c r="H2395" s="180">
        <v>1</v>
      </c>
      <c r="I2395" s="181"/>
      <c r="J2395" s="182">
        <f>ROUND(I2395*H2395,2)</f>
        <v>0</v>
      </c>
      <c r="K2395" s="178" t="s">
        <v>21</v>
      </c>
      <c r="L2395" s="42"/>
      <c r="M2395" s="183" t="s">
        <v>21</v>
      </c>
      <c r="N2395" s="184" t="s">
        <v>48</v>
      </c>
      <c r="O2395" s="67"/>
      <c r="P2395" s="185">
        <f>O2395*H2395</f>
        <v>0</v>
      </c>
      <c r="Q2395" s="185">
        <v>0</v>
      </c>
      <c r="R2395" s="185">
        <f>Q2395*H2395</f>
        <v>0</v>
      </c>
      <c r="S2395" s="185">
        <v>0</v>
      </c>
      <c r="T2395" s="186">
        <f>S2395*H2395</f>
        <v>0</v>
      </c>
      <c r="U2395" s="37"/>
      <c r="V2395" s="37"/>
      <c r="W2395" s="37"/>
      <c r="X2395" s="37"/>
      <c r="Y2395" s="37"/>
      <c r="Z2395" s="37"/>
      <c r="AA2395" s="37"/>
      <c r="AB2395" s="37"/>
      <c r="AC2395" s="37"/>
      <c r="AD2395" s="37"/>
      <c r="AE2395" s="37"/>
      <c r="AR2395" s="187" t="s">
        <v>286</v>
      </c>
      <c r="AT2395" s="187" t="s">
        <v>167</v>
      </c>
      <c r="AU2395" s="187" t="s">
        <v>87</v>
      </c>
      <c r="AY2395" s="20" t="s">
        <v>165</v>
      </c>
      <c r="BE2395" s="188">
        <f>IF(N2395="základní",J2395,0)</f>
        <v>0</v>
      </c>
      <c r="BF2395" s="188">
        <f>IF(N2395="snížená",J2395,0)</f>
        <v>0</v>
      </c>
      <c r="BG2395" s="188">
        <f>IF(N2395="zákl. přenesená",J2395,0)</f>
        <v>0</v>
      </c>
      <c r="BH2395" s="188">
        <f>IF(N2395="sníž. přenesená",J2395,0)</f>
        <v>0</v>
      </c>
      <c r="BI2395" s="188">
        <f>IF(N2395="nulová",J2395,0)</f>
        <v>0</v>
      </c>
      <c r="BJ2395" s="20" t="s">
        <v>85</v>
      </c>
      <c r="BK2395" s="188">
        <f>ROUND(I2395*H2395,2)</f>
        <v>0</v>
      </c>
      <c r="BL2395" s="20" t="s">
        <v>286</v>
      </c>
      <c r="BM2395" s="187" t="s">
        <v>2977</v>
      </c>
    </row>
    <row r="2396" spans="1:65" s="2" customFormat="1" ht="48.75">
      <c r="A2396" s="37"/>
      <c r="B2396" s="38"/>
      <c r="C2396" s="39"/>
      <c r="D2396" s="189" t="s">
        <v>174</v>
      </c>
      <c r="E2396" s="39"/>
      <c r="F2396" s="190" t="s">
        <v>2978</v>
      </c>
      <c r="G2396" s="39"/>
      <c r="H2396" s="39"/>
      <c r="I2396" s="191"/>
      <c r="J2396" s="39"/>
      <c r="K2396" s="39"/>
      <c r="L2396" s="42"/>
      <c r="M2396" s="192"/>
      <c r="N2396" s="193"/>
      <c r="O2396" s="67"/>
      <c r="P2396" s="67"/>
      <c r="Q2396" s="67"/>
      <c r="R2396" s="67"/>
      <c r="S2396" s="67"/>
      <c r="T2396" s="68"/>
      <c r="U2396" s="37"/>
      <c r="V2396" s="37"/>
      <c r="W2396" s="37"/>
      <c r="X2396" s="37"/>
      <c r="Y2396" s="37"/>
      <c r="Z2396" s="37"/>
      <c r="AA2396" s="37"/>
      <c r="AB2396" s="37"/>
      <c r="AC2396" s="37"/>
      <c r="AD2396" s="37"/>
      <c r="AE2396" s="37"/>
      <c r="AT2396" s="20" t="s">
        <v>174</v>
      </c>
      <c r="AU2396" s="20" t="s">
        <v>87</v>
      </c>
    </row>
    <row r="2397" spans="1:65" s="13" customFormat="1" ht="11.25">
      <c r="B2397" s="196"/>
      <c r="C2397" s="197"/>
      <c r="D2397" s="189" t="s">
        <v>178</v>
      </c>
      <c r="E2397" s="198" t="s">
        <v>21</v>
      </c>
      <c r="F2397" s="199" t="s">
        <v>2979</v>
      </c>
      <c r="G2397" s="197"/>
      <c r="H2397" s="200">
        <v>1</v>
      </c>
      <c r="I2397" s="201"/>
      <c r="J2397" s="197"/>
      <c r="K2397" s="197"/>
      <c r="L2397" s="202"/>
      <c r="M2397" s="203"/>
      <c r="N2397" s="204"/>
      <c r="O2397" s="204"/>
      <c r="P2397" s="204"/>
      <c r="Q2397" s="204"/>
      <c r="R2397" s="204"/>
      <c r="S2397" s="204"/>
      <c r="T2397" s="205"/>
      <c r="AT2397" s="206" t="s">
        <v>178</v>
      </c>
      <c r="AU2397" s="206" t="s">
        <v>87</v>
      </c>
      <c r="AV2397" s="13" t="s">
        <v>87</v>
      </c>
      <c r="AW2397" s="13" t="s">
        <v>38</v>
      </c>
      <c r="AX2397" s="13" t="s">
        <v>77</v>
      </c>
      <c r="AY2397" s="206" t="s">
        <v>165</v>
      </c>
    </row>
    <row r="2398" spans="1:65" s="14" customFormat="1" ht="11.25">
      <c r="B2398" s="207"/>
      <c r="C2398" s="208"/>
      <c r="D2398" s="189" t="s">
        <v>178</v>
      </c>
      <c r="E2398" s="209" t="s">
        <v>21</v>
      </c>
      <c r="F2398" s="210" t="s">
        <v>180</v>
      </c>
      <c r="G2398" s="208"/>
      <c r="H2398" s="211">
        <v>1</v>
      </c>
      <c r="I2398" s="212"/>
      <c r="J2398" s="208"/>
      <c r="K2398" s="208"/>
      <c r="L2398" s="213"/>
      <c r="M2398" s="214"/>
      <c r="N2398" s="215"/>
      <c r="O2398" s="215"/>
      <c r="P2398" s="215"/>
      <c r="Q2398" s="215"/>
      <c r="R2398" s="215"/>
      <c r="S2398" s="215"/>
      <c r="T2398" s="216"/>
      <c r="AT2398" s="217" t="s">
        <v>178</v>
      </c>
      <c r="AU2398" s="217" t="s">
        <v>87</v>
      </c>
      <c r="AV2398" s="14" t="s">
        <v>172</v>
      </c>
      <c r="AW2398" s="14" t="s">
        <v>38</v>
      </c>
      <c r="AX2398" s="14" t="s">
        <v>85</v>
      </c>
      <c r="AY2398" s="217" t="s">
        <v>165</v>
      </c>
    </row>
    <row r="2399" spans="1:65" s="2" customFormat="1" ht="49.15" customHeight="1">
      <c r="A2399" s="37"/>
      <c r="B2399" s="38"/>
      <c r="C2399" s="176" t="s">
        <v>2980</v>
      </c>
      <c r="D2399" s="176" t="s">
        <v>167</v>
      </c>
      <c r="E2399" s="177" t="s">
        <v>411</v>
      </c>
      <c r="F2399" s="178" t="s">
        <v>2981</v>
      </c>
      <c r="G2399" s="179" t="s">
        <v>297</v>
      </c>
      <c r="H2399" s="180">
        <v>1</v>
      </c>
      <c r="I2399" s="181"/>
      <c r="J2399" s="182">
        <f>ROUND(I2399*H2399,2)</f>
        <v>0</v>
      </c>
      <c r="K2399" s="178" t="s">
        <v>21</v>
      </c>
      <c r="L2399" s="42"/>
      <c r="M2399" s="183" t="s">
        <v>21</v>
      </c>
      <c r="N2399" s="184" t="s">
        <v>48</v>
      </c>
      <c r="O2399" s="67"/>
      <c r="P2399" s="185">
        <f>O2399*H2399</f>
        <v>0</v>
      </c>
      <c r="Q2399" s="185">
        <v>0</v>
      </c>
      <c r="R2399" s="185">
        <f>Q2399*H2399</f>
        <v>0</v>
      </c>
      <c r="S2399" s="185">
        <v>0</v>
      </c>
      <c r="T2399" s="186">
        <f>S2399*H2399</f>
        <v>0</v>
      </c>
      <c r="U2399" s="37"/>
      <c r="V2399" s="37"/>
      <c r="W2399" s="37"/>
      <c r="X2399" s="37"/>
      <c r="Y2399" s="37"/>
      <c r="Z2399" s="37"/>
      <c r="AA2399" s="37"/>
      <c r="AB2399" s="37"/>
      <c r="AC2399" s="37"/>
      <c r="AD2399" s="37"/>
      <c r="AE2399" s="37"/>
      <c r="AR2399" s="187" t="s">
        <v>286</v>
      </c>
      <c r="AT2399" s="187" t="s">
        <v>167</v>
      </c>
      <c r="AU2399" s="187" t="s">
        <v>87</v>
      </c>
      <c r="AY2399" s="20" t="s">
        <v>165</v>
      </c>
      <c r="BE2399" s="188">
        <f>IF(N2399="základní",J2399,0)</f>
        <v>0</v>
      </c>
      <c r="BF2399" s="188">
        <f>IF(N2399="snížená",J2399,0)</f>
        <v>0</v>
      </c>
      <c r="BG2399" s="188">
        <f>IF(N2399="zákl. přenesená",J2399,0)</f>
        <v>0</v>
      </c>
      <c r="BH2399" s="188">
        <f>IF(N2399="sníž. přenesená",J2399,0)</f>
        <v>0</v>
      </c>
      <c r="BI2399" s="188">
        <f>IF(N2399="nulová",J2399,0)</f>
        <v>0</v>
      </c>
      <c r="BJ2399" s="20" t="s">
        <v>85</v>
      </c>
      <c r="BK2399" s="188">
        <f>ROUND(I2399*H2399,2)</f>
        <v>0</v>
      </c>
      <c r="BL2399" s="20" t="s">
        <v>286</v>
      </c>
      <c r="BM2399" s="187" t="s">
        <v>2982</v>
      </c>
    </row>
    <row r="2400" spans="1:65" s="2" customFormat="1" ht="48.75">
      <c r="A2400" s="37"/>
      <c r="B2400" s="38"/>
      <c r="C2400" s="39"/>
      <c r="D2400" s="189" t="s">
        <v>174</v>
      </c>
      <c r="E2400" s="39"/>
      <c r="F2400" s="190" t="s">
        <v>2983</v>
      </c>
      <c r="G2400" s="39"/>
      <c r="H2400" s="39"/>
      <c r="I2400" s="191"/>
      <c r="J2400" s="39"/>
      <c r="K2400" s="39"/>
      <c r="L2400" s="42"/>
      <c r="M2400" s="192"/>
      <c r="N2400" s="193"/>
      <c r="O2400" s="67"/>
      <c r="P2400" s="67"/>
      <c r="Q2400" s="67"/>
      <c r="R2400" s="67"/>
      <c r="S2400" s="67"/>
      <c r="T2400" s="68"/>
      <c r="U2400" s="37"/>
      <c r="V2400" s="37"/>
      <c r="W2400" s="37"/>
      <c r="X2400" s="37"/>
      <c r="Y2400" s="37"/>
      <c r="Z2400" s="37"/>
      <c r="AA2400" s="37"/>
      <c r="AB2400" s="37"/>
      <c r="AC2400" s="37"/>
      <c r="AD2400" s="37"/>
      <c r="AE2400" s="37"/>
      <c r="AT2400" s="20" t="s">
        <v>174</v>
      </c>
      <c r="AU2400" s="20" t="s">
        <v>87</v>
      </c>
    </row>
    <row r="2401" spans="1:65" s="13" customFormat="1" ht="11.25">
      <c r="B2401" s="196"/>
      <c r="C2401" s="197"/>
      <c r="D2401" s="189" t="s">
        <v>178</v>
      </c>
      <c r="E2401" s="198" t="s">
        <v>21</v>
      </c>
      <c r="F2401" s="199" t="s">
        <v>2984</v>
      </c>
      <c r="G2401" s="197"/>
      <c r="H2401" s="200">
        <v>1</v>
      </c>
      <c r="I2401" s="201"/>
      <c r="J2401" s="197"/>
      <c r="K2401" s="197"/>
      <c r="L2401" s="202"/>
      <c r="M2401" s="203"/>
      <c r="N2401" s="204"/>
      <c r="O2401" s="204"/>
      <c r="P2401" s="204"/>
      <c r="Q2401" s="204"/>
      <c r="R2401" s="204"/>
      <c r="S2401" s="204"/>
      <c r="T2401" s="205"/>
      <c r="AT2401" s="206" t="s">
        <v>178</v>
      </c>
      <c r="AU2401" s="206" t="s">
        <v>87</v>
      </c>
      <c r="AV2401" s="13" t="s">
        <v>87</v>
      </c>
      <c r="AW2401" s="13" t="s">
        <v>38</v>
      </c>
      <c r="AX2401" s="13" t="s">
        <v>77</v>
      </c>
      <c r="AY2401" s="206" t="s">
        <v>165</v>
      </c>
    </row>
    <row r="2402" spans="1:65" s="14" customFormat="1" ht="11.25">
      <c r="B2402" s="207"/>
      <c r="C2402" s="208"/>
      <c r="D2402" s="189" t="s">
        <v>178</v>
      </c>
      <c r="E2402" s="209" t="s">
        <v>21</v>
      </c>
      <c r="F2402" s="210" t="s">
        <v>180</v>
      </c>
      <c r="G2402" s="208"/>
      <c r="H2402" s="211">
        <v>1</v>
      </c>
      <c r="I2402" s="212"/>
      <c r="J2402" s="208"/>
      <c r="K2402" s="208"/>
      <c r="L2402" s="213"/>
      <c r="M2402" s="214"/>
      <c r="N2402" s="215"/>
      <c r="O2402" s="215"/>
      <c r="P2402" s="215"/>
      <c r="Q2402" s="215"/>
      <c r="R2402" s="215"/>
      <c r="S2402" s="215"/>
      <c r="T2402" s="216"/>
      <c r="AT2402" s="217" t="s">
        <v>178</v>
      </c>
      <c r="AU2402" s="217" t="s">
        <v>87</v>
      </c>
      <c r="AV2402" s="14" t="s">
        <v>172</v>
      </c>
      <c r="AW2402" s="14" t="s">
        <v>38</v>
      </c>
      <c r="AX2402" s="14" t="s">
        <v>85</v>
      </c>
      <c r="AY2402" s="217" t="s">
        <v>165</v>
      </c>
    </row>
    <row r="2403" spans="1:65" s="2" customFormat="1" ht="49.15" customHeight="1">
      <c r="A2403" s="37"/>
      <c r="B2403" s="38"/>
      <c r="C2403" s="176" t="s">
        <v>2985</v>
      </c>
      <c r="D2403" s="176" t="s">
        <v>167</v>
      </c>
      <c r="E2403" s="177" t="s">
        <v>418</v>
      </c>
      <c r="F2403" s="178" t="s">
        <v>2986</v>
      </c>
      <c r="G2403" s="179" t="s">
        <v>297</v>
      </c>
      <c r="H2403" s="180">
        <v>1</v>
      </c>
      <c r="I2403" s="181"/>
      <c r="J2403" s="182">
        <f>ROUND(I2403*H2403,2)</f>
        <v>0</v>
      </c>
      <c r="K2403" s="178" t="s">
        <v>21</v>
      </c>
      <c r="L2403" s="42"/>
      <c r="M2403" s="183" t="s">
        <v>21</v>
      </c>
      <c r="N2403" s="184" t="s">
        <v>48</v>
      </c>
      <c r="O2403" s="67"/>
      <c r="P2403" s="185">
        <f>O2403*H2403</f>
        <v>0</v>
      </c>
      <c r="Q2403" s="185">
        <v>0</v>
      </c>
      <c r="R2403" s="185">
        <f>Q2403*H2403</f>
        <v>0</v>
      </c>
      <c r="S2403" s="185">
        <v>0</v>
      </c>
      <c r="T2403" s="186">
        <f>S2403*H2403</f>
        <v>0</v>
      </c>
      <c r="U2403" s="37"/>
      <c r="V2403" s="37"/>
      <c r="W2403" s="37"/>
      <c r="X2403" s="37"/>
      <c r="Y2403" s="37"/>
      <c r="Z2403" s="37"/>
      <c r="AA2403" s="37"/>
      <c r="AB2403" s="37"/>
      <c r="AC2403" s="37"/>
      <c r="AD2403" s="37"/>
      <c r="AE2403" s="37"/>
      <c r="AR2403" s="187" t="s">
        <v>286</v>
      </c>
      <c r="AT2403" s="187" t="s">
        <v>167</v>
      </c>
      <c r="AU2403" s="187" t="s">
        <v>87</v>
      </c>
      <c r="AY2403" s="20" t="s">
        <v>165</v>
      </c>
      <c r="BE2403" s="188">
        <f>IF(N2403="základní",J2403,0)</f>
        <v>0</v>
      </c>
      <c r="BF2403" s="188">
        <f>IF(N2403="snížená",J2403,0)</f>
        <v>0</v>
      </c>
      <c r="BG2403" s="188">
        <f>IF(N2403="zákl. přenesená",J2403,0)</f>
        <v>0</v>
      </c>
      <c r="BH2403" s="188">
        <f>IF(N2403="sníž. přenesená",J2403,0)</f>
        <v>0</v>
      </c>
      <c r="BI2403" s="188">
        <f>IF(N2403="nulová",J2403,0)</f>
        <v>0</v>
      </c>
      <c r="BJ2403" s="20" t="s">
        <v>85</v>
      </c>
      <c r="BK2403" s="188">
        <f>ROUND(I2403*H2403,2)</f>
        <v>0</v>
      </c>
      <c r="BL2403" s="20" t="s">
        <v>286</v>
      </c>
      <c r="BM2403" s="187" t="s">
        <v>2987</v>
      </c>
    </row>
    <row r="2404" spans="1:65" s="2" customFormat="1" ht="48.75">
      <c r="A2404" s="37"/>
      <c r="B2404" s="38"/>
      <c r="C2404" s="39"/>
      <c r="D2404" s="189" t="s">
        <v>174</v>
      </c>
      <c r="E2404" s="39"/>
      <c r="F2404" s="190" t="s">
        <v>2988</v>
      </c>
      <c r="G2404" s="39"/>
      <c r="H2404" s="39"/>
      <c r="I2404" s="191"/>
      <c r="J2404" s="39"/>
      <c r="K2404" s="39"/>
      <c r="L2404" s="42"/>
      <c r="M2404" s="192"/>
      <c r="N2404" s="193"/>
      <c r="O2404" s="67"/>
      <c r="P2404" s="67"/>
      <c r="Q2404" s="67"/>
      <c r="R2404" s="67"/>
      <c r="S2404" s="67"/>
      <c r="T2404" s="68"/>
      <c r="U2404" s="37"/>
      <c r="V2404" s="37"/>
      <c r="W2404" s="37"/>
      <c r="X2404" s="37"/>
      <c r="Y2404" s="37"/>
      <c r="Z2404" s="37"/>
      <c r="AA2404" s="37"/>
      <c r="AB2404" s="37"/>
      <c r="AC2404" s="37"/>
      <c r="AD2404" s="37"/>
      <c r="AE2404" s="37"/>
      <c r="AT2404" s="20" t="s">
        <v>174</v>
      </c>
      <c r="AU2404" s="20" t="s">
        <v>87</v>
      </c>
    </row>
    <row r="2405" spans="1:65" s="2" customFormat="1" ht="19.5">
      <c r="A2405" s="37"/>
      <c r="B2405" s="38"/>
      <c r="C2405" s="39"/>
      <c r="D2405" s="189" t="s">
        <v>372</v>
      </c>
      <c r="E2405" s="39"/>
      <c r="F2405" s="249" t="s">
        <v>2989</v>
      </c>
      <c r="G2405" s="39"/>
      <c r="H2405" s="39"/>
      <c r="I2405" s="191"/>
      <c r="J2405" s="39"/>
      <c r="K2405" s="39"/>
      <c r="L2405" s="42"/>
      <c r="M2405" s="192"/>
      <c r="N2405" s="193"/>
      <c r="O2405" s="67"/>
      <c r="P2405" s="67"/>
      <c r="Q2405" s="67"/>
      <c r="R2405" s="67"/>
      <c r="S2405" s="67"/>
      <c r="T2405" s="68"/>
      <c r="U2405" s="37"/>
      <c r="V2405" s="37"/>
      <c r="W2405" s="37"/>
      <c r="X2405" s="37"/>
      <c r="Y2405" s="37"/>
      <c r="Z2405" s="37"/>
      <c r="AA2405" s="37"/>
      <c r="AB2405" s="37"/>
      <c r="AC2405" s="37"/>
      <c r="AD2405" s="37"/>
      <c r="AE2405" s="37"/>
      <c r="AT2405" s="20" t="s">
        <v>372</v>
      </c>
      <c r="AU2405" s="20" t="s">
        <v>87</v>
      </c>
    </row>
    <row r="2406" spans="1:65" s="13" customFormat="1" ht="11.25">
      <c r="B2406" s="196"/>
      <c r="C2406" s="197"/>
      <c r="D2406" s="189" t="s">
        <v>178</v>
      </c>
      <c r="E2406" s="198" t="s">
        <v>21</v>
      </c>
      <c r="F2406" s="199" t="s">
        <v>2990</v>
      </c>
      <c r="G2406" s="197"/>
      <c r="H2406" s="200">
        <v>1</v>
      </c>
      <c r="I2406" s="201"/>
      <c r="J2406" s="197"/>
      <c r="K2406" s="197"/>
      <c r="L2406" s="202"/>
      <c r="M2406" s="203"/>
      <c r="N2406" s="204"/>
      <c r="O2406" s="204"/>
      <c r="P2406" s="204"/>
      <c r="Q2406" s="204"/>
      <c r="R2406" s="204"/>
      <c r="S2406" s="204"/>
      <c r="T2406" s="205"/>
      <c r="AT2406" s="206" t="s">
        <v>178</v>
      </c>
      <c r="AU2406" s="206" t="s">
        <v>87</v>
      </c>
      <c r="AV2406" s="13" t="s">
        <v>87</v>
      </c>
      <c r="AW2406" s="13" t="s">
        <v>38</v>
      </c>
      <c r="AX2406" s="13" t="s">
        <v>77</v>
      </c>
      <c r="AY2406" s="206" t="s">
        <v>165</v>
      </c>
    </row>
    <row r="2407" spans="1:65" s="14" customFormat="1" ht="11.25">
      <c r="B2407" s="207"/>
      <c r="C2407" s="208"/>
      <c r="D2407" s="189" t="s">
        <v>178</v>
      </c>
      <c r="E2407" s="209" t="s">
        <v>21</v>
      </c>
      <c r="F2407" s="210" t="s">
        <v>180</v>
      </c>
      <c r="G2407" s="208"/>
      <c r="H2407" s="211">
        <v>1</v>
      </c>
      <c r="I2407" s="212"/>
      <c r="J2407" s="208"/>
      <c r="K2407" s="208"/>
      <c r="L2407" s="213"/>
      <c r="M2407" s="214"/>
      <c r="N2407" s="215"/>
      <c r="O2407" s="215"/>
      <c r="P2407" s="215"/>
      <c r="Q2407" s="215"/>
      <c r="R2407" s="215"/>
      <c r="S2407" s="215"/>
      <c r="T2407" s="216"/>
      <c r="AT2407" s="217" t="s">
        <v>178</v>
      </c>
      <c r="AU2407" s="217" t="s">
        <v>87</v>
      </c>
      <c r="AV2407" s="14" t="s">
        <v>172</v>
      </c>
      <c r="AW2407" s="14" t="s">
        <v>38</v>
      </c>
      <c r="AX2407" s="14" t="s">
        <v>85</v>
      </c>
      <c r="AY2407" s="217" t="s">
        <v>165</v>
      </c>
    </row>
    <row r="2408" spans="1:65" s="2" customFormat="1" ht="49.15" customHeight="1">
      <c r="A2408" s="37"/>
      <c r="B2408" s="38"/>
      <c r="C2408" s="176" t="s">
        <v>2991</v>
      </c>
      <c r="D2408" s="176" t="s">
        <v>167</v>
      </c>
      <c r="E2408" s="177" t="s">
        <v>425</v>
      </c>
      <c r="F2408" s="178" t="s">
        <v>2992</v>
      </c>
      <c r="G2408" s="179" t="s">
        <v>297</v>
      </c>
      <c r="H2408" s="180">
        <v>2</v>
      </c>
      <c r="I2408" s="181"/>
      <c r="J2408" s="182">
        <f>ROUND(I2408*H2408,2)</f>
        <v>0</v>
      </c>
      <c r="K2408" s="178" t="s">
        <v>21</v>
      </c>
      <c r="L2408" s="42"/>
      <c r="M2408" s="183" t="s">
        <v>21</v>
      </c>
      <c r="N2408" s="184" t="s">
        <v>48</v>
      </c>
      <c r="O2408" s="67"/>
      <c r="P2408" s="185">
        <f>O2408*H2408</f>
        <v>0</v>
      </c>
      <c r="Q2408" s="185">
        <v>0</v>
      </c>
      <c r="R2408" s="185">
        <f>Q2408*H2408</f>
        <v>0</v>
      </c>
      <c r="S2408" s="185">
        <v>0</v>
      </c>
      <c r="T2408" s="186">
        <f>S2408*H2408</f>
        <v>0</v>
      </c>
      <c r="U2408" s="37"/>
      <c r="V2408" s="37"/>
      <c r="W2408" s="37"/>
      <c r="X2408" s="37"/>
      <c r="Y2408" s="37"/>
      <c r="Z2408" s="37"/>
      <c r="AA2408" s="37"/>
      <c r="AB2408" s="37"/>
      <c r="AC2408" s="37"/>
      <c r="AD2408" s="37"/>
      <c r="AE2408" s="37"/>
      <c r="AR2408" s="187" t="s">
        <v>286</v>
      </c>
      <c r="AT2408" s="187" t="s">
        <v>167</v>
      </c>
      <c r="AU2408" s="187" t="s">
        <v>87</v>
      </c>
      <c r="AY2408" s="20" t="s">
        <v>165</v>
      </c>
      <c r="BE2408" s="188">
        <f>IF(N2408="základní",J2408,0)</f>
        <v>0</v>
      </c>
      <c r="BF2408" s="188">
        <f>IF(N2408="snížená",J2408,0)</f>
        <v>0</v>
      </c>
      <c r="BG2408" s="188">
        <f>IF(N2408="zákl. přenesená",J2408,0)</f>
        <v>0</v>
      </c>
      <c r="BH2408" s="188">
        <f>IF(N2408="sníž. přenesená",J2408,0)</f>
        <v>0</v>
      </c>
      <c r="BI2408" s="188">
        <f>IF(N2408="nulová",J2408,0)</f>
        <v>0</v>
      </c>
      <c r="BJ2408" s="20" t="s">
        <v>85</v>
      </c>
      <c r="BK2408" s="188">
        <f>ROUND(I2408*H2408,2)</f>
        <v>0</v>
      </c>
      <c r="BL2408" s="20" t="s">
        <v>286</v>
      </c>
      <c r="BM2408" s="187" t="s">
        <v>2993</v>
      </c>
    </row>
    <row r="2409" spans="1:65" s="2" customFormat="1" ht="48.75">
      <c r="A2409" s="37"/>
      <c r="B2409" s="38"/>
      <c r="C2409" s="39"/>
      <c r="D2409" s="189" t="s">
        <v>174</v>
      </c>
      <c r="E2409" s="39"/>
      <c r="F2409" s="190" t="s">
        <v>2994</v>
      </c>
      <c r="G2409" s="39"/>
      <c r="H2409" s="39"/>
      <c r="I2409" s="191"/>
      <c r="J2409" s="39"/>
      <c r="K2409" s="39"/>
      <c r="L2409" s="42"/>
      <c r="M2409" s="192"/>
      <c r="N2409" s="193"/>
      <c r="O2409" s="67"/>
      <c r="P2409" s="67"/>
      <c r="Q2409" s="67"/>
      <c r="R2409" s="67"/>
      <c r="S2409" s="67"/>
      <c r="T2409" s="68"/>
      <c r="U2409" s="37"/>
      <c r="V2409" s="37"/>
      <c r="W2409" s="37"/>
      <c r="X2409" s="37"/>
      <c r="Y2409" s="37"/>
      <c r="Z2409" s="37"/>
      <c r="AA2409" s="37"/>
      <c r="AB2409" s="37"/>
      <c r="AC2409" s="37"/>
      <c r="AD2409" s="37"/>
      <c r="AE2409" s="37"/>
      <c r="AT2409" s="20" t="s">
        <v>174</v>
      </c>
      <c r="AU2409" s="20" t="s">
        <v>87</v>
      </c>
    </row>
    <row r="2410" spans="1:65" s="2" customFormat="1" ht="19.5">
      <c r="A2410" s="37"/>
      <c r="B2410" s="38"/>
      <c r="C2410" s="39"/>
      <c r="D2410" s="189" t="s">
        <v>372</v>
      </c>
      <c r="E2410" s="39"/>
      <c r="F2410" s="249" t="s">
        <v>2989</v>
      </c>
      <c r="G2410" s="39"/>
      <c r="H2410" s="39"/>
      <c r="I2410" s="191"/>
      <c r="J2410" s="39"/>
      <c r="K2410" s="39"/>
      <c r="L2410" s="42"/>
      <c r="M2410" s="192"/>
      <c r="N2410" s="193"/>
      <c r="O2410" s="67"/>
      <c r="P2410" s="67"/>
      <c r="Q2410" s="67"/>
      <c r="R2410" s="67"/>
      <c r="S2410" s="67"/>
      <c r="T2410" s="68"/>
      <c r="U2410" s="37"/>
      <c r="V2410" s="37"/>
      <c r="W2410" s="37"/>
      <c r="X2410" s="37"/>
      <c r="Y2410" s="37"/>
      <c r="Z2410" s="37"/>
      <c r="AA2410" s="37"/>
      <c r="AB2410" s="37"/>
      <c r="AC2410" s="37"/>
      <c r="AD2410" s="37"/>
      <c r="AE2410" s="37"/>
      <c r="AT2410" s="20" t="s">
        <v>372</v>
      </c>
      <c r="AU2410" s="20" t="s">
        <v>87</v>
      </c>
    </row>
    <row r="2411" spans="1:65" s="13" customFormat="1" ht="11.25">
      <c r="B2411" s="196"/>
      <c r="C2411" s="197"/>
      <c r="D2411" s="189" t="s">
        <v>178</v>
      </c>
      <c r="E2411" s="198" t="s">
        <v>21</v>
      </c>
      <c r="F2411" s="199" t="s">
        <v>2995</v>
      </c>
      <c r="G2411" s="197"/>
      <c r="H2411" s="200">
        <v>2</v>
      </c>
      <c r="I2411" s="201"/>
      <c r="J2411" s="197"/>
      <c r="K2411" s="197"/>
      <c r="L2411" s="202"/>
      <c r="M2411" s="203"/>
      <c r="N2411" s="204"/>
      <c r="O2411" s="204"/>
      <c r="P2411" s="204"/>
      <c r="Q2411" s="204"/>
      <c r="R2411" s="204"/>
      <c r="S2411" s="204"/>
      <c r="T2411" s="205"/>
      <c r="AT2411" s="206" t="s">
        <v>178</v>
      </c>
      <c r="AU2411" s="206" t="s">
        <v>87</v>
      </c>
      <c r="AV2411" s="13" t="s">
        <v>87</v>
      </c>
      <c r="AW2411" s="13" t="s">
        <v>38</v>
      </c>
      <c r="AX2411" s="13" t="s">
        <v>77</v>
      </c>
      <c r="AY2411" s="206" t="s">
        <v>165</v>
      </c>
    </row>
    <row r="2412" spans="1:65" s="14" customFormat="1" ht="11.25">
      <c r="B2412" s="207"/>
      <c r="C2412" s="208"/>
      <c r="D2412" s="189" t="s">
        <v>178</v>
      </c>
      <c r="E2412" s="209" t="s">
        <v>21</v>
      </c>
      <c r="F2412" s="210" t="s">
        <v>180</v>
      </c>
      <c r="G2412" s="208"/>
      <c r="H2412" s="211">
        <v>2</v>
      </c>
      <c r="I2412" s="212"/>
      <c r="J2412" s="208"/>
      <c r="K2412" s="208"/>
      <c r="L2412" s="213"/>
      <c r="M2412" s="214"/>
      <c r="N2412" s="215"/>
      <c r="O2412" s="215"/>
      <c r="P2412" s="215"/>
      <c r="Q2412" s="215"/>
      <c r="R2412" s="215"/>
      <c r="S2412" s="215"/>
      <c r="T2412" s="216"/>
      <c r="AT2412" s="217" t="s">
        <v>178</v>
      </c>
      <c r="AU2412" s="217" t="s">
        <v>87</v>
      </c>
      <c r="AV2412" s="14" t="s">
        <v>172</v>
      </c>
      <c r="AW2412" s="14" t="s">
        <v>38</v>
      </c>
      <c r="AX2412" s="14" t="s">
        <v>85</v>
      </c>
      <c r="AY2412" s="217" t="s">
        <v>165</v>
      </c>
    </row>
    <row r="2413" spans="1:65" s="2" customFormat="1" ht="49.15" customHeight="1">
      <c r="A2413" s="37"/>
      <c r="B2413" s="38"/>
      <c r="C2413" s="176" t="s">
        <v>2996</v>
      </c>
      <c r="D2413" s="176" t="s">
        <v>167</v>
      </c>
      <c r="E2413" s="177" t="s">
        <v>434</v>
      </c>
      <c r="F2413" s="178" t="s">
        <v>2997</v>
      </c>
      <c r="G2413" s="179" t="s">
        <v>297</v>
      </c>
      <c r="H2413" s="180">
        <v>3</v>
      </c>
      <c r="I2413" s="181"/>
      <c r="J2413" s="182">
        <f>ROUND(I2413*H2413,2)</f>
        <v>0</v>
      </c>
      <c r="K2413" s="178" t="s">
        <v>21</v>
      </c>
      <c r="L2413" s="42"/>
      <c r="M2413" s="183" t="s">
        <v>21</v>
      </c>
      <c r="N2413" s="184" t="s">
        <v>48</v>
      </c>
      <c r="O2413" s="67"/>
      <c r="P2413" s="185">
        <f>O2413*H2413</f>
        <v>0</v>
      </c>
      <c r="Q2413" s="185">
        <v>0</v>
      </c>
      <c r="R2413" s="185">
        <f>Q2413*H2413</f>
        <v>0</v>
      </c>
      <c r="S2413" s="185">
        <v>0</v>
      </c>
      <c r="T2413" s="186">
        <f>S2413*H2413</f>
        <v>0</v>
      </c>
      <c r="U2413" s="37"/>
      <c r="V2413" s="37"/>
      <c r="W2413" s="37"/>
      <c r="X2413" s="37"/>
      <c r="Y2413" s="37"/>
      <c r="Z2413" s="37"/>
      <c r="AA2413" s="37"/>
      <c r="AB2413" s="37"/>
      <c r="AC2413" s="37"/>
      <c r="AD2413" s="37"/>
      <c r="AE2413" s="37"/>
      <c r="AR2413" s="187" t="s">
        <v>286</v>
      </c>
      <c r="AT2413" s="187" t="s">
        <v>167</v>
      </c>
      <c r="AU2413" s="187" t="s">
        <v>87</v>
      </c>
      <c r="AY2413" s="20" t="s">
        <v>165</v>
      </c>
      <c r="BE2413" s="188">
        <f>IF(N2413="základní",J2413,0)</f>
        <v>0</v>
      </c>
      <c r="BF2413" s="188">
        <f>IF(N2413="snížená",J2413,0)</f>
        <v>0</v>
      </c>
      <c r="BG2413" s="188">
        <f>IF(N2413="zákl. přenesená",J2413,0)</f>
        <v>0</v>
      </c>
      <c r="BH2413" s="188">
        <f>IF(N2413="sníž. přenesená",J2413,0)</f>
        <v>0</v>
      </c>
      <c r="BI2413" s="188">
        <f>IF(N2413="nulová",J2413,0)</f>
        <v>0</v>
      </c>
      <c r="BJ2413" s="20" t="s">
        <v>85</v>
      </c>
      <c r="BK2413" s="188">
        <f>ROUND(I2413*H2413,2)</f>
        <v>0</v>
      </c>
      <c r="BL2413" s="20" t="s">
        <v>286</v>
      </c>
      <c r="BM2413" s="187" t="s">
        <v>2998</v>
      </c>
    </row>
    <row r="2414" spans="1:65" s="2" customFormat="1" ht="48.75">
      <c r="A2414" s="37"/>
      <c r="B2414" s="38"/>
      <c r="C2414" s="39"/>
      <c r="D2414" s="189" t="s">
        <v>174</v>
      </c>
      <c r="E2414" s="39"/>
      <c r="F2414" s="190" t="s">
        <v>2999</v>
      </c>
      <c r="G2414" s="39"/>
      <c r="H2414" s="39"/>
      <c r="I2414" s="191"/>
      <c r="J2414" s="39"/>
      <c r="K2414" s="39"/>
      <c r="L2414" s="42"/>
      <c r="M2414" s="192"/>
      <c r="N2414" s="193"/>
      <c r="O2414" s="67"/>
      <c r="P2414" s="67"/>
      <c r="Q2414" s="67"/>
      <c r="R2414" s="67"/>
      <c r="S2414" s="67"/>
      <c r="T2414" s="68"/>
      <c r="U2414" s="37"/>
      <c r="V2414" s="37"/>
      <c r="W2414" s="37"/>
      <c r="X2414" s="37"/>
      <c r="Y2414" s="37"/>
      <c r="Z2414" s="37"/>
      <c r="AA2414" s="37"/>
      <c r="AB2414" s="37"/>
      <c r="AC2414" s="37"/>
      <c r="AD2414" s="37"/>
      <c r="AE2414" s="37"/>
      <c r="AT2414" s="20" t="s">
        <v>174</v>
      </c>
      <c r="AU2414" s="20" t="s">
        <v>87</v>
      </c>
    </row>
    <row r="2415" spans="1:65" s="2" customFormat="1" ht="19.5">
      <c r="A2415" s="37"/>
      <c r="B2415" s="38"/>
      <c r="C2415" s="39"/>
      <c r="D2415" s="189" t="s">
        <v>372</v>
      </c>
      <c r="E2415" s="39"/>
      <c r="F2415" s="249" t="s">
        <v>2989</v>
      </c>
      <c r="G2415" s="39"/>
      <c r="H2415" s="39"/>
      <c r="I2415" s="191"/>
      <c r="J2415" s="39"/>
      <c r="K2415" s="39"/>
      <c r="L2415" s="42"/>
      <c r="M2415" s="192"/>
      <c r="N2415" s="193"/>
      <c r="O2415" s="67"/>
      <c r="P2415" s="67"/>
      <c r="Q2415" s="67"/>
      <c r="R2415" s="67"/>
      <c r="S2415" s="67"/>
      <c r="T2415" s="68"/>
      <c r="U2415" s="37"/>
      <c r="V2415" s="37"/>
      <c r="W2415" s="37"/>
      <c r="X2415" s="37"/>
      <c r="Y2415" s="37"/>
      <c r="Z2415" s="37"/>
      <c r="AA2415" s="37"/>
      <c r="AB2415" s="37"/>
      <c r="AC2415" s="37"/>
      <c r="AD2415" s="37"/>
      <c r="AE2415" s="37"/>
      <c r="AT2415" s="20" t="s">
        <v>372</v>
      </c>
      <c r="AU2415" s="20" t="s">
        <v>87</v>
      </c>
    </row>
    <row r="2416" spans="1:65" s="13" customFormat="1" ht="11.25">
      <c r="B2416" s="196"/>
      <c r="C2416" s="197"/>
      <c r="D2416" s="189" t="s">
        <v>178</v>
      </c>
      <c r="E2416" s="198" t="s">
        <v>21</v>
      </c>
      <c r="F2416" s="199" t="s">
        <v>3000</v>
      </c>
      <c r="G2416" s="197"/>
      <c r="H2416" s="200">
        <v>3</v>
      </c>
      <c r="I2416" s="201"/>
      <c r="J2416" s="197"/>
      <c r="K2416" s="197"/>
      <c r="L2416" s="202"/>
      <c r="M2416" s="203"/>
      <c r="N2416" s="204"/>
      <c r="O2416" s="204"/>
      <c r="P2416" s="204"/>
      <c r="Q2416" s="204"/>
      <c r="R2416" s="204"/>
      <c r="S2416" s="204"/>
      <c r="T2416" s="205"/>
      <c r="AT2416" s="206" t="s">
        <v>178</v>
      </c>
      <c r="AU2416" s="206" t="s">
        <v>87</v>
      </c>
      <c r="AV2416" s="13" t="s">
        <v>87</v>
      </c>
      <c r="AW2416" s="13" t="s">
        <v>38</v>
      </c>
      <c r="AX2416" s="13" t="s">
        <v>77</v>
      </c>
      <c r="AY2416" s="206" t="s">
        <v>165</v>
      </c>
    </row>
    <row r="2417" spans="1:65" s="14" customFormat="1" ht="11.25">
      <c r="B2417" s="207"/>
      <c r="C2417" s="208"/>
      <c r="D2417" s="189" t="s">
        <v>178</v>
      </c>
      <c r="E2417" s="209" t="s">
        <v>21</v>
      </c>
      <c r="F2417" s="210" t="s">
        <v>180</v>
      </c>
      <c r="G2417" s="208"/>
      <c r="H2417" s="211">
        <v>3</v>
      </c>
      <c r="I2417" s="212"/>
      <c r="J2417" s="208"/>
      <c r="K2417" s="208"/>
      <c r="L2417" s="213"/>
      <c r="M2417" s="214"/>
      <c r="N2417" s="215"/>
      <c r="O2417" s="215"/>
      <c r="P2417" s="215"/>
      <c r="Q2417" s="215"/>
      <c r="R2417" s="215"/>
      <c r="S2417" s="215"/>
      <c r="T2417" s="216"/>
      <c r="AT2417" s="217" t="s">
        <v>178</v>
      </c>
      <c r="AU2417" s="217" t="s">
        <v>87</v>
      </c>
      <c r="AV2417" s="14" t="s">
        <v>172</v>
      </c>
      <c r="AW2417" s="14" t="s">
        <v>38</v>
      </c>
      <c r="AX2417" s="14" t="s">
        <v>85</v>
      </c>
      <c r="AY2417" s="217" t="s">
        <v>165</v>
      </c>
    </row>
    <row r="2418" spans="1:65" s="2" customFormat="1" ht="49.15" customHeight="1">
      <c r="A2418" s="37"/>
      <c r="B2418" s="38"/>
      <c r="C2418" s="176" t="s">
        <v>3001</v>
      </c>
      <c r="D2418" s="176" t="s">
        <v>167</v>
      </c>
      <c r="E2418" s="177" t="s">
        <v>441</v>
      </c>
      <c r="F2418" s="178" t="s">
        <v>3002</v>
      </c>
      <c r="G2418" s="179" t="s">
        <v>297</v>
      </c>
      <c r="H2418" s="180">
        <v>5</v>
      </c>
      <c r="I2418" s="181"/>
      <c r="J2418" s="182">
        <f>ROUND(I2418*H2418,2)</f>
        <v>0</v>
      </c>
      <c r="K2418" s="178" t="s">
        <v>21</v>
      </c>
      <c r="L2418" s="42"/>
      <c r="M2418" s="183" t="s">
        <v>21</v>
      </c>
      <c r="N2418" s="184" t="s">
        <v>48</v>
      </c>
      <c r="O2418" s="67"/>
      <c r="P2418" s="185">
        <f>O2418*H2418</f>
        <v>0</v>
      </c>
      <c r="Q2418" s="185">
        <v>0</v>
      </c>
      <c r="R2418" s="185">
        <f>Q2418*H2418</f>
        <v>0</v>
      </c>
      <c r="S2418" s="185">
        <v>0</v>
      </c>
      <c r="T2418" s="186">
        <f>S2418*H2418</f>
        <v>0</v>
      </c>
      <c r="U2418" s="37"/>
      <c r="V2418" s="37"/>
      <c r="W2418" s="37"/>
      <c r="X2418" s="37"/>
      <c r="Y2418" s="37"/>
      <c r="Z2418" s="37"/>
      <c r="AA2418" s="37"/>
      <c r="AB2418" s="37"/>
      <c r="AC2418" s="37"/>
      <c r="AD2418" s="37"/>
      <c r="AE2418" s="37"/>
      <c r="AR2418" s="187" t="s">
        <v>286</v>
      </c>
      <c r="AT2418" s="187" t="s">
        <v>167</v>
      </c>
      <c r="AU2418" s="187" t="s">
        <v>87</v>
      </c>
      <c r="AY2418" s="20" t="s">
        <v>165</v>
      </c>
      <c r="BE2418" s="188">
        <f>IF(N2418="základní",J2418,0)</f>
        <v>0</v>
      </c>
      <c r="BF2418" s="188">
        <f>IF(N2418="snížená",J2418,0)</f>
        <v>0</v>
      </c>
      <c r="BG2418" s="188">
        <f>IF(N2418="zákl. přenesená",J2418,0)</f>
        <v>0</v>
      </c>
      <c r="BH2418" s="188">
        <f>IF(N2418="sníž. přenesená",J2418,0)</f>
        <v>0</v>
      </c>
      <c r="BI2418" s="188">
        <f>IF(N2418="nulová",J2418,0)</f>
        <v>0</v>
      </c>
      <c r="BJ2418" s="20" t="s">
        <v>85</v>
      </c>
      <c r="BK2418" s="188">
        <f>ROUND(I2418*H2418,2)</f>
        <v>0</v>
      </c>
      <c r="BL2418" s="20" t="s">
        <v>286</v>
      </c>
      <c r="BM2418" s="187" t="s">
        <v>3003</v>
      </c>
    </row>
    <row r="2419" spans="1:65" s="2" customFormat="1" ht="48.75">
      <c r="A2419" s="37"/>
      <c r="B2419" s="38"/>
      <c r="C2419" s="39"/>
      <c r="D2419" s="189" t="s">
        <v>174</v>
      </c>
      <c r="E2419" s="39"/>
      <c r="F2419" s="190" t="s">
        <v>3004</v>
      </c>
      <c r="G2419" s="39"/>
      <c r="H2419" s="39"/>
      <c r="I2419" s="191"/>
      <c r="J2419" s="39"/>
      <c r="K2419" s="39"/>
      <c r="L2419" s="42"/>
      <c r="M2419" s="192"/>
      <c r="N2419" s="193"/>
      <c r="O2419" s="67"/>
      <c r="P2419" s="67"/>
      <c r="Q2419" s="67"/>
      <c r="R2419" s="67"/>
      <c r="S2419" s="67"/>
      <c r="T2419" s="68"/>
      <c r="U2419" s="37"/>
      <c r="V2419" s="37"/>
      <c r="W2419" s="37"/>
      <c r="X2419" s="37"/>
      <c r="Y2419" s="37"/>
      <c r="Z2419" s="37"/>
      <c r="AA2419" s="37"/>
      <c r="AB2419" s="37"/>
      <c r="AC2419" s="37"/>
      <c r="AD2419" s="37"/>
      <c r="AE2419" s="37"/>
      <c r="AT2419" s="20" t="s">
        <v>174</v>
      </c>
      <c r="AU2419" s="20" t="s">
        <v>87</v>
      </c>
    </row>
    <row r="2420" spans="1:65" s="2" customFormat="1" ht="19.5">
      <c r="A2420" s="37"/>
      <c r="B2420" s="38"/>
      <c r="C2420" s="39"/>
      <c r="D2420" s="189" t="s">
        <v>372</v>
      </c>
      <c r="E2420" s="39"/>
      <c r="F2420" s="249" t="s">
        <v>3005</v>
      </c>
      <c r="G2420" s="39"/>
      <c r="H2420" s="39"/>
      <c r="I2420" s="191"/>
      <c r="J2420" s="39"/>
      <c r="K2420" s="39"/>
      <c r="L2420" s="42"/>
      <c r="M2420" s="192"/>
      <c r="N2420" s="193"/>
      <c r="O2420" s="67"/>
      <c r="P2420" s="67"/>
      <c r="Q2420" s="67"/>
      <c r="R2420" s="67"/>
      <c r="S2420" s="67"/>
      <c r="T2420" s="68"/>
      <c r="U2420" s="37"/>
      <c r="V2420" s="37"/>
      <c r="W2420" s="37"/>
      <c r="X2420" s="37"/>
      <c r="Y2420" s="37"/>
      <c r="Z2420" s="37"/>
      <c r="AA2420" s="37"/>
      <c r="AB2420" s="37"/>
      <c r="AC2420" s="37"/>
      <c r="AD2420" s="37"/>
      <c r="AE2420" s="37"/>
      <c r="AT2420" s="20" t="s">
        <v>372</v>
      </c>
      <c r="AU2420" s="20" t="s">
        <v>87</v>
      </c>
    </row>
    <row r="2421" spans="1:65" s="13" customFormat="1" ht="11.25">
      <c r="B2421" s="196"/>
      <c r="C2421" s="197"/>
      <c r="D2421" s="189" t="s">
        <v>178</v>
      </c>
      <c r="E2421" s="198" t="s">
        <v>21</v>
      </c>
      <c r="F2421" s="199" t="s">
        <v>3006</v>
      </c>
      <c r="G2421" s="197"/>
      <c r="H2421" s="200">
        <v>5</v>
      </c>
      <c r="I2421" s="201"/>
      <c r="J2421" s="197"/>
      <c r="K2421" s="197"/>
      <c r="L2421" s="202"/>
      <c r="M2421" s="203"/>
      <c r="N2421" s="204"/>
      <c r="O2421" s="204"/>
      <c r="P2421" s="204"/>
      <c r="Q2421" s="204"/>
      <c r="R2421" s="204"/>
      <c r="S2421" s="204"/>
      <c r="T2421" s="205"/>
      <c r="AT2421" s="206" t="s">
        <v>178</v>
      </c>
      <c r="AU2421" s="206" t="s">
        <v>87</v>
      </c>
      <c r="AV2421" s="13" t="s">
        <v>87</v>
      </c>
      <c r="AW2421" s="13" t="s">
        <v>38</v>
      </c>
      <c r="AX2421" s="13" t="s">
        <v>77</v>
      </c>
      <c r="AY2421" s="206" t="s">
        <v>165</v>
      </c>
    </row>
    <row r="2422" spans="1:65" s="14" customFormat="1" ht="11.25">
      <c r="B2422" s="207"/>
      <c r="C2422" s="208"/>
      <c r="D2422" s="189" t="s">
        <v>178</v>
      </c>
      <c r="E2422" s="209" t="s">
        <v>21</v>
      </c>
      <c r="F2422" s="210" t="s">
        <v>180</v>
      </c>
      <c r="G2422" s="208"/>
      <c r="H2422" s="211">
        <v>5</v>
      </c>
      <c r="I2422" s="212"/>
      <c r="J2422" s="208"/>
      <c r="K2422" s="208"/>
      <c r="L2422" s="213"/>
      <c r="M2422" s="214"/>
      <c r="N2422" s="215"/>
      <c r="O2422" s="215"/>
      <c r="P2422" s="215"/>
      <c r="Q2422" s="215"/>
      <c r="R2422" s="215"/>
      <c r="S2422" s="215"/>
      <c r="T2422" s="216"/>
      <c r="AT2422" s="217" t="s">
        <v>178</v>
      </c>
      <c r="AU2422" s="217" t="s">
        <v>87</v>
      </c>
      <c r="AV2422" s="14" t="s">
        <v>172</v>
      </c>
      <c r="AW2422" s="14" t="s">
        <v>38</v>
      </c>
      <c r="AX2422" s="14" t="s">
        <v>85</v>
      </c>
      <c r="AY2422" s="217" t="s">
        <v>165</v>
      </c>
    </row>
    <row r="2423" spans="1:65" s="2" customFormat="1" ht="49.15" customHeight="1">
      <c r="A2423" s="37"/>
      <c r="B2423" s="38"/>
      <c r="C2423" s="176" t="s">
        <v>3007</v>
      </c>
      <c r="D2423" s="176" t="s">
        <v>167</v>
      </c>
      <c r="E2423" s="177" t="s">
        <v>446</v>
      </c>
      <c r="F2423" s="178" t="s">
        <v>3008</v>
      </c>
      <c r="G2423" s="179" t="s">
        <v>297</v>
      </c>
      <c r="H2423" s="180">
        <v>2</v>
      </c>
      <c r="I2423" s="181"/>
      <c r="J2423" s="182">
        <f>ROUND(I2423*H2423,2)</f>
        <v>0</v>
      </c>
      <c r="K2423" s="178" t="s">
        <v>21</v>
      </c>
      <c r="L2423" s="42"/>
      <c r="M2423" s="183" t="s">
        <v>21</v>
      </c>
      <c r="N2423" s="184" t="s">
        <v>48</v>
      </c>
      <c r="O2423" s="67"/>
      <c r="P2423" s="185">
        <f>O2423*H2423</f>
        <v>0</v>
      </c>
      <c r="Q2423" s="185">
        <v>0</v>
      </c>
      <c r="R2423" s="185">
        <f>Q2423*H2423</f>
        <v>0</v>
      </c>
      <c r="S2423" s="185">
        <v>0</v>
      </c>
      <c r="T2423" s="186">
        <f>S2423*H2423</f>
        <v>0</v>
      </c>
      <c r="U2423" s="37"/>
      <c r="V2423" s="37"/>
      <c r="W2423" s="37"/>
      <c r="X2423" s="37"/>
      <c r="Y2423" s="37"/>
      <c r="Z2423" s="37"/>
      <c r="AA2423" s="37"/>
      <c r="AB2423" s="37"/>
      <c r="AC2423" s="37"/>
      <c r="AD2423" s="37"/>
      <c r="AE2423" s="37"/>
      <c r="AR2423" s="187" t="s">
        <v>286</v>
      </c>
      <c r="AT2423" s="187" t="s">
        <v>167</v>
      </c>
      <c r="AU2423" s="187" t="s">
        <v>87</v>
      </c>
      <c r="AY2423" s="20" t="s">
        <v>165</v>
      </c>
      <c r="BE2423" s="188">
        <f>IF(N2423="základní",J2423,0)</f>
        <v>0</v>
      </c>
      <c r="BF2423" s="188">
        <f>IF(N2423="snížená",J2423,0)</f>
        <v>0</v>
      </c>
      <c r="BG2423" s="188">
        <f>IF(N2423="zákl. přenesená",J2423,0)</f>
        <v>0</v>
      </c>
      <c r="BH2423" s="188">
        <f>IF(N2423="sníž. přenesená",J2423,0)</f>
        <v>0</v>
      </c>
      <c r="BI2423" s="188">
        <f>IF(N2423="nulová",J2423,0)</f>
        <v>0</v>
      </c>
      <c r="BJ2423" s="20" t="s">
        <v>85</v>
      </c>
      <c r="BK2423" s="188">
        <f>ROUND(I2423*H2423,2)</f>
        <v>0</v>
      </c>
      <c r="BL2423" s="20" t="s">
        <v>286</v>
      </c>
      <c r="BM2423" s="187" t="s">
        <v>3009</v>
      </c>
    </row>
    <row r="2424" spans="1:65" s="2" customFormat="1" ht="48.75">
      <c r="A2424" s="37"/>
      <c r="B2424" s="38"/>
      <c r="C2424" s="39"/>
      <c r="D2424" s="189" t="s">
        <v>174</v>
      </c>
      <c r="E2424" s="39"/>
      <c r="F2424" s="190" t="s">
        <v>3010</v>
      </c>
      <c r="G2424" s="39"/>
      <c r="H2424" s="39"/>
      <c r="I2424" s="191"/>
      <c r="J2424" s="39"/>
      <c r="K2424" s="39"/>
      <c r="L2424" s="42"/>
      <c r="M2424" s="192"/>
      <c r="N2424" s="193"/>
      <c r="O2424" s="67"/>
      <c r="P2424" s="67"/>
      <c r="Q2424" s="67"/>
      <c r="R2424" s="67"/>
      <c r="S2424" s="67"/>
      <c r="T2424" s="68"/>
      <c r="U2424" s="37"/>
      <c r="V2424" s="37"/>
      <c r="W2424" s="37"/>
      <c r="X2424" s="37"/>
      <c r="Y2424" s="37"/>
      <c r="Z2424" s="37"/>
      <c r="AA2424" s="37"/>
      <c r="AB2424" s="37"/>
      <c r="AC2424" s="37"/>
      <c r="AD2424" s="37"/>
      <c r="AE2424" s="37"/>
      <c r="AT2424" s="20" t="s">
        <v>174</v>
      </c>
      <c r="AU2424" s="20" t="s">
        <v>87</v>
      </c>
    </row>
    <row r="2425" spans="1:65" s="2" customFormat="1" ht="19.5">
      <c r="A2425" s="37"/>
      <c r="B2425" s="38"/>
      <c r="C2425" s="39"/>
      <c r="D2425" s="189" t="s">
        <v>372</v>
      </c>
      <c r="E2425" s="39"/>
      <c r="F2425" s="249" t="s">
        <v>3005</v>
      </c>
      <c r="G2425" s="39"/>
      <c r="H2425" s="39"/>
      <c r="I2425" s="191"/>
      <c r="J2425" s="39"/>
      <c r="K2425" s="39"/>
      <c r="L2425" s="42"/>
      <c r="M2425" s="192"/>
      <c r="N2425" s="193"/>
      <c r="O2425" s="67"/>
      <c r="P2425" s="67"/>
      <c r="Q2425" s="67"/>
      <c r="R2425" s="67"/>
      <c r="S2425" s="67"/>
      <c r="T2425" s="68"/>
      <c r="U2425" s="37"/>
      <c r="V2425" s="37"/>
      <c r="W2425" s="37"/>
      <c r="X2425" s="37"/>
      <c r="Y2425" s="37"/>
      <c r="Z2425" s="37"/>
      <c r="AA2425" s="37"/>
      <c r="AB2425" s="37"/>
      <c r="AC2425" s="37"/>
      <c r="AD2425" s="37"/>
      <c r="AE2425" s="37"/>
      <c r="AT2425" s="20" t="s">
        <v>372</v>
      </c>
      <c r="AU2425" s="20" t="s">
        <v>87</v>
      </c>
    </row>
    <row r="2426" spans="1:65" s="13" customFormat="1" ht="11.25">
      <c r="B2426" s="196"/>
      <c r="C2426" s="197"/>
      <c r="D2426" s="189" t="s">
        <v>178</v>
      </c>
      <c r="E2426" s="198" t="s">
        <v>21</v>
      </c>
      <c r="F2426" s="199" t="s">
        <v>3011</v>
      </c>
      <c r="G2426" s="197"/>
      <c r="H2426" s="200">
        <v>2</v>
      </c>
      <c r="I2426" s="201"/>
      <c r="J2426" s="197"/>
      <c r="K2426" s="197"/>
      <c r="L2426" s="202"/>
      <c r="M2426" s="203"/>
      <c r="N2426" s="204"/>
      <c r="O2426" s="204"/>
      <c r="P2426" s="204"/>
      <c r="Q2426" s="204"/>
      <c r="R2426" s="204"/>
      <c r="S2426" s="204"/>
      <c r="T2426" s="205"/>
      <c r="AT2426" s="206" t="s">
        <v>178</v>
      </c>
      <c r="AU2426" s="206" t="s">
        <v>87</v>
      </c>
      <c r="AV2426" s="13" t="s">
        <v>87</v>
      </c>
      <c r="AW2426" s="13" t="s">
        <v>38</v>
      </c>
      <c r="AX2426" s="13" t="s">
        <v>77</v>
      </c>
      <c r="AY2426" s="206" t="s">
        <v>165</v>
      </c>
    </row>
    <row r="2427" spans="1:65" s="14" customFormat="1" ht="11.25">
      <c r="B2427" s="207"/>
      <c r="C2427" s="208"/>
      <c r="D2427" s="189" t="s">
        <v>178</v>
      </c>
      <c r="E2427" s="209" t="s">
        <v>21</v>
      </c>
      <c r="F2427" s="210" t="s">
        <v>180</v>
      </c>
      <c r="G2427" s="208"/>
      <c r="H2427" s="211">
        <v>2</v>
      </c>
      <c r="I2427" s="212"/>
      <c r="J2427" s="208"/>
      <c r="K2427" s="208"/>
      <c r="L2427" s="213"/>
      <c r="M2427" s="214"/>
      <c r="N2427" s="215"/>
      <c r="O2427" s="215"/>
      <c r="P2427" s="215"/>
      <c r="Q2427" s="215"/>
      <c r="R2427" s="215"/>
      <c r="S2427" s="215"/>
      <c r="T2427" s="216"/>
      <c r="AT2427" s="217" t="s">
        <v>178</v>
      </c>
      <c r="AU2427" s="217" t="s">
        <v>87</v>
      </c>
      <c r="AV2427" s="14" t="s">
        <v>172</v>
      </c>
      <c r="AW2427" s="14" t="s">
        <v>38</v>
      </c>
      <c r="AX2427" s="14" t="s">
        <v>85</v>
      </c>
      <c r="AY2427" s="217" t="s">
        <v>165</v>
      </c>
    </row>
    <row r="2428" spans="1:65" s="2" customFormat="1" ht="49.15" customHeight="1">
      <c r="A2428" s="37"/>
      <c r="B2428" s="38"/>
      <c r="C2428" s="176" t="s">
        <v>3012</v>
      </c>
      <c r="D2428" s="176" t="s">
        <v>167</v>
      </c>
      <c r="E2428" s="177" t="s">
        <v>454</v>
      </c>
      <c r="F2428" s="178" t="s">
        <v>3013</v>
      </c>
      <c r="G2428" s="179" t="s">
        <v>297</v>
      </c>
      <c r="H2428" s="180">
        <v>3</v>
      </c>
      <c r="I2428" s="181"/>
      <c r="J2428" s="182">
        <f>ROUND(I2428*H2428,2)</f>
        <v>0</v>
      </c>
      <c r="K2428" s="178" t="s">
        <v>21</v>
      </c>
      <c r="L2428" s="42"/>
      <c r="M2428" s="183" t="s">
        <v>21</v>
      </c>
      <c r="N2428" s="184" t="s">
        <v>48</v>
      </c>
      <c r="O2428" s="67"/>
      <c r="P2428" s="185">
        <f>O2428*H2428</f>
        <v>0</v>
      </c>
      <c r="Q2428" s="185">
        <v>0</v>
      </c>
      <c r="R2428" s="185">
        <f>Q2428*H2428</f>
        <v>0</v>
      </c>
      <c r="S2428" s="185">
        <v>0</v>
      </c>
      <c r="T2428" s="186">
        <f>S2428*H2428</f>
        <v>0</v>
      </c>
      <c r="U2428" s="37"/>
      <c r="V2428" s="37"/>
      <c r="W2428" s="37"/>
      <c r="X2428" s="37"/>
      <c r="Y2428" s="37"/>
      <c r="Z2428" s="37"/>
      <c r="AA2428" s="37"/>
      <c r="AB2428" s="37"/>
      <c r="AC2428" s="37"/>
      <c r="AD2428" s="37"/>
      <c r="AE2428" s="37"/>
      <c r="AR2428" s="187" t="s">
        <v>286</v>
      </c>
      <c r="AT2428" s="187" t="s">
        <v>167</v>
      </c>
      <c r="AU2428" s="187" t="s">
        <v>87</v>
      </c>
      <c r="AY2428" s="20" t="s">
        <v>165</v>
      </c>
      <c r="BE2428" s="188">
        <f>IF(N2428="základní",J2428,0)</f>
        <v>0</v>
      </c>
      <c r="BF2428" s="188">
        <f>IF(N2428="snížená",J2428,0)</f>
        <v>0</v>
      </c>
      <c r="BG2428" s="188">
        <f>IF(N2428="zákl. přenesená",J2428,0)</f>
        <v>0</v>
      </c>
      <c r="BH2428" s="188">
        <f>IF(N2428="sníž. přenesená",J2428,0)</f>
        <v>0</v>
      </c>
      <c r="BI2428" s="188">
        <f>IF(N2428="nulová",J2428,0)</f>
        <v>0</v>
      </c>
      <c r="BJ2428" s="20" t="s">
        <v>85</v>
      </c>
      <c r="BK2428" s="188">
        <f>ROUND(I2428*H2428,2)</f>
        <v>0</v>
      </c>
      <c r="BL2428" s="20" t="s">
        <v>286</v>
      </c>
      <c r="BM2428" s="187" t="s">
        <v>3014</v>
      </c>
    </row>
    <row r="2429" spans="1:65" s="2" customFormat="1" ht="48.75">
      <c r="A2429" s="37"/>
      <c r="B2429" s="38"/>
      <c r="C2429" s="39"/>
      <c r="D2429" s="189" t="s">
        <v>174</v>
      </c>
      <c r="E2429" s="39"/>
      <c r="F2429" s="190" t="s">
        <v>3015</v>
      </c>
      <c r="G2429" s="39"/>
      <c r="H2429" s="39"/>
      <c r="I2429" s="191"/>
      <c r="J2429" s="39"/>
      <c r="K2429" s="39"/>
      <c r="L2429" s="42"/>
      <c r="M2429" s="192"/>
      <c r="N2429" s="193"/>
      <c r="O2429" s="67"/>
      <c r="P2429" s="67"/>
      <c r="Q2429" s="67"/>
      <c r="R2429" s="67"/>
      <c r="S2429" s="67"/>
      <c r="T2429" s="68"/>
      <c r="U2429" s="37"/>
      <c r="V2429" s="37"/>
      <c r="W2429" s="37"/>
      <c r="X2429" s="37"/>
      <c r="Y2429" s="37"/>
      <c r="Z2429" s="37"/>
      <c r="AA2429" s="37"/>
      <c r="AB2429" s="37"/>
      <c r="AC2429" s="37"/>
      <c r="AD2429" s="37"/>
      <c r="AE2429" s="37"/>
      <c r="AT2429" s="20" t="s">
        <v>174</v>
      </c>
      <c r="AU2429" s="20" t="s">
        <v>87</v>
      </c>
    </row>
    <row r="2430" spans="1:65" s="2" customFormat="1" ht="19.5">
      <c r="A2430" s="37"/>
      <c r="B2430" s="38"/>
      <c r="C2430" s="39"/>
      <c r="D2430" s="189" t="s">
        <v>372</v>
      </c>
      <c r="E2430" s="39"/>
      <c r="F2430" s="249" t="s">
        <v>3016</v>
      </c>
      <c r="G2430" s="39"/>
      <c r="H2430" s="39"/>
      <c r="I2430" s="191"/>
      <c r="J2430" s="39"/>
      <c r="K2430" s="39"/>
      <c r="L2430" s="42"/>
      <c r="M2430" s="192"/>
      <c r="N2430" s="193"/>
      <c r="O2430" s="67"/>
      <c r="P2430" s="67"/>
      <c r="Q2430" s="67"/>
      <c r="R2430" s="67"/>
      <c r="S2430" s="67"/>
      <c r="T2430" s="68"/>
      <c r="U2430" s="37"/>
      <c r="V2430" s="37"/>
      <c r="W2430" s="37"/>
      <c r="X2430" s="37"/>
      <c r="Y2430" s="37"/>
      <c r="Z2430" s="37"/>
      <c r="AA2430" s="37"/>
      <c r="AB2430" s="37"/>
      <c r="AC2430" s="37"/>
      <c r="AD2430" s="37"/>
      <c r="AE2430" s="37"/>
      <c r="AT2430" s="20" t="s">
        <v>372</v>
      </c>
      <c r="AU2430" s="20" t="s">
        <v>87</v>
      </c>
    </row>
    <row r="2431" spans="1:65" s="13" customFormat="1" ht="11.25">
      <c r="B2431" s="196"/>
      <c r="C2431" s="197"/>
      <c r="D2431" s="189" t="s">
        <v>178</v>
      </c>
      <c r="E2431" s="198" t="s">
        <v>21</v>
      </c>
      <c r="F2431" s="199" t="s">
        <v>3017</v>
      </c>
      <c r="G2431" s="197"/>
      <c r="H2431" s="200">
        <v>3</v>
      </c>
      <c r="I2431" s="201"/>
      <c r="J2431" s="197"/>
      <c r="K2431" s="197"/>
      <c r="L2431" s="202"/>
      <c r="M2431" s="203"/>
      <c r="N2431" s="204"/>
      <c r="O2431" s="204"/>
      <c r="P2431" s="204"/>
      <c r="Q2431" s="204"/>
      <c r="R2431" s="204"/>
      <c r="S2431" s="204"/>
      <c r="T2431" s="205"/>
      <c r="AT2431" s="206" t="s">
        <v>178</v>
      </c>
      <c r="AU2431" s="206" t="s">
        <v>87</v>
      </c>
      <c r="AV2431" s="13" t="s">
        <v>87</v>
      </c>
      <c r="AW2431" s="13" t="s">
        <v>38</v>
      </c>
      <c r="AX2431" s="13" t="s">
        <v>77</v>
      </c>
      <c r="AY2431" s="206" t="s">
        <v>165</v>
      </c>
    </row>
    <row r="2432" spans="1:65" s="14" customFormat="1" ht="11.25">
      <c r="B2432" s="207"/>
      <c r="C2432" s="208"/>
      <c r="D2432" s="189" t="s">
        <v>178</v>
      </c>
      <c r="E2432" s="209" t="s">
        <v>21</v>
      </c>
      <c r="F2432" s="210" t="s">
        <v>180</v>
      </c>
      <c r="G2432" s="208"/>
      <c r="H2432" s="211">
        <v>3</v>
      </c>
      <c r="I2432" s="212"/>
      <c r="J2432" s="208"/>
      <c r="K2432" s="208"/>
      <c r="L2432" s="213"/>
      <c r="M2432" s="214"/>
      <c r="N2432" s="215"/>
      <c r="O2432" s="215"/>
      <c r="P2432" s="215"/>
      <c r="Q2432" s="215"/>
      <c r="R2432" s="215"/>
      <c r="S2432" s="215"/>
      <c r="T2432" s="216"/>
      <c r="AT2432" s="217" t="s">
        <v>178</v>
      </c>
      <c r="AU2432" s="217" t="s">
        <v>87</v>
      </c>
      <c r="AV2432" s="14" t="s">
        <v>172</v>
      </c>
      <c r="AW2432" s="14" t="s">
        <v>38</v>
      </c>
      <c r="AX2432" s="14" t="s">
        <v>85</v>
      </c>
      <c r="AY2432" s="217" t="s">
        <v>165</v>
      </c>
    </row>
    <row r="2433" spans="1:65" s="2" customFormat="1" ht="49.15" customHeight="1">
      <c r="A2433" s="37"/>
      <c r="B2433" s="38"/>
      <c r="C2433" s="176" t="s">
        <v>3018</v>
      </c>
      <c r="D2433" s="176" t="s">
        <v>167</v>
      </c>
      <c r="E2433" s="177" t="s">
        <v>459</v>
      </c>
      <c r="F2433" s="178" t="s">
        <v>3019</v>
      </c>
      <c r="G2433" s="179" t="s">
        <v>297</v>
      </c>
      <c r="H2433" s="180">
        <v>1</v>
      </c>
      <c r="I2433" s="181"/>
      <c r="J2433" s="182">
        <f>ROUND(I2433*H2433,2)</f>
        <v>0</v>
      </c>
      <c r="K2433" s="178" t="s">
        <v>21</v>
      </c>
      <c r="L2433" s="42"/>
      <c r="M2433" s="183" t="s">
        <v>21</v>
      </c>
      <c r="N2433" s="184" t="s">
        <v>48</v>
      </c>
      <c r="O2433" s="67"/>
      <c r="P2433" s="185">
        <f>O2433*H2433</f>
        <v>0</v>
      </c>
      <c r="Q2433" s="185">
        <v>0</v>
      </c>
      <c r="R2433" s="185">
        <f>Q2433*H2433</f>
        <v>0</v>
      </c>
      <c r="S2433" s="185">
        <v>0</v>
      </c>
      <c r="T2433" s="186">
        <f>S2433*H2433</f>
        <v>0</v>
      </c>
      <c r="U2433" s="37"/>
      <c r="V2433" s="37"/>
      <c r="W2433" s="37"/>
      <c r="X2433" s="37"/>
      <c r="Y2433" s="37"/>
      <c r="Z2433" s="37"/>
      <c r="AA2433" s="37"/>
      <c r="AB2433" s="37"/>
      <c r="AC2433" s="37"/>
      <c r="AD2433" s="37"/>
      <c r="AE2433" s="37"/>
      <c r="AR2433" s="187" t="s">
        <v>286</v>
      </c>
      <c r="AT2433" s="187" t="s">
        <v>167</v>
      </c>
      <c r="AU2433" s="187" t="s">
        <v>87</v>
      </c>
      <c r="AY2433" s="20" t="s">
        <v>165</v>
      </c>
      <c r="BE2433" s="188">
        <f>IF(N2433="základní",J2433,0)</f>
        <v>0</v>
      </c>
      <c r="BF2433" s="188">
        <f>IF(N2433="snížená",J2433,0)</f>
        <v>0</v>
      </c>
      <c r="BG2433" s="188">
        <f>IF(N2433="zákl. přenesená",J2433,0)</f>
        <v>0</v>
      </c>
      <c r="BH2433" s="188">
        <f>IF(N2433="sníž. přenesená",J2433,0)</f>
        <v>0</v>
      </c>
      <c r="BI2433" s="188">
        <f>IF(N2433="nulová",J2433,0)</f>
        <v>0</v>
      </c>
      <c r="BJ2433" s="20" t="s">
        <v>85</v>
      </c>
      <c r="BK2433" s="188">
        <f>ROUND(I2433*H2433,2)</f>
        <v>0</v>
      </c>
      <c r="BL2433" s="20" t="s">
        <v>286</v>
      </c>
      <c r="BM2433" s="187" t="s">
        <v>3020</v>
      </c>
    </row>
    <row r="2434" spans="1:65" s="2" customFormat="1" ht="48.75">
      <c r="A2434" s="37"/>
      <c r="B2434" s="38"/>
      <c r="C2434" s="39"/>
      <c r="D2434" s="189" t="s">
        <v>174</v>
      </c>
      <c r="E2434" s="39"/>
      <c r="F2434" s="190" t="s">
        <v>3021</v>
      </c>
      <c r="G2434" s="39"/>
      <c r="H2434" s="39"/>
      <c r="I2434" s="191"/>
      <c r="J2434" s="39"/>
      <c r="K2434" s="39"/>
      <c r="L2434" s="42"/>
      <c r="M2434" s="192"/>
      <c r="N2434" s="193"/>
      <c r="O2434" s="67"/>
      <c r="P2434" s="67"/>
      <c r="Q2434" s="67"/>
      <c r="R2434" s="67"/>
      <c r="S2434" s="67"/>
      <c r="T2434" s="68"/>
      <c r="U2434" s="37"/>
      <c r="V2434" s="37"/>
      <c r="W2434" s="37"/>
      <c r="X2434" s="37"/>
      <c r="Y2434" s="37"/>
      <c r="Z2434" s="37"/>
      <c r="AA2434" s="37"/>
      <c r="AB2434" s="37"/>
      <c r="AC2434" s="37"/>
      <c r="AD2434" s="37"/>
      <c r="AE2434" s="37"/>
      <c r="AT2434" s="20" t="s">
        <v>174</v>
      </c>
      <c r="AU2434" s="20" t="s">
        <v>87</v>
      </c>
    </row>
    <row r="2435" spans="1:65" s="13" customFormat="1" ht="11.25">
      <c r="B2435" s="196"/>
      <c r="C2435" s="197"/>
      <c r="D2435" s="189" t="s">
        <v>178</v>
      </c>
      <c r="E2435" s="198" t="s">
        <v>21</v>
      </c>
      <c r="F2435" s="199" t="s">
        <v>3022</v>
      </c>
      <c r="G2435" s="197"/>
      <c r="H2435" s="200">
        <v>1</v>
      </c>
      <c r="I2435" s="201"/>
      <c r="J2435" s="197"/>
      <c r="K2435" s="197"/>
      <c r="L2435" s="202"/>
      <c r="M2435" s="203"/>
      <c r="N2435" s="204"/>
      <c r="O2435" s="204"/>
      <c r="P2435" s="204"/>
      <c r="Q2435" s="204"/>
      <c r="R2435" s="204"/>
      <c r="S2435" s="204"/>
      <c r="T2435" s="205"/>
      <c r="AT2435" s="206" t="s">
        <v>178</v>
      </c>
      <c r="AU2435" s="206" t="s">
        <v>87</v>
      </c>
      <c r="AV2435" s="13" t="s">
        <v>87</v>
      </c>
      <c r="AW2435" s="13" t="s">
        <v>38</v>
      </c>
      <c r="AX2435" s="13" t="s">
        <v>77</v>
      </c>
      <c r="AY2435" s="206" t="s">
        <v>165</v>
      </c>
    </row>
    <row r="2436" spans="1:65" s="14" customFormat="1" ht="11.25">
      <c r="B2436" s="207"/>
      <c r="C2436" s="208"/>
      <c r="D2436" s="189" t="s">
        <v>178</v>
      </c>
      <c r="E2436" s="209" t="s">
        <v>21</v>
      </c>
      <c r="F2436" s="210" t="s">
        <v>180</v>
      </c>
      <c r="G2436" s="208"/>
      <c r="H2436" s="211">
        <v>1</v>
      </c>
      <c r="I2436" s="212"/>
      <c r="J2436" s="208"/>
      <c r="K2436" s="208"/>
      <c r="L2436" s="213"/>
      <c r="M2436" s="214"/>
      <c r="N2436" s="215"/>
      <c r="O2436" s="215"/>
      <c r="P2436" s="215"/>
      <c r="Q2436" s="215"/>
      <c r="R2436" s="215"/>
      <c r="S2436" s="215"/>
      <c r="T2436" s="216"/>
      <c r="AT2436" s="217" t="s">
        <v>178</v>
      </c>
      <c r="AU2436" s="217" t="s">
        <v>87</v>
      </c>
      <c r="AV2436" s="14" t="s">
        <v>172</v>
      </c>
      <c r="AW2436" s="14" t="s">
        <v>38</v>
      </c>
      <c r="AX2436" s="14" t="s">
        <v>85</v>
      </c>
      <c r="AY2436" s="217" t="s">
        <v>165</v>
      </c>
    </row>
    <row r="2437" spans="1:65" s="2" customFormat="1" ht="49.15" customHeight="1">
      <c r="A2437" s="37"/>
      <c r="B2437" s="38"/>
      <c r="C2437" s="176" t="s">
        <v>3023</v>
      </c>
      <c r="D2437" s="176" t="s">
        <v>167</v>
      </c>
      <c r="E2437" s="177" t="s">
        <v>462</v>
      </c>
      <c r="F2437" s="178" t="s">
        <v>3024</v>
      </c>
      <c r="G2437" s="179" t="s">
        <v>297</v>
      </c>
      <c r="H2437" s="180">
        <v>1</v>
      </c>
      <c r="I2437" s="181"/>
      <c r="J2437" s="182">
        <f>ROUND(I2437*H2437,2)</f>
        <v>0</v>
      </c>
      <c r="K2437" s="178" t="s">
        <v>21</v>
      </c>
      <c r="L2437" s="42"/>
      <c r="M2437" s="183" t="s">
        <v>21</v>
      </c>
      <c r="N2437" s="184" t="s">
        <v>48</v>
      </c>
      <c r="O2437" s="67"/>
      <c r="P2437" s="185">
        <f>O2437*H2437</f>
        <v>0</v>
      </c>
      <c r="Q2437" s="185">
        <v>0</v>
      </c>
      <c r="R2437" s="185">
        <f>Q2437*H2437</f>
        <v>0</v>
      </c>
      <c r="S2437" s="185">
        <v>0</v>
      </c>
      <c r="T2437" s="186">
        <f>S2437*H2437</f>
        <v>0</v>
      </c>
      <c r="U2437" s="37"/>
      <c r="V2437" s="37"/>
      <c r="W2437" s="37"/>
      <c r="X2437" s="37"/>
      <c r="Y2437" s="37"/>
      <c r="Z2437" s="37"/>
      <c r="AA2437" s="37"/>
      <c r="AB2437" s="37"/>
      <c r="AC2437" s="37"/>
      <c r="AD2437" s="37"/>
      <c r="AE2437" s="37"/>
      <c r="AR2437" s="187" t="s">
        <v>286</v>
      </c>
      <c r="AT2437" s="187" t="s">
        <v>167</v>
      </c>
      <c r="AU2437" s="187" t="s">
        <v>87</v>
      </c>
      <c r="AY2437" s="20" t="s">
        <v>165</v>
      </c>
      <c r="BE2437" s="188">
        <f>IF(N2437="základní",J2437,0)</f>
        <v>0</v>
      </c>
      <c r="BF2437" s="188">
        <f>IF(N2437="snížená",J2437,0)</f>
        <v>0</v>
      </c>
      <c r="BG2437" s="188">
        <f>IF(N2437="zákl. přenesená",J2437,0)</f>
        <v>0</v>
      </c>
      <c r="BH2437" s="188">
        <f>IF(N2437="sníž. přenesená",J2437,0)</f>
        <v>0</v>
      </c>
      <c r="BI2437" s="188">
        <f>IF(N2437="nulová",J2437,0)</f>
        <v>0</v>
      </c>
      <c r="BJ2437" s="20" t="s">
        <v>85</v>
      </c>
      <c r="BK2437" s="188">
        <f>ROUND(I2437*H2437,2)</f>
        <v>0</v>
      </c>
      <c r="BL2437" s="20" t="s">
        <v>286</v>
      </c>
      <c r="BM2437" s="187" t="s">
        <v>3025</v>
      </c>
    </row>
    <row r="2438" spans="1:65" s="2" customFormat="1" ht="48.75">
      <c r="A2438" s="37"/>
      <c r="B2438" s="38"/>
      <c r="C2438" s="39"/>
      <c r="D2438" s="189" t="s">
        <v>174</v>
      </c>
      <c r="E2438" s="39"/>
      <c r="F2438" s="190" t="s">
        <v>3026</v>
      </c>
      <c r="G2438" s="39"/>
      <c r="H2438" s="39"/>
      <c r="I2438" s="191"/>
      <c r="J2438" s="39"/>
      <c r="K2438" s="39"/>
      <c r="L2438" s="42"/>
      <c r="M2438" s="192"/>
      <c r="N2438" s="193"/>
      <c r="O2438" s="67"/>
      <c r="P2438" s="67"/>
      <c r="Q2438" s="67"/>
      <c r="R2438" s="67"/>
      <c r="S2438" s="67"/>
      <c r="T2438" s="68"/>
      <c r="U2438" s="37"/>
      <c r="V2438" s="37"/>
      <c r="W2438" s="37"/>
      <c r="X2438" s="37"/>
      <c r="Y2438" s="37"/>
      <c r="Z2438" s="37"/>
      <c r="AA2438" s="37"/>
      <c r="AB2438" s="37"/>
      <c r="AC2438" s="37"/>
      <c r="AD2438" s="37"/>
      <c r="AE2438" s="37"/>
      <c r="AT2438" s="20" t="s">
        <v>174</v>
      </c>
      <c r="AU2438" s="20" t="s">
        <v>87</v>
      </c>
    </row>
    <row r="2439" spans="1:65" s="13" customFormat="1" ht="11.25">
      <c r="B2439" s="196"/>
      <c r="C2439" s="197"/>
      <c r="D2439" s="189" t="s">
        <v>178</v>
      </c>
      <c r="E2439" s="198" t="s">
        <v>21</v>
      </c>
      <c r="F2439" s="199" t="s">
        <v>3027</v>
      </c>
      <c r="G2439" s="197"/>
      <c r="H2439" s="200">
        <v>1</v>
      </c>
      <c r="I2439" s="201"/>
      <c r="J2439" s="197"/>
      <c r="K2439" s="197"/>
      <c r="L2439" s="202"/>
      <c r="M2439" s="203"/>
      <c r="N2439" s="204"/>
      <c r="O2439" s="204"/>
      <c r="P2439" s="204"/>
      <c r="Q2439" s="204"/>
      <c r="R2439" s="204"/>
      <c r="S2439" s="204"/>
      <c r="T2439" s="205"/>
      <c r="AT2439" s="206" t="s">
        <v>178</v>
      </c>
      <c r="AU2439" s="206" t="s">
        <v>87</v>
      </c>
      <c r="AV2439" s="13" t="s">
        <v>87</v>
      </c>
      <c r="AW2439" s="13" t="s">
        <v>38</v>
      </c>
      <c r="AX2439" s="13" t="s">
        <v>77</v>
      </c>
      <c r="AY2439" s="206" t="s">
        <v>165</v>
      </c>
    </row>
    <row r="2440" spans="1:65" s="14" customFormat="1" ht="11.25">
      <c r="B2440" s="207"/>
      <c r="C2440" s="208"/>
      <c r="D2440" s="189" t="s">
        <v>178</v>
      </c>
      <c r="E2440" s="209" t="s">
        <v>21</v>
      </c>
      <c r="F2440" s="210" t="s">
        <v>180</v>
      </c>
      <c r="G2440" s="208"/>
      <c r="H2440" s="211">
        <v>1</v>
      </c>
      <c r="I2440" s="212"/>
      <c r="J2440" s="208"/>
      <c r="K2440" s="208"/>
      <c r="L2440" s="213"/>
      <c r="M2440" s="214"/>
      <c r="N2440" s="215"/>
      <c r="O2440" s="215"/>
      <c r="P2440" s="215"/>
      <c r="Q2440" s="215"/>
      <c r="R2440" s="215"/>
      <c r="S2440" s="215"/>
      <c r="T2440" s="216"/>
      <c r="AT2440" s="217" t="s">
        <v>178</v>
      </c>
      <c r="AU2440" s="217" t="s">
        <v>87</v>
      </c>
      <c r="AV2440" s="14" t="s">
        <v>172</v>
      </c>
      <c r="AW2440" s="14" t="s">
        <v>38</v>
      </c>
      <c r="AX2440" s="14" t="s">
        <v>85</v>
      </c>
      <c r="AY2440" s="217" t="s">
        <v>165</v>
      </c>
    </row>
    <row r="2441" spans="1:65" s="2" customFormat="1" ht="49.15" customHeight="1">
      <c r="A2441" s="37"/>
      <c r="B2441" s="38"/>
      <c r="C2441" s="176" t="s">
        <v>3028</v>
      </c>
      <c r="D2441" s="176" t="s">
        <v>167</v>
      </c>
      <c r="E2441" s="177" t="s">
        <v>466</v>
      </c>
      <c r="F2441" s="178" t="s">
        <v>3029</v>
      </c>
      <c r="G2441" s="179" t="s">
        <v>297</v>
      </c>
      <c r="H2441" s="180">
        <v>1</v>
      </c>
      <c r="I2441" s="181"/>
      <c r="J2441" s="182">
        <f>ROUND(I2441*H2441,2)</f>
        <v>0</v>
      </c>
      <c r="K2441" s="178" t="s">
        <v>21</v>
      </c>
      <c r="L2441" s="42"/>
      <c r="M2441" s="183" t="s">
        <v>21</v>
      </c>
      <c r="N2441" s="184" t="s">
        <v>48</v>
      </c>
      <c r="O2441" s="67"/>
      <c r="P2441" s="185">
        <f>O2441*H2441</f>
        <v>0</v>
      </c>
      <c r="Q2441" s="185">
        <v>0</v>
      </c>
      <c r="R2441" s="185">
        <f>Q2441*H2441</f>
        <v>0</v>
      </c>
      <c r="S2441" s="185">
        <v>0</v>
      </c>
      <c r="T2441" s="186">
        <f>S2441*H2441</f>
        <v>0</v>
      </c>
      <c r="U2441" s="37"/>
      <c r="V2441" s="37"/>
      <c r="W2441" s="37"/>
      <c r="X2441" s="37"/>
      <c r="Y2441" s="37"/>
      <c r="Z2441" s="37"/>
      <c r="AA2441" s="37"/>
      <c r="AB2441" s="37"/>
      <c r="AC2441" s="37"/>
      <c r="AD2441" s="37"/>
      <c r="AE2441" s="37"/>
      <c r="AR2441" s="187" t="s">
        <v>286</v>
      </c>
      <c r="AT2441" s="187" t="s">
        <v>167</v>
      </c>
      <c r="AU2441" s="187" t="s">
        <v>87</v>
      </c>
      <c r="AY2441" s="20" t="s">
        <v>165</v>
      </c>
      <c r="BE2441" s="188">
        <f>IF(N2441="základní",J2441,0)</f>
        <v>0</v>
      </c>
      <c r="BF2441" s="188">
        <f>IF(N2441="snížená",J2441,0)</f>
        <v>0</v>
      </c>
      <c r="BG2441" s="188">
        <f>IF(N2441="zákl. přenesená",J2441,0)</f>
        <v>0</v>
      </c>
      <c r="BH2441" s="188">
        <f>IF(N2441="sníž. přenesená",J2441,0)</f>
        <v>0</v>
      </c>
      <c r="BI2441" s="188">
        <f>IF(N2441="nulová",J2441,0)</f>
        <v>0</v>
      </c>
      <c r="BJ2441" s="20" t="s">
        <v>85</v>
      </c>
      <c r="BK2441" s="188">
        <f>ROUND(I2441*H2441,2)</f>
        <v>0</v>
      </c>
      <c r="BL2441" s="20" t="s">
        <v>286</v>
      </c>
      <c r="BM2441" s="187" t="s">
        <v>3030</v>
      </c>
    </row>
    <row r="2442" spans="1:65" s="2" customFormat="1" ht="48.75">
      <c r="A2442" s="37"/>
      <c r="B2442" s="38"/>
      <c r="C2442" s="39"/>
      <c r="D2442" s="189" t="s">
        <v>174</v>
      </c>
      <c r="E2442" s="39"/>
      <c r="F2442" s="190" t="s">
        <v>3031</v>
      </c>
      <c r="G2442" s="39"/>
      <c r="H2442" s="39"/>
      <c r="I2442" s="191"/>
      <c r="J2442" s="39"/>
      <c r="K2442" s="39"/>
      <c r="L2442" s="42"/>
      <c r="M2442" s="192"/>
      <c r="N2442" s="193"/>
      <c r="O2442" s="67"/>
      <c r="P2442" s="67"/>
      <c r="Q2442" s="67"/>
      <c r="R2442" s="67"/>
      <c r="S2442" s="67"/>
      <c r="T2442" s="68"/>
      <c r="U2442" s="37"/>
      <c r="V2442" s="37"/>
      <c r="W2442" s="37"/>
      <c r="X2442" s="37"/>
      <c r="Y2442" s="37"/>
      <c r="Z2442" s="37"/>
      <c r="AA2442" s="37"/>
      <c r="AB2442" s="37"/>
      <c r="AC2442" s="37"/>
      <c r="AD2442" s="37"/>
      <c r="AE2442" s="37"/>
      <c r="AT2442" s="20" t="s">
        <v>174</v>
      </c>
      <c r="AU2442" s="20" t="s">
        <v>87</v>
      </c>
    </row>
    <row r="2443" spans="1:65" s="2" customFormat="1" ht="19.5">
      <c r="A2443" s="37"/>
      <c r="B2443" s="38"/>
      <c r="C2443" s="39"/>
      <c r="D2443" s="189" t="s">
        <v>372</v>
      </c>
      <c r="E2443" s="39"/>
      <c r="F2443" s="249" t="s">
        <v>3016</v>
      </c>
      <c r="G2443" s="39"/>
      <c r="H2443" s="39"/>
      <c r="I2443" s="191"/>
      <c r="J2443" s="39"/>
      <c r="K2443" s="39"/>
      <c r="L2443" s="42"/>
      <c r="M2443" s="192"/>
      <c r="N2443" s="193"/>
      <c r="O2443" s="67"/>
      <c r="P2443" s="67"/>
      <c r="Q2443" s="67"/>
      <c r="R2443" s="67"/>
      <c r="S2443" s="67"/>
      <c r="T2443" s="68"/>
      <c r="U2443" s="37"/>
      <c r="V2443" s="37"/>
      <c r="W2443" s="37"/>
      <c r="X2443" s="37"/>
      <c r="Y2443" s="37"/>
      <c r="Z2443" s="37"/>
      <c r="AA2443" s="37"/>
      <c r="AB2443" s="37"/>
      <c r="AC2443" s="37"/>
      <c r="AD2443" s="37"/>
      <c r="AE2443" s="37"/>
      <c r="AT2443" s="20" t="s">
        <v>372</v>
      </c>
      <c r="AU2443" s="20" t="s">
        <v>87</v>
      </c>
    </row>
    <row r="2444" spans="1:65" s="13" customFormat="1" ht="11.25">
      <c r="B2444" s="196"/>
      <c r="C2444" s="197"/>
      <c r="D2444" s="189" t="s">
        <v>178</v>
      </c>
      <c r="E2444" s="198" t="s">
        <v>21</v>
      </c>
      <c r="F2444" s="199" t="s">
        <v>3032</v>
      </c>
      <c r="G2444" s="197"/>
      <c r="H2444" s="200">
        <v>1</v>
      </c>
      <c r="I2444" s="201"/>
      <c r="J2444" s="197"/>
      <c r="K2444" s="197"/>
      <c r="L2444" s="202"/>
      <c r="M2444" s="203"/>
      <c r="N2444" s="204"/>
      <c r="O2444" s="204"/>
      <c r="P2444" s="204"/>
      <c r="Q2444" s="204"/>
      <c r="R2444" s="204"/>
      <c r="S2444" s="204"/>
      <c r="T2444" s="205"/>
      <c r="AT2444" s="206" t="s">
        <v>178</v>
      </c>
      <c r="AU2444" s="206" t="s">
        <v>87</v>
      </c>
      <c r="AV2444" s="13" t="s">
        <v>87</v>
      </c>
      <c r="AW2444" s="13" t="s">
        <v>38</v>
      </c>
      <c r="AX2444" s="13" t="s">
        <v>77</v>
      </c>
      <c r="AY2444" s="206" t="s">
        <v>165</v>
      </c>
    </row>
    <row r="2445" spans="1:65" s="14" customFormat="1" ht="11.25">
      <c r="B2445" s="207"/>
      <c r="C2445" s="208"/>
      <c r="D2445" s="189" t="s">
        <v>178</v>
      </c>
      <c r="E2445" s="209" t="s">
        <v>21</v>
      </c>
      <c r="F2445" s="210" t="s">
        <v>180</v>
      </c>
      <c r="G2445" s="208"/>
      <c r="H2445" s="211">
        <v>1</v>
      </c>
      <c r="I2445" s="212"/>
      <c r="J2445" s="208"/>
      <c r="K2445" s="208"/>
      <c r="L2445" s="213"/>
      <c r="M2445" s="214"/>
      <c r="N2445" s="215"/>
      <c r="O2445" s="215"/>
      <c r="P2445" s="215"/>
      <c r="Q2445" s="215"/>
      <c r="R2445" s="215"/>
      <c r="S2445" s="215"/>
      <c r="T2445" s="216"/>
      <c r="AT2445" s="217" t="s">
        <v>178</v>
      </c>
      <c r="AU2445" s="217" t="s">
        <v>87</v>
      </c>
      <c r="AV2445" s="14" t="s">
        <v>172</v>
      </c>
      <c r="AW2445" s="14" t="s">
        <v>38</v>
      </c>
      <c r="AX2445" s="14" t="s">
        <v>85</v>
      </c>
      <c r="AY2445" s="217" t="s">
        <v>165</v>
      </c>
    </row>
    <row r="2446" spans="1:65" s="2" customFormat="1" ht="49.15" customHeight="1">
      <c r="A2446" s="37"/>
      <c r="B2446" s="38"/>
      <c r="C2446" s="176" t="s">
        <v>3033</v>
      </c>
      <c r="D2446" s="176" t="s">
        <v>167</v>
      </c>
      <c r="E2446" s="177" t="s">
        <v>478</v>
      </c>
      <c r="F2446" s="178" t="s">
        <v>3034</v>
      </c>
      <c r="G2446" s="179" t="s">
        <v>297</v>
      </c>
      <c r="H2446" s="180">
        <v>2</v>
      </c>
      <c r="I2446" s="181"/>
      <c r="J2446" s="182">
        <f>ROUND(I2446*H2446,2)</f>
        <v>0</v>
      </c>
      <c r="K2446" s="178" t="s">
        <v>21</v>
      </c>
      <c r="L2446" s="42"/>
      <c r="M2446" s="183" t="s">
        <v>21</v>
      </c>
      <c r="N2446" s="184" t="s">
        <v>48</v>
      </c>
      <c r="O2446" s="67"/>
      <c r="P2446" s="185">
        <f>O2446*H2446</f>
        <v>0</v>
      </c>
      <c r="Q2446" s="185">
        <v>0</v>
      </c>
      <c r="R2446" s="185">
        <f>Q2446*H2446</f>
        <v>0</v>
      </c>
      <c r="S2446" s="185">
        <v>0</v>
      </c>
      <c r="T2446" s="186">
        <f>S2446*H2446</f>
        <v>0</v>
      </c>
      <c r="U2446" s="37"/>
      <c r="V2446" s="37"/>
      <c r="W2446" s="37"/>
      <c r="X2446" s="37"/>
      <c r="Y2446" s="37"/>
      <c r="Z2446" s="37"/>
      <c r="AA2446" s="37"/>
      <c r="AB2446" s="37"/>
      <c r="AC2446" s="37"/>
      <c r="AD2446" s="37"/>
      <c r="AE2446" s="37"/>
      <c r="AR2446" s="187" t="s">
        <v>286</v>
      </c>
      <c r="AT2446" s="187" t="s">
        <v>167</v>
      </c>
      <c r="AU2446" s="187" t="s">
        <v>87</v>
      </c>
      <c r="AY2446" s="20" t="s">
        <v>165</v>
      </c>
      <c r="BE2446" s="188">
        <f>IF(N2446="základní",J2446,0)</f>
        <v>0</v>
      </c>
      <c r="BF2446" s="188">
        <f>IF(N2446="snížená",J2446,0)</f>
        <v>0</v>
      </c>
      <c r="BG2446" s="188">
        <f>IF(N2446="zákl. přenesená",J2446,0)</f>
        <v>0</v>
      </c>
      <c r="BH2446" s="188">
        <f>IF(N2446="sníž. přenesená",J2446,0)</f>
        <v>0</v>
      </c>
      <c r="BI2446" s="188">
        <f>IF(N2446="nulová",J2446,0)</f>
        <v>0</v>
      </c>
      <c r="BJ2446" s="20" t="s">
        <v>85</v>
      </c>
      <c r="BK2446" s="188">
        <f>ROUND(I2446*H2446,2)</f>
        <v>0</v>
      </c>
      <c r="BL2446" s="20" t="s">
        <v>286</v>
      </c>
      <c r="BM2446" s="187" t="s">
        <v>3035</v>
      </c>
    </row>
    <row r="2447" spans="1:65" s="2" customFormat="1" ht="48.75">
      <c r="A2447" s="37"/>
      <c r="B2447" s="38"/>
      <c r="C2447" s="39"/>
      <c r="D2447" s="189" t="s">
        <v>174</v>
      </c>
      <c r="E2447" s="39"/>
      <c r="F2447" s="190" t="s">
        <v>3036</v>
      </c>
      <c r="G2447" s="39"/>
      <c r="H2447" s="39"/>
      <c r="I2447" s="191"/>
      <c r="J2447" s="39"/>
      <c r="K2447" s="39"/>
      <c r="L2447" s="42"/>
      <c r="M2447" s="192"/>
      <c r="N2447" s="193"/>
      <c r="O2447" s="67"/>
      <c r="P2447" s="67"/>
      <c r="Q2447" s="67"/>
      <c r="R2447" s="67"/>
      <c r="S2447" s="67"/>
      <c r="T2447" s="68"/>
      <c r="U2447" s="37"/>
      <c r="V2447" s="37"/>
      <c r="W2447" s="37"/>
      <c r="X2447" s="37"/>
      <c r="Y2447" s="37"/>
      <c r="Z2447" s="37"/>
      <c r="AA2447" s="37"/>
      <c r="AB2447" s="37"/>
      <c r="AC2447" s="37"/>
      <c r="AD2447" s="37"/>
      <c r="AE2447" s="37"/>
      <c r="AT2447" s="20" t="s">
        <v>174</v>
      </c>
      <c r="AU2447" s="20" t="s">
        <v>87</v>
      </c>
    </row>
    <row r="2448" spans="1:65" s="2" customFormat="1" ht="19.5">
      <c r="A2448" s="37"/>
      <c r="B2448" s="38"/>
      <c r="C2448" s="39"/>
      <c r="D2448" s="189" t="s">
        <v>372</v>
      </c>
      <c r="E2448" s="39"/>
      <c r="F2448" s="249" t="s">
        <v>3037</v>
      </c>
      <c r="G2448" s="39"/>
      <c r="H2448" s="39"/>
      <c r="I2448" s="191"/>
      <c r="J2448" s="39"/>
      <c r="K2448" s="39"/>
      <c r="L2448" s="42"/>
      <c r="M2448" s="192"/>
      <c r="N2448" s="193"/>
      <c r="O2448" s="67"/>
      <c r="P2448" s="67"/>
      <c r="Q2448" s="67"/>
      <c r="R2448" s="67"/>
      <c r="S2448" s="67"/>
      <c r="T2448" s="68"/>
      <c r="U2448" s="37"/>
      <c r="V2448" s="37"/>
      <c r="W2448" s="37"/>
      <c r="X2448" s="37"/>
      <c r="Y2448" s="37"/>
      <c r="Z2448" s="37"/>
      <c r="AA2448" s="37"/>
      <c r="AB2448" s="37"/>
      <c r="AC2448" s="37"/>
      <c r="AD2448" s="37"/>
      <c r="AE2448" s="37"/>
      <c r="AT2448" s="20" t="s">
        <v>372</v>
      </c>
      <c r="AU2448" s="20" t="s">
        <v>87</v>
      </c>
    </row>
    <row r="2449" spans="1:65" s="13" customFormat="1" ht="11.25">
      <c r="B2449" s="196"/>
      <c r="C2449" s="197"/>
      <c r="D2449" s="189" t="s">
        <v>178</v>
      </c>
      <c r="E2449" s="198" t="s">
        <v>21</v>
      </c>
      <c r="F2449" s="199" t="s">
        <v>3038</v>
      </c>
      <c r="G2449" s="197"/>
      <c r="H2449" s="200">
        <v>2</v>
      </c>
      <c r="I2449" s="201"/>
      <c r="J2449" s="197"/>
      <c r="K2449" s="197"/>
      <c r="L2449" s="202"/>
      <c r="M2449" s="203"/>
      <c r="N2449" s="204"/>
      <c r="O2449" s="204"/>
      <c r="P2449" s="204"/>
      <c r="Q2449" s="204"/>
      <c r="R2449" s="204"/>
      <c r="S2449" s="204"/>
      <c r="T2449" s="205"/>
      <c r="AT2449" s="206" t="s">
        <v>178</v>
      </c>
      <c r="AU2449" s="206" t="s">
        <v>87</v>
      </c>
      <c r="AV2449" s="13" t="s">
        <v>87</v>
      </c>
      <c r="AW2449" s="13" t="s">
        <v>38</v>
      </c>
      <c r="AX2449" s="13" t="s">
        <v>77</v>
      </c>
      <c r="AY2449" s="206" t="s">
        <v>165</v>
      </c>
    </row>
    <row r="2450" spans="1:65" s="14" customFormat="1" ht="11.25">
      <c r="B2450" s="207"/>
      <c r="C2450" s="208"/>
      <c r="D2450" s="189" t="s">
        <v>178</v>
      </c>
      <c r="E2450" s="209" t="s">
        <v>21</v>
      </c>
      <c r="F2450" s="210" t="s">
        <v>180</v>
      </c>
      <c r="G2450" s="208"/>
      <c r="H2450" s="211">
        <v>2</v>
      </c>
      <c r="I2450" s="212"/>
      <c r="J2450" s="208"/>
      <c r="K2450" s="208"/>
      <c r="L2450" s="213"/>
      <c r="M2450" s="214"/>
      <c r="N2450" s="215"/>
      <c r="O2450" s="215"/>
      <c r="P2450" s="215"/>
      <c r="Q2450" s="215"/>
      <c r="R2450" s="215"/>
      <c r="S2450" s="215"/>
      <c r="T2450" s="216"/>
      <c r="AT2450" s="217" t="s">
        <v>178</v>
      </c>
      <c r="AU2450" s="217" t="s">
        <v>87</v>
      </c>
      <c r="AV2450" s="14" t="s">
        <v>172</v>
      </c>
      <c r="AW2450" s="14" t="s">
        <v>38</v>
      </c>
      <c r="AX2450" s="14" t="s">
        <v>85</v>
      </c>
      <c r="AY2450" s="217" t="s">
        <v>165</v>
      </c>
    </row>
    <row r="2451" spans="1:65" s="2" customFormat="1" ht="49.15" customHeight="1">
      <c r="A2451" s="37"/>
      <c r="B2451" s="38"/>
      <c r="C2451" s="176" t="s">
        <v>3039</v>
      </c>
      <c r="D2451" s="176" t="s">
        <v>167</v>
      </c>
      <c r="E2451" s="177" t="s">
        <v>491</v>
      </c>
      <c r="F2451" s="178" t="s">
        <v>3040</v>
      </c>
      <c r="G2451" s="179" t="s">
        <v>297</v>
      </c>
      <c r="H2451" s="180">
        <v>1</v>
      </c>
      <c r="I2451" s="181"/>
      <c r="J2451" s="182">
        <f>ROUND(I2451*H2451,2)</f>
        <v>0</v>
      </c>
      <c r="K2451" s="178" t="s">
        <v>21</v>
      </c>
      <c r="L2451" s="42"/>
      <c r="M2451" s="183" t="s">
        <v>21</v>
      </c>
      <c r="N2451" s="184" t="s">
        <v>48</v>
      </c>
      <c r="O2451" s="67"/>
      <c r="P2451" s="185">
        <f>O2451*H2451</f>
        <v>0</v>
      </c>
      <c r="Q2451" s="185">
        <v>0</v>
      </c>
      <c r="R2451" s="185">
        <f>Q2451*H2451</f>
        <v>0</v>
      </c>
      <c r="S2451" s="185">
        <v>0</v>
      </c>
      <c r="T2451" s="186">
        <f>S2451*H2451</f>
        <v>0</v>
      </c>
      <c r="U2451" s="37"/>
      <c r="V2451" s="37"/>
      <c r="W2451" s="37"/>
      <c r="X2451" s="37"/>
      <c r="Y2451" s="37"/>
      <c r="Z2451" s="37"/>
      <c r="AA2451" s="37"/>
      <c r="AB2451" s="37"/>
      <c r="AC2451" s="37"/>
      <c r="AD2451" s="37"/>
      <c r="AE2451" s="37"/>
      <c r="AR2451" s="187" t="s">
        <v>286</v>
      </c>
      <c r="AT2451" s="187" t="s">
        <v>167</v>
      </c>
      <c r="AU2451" s="187" t="s">
        <v>87</v>
      </c>
      <c r="AY2451" s="20" t="s">
        <v>165</v>
      </c>
      <c r="BE2451" s="188">
        <f>IF(N2451="základní",J2451,0)</f>
        <v>0</v>
      </c>
      <c r="BF2451" s="188">
        <f>IF(N2451="snížená",J2451,0)</f>
        <v>0</v>
      </c>
      <c r="BG2451" s="188">
        <f>IF(N2451="zákl. přenesená",J2451,0)</f>
        <v>0</v>
      </c>
      <c r="BH2451" s="188">
        <f>IF(N2451="sníž. přenesená",J2451,0)</f>
        <v>0</v>
      </c>
      <c r="BI2451" s="188">
        <f>IF(N2451="nulová",J2451,0)</f>
        <v>0</v>
      </c>
      <c r="BJ2451" s="20" t="s">
        <v>85</v>
      </c>
      <c r="BK2451" s="188">
        <f>ROUND(I2451*H2451,2)</f>
        <v>0</v>
      </c>
      <c r="BL2451" s="20" t="s">
        <v>286</v>
      </c>
      <c r="BM2451" s="187" t="s">
        <v>3041</v>
      </c>
    </row>
    <row r="2452" spans="1:65" s="2" customFormat="1" ht="48.75">
      <c r="A2452" s="37"/>
      <c r="B2452" s="38"/>
      <c r="C2452" s="39"/>
      <c r="D2452" s="189" t="s">
        <v>174</v>
      </c>
      <c r="E2452" s="39"/>
      <c r="F2452" s="190" t="s">
        <v>3042</v>
      </c>
      <c r="G2452" s="39"/>
      <c r="H2452" s="39"/>
      <c r="I2452" s="191"/>
      <c r="J2452" s="39"/>
      <c r="K2452" s="39"/>
      <c r="L2452" s="42"/>
      <c r="M2452" s="192"/>
      <c r="N2452" s="193"/>
      <c r="O2452" s="67"/>
      <c r="P2452" s="67"/>
      <c r="Q2452" s="67"/>
      <c r="R2452" s="67"/>
      <c r="S2452" s="67"/>
      <c r="T2452" s="68"/>
      <c r="U2452" s="37"/>
      <c r="V2452" s="37"/>
      <c r="W2452" s="37"/>
      <c r="X2452" s="37"/>
      <c r="Y2452" s="37"/>
      <c r="Z2452" s="37"/>
      <c r="AA2452" s="37"/>
      <c r="AB2452" s="37"/>
      <c r="AC2452" s="37"/>
      <c r="AD2452" s="37"/>
      <c r="AE2452" s="37"/>
      <c r="AT2452" s="20" t="s">
        <v>174</v>
      </c>
      <c r="AU2452" s="20" t="s">
        <v>87</v>
      </c>
    </row>
    <row r="2453" spans="1:65" s="2" customFormat="1" ht="19.5">
      <c r="A2453" s="37"/>
      <c r="B2453" s="38"/>
      <c r="C2453" s="39"/>
      <c r="D2453" s="189" t="s">
        <v>372</v>
      </c>
      <c r="E2453" s="39"/>
      <c r="F2453" s="249" t="s">
        <v>3037</v>
      </c>
      <c r="G2453" s="39"/>
      <c r="H2453" s="39"/>
      <c r="I2453" s="191"/>
      <c r="J2453" s="39"/>
      <c r="K2453" s="39"/>
      <c r="L2453" s="42"/>
      <c r="M2453" s="192"/>
      <c r="N2453" s="193"/>
      <c r="O2453" s="67"/>
      <c r="P2453" s="67"/>
      <c r="Q2453" s="67"/>
      <c r="R2453" s="67"/>
      <c r="S2453" s="67"/>
      <c r="T2453" s="68"/>
      <c r="U2453" s="37"/>
      <c r="V2453" s="37"/>
      <c r="W2453" s="37"/>
      <c r="X2453" s="37"/>
      <c r="Y2453" s="37"/>
      <c r="Z2453" s="37"/>
      <c r="AA2453" s="37"/>
      <c r="AB2453" s="37"/>
      <c r="AC2453" s="37"/>
      <c r="AD2453" s="37"/>
      <c r="AE2453" s="37"/>
      <c r="AT2453" s="20" t="s">
        <v>372</v>
      </c>
      <c r="AU2453" s="20" t="s">
        <v>87</v>
      </c>
    </row>
    <row r="2454" spans="1:65" s="13" customFormat="1" ht="11.25">
      <c r="B2454" s="196"/>
      <c r="C2454" s="197"/>
      <c r="D2454" s="189" t="s">
        <v>178</v>
      </c>
      <c r="E2454" s="198" t="s">
        <v>21</v>
      </c>
      <c r="F2454" s="199" t="s">
        <v>3043</v>
      </c>
      <c r="G2454" s="197"/>
      <c r="H2454" s="200">
        <v>1</v>
      </c>
      <c r="I2454" s="201"/>
      <c r="J2454" s="197"/>
      <c r="K2454" s="197"/>
      <c r="L2454" s="202"/>
      <c r="M2454" s="203"/>
      <c r="N2454" s="204"/>
      <c r="O2454" s="204"/>
      <c r="P2454" s="204"/>
      <c r="Q2454" s="204"/>
      <c r="R2454" s="204"/>
      <c r="S2454" s="204"/>
      <c r="T2454" s="205"/>
      <c r="AT2454" s="206" t="s">
        <v>178</v>
      </c>
      <c r="AU2454" s="206" t="s">
        <v>87</v>
      </c>
      <c r="AV2454" s="13" t="s">
        <v>87</v>
      </c>
      <c r="AW2454" s="13" t="s">
        <v>38</v>
      </c>
      <c r="AX2454" s="13" t="s">
        <v>77</v>
      </c>
      <c r="AY2454" s="206" t="s">
        <v>165</v>
      </c>
    </row>
    <row r="2455" spans="1:65" s="14" customFormat="1" ht="11.25">
      <c r="B2455" s="207"/>
      <c r="C2455" s="208"/>
      <c r="D2455" s="189" t="s">
        <v>178</v>
      </c>
      <c r="E2455" s="209" t="s">
        <v>21</v>
      </c>
      <c r="F2455" s="210" t="s">
        <v>180</v>
      </c>
      <c r="G2455" s="208"/>
      <c r="H2455" s="211">
        <v>1</v>
      </c>
      <c r="I2455" s="212"/>
      <c r="J2455" s="208"/>
      <c r="K2455" s="208"/>
      <c r="L2455" s="213"/>
      <c r="M2455" s="214"/>
      <c r="N2455" s="215"/>
      <c r="O2455" s="215"/>
      <c r="P2455" s="215"/>
      <c r="Q2455" s="215"/>
      <c r="R2455" s="215"/>
      <c r="S2455" s="215"/>
      <c r="T2455" s="216"/>
      <c r="AT2455" s="217" t="s">
        <v>178</v>
      </c>
      <c r="AU2455" s="217" t="s">
        <v>87</v>
      </c>
      <c r="AV2455" s="14" t="s">
        <v>172</v>
      </c>
      <c r="AW2455" s="14" t="s">
        <v>38</v>
      </c>
      <c r="AX2455" s="14" t="s">
        <v>85</v>
      </c>
      <c r="AY2455" s="217" t="s">
        <v>165</v>
      </c>
    </row>
    <row r="2456" spans="1:65" s="2" customFormat="1" ht="49.15" customHeight="1">
      <c r="A2456" s="37"/>
      <c r="B2456" s="38"/>
      <c r="C2456" s="176" t="s">
        <v>3044</v>
      </c>
      <c r="D2456" s="176" t="s">
        <v>167</v>
      </c>
      <c r="E2456" s="177" t="s">
        <v>499</v>
      </c>
      <c r="F2456" s="178" t="s">
        <v>3045</v>
      </c>
      <c r="G2456" s="179" t="s">
        <v>297</v>
      </c>
      <c r="H2456" s="180">
        <v>1</v>
      </c>
      <c r="I2456" s="181"/>
      <c r="J2456" s="182">
        <f>ROUND(I2456*H2456,2)</f>
        <v>0</v>
      </c>
      <c r="K2456" s="178" t="s">
        <v>21</v>
      </c>
      <c r="L2456" s="42"/>
      <c r="M2456" s="183" t="s">
        <v>21</v>
      </c>
      <c r="N2456" s="184" t="s">
        <v>48</v>
      </c>
      <c r="O2456" s="67"/>
      <c r="P2456" s="185">
        <f>O2456*H2456</f>
        <v>0</v>
      </c>
      <c r="Q2456" s="185">
        <v>0</v>
      </c>
      <c r="R2456" s="185">
        <f>Q2456*H2456</f>
        <v>0</v>
      </c>
      <c r="S2456" s="185">
        <v>0</v>
      </c>
      <c r="T2456" s="186">
        <f>S2456*H2456</f>
        <v>0</v>
      </c>
      <c r="U2456" s="37"/>
      <c r="V2456" s="37"/>
      <c r="W2456" s="37"/>
      <c r="X2456" s="37"/>
      <c r="Y2456" s="37"/>
      <c r="Z2456" s="37"/>
      <c r="AA2456" s="37"/>
      <c r="AB2456" s="37"/>
      <c r="AC2456" s="37"/>
      <c r="AD2456" s="37"/>
      <c r="AE2456" s="37"/>
      <c r="AR2456" s="187" t="s">
        <v>286</v>
      </c>
      <c r="AT2456" s="187" t="s">
        <v>167</v>
      </c>
      <c r="AU2456" s="187" t="s">
        <v>87</v>
      </c>
      <c r="AY2456" s="20" t="s">
        <v>165</v>
      </c>
      <c r="BE2456" s="188">
        <f>IF(N2456="základní",J2456,0)</f>
        <v>0</v>
      </c>
      <c r="BF2456" s="188">
        <f>IF(N2456="snížená",J2456,0)</f>
        <v>0</v>
      </c>
      <c r="BG2456" s="188">
        <f>IF(N2456="zákl. přenesená",J2456,0)</f>
        <v>0</v>
      </c>
      <c r="BH2456" s="188">
        <f>IF(N2456="sníž. přenesená",J2456,0)</f>
        <v>0</v>
      </c>
      <c r="BI2456" s="188">
        <f>IF(N2456="nulová",J2456,0)</f>
        <v>0</v>
      </c>
      <c r="BJ2456" s="20" t="s">
        <v>85</v>
      </c>
      <c r="BK2456" s="188">
        <f>ROUND(I2456*H2456,2)</f>
        <v>0</v>
      </c>
      <c r="BL2456" s="20" t="s">
        <v>286</v>
      </c>
      <c r="BM2456" s="187" t="s">
        <v>3046</v>
      </c>
    </row>
    <row r="2457" spans="1:65" s="2" customFormat="1" ht="48.75">
      <c r="A2457" s="37"/>
      <c r="B2457" s="38"/>
      <c r="C2457" s="39"/>
      <c r="D2457" s="189" t="s">
        <v>174</v>
      </c>
      <c r="E2457" s="39"/>
      <c r="F2457" s="190" t="s">
        <v>3047</v>
      </c>
      <c r="G2457" s="39"/>
      <c r="H2457" s="39"/>
      <c r="I2457" s="191"/>
      <c r="J2457" s="39"/>
      <c r="K2457" s="39"/>
      <c r="L2457" s="42"/>
      <c r="M2457" s="192"/>
      <c r="N2457" s="193"/>
      <c r="O2457" s="67"/>
      <c r="P2457" s="67"/>
      <c r="Q2457" s="67"/>
      <c r="R2457" s="67"/>
      <c r="S2457" s="67"/>
      <c r="T2457" s="68"/>
      <c r="U2457" s="37"/>
      <c r="V2457" s="37"/>
      <c r="W2457" s="37"/>
      <c r="X2457" s="37"/>
      <c r="Y2457" s="37"/>
      <c r="Z2457" s="37"/>
      <c r="AA2457" s="37"/>
      <c r="AB2457" s="37"/>
      <c r="AC2457" s="37"/>
      <c r="AD2457" s="37"/>
      <c r="AE2457" s="37"/>
      <c r="AT2457" s="20" t="s">
        <v>174</v>
      </c>
      <c r="AU2457" s="20" t="s">
        <v>87</v>
      </c>
    </row>
    <row r="2458" spans="1:65" s="2" customFormat="1" ht="19.5">
      <c r="A2458" s="37"/>
      <c r="B2458" s="38"/>
      <c r="C2458" s="39"/>
      <c r="D2458" s="189" t="s">
        <v>372</v>
      </c>
      <c r="E2458" s="39"/>
      <c r="F2458" s="249" t="s">
        <v>3037</v>
      </c>
      <c r="G2458" s="39"/>
      <c r="H2458" s="39"/>
      <c r="I2458" s="191"/>
      <c r="J2458" s="39"/>
      <c r="K2458" s="39"/>
      <c r="L2458" s="42"/>
      <c r="M2458" s="192"/>
      <c r="N2458" s="193"/>
      <c r="O2458" s="67"/>
      <c r="P2458" s="67"/>
      <c r="Q2458" s="67"/>
      <c r="R2458" s="67"/>
      <c r="S2458" s="67"/>
      <c r="T2458" s="68"/>
      <c r="U2458" s="37"/>
      <c r="V2458" s="37"/>
      <c r="W2458" s="37"/>
      <c r="X2458" s="37"/>
      <c r="Y2458" s="37"/>
      <c r="Z2458" s="37"/>
      <c r="AA2458" s="37"/>
      <c r="AB2458" s="37"/>
      <c r="AC2458" s="37"/>
      <c r="AD2458" s="37"/>
      <c r="AE2458" s="37"/>
      <c r="AT2458" s="20" t="s">
        <v>372</v>
      </c>
      <c r="AU2458" s="20" t="s">
        <v>87</v>
      </c>
    </row>
    <row r="2459" spans="1:65" s="13" customFormat="1" ht="11.25">
      <c r="B2459" s="196"/>
      <c r="C2459" s="197"/>
      <c r="D2459" s="189" t="s">
        <v>178</v>
      </c>
      <c r="E2459" s="198" t="s">
        <v>21</v>
      </c>
      <c r="F2459" s="199" t="s">
        <v>3048</v>
      </c>
      <c r="G2459" s="197"/>
      <c r="H2459" s="200">
        <v>1</v>
      </c>
      <c r="I2459" s="201"/>
      <c r="J2459" s="197"/>
      <c r="K2459" s="197"/>
      <c r="L2459" s="202"/>
      <c r="M2459" s="203"/>
      <c r="N2459" s="204"/>
      <c r="O2459" s="204"/>
      <c r="P2459" s="204"/>
      <c r="Q2459" s="204"/>
      <c r="R2459" s="204"/>
      <c r="S2459" s="204"/>
      <c r="T2459" s="205"/>
      <c r="AT2459" s="206" t="s">
        <v>178</v>
      </c>
      <c r="AU2459" s="206" t="s">
        <v>87</v>
      </c>
      <c r="AV2459" s="13" t="s">
        <v>87</v>
      </c>
      <c r="AW2459" s="13" t="s">
        <v>38</v>
      </c>
      <c r="AX2459" s="13" t="s">
        <v>77</v>
      </c>
      <c r="AY2459" s="206" t="s">
        <v>165</v>
      </c>
    </row>
    <row r="2460" spans="1:65" s="14" customFormat="1" ht="11.25">
      <c r="B2460" s="207"/>
      <c r="C2460" s="208"/>
      <c r="D2460" s="189" t="s">
        <v>178</v>
      </c>
      <c r="E2460" s="209" t="s">
        <v>21</v>
      </c>
      <c r="F2460" s="210" t="s">
        <v>180</v>
      </c>
      <c r="G2460" s="208"/>
      <c r="H2460" s="211">
        <v>1</v>
      </c>
      <c r="I2460" s="212"/>
      <c r="J2460" s="208"/>
      <c r="K2460" s="208"/>
      <c r="L2460" s="213"/>
      <c r="M2460" s="214"/>
      <c r="N2460" s="215"/>
      <c r="O2460" s="215"/>
      <c r="P2460" s="215"/>
      <c r="Q2460" s="215"/>
      <c r="R2460" s="215"/>
      <c r="S2460" s="215"/>
      <c r="T2460" s="216"/>
      <c r="AT2460" s="217" t="s">
        <v>178</v>
      </c>
      <c r="AU2460" s="217" t="s">
        <v>87</v>
      </c>
      <c r="AV2460" s="14" t="s">
        <v>172</v>
      </c>
      <c r="AW2460" s="14" t="s">
        <v>38</v>
      </c>
      <c r="AX2460" s="14" t="s">
        <v>85</v>
      </c>
      <c r="AY2460" s="217" t="s">
        <v>165</v>
      </c>
    </row>
    <row r="2461" spans="1:65" s="2" customFormat="1" ht="49.15" customHeight="1">
      <c r="A2461" s="37"/>
      <c r="B2461" s="38"/>
      <c r="C2461" s="176" t="s">
        <v>3049</v>
      </c>
      <c r="D2461" s="176" t="s">
        <v>167</v>
      </c>
      <c r="E2461" s="177" t="s">
        <v>506</v>
      </c>
      <c r="F2461" s="178" t="s">
        <v>3050</v>
      </c>
      <c r="G2461" s="179" t="s">
        <v>297</v>
      </c>
      <c r="H2461" s="180">
        <v>1</v>
      </c>
      <c r="I2461" s="181"/>
      <c r="J2461" s="182">
        <f>ROUND(I2461*H2461,2)</f>
        <v>0</v>
      </c>
      <c r="K2461" s="178" t="s">
        <v>21</v>
      </c>
      <c r="L2461" s="42"/>
      <c r="M2461" s="183" t="s">
        <v>21</v>
      </c>
      <c r="N2461" s="184" t="s">
        <v>48</v>
      </c>
      <c r="O2461" s="67"/>
      <c r="P2461" s="185">
        <f>O2461*H2461</f>
        <v>0</v>
      </c>
      <c r="Q2461" s="185">
        <v>0</v>
      </c>
      <c r="R2461" s="185">
        <f>Q2461*H2461</f>
        <v>0</v>
      </c>
      <c r="S2461" s="185">
        <v>0</v>
      </c>
      <c r="T2461" s="186">
        <f>S2461*H2461</f>
        <v>0</v>
      </c>
      <c r="U2461" s="37"/>
      <c r="V2461" s="37"/>
      <c r="W2461" s="37"/>
      <c r="X2461" s="37"/>
      <c r="Y2461" s="37"/>
      <c r="Z2461" s="37"/>
      <c r="AA2461" s="37"/>
      <c r="AB2461" s="37"/>
      <c r="AC2461" s="37"/>
      <c r="AD2461" s="37"/>
      <c r="AE2461" s="37"/>
      <c r="AR2461" s="187" t="s">
        <v>286</v>
      </c>
      <c r="AT2461" s="187" t="s">
        <v>167</v>
      </c>
      <c r="AU2461" s="187" t="s">
        <v>87</v>
      </c>
      <c r="AY2461" s="20" t="s">
        <v>165</v>
      </c>
      <c r="BE2461" s="188">
        <f>IF(N2461="základní",J2461,0)</f>
        <v>0</v>
      </c>
      <c r="BF2461" s="188">
        <f>IF(N2461="snížená",J2461,0)</f>
        <v>0</v>
      </c>
      <c r="BG2461" s="188">
        <f>IF(N2461="zákl. přenesená",J2461,0)</f>
        <v>0</v>
      </c>
      <c r="BH2461" s="188">
        <f>IF(N2461="sníž. přenesená",J2461,0)</f>
        <v>0</v>
      </c>
      <c r="BI2461" s="188">
        <f>IF(N2461="nulová",J2461,0)</f>
        <v>0</v>
      </c>
      <c r="BJ2461" s="20" t="s">
        <v>85</v>
      </c>
      <c r="BK2461" s="188">
        <f>ROUND(I2461*H2461,2)</f>
        <v>0</v>
      </c>
      <c r="BL2461" s="20" t="s">
        <v>286</v>
      </c>
      <c r="BM2461" s="187" t="s">
        <v>3051</v>
      </c>
    </row>
    <row r="2462" spans="1:65" s="2" customFormat="1" ht="48.75">
      <c r="A2462" s="37"/>
      <c r="B2462" s="38"/>
      <c r="C2462" s="39"/>
      <c r="D2462" s="189" t="s">
        <v>174</v>
      </c>
      <c r="E2462" s="39"/>
      <c r="F2462" s="190" t="s">
        <v>3052</v>
      </c>
      <c r="G2462" s="39"/>
      <c r="H2462" s="39"/>
      <c r="I2462" s="191"/>
      <c r="J2462" s="39"/>
      <c r="K2462" s="39"/>
      <c r="L2462" s="42"/>
      <c r="M2462" s="192"/>
      <c r="N2462" s="193"/>
      <c r="O2462" s="67"/>
      <c r="P2462" s="67"/>
      <c r="Q2462" s="67"/>
      <c r="R2462" s="67"/>
      <c r="S2462" s="67"/>
      <c r="T2462" s="68"/>
      <c r="U2462" s="37"/>
      <c r="V2462" s="37"/>
      <c r="W2462" s="37"/>
      <c r="X2462" s="37"/>
      <c r="Y2462" s="37"/>
      <c r="Z2462" s="37"/>
      <c r="AA2462" s="37"/>
      <c r="AB2462" s="37"/>
      <c r="AC2462" s="37"/>
      <c r="AD2462" s="37"/>
      <c r="AE2462" s="37"/>
      <c r="AT2462" s="20" t="s">
        <v>174</v>
      </c>
      <c r="AU2462" s="20" t="s">
        <v>87</v>
      </c>
    </row>
    <row r="2463" spans="1:65" s="2" customFormat="1" ht="19.5">
      <c r="A2463" s="37"/>
      <c r="B2463" s="38"/>
      <c r="C2463" s="39"/>
      <c r="D2463" s="189" t="s">
        <v>372</v>
      </c>
      <c r="E2463" s="39"/>
      <c r="F2463" s="249" t="s">
        <v>3016</v>
      </c>
      <c r="G2463" s="39"/>
      <c r="H2463" s="39"/>
      <c r="I2463" s="191"/>
      <c r="J2463" s="39"/>
      <c r="K2463" s="39"/>
      <c r="L2463" s="42"/>
      <c r="M2463" s="192"/>
      <c r="N2463" s="193"/>
      <c r="O2463" s="67"/>
      <c r="P2463" s="67"/>
      <c r="Q2463" s="67"/>
      <c r="R2463" s="67"/>
      <c r="S2463" s="67"/>
      <c r="T2463" s="68"/>
      <c r="U2463" s="37"/>
      <c r="V2463" s="37"/>
      <c r="W2463" s="37"/>
      <c r="X2463" s="37"/>
      <c r="Y2463" s="37"/>
      <c r="Z2463" s="37"/>
      <c r="AA2463" s="37"/>
      <c r="AB2463" s="37"/>
      <c r="AC2463" s="37"/>
      <c r="AD2463" s="37"/>
      <c r="AE2463" s="37"/>
      <c r="AT2463" s="20" t="s">
        <v>372</v>
      </c>
      <c r="AU2463" s="20" t="s">
        <v>87</v>
      </c>
    </row>
    <row r="2464" spans="1:65" s="13" customFormat="1" ht="11.25">
      <c r="B2464" s="196"/>
      <c r="C2464" s="197"/>
      <c r="D2464" s="189" t="s">
        <v>178</v>
      </c>
      <c r="E2464" s="198" t="s">
        <v>21</v>
      </c>
      <c r="F2464" s="199" t="s">
        <v>3053</v>
      </c>
      <c r="G2464" s="197"/>
      <c r="H2464" s="200">
        <v>1</v>
      </c>
      <c r="I2464" s="201"/>
      <c r="J2464" s="197"/>
      <c r="K2464" s="197"/>
      <c r="L2464" s="202"/>
      <c r="M2464" s="203"/>
      <c r="N2464" s="204"/>
      <c r="O2464" s="204"/>
      <c r="P2464" s="204"/>
      <c r="Q2464" s="204"/>
      <c r="R2464" s="204"/>
      <c r="S2464" s="204"/>
      <c r="T2464" s="205"/>
      <c r="AT2464" s="206" t="s">
        <v>178</v>
      </c>
      <c r="AU2464" s="206" t="s">
        <v>87</v>
      </c>
      <c r="AV2464" s="13" t="s">
        <v>87</v>
      </c>
      <c r="AW2464" s="13" t="s">
        <v>38</v>
      </c>
      <c r="AX2464" s="13" t="s">
        <v>77</v>
      </c>
      <c r="AY2464" s="206" t="s">
        <v>165</v>
      </c>
    </row>
    <row r="2465" spans="1:65" s="14" customFormat="1" ht="11.25">
      <c r="B2465" s="207"/>
      <c r="C2465" s="208"/>
      <c r="D2465" s="189" t="s">
        <v>178</v>
      </c>
      <c r="E2465" s="209" t="s">
        <v>21</v>
      </c>
      <c r="F2465" s="210" t="s">
        <v>180</v>
      </c>
      <c r="G2465" s="208"/>
      <c r="H2465" s="211">
        <v>1</v>
      </c>
      <c r="I2465" s="212"/>
      <c r="J2465" s="208"/>
      <c r="K2465" s="208"/>
      <c r="L2465" s="213"/>
      <c r="M2465" s="214"/>
      <c r="N2465" s="215"/>
      <c r="O2465" s="215"/>
      <c r="P2465" s="215"/>
      <c r="Q2465" s="215"/>
      <c r="R2465" s="215"/>
      <c r="S2465" s="215"/>
      <c r="T2465" s="216"/>
      <c r="AT2465" s="217" t="s">
        <v>178</v>
      </c>
      <c r="AU2465" s="217" t="s">
        <v>87</v>
      </c>
      <c r="AV2465" s="14" t="s">
        <v>172</v>
      </c>
      <c r="AW2465" s="14" t="s">
        <v>38</v>
      </c>
      <c r="AX2465" s="14" t="s">
        <v>85</v>
      </c>
      <c r="AY2465" s="217" t="s">
        <v>165</v>
      </c>
    </row>
    <row r="2466" spans="1:65" s="2" customFormat="1" ht="49.15" customHeight="1">
      <c r="A2466" s="37"/>
      <c r="B2466" s="38"/>
      <c r="C2466" s="176" t="s">
        <v>3054</v>
      </c>
      <c r="D2466" s="176" t="s">
        <v>167</v>
      </c>
      <c r="E2466" s="177" t="s">
        <v>513</v>
      </c>
      <c r="F2466" s="178" t="s">
        <v>3055</v>
      </c>
      <c r="G2466" s="179" t="s">
        <v>297</v>
      </c>
      <c r="H2466" s="180">
        <v>1</v>
      </c>
      <c r="I2466" s="181"/>
      <c r="J2466" s="182">
        <f>ROUND(I2466*H2466,2)</f>
        <v>0</v>
      </c>
      <c r="K2466" s="178" t="s">
        <v>21</v>
      </c>
      <c r="L2466" s="42"/>
      <c r="M2466" s="183" t="s">
        <v>21</v>
      </c>
      <c r="N2466" s="184" t="s">
        <v>48</v>
      </c>
      <c r="O2466" s="67"/>
      <c r="P2466" s="185">
        <f>O2466*H2466</f>
        <v>0</v>
      </c>
      <c r="Q2466" s="185">
        <v>0</v>
      </c>
      <c r="R2466" s="185">
        <f>Q2466*H2466</f>
        <v>0</v>
      </c>
      <c r="S2466" s="185">
        <v>0</v>
      </c>
      <c r="T2466" s="186">
        <f>S2466*H2466</f>
        <v>0</v>
      </c>
      <c r="U2466" s="37"/>
      <c r="V2466" s="37"/>
      <c r="W2466" s="37"/>
      <c r="X2466" s="37"/>
      <c r="Y2466" s="37"/>
      <c r="Z2466" s="37"/>
      <c r="AA2466" s="37"/>
      <c r="AB2466" s="37"/>
      <c r="AC2466" s="37"/>
      <c r="AD2466" s="37"/>
      <c r="AE2466" s="37"/>
      <c r="AR2466" s="187" t="s">
        <v>286</v>
      </c>
      <c r="AT2466" s="187" t="s">
        <v>167</v>
      </c>
      <c r="AU2466" s="187" t="s">
        <v>87</v>
      </c>
      <c r="AY2466" s="20" t="s">
        <v>165</v>
      </c>
      <c r="BE2466" s="188">
        <f>IF(N2466="základní",J2466,0)</f>
        <v>0</v>
      </c>
      <c r="BF2466" s="188">
        <f>IF(N2466="snížená",J2466,0)</f>
        <v>0</v>
      </c>
      <c r="BG2466" s="188">
        <f>IF(N2466="zákl. přenesená",J2466,0)</f>
        <v>0</v>
      </c>
      <c r="BH2466" s="188">
        <f>IF(N2466="sníž. přenesená",J2466,0)</f>
        <v>0</v>
      </c>
      <c r="BI2466" s="188">
        <f>IF(N2466="nulová",J2466,0)</f>
        <v>0</v>
      </c>
      <c r="BJ2466" s="20" t="s">
        <v>85</v>
      </c>
      <c r="BK2466" s="188">
        <f>ROUND(I2466*H2466,2)</f>
        <v>0</v>
      </c>
      <c r="BL2466" s="20" t="s">
        <v>286</v>
      </c>
      <c r="BM2466" s="187" t="s">
        <v>3056</v>
      </c>
    </row>
    <row r="2467" spans="1:65" s="2" customFormat="1" ht="48.75">
      <c r="A2467" s="37"/>
      <c r="B2467" s="38"/>
      <c r="C2467" s="39"/>
      <c r="D2467" s="189" t="s">
        <v>174</v>
      </c>
      <c r="E2467" s="39"/>
      <c r="F2467" s="190" t="s">
        <v>3057</v>
      </c>
      <c r="G2467" s="39"/>
      <c r="H2467" s="39"/>
      <c r="I2467" s="191"/>
      <c r="J2467" s="39"/>
      <c r="K2467" s="39"/>
      <c r="L2467" s="42"/>
      <c r="M2467" s="192"/>
      <c r="N2467" s="193"/>
      <c r="O2467" s="67"/>
      <c r="P2467" s="67"/>
      <c r="Q2467" s="67"/>
      <c r="R2467" s="67"/>
      <c r="S2467" s="67"/>
      <c r="T2467" s="68"/>
      <c r="U2467" s="37"/>
      <c r="V2467" s="37"/>
      <c r="W2467" s="37"/>
      <c r="X2467" s="37"/>
      <c r="Y2467" s="37"/>
      <c r="Z2467" s="37"/>
      <c r="AA2467" s="37"/>
      <c r="AB2467" s="37"/>
      <c r="AC2467" s="37"/>
      <c r="AD2467" s="37"/>
      <c r="AE2467" s="37"/>
      <c r="AT2467" s="20" t="s">
        <v>174</v>
      </c>
      <c r="AU2467" s="20" t="s">
        <v>87</v>
      </c>
    </row>
    <row r="2468" spans="1:65" s="13" customFormat="1" ht="11.25">
      <c r="B2468" s="196"/>
      <c r="C2468" s="197"/>
      <c r="D2468" s="189" t="s">
        <v>178</v>
      </c>
      <c r="E2468" s="198" t="s">
        <v>21</v>
      </c>
      <c r="F2468" s="199" t="s">
        <v>3058</v>
      </c>
      <c r="G2468" s="197"/>
      <c r="H2468" s="200">
        <v>1</v>
      </c>
      <c r="I2468" s="201"/>
      <c r="J2468" s="197"/>
      <c r="K2468" s="197"/>
      <c r="L2468" s="202"/>
      <c r="M2468" s="203"/>
      <c r="N2468" s="204"/>
      <c r="O2468" s="204"/>
      <c r="P2468" s="204"/>
      <c r="Q2468" s="204"/>
      <c r="R2468" s="204"/>
      <c r="S2468" s="204"/>
      <c r="T2468" s="205"/>
      <c r="AT2468" s="206" t="s">
        <v>178</v>
      </c>
      <c r="AU2468" s="206" t="s">
        <v>87</v>
      </c>
      <c r="AV2468" s="13" t="s">
        <v>87</v>
      </c>
      <c r="AW2468" s="13" t="s">
        <v>38</v>
      </c>
      <c r="AX2468" s="13" t="s">
        <v>77</v>
      </c>
      <c r="AY2468" s="206" t="s">
        <v>165</v>
      </c>
    </row>
    <row r="2469" spans="1:65" s="14" customFormat="1" ht="11.25">
      <c r="B2469" s="207"/>
      <c r="C2469" s="208"/>
      <c r="D2469" s="189" t="s">
        <v>178</v>
      </c>
      <c r="E2469" s="209" t="s">
        <v>21</v>
      </c>
      <c r="F2469" s="210" t="s">
        <v>180</v>
      </c>
      <c r="G2469" s="208"/>
      <c r="H2469" s="211">
        <v>1</v>
      </c>
      <c r="I2469" s="212"/>
      <c r="J2469" s="208"/>
      <c r="K2469" s="208"/>
      <c r="L2469" s="213"/>
      <c r="M2469" s="214"/>
      <c r="N2469" s="215"/>
      <c r="O2469" s="215"/>
      <c r="P2469" s="215"/>
      <c r="Q2469" s="215"/>
      <c r="R2469" s="215"/>
      <c r="S2469" s="215"/>
      <c r="T2469" s="216"/>
      <c r="AT2469" s="217" t="s">
        <v>178</v>
      </c>
      <c r="AU2469" s="217" t="s">
        <v>87</v>
      </c>
      <c r="AV2469" s="14" t="s">
        <v>172</v>
      </c>
      <c r="AW2469" s="14" t="s">
        <v>38</v>
      </c>
      <c r="AX2469" s="14" t="s">
        <v>85</v>
      </c>
      <c r="AY2469" s="217" t="s">
        <v>165</v>
      </c>
    </row>
    <row r="2470" spans="1:65" s="2" customFormat="1" ht="49.15" customHeight="1">
      <c r="A2470" s="37"/>
      <c r="B2470" s="38"/>
      <c r="C2470" s="176" t="s">
        <v>3059</v>
      </c>
      <c r="D2470" s="176" t="s">
        <v>167</v>
      </c>
      <c r="E2470" s="177" t="s">
        <v>520</v>
      </c>
      <c r="F2470" s="178" t="s">
        <v>3060</v>
      </c>
      <c r="G2470" s="179" t="s">
        <v>297</v>
      </c>
      <c r="H2470" s="180">
        <v>1</v>
      </c>
      <c r="I2470" s="181"/>
      <c r="J2470" s="182">
        <f>ROUND(I2470*H2470,2)</f>
        <v>0</v>
      </c>
      <c r="K2470" s="178" t="s">
        <v>21</v>
      </c>
      <c r="L2470" s="42"/>
      <c r="M2470" s="183" t="s">
        <v>21</v>
      </c>
      <c r="N2470" s="184" t="s">
        <v>48</v>
      </c>
      <c r="O2470" s="67"/>
      <c r="P2470" s="185">
        <f>O2470*H2470</f>
        <v>0</v>
      </c>
      <c r="Q2470" s="185">
        <v>0</v>
      </c>
      <c r="R2470" s="185">
        <f>Q2470*H2470</f>
        <v>0</v>
      </c>
      <c r="S2470" s="185">
        <v>0</v>
      </c>
      <c r="T2470" s="186">
        <f>S2470*H2470</f>
        <v>0</v>
      </c>
      <c r="U2470" s="37"/>
      <c r="V2470" s="37"/>
      <c r="W2470" s="37"/>
      <c r="X2470" s="37"/>
      <c r="Y2470" s="37"/>
      <c r="Z2470" s="37"/>
      <c r="AA2470" s="37"/>
      <c r="AB2470" s="37"/>
      <c r="AC2470" s="37"/>
      <c r="AD2470" s="37"/>
      <c r="AE2470" s="37"/>
      <c r="AR2470" s="187" t="s">
        <v>286</v>
      </c>
      <c r="AT2470" s="187" t="s">
        <v>167</v>
      </c>
      <c r="AU2470" s="187" t="s">
        <v>87</v>
      </c>
      <c r="AY2470" s="20" t="s">
        <v>165</v>
      </c>
      <c r="BE2470" s="188">
        <f>IF(N2470="základní",J2470,0)</f>
        <v>0</v>
      </c>
      <c r="BF2470" s="188">
        <f>IF(N2470="snížená",J2470,0)</f>
        <v>0</v>
      </c>
      <c r="BG2470" s="188">
        <f>IF(N2470="zákl. přenesená",J2470,0)</f>
        <v>0</v>
      </c>
      <c r="BH2470" s="188">
        <f>IF(N2470="sníž. přenesená",J2470,0)</f>
        <v>0</v>
      </c>
      <c r="BI2470" s="188">
        <f>IF(N2470="nulová",J2470,0)</f>
        <v>0</v>
      </c>
      <c r="BJ2470" s="20" t="s">
        <v>85</v>
      </c>
      <c r="BK2470" s="188">
        <f>ROUND(I2470*H2470,2)</f>
        <v>0</v>
      </c>
      <c r="BL2470" s="20" t="s">
        <v>286</v>
      </c>
      <c r="BM2470" s="187" t="s">
        <v>3061</v>
      </c>
    </row>
    <row r="2471" spans="1:65" s="2" customFormat="1" ht="48.75">
      <c r="A2471" s="37"/>
      <c r="B2471" s="38"/>
      <c r="C2471" s="39"/>
      <c r="D2471" s="189" t="s">
        <v>174</v>
      </c>
      <c r="E2471" s="39"/>
      <c r="F2471" s="190" t="s">
        <v>3062</v>
      </c>
      <c r="G2471" s="39"/>
      <c r="H2471" s="39"/>
      <c r="I2471" s="191"/>
      <c r="J2471" s="39"/>
      <c r="K2471" s="39"/>
      <c r="L2471" s="42"/>
      <c r="M2471" s="192"/>
      <c r="N2471" s="193"/>
      <c r="O2471" s="67"/>
      <c r="P2471" s="67"/>
      <c r="Q2471" s="67"/>
      <c r="R2471" s="67"/>
      <c r="S2471" s="67"/>
      <c r="T2471" s="68"/>
      <c r="U2471" s="37"/>
      <c r="V2471" s="37"/>
      <c r="W2471" s="37"/>
      <c r="X2471" s="37"/>
      <c r="Y2471" s="37"/>
      <c r="Z2471" s="37"/>
      <c r="AA2471" s="37"/>
      <c r="AB2471" s="37"/>
      <c r="AC2471" s="37"/>
      <c r="AD2471" s="37"/>
      <c r="AE2471" s="37"/>
      <c r="AT2471" s="20" t="s">
        <v>174</v>
      </c>
      <c r="AU2471" s="20" t="s">
        <v>87</v>
      </c>
    </row>
    <row r="2472" spans="1:65" s="13" customFormat="1" ht="11.25">
      <c r="B2472" s="196"/>
      <c r="C2472" s="197"/>
      <c r="D2472" s="189" t="s">
        <v>178</v>
      </c>
      <c r="E2472" s="198" t="s">
        <v>21</v>
      </c>
      <c r="F2472" s="199" t="s">
        <v>3063</v>
      </c>
      <c r="G2472" s="197"/>
      <c r="H2472" s="200">
        <v>1</v>
      </c>
      <c r="I2472" s="201"/>
      <c r="J2472" s="197"/>
      <c r="K2472" s="197"/>
      <c r="L2472" s="202"/>
      <c r="M2472" s="203"/>
      <c r="N2472" s="204"/>
      <c r="O2472" s="204"/>
      <c r="P2472" s="204"/>
      <c r="Q2472" s="204"/>
      <c r="R2472" s="204"/>
      <c r="S2472" s="204"/>
      <c r="T2472" s="205"/>
      <c r="AT2472" s="206" t="s">
        <v>178</v>
      </c>
      <c r="AU2472" s="206" t="s">
        <v>87</v>
      </c>
      <c r="AV2472" s="13" t="s">
        <v>87</v>
      </c>
      <c r="AW2472" s="13" t="s">
        <v>38</v>
      </c>
      <c r="AX2472" s="13" t="s">
        <v>77</v>
      </c>
      <c r="AY2472" s="206" t="s">
        <v>165</v>
      </c>
    </row>
    <row r="2473" spans="1:65" s="14" customFormat="1" ht="11.25">
      <c r="B2473" s="207"/>
      <c r="C2473" s="208"/>
      <c r="D2473" s="189" t="s">
        <v>178</v>
      </c>
      <c r="E2473" s="209" t="s">
        <v>21</v>
      </c>
      <c r="F2473" s="210" t="s">
        <v>180</v>
      </c>
      <c r="G2473" s="208"/>
      <c r="H2473" s="211">
        <v>1</v>
      </c>
      <c r="I2473" s="212"/>
      <c r="J2473" s="208"/>
      <c r="K2473" s="208"/>
      <c r="L2473" s="213"/>
      <c r="M2473" s="214"/>
      <c r="N2473" s="215"/>
      <c r="O2473" s="215"/>
      <c r="P2473" s="215"/>
      <c r="Q2473" s="215"/>
      <c r="R2473" s="215"/>
      <c r="S2473" s="215"/>
      <c r="T2473" s="216"/>
      <c r="AT2473" s="217" t="s">
        <v>178</v>
      </c>
      <c r="AU2473" s="217" t="s">
        <v>87</v>
      </c>
      <c r="AV2473" s="14" t="s">
        <v>172</v>
      </c>
      <c r="AW2473" s="14" t="s">
        <v>38</v>
      </c>
      <c r="AX2473" s="14" t="s">
        <v>85</v>
      </c>
      <c r="AY2473" s="217" t="s">
        <v>165</v>
      </c>
    </row>
    <row r="2474" spans="1:65" s="2" customFormat="1" ht="49.15" customHeight="1">
      <c r="A2474" s="37"/>
      <c r="B2474" s="38"/>
      <c r="C2474" s="176" t="s">
        <v>3064</v>
      </c>
      <c r="D2474" s="176" t="s">
        <v>167</v>
      </c>
      <c r="E2474" s="177" t="s">
        <v>528</v>
      </c>
      <c r="F2474" s="178" t="s">
        <v>3065</v>
      </c>
      <c r="G2474" s="179" t="s">
        <v>297</v>
      </c>
      <c r="H2474" s="180">
        <v>3</v>
      </c>
      <c r="I2474" s="181"/>
      <c r="J2474" s="182">
        <f>ROUND(I2474*H2474,2)</f>
        <v>0</v>
      </c>
      <c r="K2474" s="178" t="s">
        <v>21</v>
      </c>
      <c r="L2474" s="42"/>
      <c r="M2474" s="183" t="s">
        <v>21</v>
      </c>
      <c r="N2474" s="184" t="s">
        <v>48</v>
      </c>
      <c r="O2474" s="67"/>
      <c r="P2474" s="185">
        <f>O2474*H2474</f>
        <v>0</v>
      </c>
      <c r="Q2474" s="185">
        <v>0</v>
      </c>
      <c r="R2474" s="185">
        <f>Q2474*H2474</f>
        <v>0</v>
      </c>
      <c r="S2474" s="185">
        <v>0</v>
      </c>
      <c r="T2474" s="186">
        <f>S2474*H2474</f>
        <v>0</v>
      </c>
      <c r="U2474" s="37"/>
      <c r="V2474" s="37"/>
      <c r="W2474" s="37"/>
      <c r="X2474" s="37"/>
      <c r="Y2474" s="37"/>
      <c r="Z2474" s="37"/>
      <c r="AA2474" s="37"/>
      <c r="AB2474" s="37"/>
      <c r="AC2474" s="37"/>
      <c r="AD2474" s="37"/>
      <c r="AE2474" s="37"/>
      <c r="AR2474" s="187" t="s">
        <v>286</v>
      </c>
      <c r="AT2474" s="187" t="s">
        <v>167</v>
      </c>
      <c r="AU2474" s="187" t="s">
        <v>87</v>
      </c>
      <c r="AY2474" s="20" t="s">
        <v>165</v>
      </c>
      <c r="BE2474" s="188">
        <f>IF(N2474="základní",J2474,0)</f>
        <v>0</v>
      </c>
      <c r="BF2474" s="188">
        <f>IF(N2474="snížená",J2474,0)</f>
        <v>0</v>
      </c>
      <c r="BG2474" s="188">
        <f>IF(N2474="zákl. přenesená",J2474,0)</f>
        <v>0</v>
      </c>
      <c r="BH2474" s="188">
        <f>IF(N2474="sníž. přenesená",J2474,0)</f>
        <v>0</v>
      </c>
      <c r="BI2474" s="188">
        <f>IF(N2474="nulová",J2474,0)</f>
        <v>0</v>
      </c>
      <c r="BJ2474" s="20" t="s">
        <v>85</v>
      </c>
      <c r="BK2474" s="188">
        <f>ROUND(I2474*H2474,2)</f>
        <v>0</v>
      </c>
      <c r="BL2474" s="20" t="s">
        <v>286</v>
      </c>
      <c r="BM2474" s="187" t="s">
        <v>3066</v>
      </c>
    </row>
    <row r="2475" spans="1:65" s="2" customFormat="1" ht="48.75">
      <c r="A2475" s="37"/>
      <c r="B2475" s="38"/>
      <c r="C2475" s="39"/>
      <c r="D2475" s="189" t="s">
        <v>174</v>
      </c>
      <c r="E2475" s="39"/>
      <c r="F2475" s="190" t="s">
        <v>3067</v>
      </c>
      <c r="G2475" s="39"/>
      <c r="H2475" s="39"/>
      <c r="I2475" s="191"/>
      <c r="J2475" s="39"/>
      <c r="K2475" s="39"/>
      <c r="L2475" s="42"/>
      <c r="M2475" s="192"/>
      <c r="N2475" s="193"/>
      <c r="O2475" s="67"/>
      <c r="P2475" s="67"/>
      <c r="Q2475" s="67"/>
      <c r="R2475" s="67"/>
      <c r="S2475" s="67"/>
      <c r="T2475" s="68"/>
      <c r="U2475" s="37"/>
      <c r="V2475" s="37"/>
      <c r="W2475" s="37"/>
      <c r="X2475" s="37"/>
      <c r="Y2475" s="37"/>
      <c r="Z2475" s="37"/>
      <c r="AA2475" s="37"/>
      <c r="AB2475" s="37"/>
      <c r="AC2475" s="37"/>
      <c r="AD2475" s="37"/>
      <c r="AE2475" s="37"/>
      <c r="AT2475" s="20" t="s">
        <v>174</v>
      </c>
      <c r="AU2475" s="20" t="s">
        <v>87</v>
      </c>
    </row>
    <row r="2476" spans="1:65" s="13" customFormat="1" ht="11.25">
      <c r="B2476" s="196"/>
      <c r="C2476" s="197"/>
      <c r="D2476" s="189" t="s">
        <v>178</v>
      </c>
      <c r="E2476" s="198" t="s">
        <v>21</v>
      </c>
      <c r="F2476" s="199" t="s">
        <v>3068</v>
      </c>
      <c r="G2476" s="197"/>
      <c r="H2476" s="200">
        <v>3</v>
      </c>
      <c r="I2476" s="201"/>
      <c r="J2476" s="197"/>
      <c r="K2476" s="197"/>
      <c r="L2476" s="202"/>
      <c r="M2476" s="203"/>
      <c r="N2476" s="204"/>
      <c r="O2476" s="204"/>
      <c r="P2476" s="204"/>
      <c r="Q2476" s="204"/>
      <c r="R2476" s="204"/>
      <c r="S2476" s="204"/>
      <c r="T2476" s="205"/>
      <c r="AT2476" s="206" t="s">
        <v>178</v>
      </c>
      <c r="AU2476" s="206" t="s">
        <v>87</v>
      </c>
      <c r="AV2476" s="13" t="s">
        <v>87</v>
      </c>
      <c r="AW2476" s="13" t="s">
        <v>38</v>
      </c>
      <c r="AX2476" s="13" t="s">
        <v>77</v>
      </c>
      <c r="AY2476" s="206" t="s">
        <v>165</v>
      </c>
    </row>
    <row r="2477" spans="1:65" s="14" customFormat="1" ht="11.25">
      <c r="B2477" s="207"/>
      <c r="C2477" s="208"/>
      <c r="D2477" s="189" t="s">
        <v>178</v>
      </c>
      <c r="E2477" s="209" t="s">
        <v>21</v>
      </c>
      <c r="F2477" s="210" t="s">
        <v>180</v>
      </c>
      <c r="G2477" s="208"/>
      <c r="H2477" s="211">
        <v>3</v>
      </c>
      <c r="I2477" s="212"/>
      <c r="J2477" s="208"/>
      <c r="K2477" s="208"/>
      <c r="L2477" s="213"/>
      <c r="M2477" s="214"/>
      <c r="N2477" s="215"/>
      <c r="O2477" s="215"/>
      <c r="P2477" s="215"/>
      <c r="Q2477" s="215"/>
      <c r="R2477" s="215"/>
      <c r="S2477" s="215"/>
      <c r="T2477" s="216"/>
      <c r="AT2477" s="217" t="s">
        <v>178</v>
      </c>
      <c r="AU2477" s="217" t="s">
        <v>87</v>
      </c>
      <c r="AV2477" s="14" t="s">
        <v>172</v>
      </c>
      <c r="AW2477" s="14" t="s">
        <v>38</v>
      </c>
      <c r="AX2477" s="14" t="s">
        <v>85</v>
      </c>
      <c r="AY2477" s="217" t="s">
        <v>165</v>
      </c>
    </row>
    <row r="2478" spans="1:65" s="2" customFormat="1" ht="37.9" customHeight="1">
      <c r="A2478" s="37"/>
      <c r="B2478" s="38"/>
      <c r="C2478" s="176" t="s">
        <v>3069</v>
      </c>
      <c r="D2478" s="176" t="s">
        <v>167</v>
      </c>
      <c r="E2478" s="177" t="s">
        <v>531</v>
      </c>
      <c r="F2478" s="178" t="s">
        <v>3070</v>
      </c>
      <c r="G2478" s="179" t="s">
        <v>297</v>
      </c>
      <c r="H2478" s="180">
        <v>1</v>
      </c>
      <c r="I2478" s="181"/>
      <c r="J2478" s="182">
        <f>ROUND(I2478*H2478,2)</f>
        <v>0</v>
      </c>
      <c r="K2478" s="178" t="s">
        <v>21</v>
      </c>
      <c r="L2478" s="42"/>
      <c r="M2478" s="183" t="s">
        <v>21</v>
      </c>
      <c r="N2478" s="184" t="s">
        <v>48</v>
      </c>
      <c r="O2478" s="67"/>
      <c r="P2478" s="185">
        <f>O2478*H2478</f>
        <v>0</v>
      </c>
      <c r="Q2478" s="185">
        <v>0</v>
      </c>
      <c r="R2478" s="185">
        <f>Q2478*H2478</f>
        <v>0</v>
      </c>
      <c r="S2478" s="185">
        <v>0</v>
      </c>
      <c r="T2478" s="186">
        <f>S2478*H2478</f>
        <v>0</v>
      </c>
      <c r="U2478" s="37"/>
      <c r="V2478" s="37"/>
      <c r="W2478" s="37"/>
      <c r="X2478" s="37"/>
      <c r="Y2478" s="37"/>
      <c r="Z2478" s="37"/>
      <c r="AA2478" s="37"/>
      <c r="AB2478" s="37"/>
      <c r="AC2478" s="37"/>
      <c r="AD2478" s="37"/>
      <c r="AE2478" s="37"/>
      <c r="AR2478" s="187" t="s">
        <v>286</v>
      </c>
      <c r="AT2478" s="187" t="s">
        <v>167</v>
      </c>
      <c r="AU2478" s="187" t="s">
        <v>87</v>
      </c>
      <c r="AY2478" s="20" t="s">
        <v>165</v>
      </c>
      <c r="BE2478" s="188">
        <f>IF(N2478="základní",J2478,0)</f>
        <v>0</v>
      </c>
      <c r="BF2478" s="188">
        <f>IF(N2478="snížená",J2478,0)</f>
        <v>0</v>
      </c>
      <c r="BG2478" s="188">
        <f>IF(N2478="zákl. přenesená",J2478,0)</f>
        <v>0</v>
      </c>
      <c r="BH2478" s="188">
        <f>IF(N2478="sníž. přenesená",J2478,0)</f>
        <v>0</v>
      </c>
      <c r="BI2478" s="188">
        <f>IF(N2478="nulová",J2478,0)</f>
        <v>0</v>
      </c>
      <c r="BJ2478" s="20" t="s">
        <v>85</v>
      </c>
      <c r="BK2478" s="188">
        <f>ROUND(I2478*H2478,2)</f>
        <v>0</v>
      </c>
      <c r="BL2478" s="20" t="s">
        <v>286</v>
      </c>
      <c r="BM2478" s="187" t="s">
        <v>3071</v>
      </c>
    </row>
    <row r="2479" spans="1:65" s="2" customFormat="1" ht="39">
      <c r="A2479" s="37"/>
      <c r="B2479" s="38"/>
      <c r="C2479" s="39"/>
      <c r="D2479" s="189" t="s">
        <v>174</v>
      </c>
      <c r="E2479" s="39"/>
      <c r="F2479" s="190" t="s">
        <v>3072</v>
      </c>
      <c r="G2479" s="39"/>
      <c r="H2479" s="39"/>
      <c r="I2479" s="191"/>
      <c r="J2479" s="39"/>
      <c r="K2479" s="39"/>
      <c r="L2479" s="42"/>
      <c r="M2479" s="192"/>
      <c r="N2479" s="193"/>
      <c r="O2479" s="67"/>
      <c r="P2479" s="67"/>
      <c r="Q2479" s="67"/>
      <c r="R2479" s="67"/>
      <c r="S2479" s="67"/>
      <c r="T2479" s="68"/>
      <c r="U2479" s="37"/>
      <c r="V2479" s="37"/>
      <c r="W2479" s="37"/>
      <c r="X2479" s="37"/>
      <c r="Y2479" s="37"/>
      <c r="Z2479" s="37"/>
      <c r="AA2479" s="37"/>
      <c r="AB2479" s="37"/>
      <c r="AC2479" s="37"/>
      <c r="AD2479" s="37"/>
      <c r="AE2479" s="37"/>
      <c r="AT2479" s="20" t="s">
        <v>174</v>
      </c>
      <c r="AU2479" s="20" t="s">
        <v>87</v>
      </c>
    </row>
    <row r="2480" spans="1:65" s="13" customFormat="1" ht="11.25">
      <c r="B2480" s="196"/>
      <c r="C2480" s="197"/>
      <c r="D2480" s="189" t="s">
        <v>178</v>
      </c>
      <c r="E2480" s="198" t="s">
        <v>21</v>
      </c>
      <c r="F2480" s="199" t="s">
        <v>3073</v>
      </c>
      <c r="G2480" s="197"/>
      <c r="H2480" s="200">
        <v>1</v>
      </c>
      <c r="I2480" s="201"/>
      <c r="J2480" s="197"/>
      <c r="K2480" s="197"/>
      <c r="L2480" s="202"/>
      <c r="M2480" s="203"/>
      <c r="N2480" s="204"/>
      <c r="O2480" s="204"/>
      <c r="P2480" s="204"/>
      <c r="Q2480" s="204"/>
      <c r="R2480" s="204"/>
      <c r="S2480" s="204"/>
      <c r="T2480" s="205"/>
      <c r="AT2480" s="206" t="s">
        <v>178</v>
      </c>
      <c r="AU2480" s="206" t="s">
        <v>87</v>
      </c>
      <c r="AV2480" s="13" t="s">
        <v>87</v>
      </c>
      <c r="AW2480" s="13" t="s">
        <v>38</v>
      </c>
      <c r="AX2480" s="13" t="s">
        <v>77</v>
      </c>
      <c r="AY2480" s="206" t="s">
        <v>165</v>
      </c>
    </row>
    <row r="2481" spans="1:65" s="14" customFormat="1" ht="11.25">
      <c r="B2481" s="207"/>
      <c r="C2481" s="208"/>
      <c r="D2481" s="189" t="s">
        <v>178</v>
      </c>
      <c r="E2481" s="209" t="s">
        <v>21</v>
      </c>
      <c r="F2481" s="210" t="s">
        <v>180</v>
      </c>
      <c r="G2481" s="208"/>
      <c r="H2481" s="211">
        <v>1</v>
      </c>
      <c r="I2481" s="212"/>
      <c r="J2481" s="208"/>
      <c r="K2481" s="208"/>
      <c r="L2481" s="213"/>
      <c r="M2481" s="214"/>
      <c r="N2481" s="215"/>
      <c r="O2481" s="215"/>
      <c r="P2481" s="215"/>
      <c r="Q2481" s="215"/>
      <c r="R2481" s="215"/>
      <c r="S2481" s="215"/>
      <c r="T2481" s="216"/>
      <c r="AT2481" s="217" t="s">
        <v>178</v>
      </c>
      <c r="AU2481" s="217" t="s">
        <v>87</v>
      </c>
      <c r="AV2481" s="14" t="s">
        <v>172</v>
      </c>
      <c r="AW2481" s="14" t="s">
        <v>38</v>
      </c>
      <c r="AX2481" s="14" t="s">
        <v>85</v>
      </c>
      <c r="AY2481" s="217" t="s">
        <v>165</v>
      </c>
    </row>
    <row r="2482" spans="1:65" s="2" customFormat="1" ht="49.15" customHeight="1">
      <c r="A2482" s="37"/>
      <c r="B2482" s="38"/>
      <c r="C2482" s="176" t="s">
        <v>3074</v>
      </c>
      <c r="D2482" s="176" t="s">
        <v>167</v>
      </c>
      <c r="E2482" s="177" t="s">
        <v>535</v>
      </c>
      <c r="F2482" s="178" t="s">
        <v>3075</v>
      </c>
      <c r="G2482" s="179" t="s">
        <v>297</v>
      </c>
      <c r="H2482" s="180">
        <v>1</v>
      </c>
      <c r="I2482" s="181"/>
      <c r="J2482" s="182">
        <f>ROUND(I2482*H2482,2)</f>
        <v>0</v>
      </c>
      <c r="K2482" s="178" t="s">
        <v>21</v>
      </c>
      <c r="L2482" s="42"/>
      <c r="M2482" s="183" t="s">
        <v>21</v>
      </c>
      <c r="N2482" s="184" t="s">
        <v>48</v>
      </c>
      <c r="O2482" s="67"/>
      <c r="P2482" s="185">
        <f>O2482*H2482</f>
        <v>0</v>
      </c>
      <c r="Q2482" s="185">
        <v>0</v>
      </c>
      <c r="R2482" s="185">
        <f>Q2482*H2482</f>
        <v>0</v>
      </c>
      <c r="S2482" s="185">
        <v>0</v>
      </c>
      <c r="T2482" s="186">
        <f>S2482*H2482</f>
        <v>0</v>
      </c>
      <c r="U2482" s="37"/>
      <c r="V2482" s="37"/>
      <c r="W2482" s="37"/>
      <c r="X2482" s="37"/>
      <c r="Y2482" s="37"/>
      <c r="Z2482" s="37"/>
      <c r="AA2482" s="37"/>
      <c r="AB2482" s="37"/>
      <c r="AC2482" s="37"/>
      <c r="AD2482" s="37"/>
      <c r="AE2482" s="37"/>
      <c r="AR2482" s="187" t="s">
        <v>286</v>
      </c>
      <c r="AT2482" s="187" t="s">
        <v>167</v>
      </c>
      <c r="AU2482" s="187" t="s">
        <v>87</v>
      </c>
      <c r="AY2482" s="20" t="s">
        <v>165</v>
      </c>
      <c r="BE2482" s="188">
        <f>IF(N2482="základní",J2482,0)</f>
        <v>0</v>
      </c>
      <c r="BF2482" s="188">
        <f>IF(N2482="snížená",J2482,0)</f>
        <v>0</v>
      </c>
      <c r="BG2482" s="188">
        <f>IF(N2482="zákl. přenesená",J2482,0)</f>
        <v>0</v>
      </c>
      <c r="BH2482" s="188">
        <f>IF(N2482="sníž. přenesená",J2482,0)</f>
        <v>0</v>
      </c>
      <c r="BI2482" s="188">
        <f>IF(N2482="nulová",J2482,0)</f>
        <v>0</v>
      </c>
      <c r="BJ2482" s="20" t="s">
        <v>85</v>
      </c>
      <c r="BK2482" s="188">
        <f>ROUND(I2482*H2482,2)</f>
        <v>0</v>
      </c>
      <c r="BL2482" s="20" t="s">
        <v>286</v>
      </c>
      <c r="BM2482" s="187" t="s">
        <v>3076</v>
      </c>
    </row>
    <row r="2483" spans="1:65" s="2" customFormat="1" ht="48.75">
      <c r="A2483" s="37"/>
      <c r="B2483" s="38"/>
      <c r="C2483" s="39"/>
      <c r="D2483" s="189" t="s">
        <v>174</v>
      </c>
      <c r="E2483" s="39"/>
      <c r="F2483" s="190" t="s">
        <v>3077</v>
      </c>
      <c r="G2483" s="39"/>
      <c r="H2483" s="39"/>
      <c r="I2483" s="191"/>
      <c r="J2483" s="39"/>
      <c r="K2483" s="39"/>
      <c r="L2483" s="42"/>
      <c r="M2483" s="192"/>
      <c r="N2483" s="193"/>
      <c r="O2483" s="67"/>
      <c r="P2483" s="67"/>
      <c r="Q2483" s="67"/>
      <c r="R2483" s="67"/>
      <c r="S2483" s="67"/>
      <c r="T2483" s="68"/>
      <c r="U2483" s="37"/>
      <c r="V2483" s="37"/>
      <c r="W2483" s="37"/>
      <c r="X2483" s="37"/>
      <c r="Y2483" s="37"/>
      <c r="Z2483" s="37"/>
      <c r="AA2483" s="37"/>
      <c r="AB2483" s="37"/>
      <c r="AC2483" s="37"/>
      <c r="AD2483" s="37"/>
      <c r="AE2483" s="37"/>
      <c r="AT2483" s="20" t="s">
        <v>174</v>
      </c>
      <c r="AU2483" s="20" t="s">
        <v>87</v>
      </c>
    </row>
    <row r="2484" spans="1:65" s="13" customFormat="1" ht="11.25">
      <c r="B2484" s="196"/>
      <c r="C2484" s="197"/>
      <c r="D2484" s="189" t="s">
        <v>178</v>
      </c>
      <c r="E2484" s="198" t="s">
        <v>21</v>
      </c>
      <c r="F2484" s="199" t="s">
        <v>3078</v>
      </c>
      <c r="G2484" s="197"/>
      <c r="H2484" s="200">
        <v>1</v>
      </c>
      <c r="I2484" s="201"/>
      <c r="J2484" s="197"/>
      <c r="K2484" s="197"/>
      <c r="L2484" s="202"/>
      <c r="M2484" s="203"/>
      <c r="N2484" s="204"/>
      <c r="O2484" s="204"/>
      <c r="P2484" s="204"/>
      <c r="Q2484" s="204"/>
      <c r="R2484" s="204"/>
      <c r="S2484" s="204"/>
      <c r="T2484" s="205"/>
      <c r="AT2484" s="206" t="s">
        <v>178</v>
      </c>
      <c r="AU2484" s="206" t="s">
        <v>87</v>
      </c>
      <c r="AV2484" s="13" t="s">
        <v>87</v>
      </c>
      <c r="AW2484" s="13" t="s">
        <v>38</v>
      </c>
      <c r="AX2484" s="13" t="s">
        <v>77</v>
      </c>
      <c r="AY2484" s="206" t="s">
        <v>165</v>
      </c>
    </row>
    <row r="2485" spans="1:65" s="14" customFormat="1" ht="11.25">
      <c r="B2485" s="207"/>
      <c r="C2485" s="208"/>
      <c r="D2485" s="189" t="s">
        <v>178</v>
      </c>
      <c r="E2485" s="209" t="s">
        <v>21</v>
      </c>
      <c r="F2485" s="210" t="s">
        <v>180</v>
      </c>
      <c r="G2485" s="208"/>
      <c r="H2485" s="211">
        <v>1</v>
      </c>
      <c r="I2485" s="212"/>
      <c r="J2485" s="208"/>
      <c r="K2485" s="208"/>
      <c r="L2485" s="213"/>
      <c r="M2485" s="214"/>
      <c r="N2485" s="215"/>
      <c r="O2485" s="215"/>
      <c r="P2485" s="215"/>
      <c r="Q2485" s="215"/>
      <c r="R2485" s="215"/>
      <c r="S2485" s="215"/>
      <c r="T2485" s="216"/>
      <c r="AT2485" s="217" t="s">
        <v>178</v>
      </c>
      <c r="AU2485" s="217" t="s">
        <v>87</v>
      </c>
      <c r="AV2485" s="14" t="s">
        <v>172</v>
      </c>
      <c r="AW2485" s="14" t="s">
        <v>38</v>
      </c>
      <c r="AX2485" s="14" t="s">
        <v>85</v>
      </c>
      <c r="AY2485" s="217" t="s">
        <v>165</v>
      </c>
    </row>
    <row r="2486" spans="1:65" s="2" customFormat="1" ht="44.25" customHeight="1">
      <c r="A2486" s="37"/>
      <c r="B2486" s="38"/>
      <c r="C2486" s="176" t="s">
        <v>3079</v>
      </c>
      <c r="D2486" s="176" t="s">
        <v>167</v>
      </c>
      <c r="E2486" s="177" t="s">
        <v>542</v>
      </c>
      <c r="F2486" s="178" t="s">
        <v>3080</v>
      </c>
      <c r="G2486" s="179" t="s">
        <v>297</v>
      </c>
      <c r="H2486" s="180">
        <v>1</v>
      </c>
      <c r="I2486" s="181"/>
      <c r="J2486" s="182">
        <f>ROUND(I2486*H2486,2)</f>
        <v>0</v>
      </c>
      <c r="K2486" s="178" t="s">
        <v>21</v>
      </c>
      <c r="L2486" s="42"/>
      <c r="M2486" s="183" t="s">
        <v>21</v>
      </c>
      <c r="N2486" s="184" t="s">
        <v>48</v>
      </c>
      <c r="O2486" s="67"/>
      <c r="P2486" s="185">
        <f>O2486*H2486</f>
        <v>0</v>
      </c>
      <c r="Q2486" s="185">
        <v>0</v>
      </c>
      <c r="R2486" s="185">
        <f>Q2486*H2486</f>
        <v>0</v>
      </c>
      <c r="S2486" s="185">
        <v>0</v>
      </c>
      <c r="T2486" s="186">
        <f>S2486*H2486</f>
        <v>0</v>
      </c>
      <c r="U2486" s="37"/>
      <c r="V2486" s="37"/>
      <c r="W2486" s="37"/>
      <c r="X2486" s="37"/>
      <c r="Y2486" s="37"/>
      <c r="Z2486" s="37"/>
      <c r="AA2486" s="37"/>
      <c r="AB2486" s="37"/>
      <c r="AC2486" s="37"/>
      <c r="AD2486" s="37"/>
      <c r="AE2486" s="37"/>
      <c r="AR2486" s="187" t="s">
        <v>286</v>
      </c>
      <c r="AT2486" s="187" t="s">
        <v>167</v>
      </c>
      <c r="AU2486" s="187" t="s">
        <v>87</v>
      </c>
      <c r="AY2486" s="20" t="s">
        <v>165</v>
      </c>
      <c r="BE2486" s="188">
        <f>IF(N2486="základní",J2486,0)</f>
        <v>0</v>
      </c>
      <c r="BF2486" s="188">
        <f>IF(N2486="snížená",J2486,0)</f>
        <v>0</v>
      </c>
      <c r="BG2486" s="188">
        <f>IF(N2486="zákl. přenesená",J2486,0)</f>
        <v>0</v>
      </c>
      <c r="BH2486" s="188">
        <f>IF(N2486="sníž. přenesená",J2486,0)</f>
        <v>0</v>
      </c>
      <c r="BI2486" s="188">
        <f>IF(N2486="nulová",J2486,0)</f>
        <v>0</v>
      </c>
      <c r="BJ2486" s="20" t="s">
        <v>85</v>
      </c>
      <c r="BK2486" s="188">
        <f>ROUND(I2486*H2486,2)</f>
        <v>0</v>
      </c>
      <c r="BL2486" s="20" t="s">
        <v>286</v>
      </c>
      <c r="BM2486" s="187" t="s">
        <v>3081</v>
      </c>
    </row>
    <row r="2487" spans="1:65" s="2" customFormat="1" ht="48.75">
      <c r="A2487" s="37"/>
      <c r="B2487" s="38"/>
      <c r="C2487" s="39"/>
      <c r="D2487" s="189" t="s">
        <v>174</v>
      </c>
      <c r="E2487" s="39"/>
      <c r="F2487" s="190" t="s">
        <v>3082</v>
      </c>
      <c r="G2487" s="39"/>
      <c r="H2487" s="39"/>
      <c r="I2487" s="191"/>
      <c r="J2487" s="39"/>
      <c r="K2487" s="39"/>
      <c r="L2487" s="42"/>
      <c r="M2487" s="192"/>
      <c r="N2487" s="193"/>
      <c r="O2487" s="67"/>
      <c r="P2487" s="67"/>
      <c r="Q2487" s="67"/>
      <c r="R2487" s="67"/>
      <c r="S2487" s="67"/>
      <c r="T2487" s="68"/>
      <c r="U2487" s="37"/>
      <c r="V2487" s="37"/>
      <c r="W2487" s="37"/>
      <c r="X2487" s="37"/>
      <c r="Y2487" s="37"/>
      <c r="Z2487" s="37"/>
      <c r="AA2487" s="37"/>
      <c r="AB2487" s="37"/>
      <c r="AC2487" s="37"/>
      <c r="AD2487" s="37"/>
      <c r="AE2487" s="37"/>
      <c r="AT2487" s="20" t="s">
        <v>174</v>
      </c>
      <c r="AU2487" s="20" t="s">
        <v>87</v>
      </c>
    </row>
    <row r="2488" spans="1:65" s="13" customFormat="1" ht="11.25">
      <c r="B2488" s="196"/>
      <c r="C2488" s="197"/>
      <c r="D2488" s="189" t="s">
        <v>178</v>
      </c>
      <c r="E2488" s="198" t="s">
        <v>21</v>
      </c>
      <c r="F2488" s="199" t="s">
        <v>3083</v>
      </c>
      <c r="G2488" s="197"/>
      <c r="H2488" s="200">
        <v>1</v>
      </c>
      <c r="I2488" s="201"/>
      <c r="J2488" s="197"/>
      <c r="K2488" s="197"/>
      <c r="L2488" s="202"/>
      <c r="M2488" s="203"/>
      <c r="N2488" s="204"/>
      <c r="O2488" s="204"/>
      <c r="P2488" s="204"/>
      <c r="Q2488" s="204"/>
      <c r="R2488" s="204"/>
      <c r="S2488" s="204"/>
      <c r="T2488" s="205"/>
      <c r="AT2488" s="206" t="s">
        <v>178</v>
      </c>
      <c r="AU2488" s="206" t="s">
        <v>87</v>
      </c>
      <c r="AV2488" s="13" t="s">
        <v>87</v>
      </c>
      <c r="AW2488" s="13" t="s">
        <v>38</v>
      </c>
      <c r="AX2488" s="13" t="s">
        <v>77</v>
      </c>
      <c r="AY2488" s="206" t="s">
        <v>165</v>
      </c>
    </row>
    <row r="2489" spans="1:65" s="14" customFormat="1" ht="11.25">
      <c r="B2489" s="207"/>
      <c r="C2489" s="208"/>
      <c r="D2489" s="189" t="s">
        <v>178</v>
      </c>
      <c r="E2489" s="209" t="s">
        <v>21</v>
      </c>
      <c r="F2489" s="210" t="s">
        <v>180</v>
      </c>
      <c r="G2489" s="208"/>
      <c r="H2489" s="211">
        <v>1</v>
      </c>
      <c r="I2489" s="212"/>
      <c r="J2489" s="208"/>
      <c r="K2489" s="208"/>
      <c r="L2489" s="213"/>
      <c r="M2489" s="214"/>
      <c r="N2489" s="215"/>
      <c r="O2489" s="215"/>
      <c r="P2489" s="215"/>
      <c r="Q2489" s="215"/>
      <c r="R2489" s="215"/>
      <c r="S2489" s="215"/>
      <c r="T2489" s="216"/>
      <c r="AT2489" s="217" t="s">
        <v>178</v>
      </c>
      <c r="AU2489" s="217" t="s">
        <v>87</v>
      </c>
      <c r="AV2489" s="14" t="s">
        <v>172</v>
      </c>
      <c r="AW2489" s="14" t="s">
        <v>38</v>
      </c>
      <c r="AX2489" s="14" t="s">
        <v>85</v>
      </c>
      <c r="AY2489" s="217" t="s">
        <v>165</v>
      </c>
    </row>
    <row r="2490" spans="1:65" s="2" customFormat="1" ht="49.15" customHeight="1">
      <c r="A2490" s="37"/>
      <c r="B2490" s="38"/>
      <c r="C2490" s="176" t="s">
        <v>3084</v>
      </c>
      <c r="D2490" s="176" t="s">
        <v>167</v>
      </c>
      <c r="E2490" s="177" t="s">
        <v>550</v>
      </c>
      <c r="F2490" s="178" t="s">
        <v>3085</v>
      </c>
      <c r="G2490" s="179" t="s">
        <v>297</v>
      </c>
      <c r="H2490" s="180">
        <v>1</v>
      </c>
      <c r="I2490" s="181"/>
      <c r="J2490" s="182">
        <f>ROUND(I2490*H2490,2)</f>
        <v>0</v>
      </c>
      <c r="K2490" s="178" t="s">
        <v>21</v>
      </c>
      <c r="L2490" s="42"/>
      <c r="M2490" s="183" t="s">
        <v>21</v>
      </c>
      <c r="N2490" s="184" t="s">
        <v>48</v>
      </c>
      <c r="O2490" s="67"/>
      <c r="P2490" s="185">
        <f>O2490*H2490</f>
        <v>0</v>
      </c>
      <c r="Q2490" s="185">
        <v>0</v>
      </c>
      <c r="R2490" s="185">
        <f>Q2490*H2490</f>
        <v>0</v>
      </c>
      <c r="S2490" s="185">
        <v>0</v>
      </c>
      <c r="T2490" s="186">
        <f>S2490*H2490</f>
        <v>0</v>
      </c>
      <c r="U2490" s="37"/>
      <c r="V2490" s="37"/>
      <c r="W2490" s="37"/>
      <c r="X2490" s="37"/>
      <c r="Y2490" s="37"/>
      <c r="Z2490" s="37"/>
      <c r="AA2490" s="37"/>
      <c r="AB2490" s="37"/>
      <c r="AC2490" s="37"/>
      <c r="AD2490" s="37"/>
      <c r="AE2490" s="37"/>
      <c r="AR2490" s="187" t="s">
        <v>286</v>
      </c>
      <c r="AT2490" s="187" t="s">
        <v>167</v>
      </c>
      <c r="AU2490" s="187" t="s">
        <v>87</v>
      </c>
      <c r="AY2490" s="20" t="s">
        <v>165</v>
      </c>
      <c r="BE2490" s="188">
        <f>IF(N2490="základní",J2490,0)</f>
        <v>0</v>
      </c>
      <c r="BF2490" s="188">
        <f>IF(N2490="snížená",J2490,0)</f>
        <v>0</v>
      </c>
      <c r="BG2490" s="188">
        <f>IF(N2490="zákl. přenesená",J2490,0)</f>
        <v>0</v>
      </c>
      <c r="BH2490" s="188">
        <f>IF(N2490="sníž. přenesená",J2490,0)</f>
        <v>0</v>
      </c>
      <c r="BI2490" s="188">
        <f>IF(N2490="nulová",J2490,0)</f>
        <v>0</v>
      </c>
      <c r="BJ2490" s="20" t="s">
        <v>85</v>
      </c>
      <c r="BK2490" s="188">
        <f>ROUND(I2490*H2490,2)</f>
        <v>0</v>
      </c>
      <c r="BL2490" s="20" t="s">
        <v>286</v>
      </c>
      <c r="BM2490" s="187" t="s">
        <v>3086</v>
      </c>
    </row>
    <row r="2491" spans="1:65" s="2" customFormat="1" ht="48.75">
      <c r="A2491" s="37"/>
      <c r="B2491" s="38"/>
      <c r="C2491" s="39"/>
      <c r="D2491" s="189" t="s">
        <v>174</v>
      </c>
      <c r="E2491" s="39"/>
      <c r="F2491" s="190" t="s">
        <v>3087</v>
      </c>
      <c r="G2491" s="39"/>
      <c r="H2491" s="39"/>
      <c r="I2491" s="191"/>
      <c r="J2491" s="39"/>
      <c r="K2491" s="39"/>
      <c r="L2491" s="42"/>
      <c r="M2491" s="192"/>
      <c r="N2491" s="193"/>
      <c r="O2491" s="67"/>
      <c r="P2491" s="67"/>
      <c r="Q2491" s="67"/>
      <c r="R2491" s="67"/>
      <c r="S2491" s="67"/>
      <c r="T2491" s="68"/>
      <c r="U2491" s="37"/>
      <c r="V2491" s="37"/>
      <c r="W2491" s="37"/>
      <c r="X2491" s="37"/>
      <c r="Y2491" s="37"/>
      <c r="Z2491" s="37"/>
      <c r="AA2491" s="37"/>
      <c r="AB2491" s="37"/>
      <c r="AC2491" s="37"/>
      <c r="AD2491" s="37"/>
      <c r="AE2491" s="37"/>
      <c r="AT2491" s="20" t="s">
        <v>174</v>
      </c>
      <c r="AU2491" s="20" t="s">
        <v>87</v>
      </c>
    </row>
    <row r="2492" spans="1:65" s="13" customFormat="1" ht="11.25">
      <c r="B2492" s="196"/>
      <c r="C2492" s="197"/>
      <c r="D2492" s="189" t="s">
        <v>178</v>
      </c>
      <c r="E2492" s="198" t="s">
        <v>21</v>
      </c>
      <c r="F2492" s="199" t="s">
        <v>3088</v>
      </c>
      <c r="G2492" s="197"/>
      <c r="H2492" s="200">
        <v>1</v>
      </c>
      <c r="I2492" s="201"/>
      <c r="J2492" s="197"/>
      <c r="K2492" s="197"/>
      <c r="L2492" s="202"/>
      <c r="M2492" s="203"/>
      <c r="N2492" s="204"/>
      <c r="O2492" s="204"/>
      <c r="P2492" s="204"/>
      <c r="Q2492" s="204"/>
      <c r="R2492" s="204"/>
      <c r="S2492" s="204"/>
      <c r="T2492" s="205"/>
      <c r="AT2492" s="206" t="s">
        <v>178</v>
      </c>
      <c r="AU2492" s="206" t="s">
        <v>87</v>
      </c>
      <c r="AV2492" s="13" t="s">
        <v>87</v>
      </c>
      <c r="AW2492" s="13" t="s">
        <v>38</v>
      </c>
      <c r="AX2492" s="13" t="s">
        <v>77</v>
      </c>
      <c r="AY2492" s="206" t="s">
        <v>165</v>
      </c>
    </row>
    <row r="2493" spans="1:65" s="14" customFormat="1" ht="11.25">
      <c r="B2493" s="207"/>
      <c r="C2493" s="208"/>
      <c r="D2493" s="189" t="s">
        <v>178</v>
      </c>
      <c r="E2493" s="209" t="s">
        <v>21</v>
      </c>
      <c r="F2493" s="210" t="s">
        <v>180</v>
      </c>
      <c r="G2493" s="208"/>
      <c r="H2493" s="211">
        <v>1</v>
      </c>
      <c r="I2493" s="212"/>
      <c r="J2493" s="208"/>
      <c r="K2493" s="208"/>
      <c r="L2493" s="213"/>
      <c r="M2493" s="214"/>
      <c r="N2493" s="215"/>
      <c r="O2493" s="215"/>
      <c r="P2493" s="215"/>
      <c r="Q2493" s="215"/>
      <c r="R2493" s="215"/>
      <c r="S2493" s="215"/>
      <c r="T2493" s="216"/>
      <c r="AT2493" s="217" t="s">
        <v>178</v>
      </c>
      <c r="AU2493" s="217" t="s">
        <v>87</v>
      </c>
      <c r="AV2493" s="14" t="s">
        <v>172</v>
      </c>
      <c r="AW2493" s="14" t="s">
        <v>38</v>
      </c>
      <c r="AX2493" s="14" t="s">
        <v>85</v>
      </c>
      <c r="AY2493" s="217" t="s">
        <v>165</v>
      </c>
    </row>
    <row r="2494" spans="1:65" s="2" customFormat="1" ht="37.9" customHeight="1">
      <c r="A2494" s="37"/>
      <c r="B2494" s="38"/>
      <c r="C2494" s="176" t="s">
        <v>3089</v>
      </c>
      <c r="D2494" s="176" t="s">
        <v>167</v>
      </c>
      <c r="E2494" s="177" t="s">
        <v>558</v>
      </c>
      <c r="F2494" s="178" t="s">
        <v>3090</v>
      </c>
      <c r="G2494" s="179" t="s">
        <v>297</v>
      </c>
      <c r="H2494" s="180">
        <v>21</v>
      </c>
      <c r="I2494" s="181"/>
      <c r="J2494" s="182">
        <f>ROUND(I2494*H2494,2)</f>
        <v>0</v>
      </c>
      <c r="K2494" s="178" t="s">
        <v>21</v>
      </c>
      <c r="L2494" s="42"/>
      <c r="M2494" s="183" t="s">
        <v>21</v>
      </c>
      <c r="N2494" s="184" t="s">
        <v>48</v>
      </c>
      <c r="O2494" s="67"/>
      <c r="P2494" s="185">
        <f>O2494*H2494</f>
        <v>0</v>
      </c>
      <c r="Q2494" s="185">
        <v>0</v>
      </c>
      <c r="R2494" s="185">
        <f>Q2494*H2494</f>
        <v>0</v>
      </c>
      <c r="S2494" s="185">
        <v>0</v>
      </c>
      <c r="T2494" s="186">
        <f>S2494*H2494</f>
        <v>0</v>
      </c>
      <c r="U2494" s="37"/>
      <c r="V2494" s="37"/>
      <c r="W2494" s="37"/>
      <c r="X2494" s="37"/>
      <c r="Y2494" s="37"/>
      <c r="Z2494" s="37"/>
      <c r="AA2494" s="37"/>
      <c r="AB2494" s="37"/>
      <c r="AC2494" s="37"/>
      <c r="AD2494" s="37"/>
      <c r="AE2494" s="37"/>
      <c r="AR2494" s="187" t="s">
        <v>286</v>
      </c>
      <c r="AT2494" s="187" t="s">
        <v>167</v>
      </c>
      <c r="AU2494" s="187" t="s">
        <v>87</v>
      </c>
      <c r="AY2494" s="20" t="s">
        <v>165</v>
      </c>
      <c r="BE2494" s="188">
        <f>IF(N2494="základní",J2494,0)</f>
        <v>0</v>
      </c>
      <c r="BF2494" s="188">
        <f>IF(N2494="snížená",J2494,0)</f>
        <v>0</v>
      </c>
      <c r="BG2494" s="188">
        <f>IF(N2494="zákl. přenesená",J2494,0)</f>
        <v>0</v>
      </c>
      <c r="BH2494" s="188">
        <f>IF(N2494="sníž. přenesená",J2494,0)</f>
        <v>0</v>
      </c>
      <c r="BI2494" s="188">
        <f>IF(N2494="nulová",J2494,0)</f>
        <v>0</v>
      </c>
      <c r="BJ2494" s="20" t="s">
        <v>85</v>
      </c>
      <c r="BK2494" s="188">
        <f>ROUND(I2494*H2494,2)</f>
        <v>0</v>
      </c>
      <c r="BL2494" s="20" t="s">
        <v>286</v>
      </c>
      <c r="BM2494" s="187" t="s">
        <v>3091</v>
      </c>
    </row>
    <row r="2495" spans="1:65" s="2" customFormat="1" ht="58.5">
      <c r="A2495" s="37"/>
      <c r="B2495" s="38"/>
      <c r="C2495" s="39"/>
      <c r="D2495" s="189" t="s">
        <v>174</v>
      </c>
      <c r="E2495" s="39"/>
      <c r="F2495" s="190" t="s">
        <v>3092</v>
      </c>
      <c r="G2495" s="39"/>
      <c r="H2495" s="39"/>
      <c r="I2495" s="191"/>
      <c r="J2495" s="39"/>
      <c r="K2495" s="39"/>
      <c r="L2495" s="42"/>
      <c r="M2495" s="192"/>
      <c r="N2495" s="193"/>
      <c r="O2495" s="67"/>
      <c r="P2495" s="67"/>
      <c r="Q2495" s="67"/>
      <c r="R2495" s="67"/>
      <c r="S2495" s="67"/>
      <c r="T2495" s="68"/>
      <c r="U2495" s="37"/>
      <c r="V2495" s="37"/>
      <c r="W2495" s="37"/>
      <c r="X2495" s="37"/>
      <c r="Y2495" s="37"/>
      <c r="Z2495" s="37"/>
      <c r="AA2495" s="37"/>
      <c r="AB2495" s="37"/>
      <c r="AC2495" s="37"/>
      <c r="AD2495" s="37"/>
      <c r="AE2495" s="37"/>
      <c r="AT2495" s="20" t="s">
        <v>174</v>
      </c>
      <c r="AU2495" s="20" t="s">
        <v>87</v>
      </c>
    </row>
    <row r="2496" spans="1:65" s="13" customFormat="1" ht="11.25">
      <c r="B2496" s="196"/>
      <c r="C2496" s="197"/>
      <c r="D2496" s="189" t="s">
        <v>178</v>
      </c>
      <c r="E2496" s="198" t="s">
        <v>21</v>
      </c>
      <c r="F2496" s="199" t="s">
        <v>3093</v>
      </c>
      <c r="G2496" s="197"/>
      <c r="H2496" s="200">
        <v>21</v>
      </c>
      <c r="I2496" s="201"/>
      <c r="J2496" s="197"/>
      <c r="K2496" s="197"/>
      <c r="L2496" s="202"/>
      <c r="M2496" s="203"/>
      <c r="N2496" s="204"/>
      <c r="O2496" s="204"/>
      <c r="P2496" s="204"/>
      <c r="Q2496" s="204"/>
      <c r="R2496" s="204"/>
      <c r="S2496" s="204"/>
      <c r="T2496" s="205"/>
      <c r="AT2496" s="206" t="s">
        <v>178</v>
      </c>
      <c r="AU2496" s="206" t="s">
        <v>87</v>
      </c>
      <c r="AV2496" s="13" t="s">
        <v>87</v>
      </c>
      <c r="AW2496" s="13" t="s">
        <v>38</v>
      </c>
      <c r="AX2496" s="13" t="s">
        <v>77</v>
      </c>
      <c r="AY2496" s="206" t="s">
        <v>165</v>
      </c>
    </row>
    <row r="2497" spans="1:65" s="14" customFormat="1" ht="11.25">
      <c r="B2497" s="207"/>
      <c r="C2497" s="208"/>
      <c r="D2497" s="189" t="s">
        <v>178</v>
      </c>
      <c r="E2497" s="209" t="s">
        <v>21</v>
      </c>
      <c r="F2497" s="210" t="s">
        <v>180</v>
      </c>
      <c r="G2497" s="208"/>
      <c r="H2497" s="211">
        <v>21</v>
      </c>
      <c r="I2497" s="212"/>
      <c r="J2497" s="208"/>
      <c r="K2497" s="208"/>
      <c r="L2497" s="213"/>
      <c r="M2497" s="214"/>
      <c r="N2497" s="215"/>
      <c r="O2497" s="215"/>
      <c r="P2497" s="215"/>
      <c r="Q2497" s="215"/>
      <c r="R2497" s="215"/>
      <c r="S2497" s="215"/>
      <c r="T2497" s="216"/>
      <c r="AT2497" s="217" t="s">
        <v>178</v>
      </c>
      <c r="AU2497" s="217" t="s">
        <v>87</v>
      </c>
      <c r="AV2497" s="14" t="s">
        <v>172</v>
      </c>
      <c r="AW2497" s="14" t="s">
        <v>38</v>
      </c>
      <c r="AX2497" s="14" t="s">
        <v>85</v>
      </c>
      <c r="AY2497" s="217" t="s">
        <v>165</v>
      </c>
    </row>
    <row r="2498" spans="1:65" s="2" customFormat="1" ht="37.9" customHeight="1">
      <c r="A2498" s="37"/>
      <c r="B2498" s="38"/>
      <c r="C2498" s="176" t="s">
        <v>3094</v>
      </c>
      <c r="D2498" s="176" t="s">
        <v>167</v>
      </c>
      <c r="E2498" s="177" t="s">
        <v>564</v>
      </c>
      <c r="F2498" s="178" t="s">
        <v>3095</v>
      </c>
      <c r="G2498" s="179" t="s">
        <v>297</v>
      </c>
      <c r="H2498" s="180">
        <v>2</v>
      </c>
      <c r="I2498" s="181"/>
      <c r="J2498" s="182">
        <f>ROUND(I2498*H2498,2)</f>
        <v>0</v>
      </c>
      <c r="K2498" s="178" t="s">
        <v>21</v>
      </c>
      <c r="L2498" s="42"/>
      <c r="M2498" s="183" t="s">
        <v>21</v>
      </c>
      <c r="N2498" s="184" t="s">
        <v>48</v>
      </c>
      <c r="O2498" s="67"/>
      <c r="P2498" s="185">
        <f>O2498*H2498</f>
        <v>0</v>
      </c>
      <c r="Q2498" s="185">
        <v>0</v>
      </c>
      <c r="R2498" s="185">
        <f>Q2498*H2498</f>
        <v>0</v>
      </c>
      <c r="S2498" s="185">
        <v>0</v>
      </c>
      <c r="T2498" s="186">
        <f>S2498*H2498</f>
        <v>0</v>
      </c>
      <c r="U2498" s="37"/>
      <c r="V2498" s="37"/>
      <c r="W2498" s="37"/>
      <c r="X2498" s="37"/>
      <c r="Y2498" s="37"/>
      <c r="Z2498" s="37"/>
      <c r="AA2498" s="37"/>
      <c r="AB2498" s="37"/>
      <c r="AC2498" s="37"/>
      <c r="AD2498" s="37"/>
      <c r="AE2498" s="37"/>
      <c r="AR2498" s="187" t="s">
        <v>286</v>
      </c>
      <c r="AT2498" s="187" t="s">
        <v>167</v>
      </c>
      <c r="AU2498" s="187" t="s">
        <v>87</v>
      </c>
      <c r="AY2498" s="20" t="s">
        <v>165</v>
      </c>
      <c r="BE2498" s="188">
        <f>IF(N2498="základní",J2498,0)</f>
        <v>0</v>
      </c>
      <c r="BF2498" s="188">
        <f>IF(N2498="snížená",J2498,0)</f>
        <v>0</v>
      </c>
      <c r="BG2498" s="188">
        <f>IF(N2498="zákl. přenesená",J2498,0)</f>
        <v>0</v>
      </c>
      <c r="BH2498" s="188">
        <f>IF(N2498="sníž. přenesená",J2498,0)</f>
        <v>0</v>
      </c>
      <c r="BI2498" s="188">
        <f>IF(N2498="nulová",J2498,0)</f>
        <v>0</v>
      </c>
      <c r="BJ2498" s="20" t="s">
        <v>85</v>
      </c>
      <c r="BK2498" s="188">
        <f>ROUND(I2498*H2498,2)</f>
        <v>0</v>
      </c>
      <c r="BL2498" s="20" t="s">
        <v>286</v>
      </c>
      <c r="BM2498" s="187" t="s">
        <v>3096</v>
      </c>
    </row>
    <row r="2499" spans="1:65" s="2" customFormat="1" ht="58.5">
      <c r="A2499" s="37"/>
      <c r="B2499" s="38"/>
      <c r="C2499" s="39"/>
      <c r="D2499" s="189" t="s">
        <v>174</v>
      </c>
      <c r="E2499" s="39"/>
      <c r="F2499" s="190" t="s">
        <v>3097</v>
      </c>
      <c r="G2499" s="39"/>
      <c r="H2499" s="39"/>
      <c r="I2499" s="191"/>
      <c r="J2499" s="39"/>
      <c r="K2499" s="39"/>
      <c r="L2499" s="42"/>
      <c r="M2499" s="192"/>
      <c r="N2499" s="193"/>
      <c r="O2499" s="67"/>
      <c r="P2499" s="67"/>
      <c r="Q2499" s="67"/>
      <c r="R2499" s="67"/>
      <c r="S2499" s="67"/>
      <c r="T2499" s="68"/>
      <c r="U2499" s="37"/>
      <c r="V2499" s="37"/>
      <c r="W2499" s="37"/>
      <c r="X2499" s="37"/>
      <c r="Y2499" s="37"/>
      <c r="Z2499" s="37"/>
      <c r="AA2499" s="37"/>
      <c r="AB2499" s="37"/>
      <c r="AC2499" s="37"/>
      <c r="AD2499" s="37"/>
      <c r="AE2499" s="37"/>
      <c r="AT2499" s="20" t="s">
        <v>174</v>
      </c>
      <c r="AU2499" s="20" t="s">
        <v>87</v>
      </c>
    </row>
    <row r="2500" spans="1:65" s="13" customFormat="1" ht="11.25">
      <c r="B2500" s="196"/>
      <c r="C2500" s="197"/>
      <c r="D2500" s="189" t="s">
        <v>178</v>
      </c>
      <c r="E2500" s="198" t="s">
        <v>21</v>
      </c>
      <c r="F2500" s="199" t="s">
        <v>3098</v>
      </c>
      <c r="G2500" s="197"/>
      <c r="H2500" s="200">
        <v>2</v>
      </c>
      <c r="I2500" s="201"/>
      <c r="J2500" s="197"/>
      <c r="K2500" s="197"/>
      <c r="L2500" s="202"/>
      <c r="M2500" s="203"/>
      <c r="N2500" s="204"/>
      <c r="O2500" s="204"/>
      <c r="P2500" s="204"/>
      <c r="Q2500" s="204"/>
      <c r="R2500" s="204"/>
      <c r="S2500" s="204"/>
      <c r="T2500" s="205"/>
      <c r="AT2500" s="206" t="s">
        <v>178</v>
      </c>
      <c r="AU2500" s="206" t="s">
        <v>87</v>
      </c>
      <c r="AV2500" s="13" t="s">
        <v>87</v>
      </c>
      <c r="AW2500" s="13" t="s">
        <v>38</v>
      </c>
      <c r="AX2500" s="13" t="s">
        <v>77</v>
      </c>
      <c r="AY2500" s="206" t="s">
        <v>165</v>
      </c>
    </row>
    <row r="2501" spans="1:65" s="14" customFormat="1" ht="11.25">
      <c r="B2501" s="207"/>
      <c r="C2501" s="208"/>
      <c r="D2501" s="189" t="s">
        <v>178</v>
      </c>
      <c r="E2501" s="209" t="s">
        <v>21</v>
      </c>
      <c r="F2501" s="210" t="s">
        <v>180</v>
      </c>
      <c r="G2501" s="208"/>
      <c r="H2501" s="211">
        <v>2</v>
      </c>
      <c r="I2501" s="212"/>
      <c r="J2501" s="208"/>
      <c r="K2501" s="208"/>
      <c r="L2501" s="213"/>
      <c r="M2501" s="214"/>
      <c r="N2501" s="215"/>
      <c r="O2501" s="215"/>
      <c r="P2501" s="215"/>
      <c r="Q2501" s="215"/>
      <c r="R2501" s="215"/>
      <c r="S2501" s="215"/>
      <c r="T2501" s="216"/>
      <c r="AT2501" s="217" t="s">
        <v>178</v>
      </c>
      <c r="AU2501" s="217" t="s">
        <v>87</v>
      </c>
      <c r="AV2501" s="14" t="s">
        <v>172</v>
      </c>
      <c r="AW2501" s="14" t="s">
        <v>38</v>
      </c>
      <c r="AX2501" s="14" t="s">
        <v>85</v>
      </c>
      <c r="AY2501" s="217" t="s">
        <v>165</v>
      </c>
    </row>
    <row r="2502" spans="1:65" s="2" customFormat="1" ht="37.9" customHeight="1">
      <c r="A2502" s="37"/>
      <c r="B2502" s="38"/>
      <c r="C2502" s="176" t="s">
        <v>3099</v>
      </c>
      <c r="D2502" s="176" t="s">
        <v>167</v>
      </c>
      <c r="E2502" s="177" t="s">
        <v>571</v>
      </c>
      <c r="F2502" s="178" t="s">
        <v>3100</v>
      </c>
      <c r="G2502" s="179" t="s">
        <v>297</v>
      </c>
      <c r="H2502" s="180">
        <v>2</v>
      </c>
      <c r="I2502" s="181"/>
      <c r="J2502" s="182">
        <f>ROUND(I2502*H2502,2)</f>
        <v>0</v>
      </c>
      <c r="K2502" s="178" t="s">
        <v>21</v>
      </c>
      <c r="L2502" s="42"/>
      <c r="M2502" s="183" t="s">
        <v>21</v>
      </c>
      <c r="N2502" s="184" t="s">
        <v>48</v>
      </c>
      <c r="O2502" s="67"/>
      <c r="P2502" s="185">
        <f>O2502*H2502</f>
        <v>0</v>
      </c>
      <c r="Q2502" s="185">
        <v>0</v>
      </c>
      <c r="R2502" s="185">
        <f>Q2502*H2502</f>
        <v>0</v>
      </c>
      <c r="S2502" s="185">
        <v>0</v>
      </c>
      <c r="T2502" s="186">
        <f>S2502*H2502</f>
        <v>0</v>
      </c>
      <c r="U2502" s="37"/>
      <c r="V2502" s="37"/>
      <c r="W2502" s="37"/>
      <c r="X2502" s="37"/>
      <c r="Y2502" s="37"/>
      <c r="Z2502" s="37"/>
      <c r="AA2502" s="37"/>
      <c r="AB2502" s="37"/>
      <c r="AC2502" s="37"/>
      <c r="AD2502" s="37"/>
      <c r="AE2502" s="37"/>
      <c r="AR2502" s="187" t="s">
        <v>286</v>
      </c>
      <c r="AT2502" s="187" t="s">
        <v>167</v>
      </c>
      <c r="AU2502" s="187" t="s">
        <v>87</v>
      </c>
      <c r="AY2502" s="20" t="s">
        <v>165</v>
      </c>
      <c r="BE2502" s="188">
        <f>IF(N2502="základní",J2502,0)</f>
        <v>0</v>
      </c>
      <c r="BF2502" s="188">
        <f>IF(N2502="snížená",J2502,0)</f>
        <v>0</v>
      </c>
      <c r="BG2502" s="188">
        <f>IF(N2502="zákl. přenesená",J2502,0)</f>
        <v>0</v>
      </c>
      <c r="BH2502" s="188">
        <f>IF(N2502="sníž. přenesená",J2502,0)</f>
        <v>0</v>
      </c>
      <c r="BI2502" s="188">
        <f>IF(N2502="nulová",J2502,0)</f>
        <v>0</v>
      </c>
      <c r="BJ2502" s="20" t="s">
        <v>85</v>
      </c>
      <c r="BK2502" s="188">
        <f>ROUND(I2502*H2502,2)</f>
        <v>0</v>
      </c>
      <c r="BL2502" s="20" t="s">
        <v>286</v>
      </c>
      <c r="BM2502" s="187" t="s">
        <v>3101</v>
      </c>
    </row>
    <row r="2503" spans="1:65" s="2" customFormat="1" ht="58.5">
      <c r="A2503" s="37"/>
      <c r="B2503" s="38"/>
      <c r="C2503" s="39"/>
      <c r="D2503" s="189" t="s">
        <v>174</v>
      </c>
      <c r="E2503" s="39"/>
      <c r="F2503" s="190" t="s">
        <v>3102</v>
      </c>
      <c r="G2503" s="39"/>
      <c r="H2503" s="39"/>
      <c r="I2503" s="191"/>
      <c r="J2503" s="39"/>
      <c r="K2503" s="39"/>
      <c r="L2503" s="42"/>
      <c r="M2503" s="192"/>
      <c r="N2503" s="193"/>
      <c r="O2503" s="67"/>
      <c r="P2503" s="67"/>
      <c r="Q2503" s="67"/>
      <c r="R2503" s="67"/>
      <c r="S2503" s="67"/>
      <c r="T2503" s="68"/>
      <c r="U2503" s="37"/>
      <c r="V2503" s="37"/>
      <c r="W2503" s="37"/>
      <c r="X2503" s="37"/>
      <c r="Y2503" s="37"/>
      <c r="Z2503" s="37"/>
      <c r="AA2503" s="37"/>
      <c r="AB2503" s="37"/>
      <c r="AC2503" s="37"/>
      <c r="AD2503" s="37"/>
      <c r="AE2503" s="37"/>
      <c r="AT2503" s="20" t="s">
        <v>174</v>
      </c>
      <c r="AU2503" s="20" t="s">
        <v>87</v>
      </c>
    </row>
    <row r="2504" spans="1:65" s="13" customFormat="1" ht="11.25">
      <c r="B2504" s="196"/>
      <c r="C2504" s="197"/>
      <c r="D2504" s="189" t="s">
        <v>178</v>
      </c>
      <c r="E2504" s="198" t="s">
        <v>21</v>
      </c>
      <c r="F2504" s="199" t="s">
        <v>3103</v>
      </c>
      <c r="G2504" s="197"/>
      <c r="H2504" s="200">
        <v>2</v>
      </c>
      <c r="I2504" s="201"/>
      <c r="J2504" s="197"/>
      <c r="K2504" s="197"/>
      <c r="L2504" s="202"/>
      <c r="M2504" s="203"/>
      <c r="N2504" s="204"/>
      <c r="O2504" s="204"/>
      <c r="P2504" s="204"/>
      <c r="Q2504" s="204"/>
      <c r="R2504" s="204"/>
      <c r="S2504" s="204"/>
      <c r="T2504" s="205"/>
      <c r="AT2504" s="206" t="s">
        <v>178</v>
      </c>
      <c r="AU2504" s="206" t="s">
        <v>87</v>
      </c>
      <c r="AV2504" s="13" t="s">
        <v>87</v>
      </c>
      <c r="AW2504" s="13" t="s">
        <v>38</v>
      </c>
      <c r="AX2504" s="13" t="s">
        <v>77</v>
      </c>
      <c r="AY2504" s="206" t="s">
        <v>165</v>
      </c>
    </row>
    <row r="2505" spans="1:65" s="14" customFormat="1" ht="11.25">
      <c r="B2505" s="207"/>
      <c r="C2505" s="208"/>
      <c r="D2505" s="189" t="s">
        <v>178</v>
      </c>
      <c r="E2505" s="209" t="s">
        <v>21</v>
      </c>
      <c r="F2505" s="210" t="s">
        <v>180</v>
      </c>
      <c r="G2505" s="208"/>
      <c r="H2505" s="211">
        <v>2</v>
      </c>
      <c r="I2505" s="212"/>
      <c r="J2505" s="208"/>
      <c r="K2505" s="208"/>
      <c r="L2505" s="213"/>
      <c r="M2505" s="214"/>
      <c r="N2505" s="215"/>
      <c r="O2505" s="215"/>
      <c r="P2505" s="215"/>
      <c r="Q2505" s="215"/>
      <c r="R2505" s="215"/>
      <c r="S2505" s="215"/>
      <c r="T2505" s="216"/>
      <c r="AT2505" s="217" t="s">
        <v>178</v>
      </c>
      <c r="AU2505" s="217" t="s">
        <v>87</v>
      </c>
      <c r="AV2505" s="14" t="s">
        <v>172</v>
      </c>
      <c r="AW2505" s="14" t="s">
        <v>38</v>
      </c>
      <c r="AX2505" s="14" t="s">
        <v>85</v>
      </c>
      <c r="AY2505" s="217" t="s">
        <v>165</v>
      </c>
    </row>
    <row r="2506" spans="1:65" s="2" customFormat="1" ht="33" customHeight="1">
      <c r="A2506" s="37"/>
      <c r="B2506" s="38"/>
      <c r="C2506" s="176" t="s">
        <v>3104</v>
      </c>
      <c r="D2506" s="176" t="s">
        <v>167</v>
      </c>
      <c r="E2506" s="177" t="s">
        <v>577</v>
      </c>
      <c r="F2506" s="178" t="s">
        <v>3105</v>
      </c>
      <c r="G2506" s="179" t="s">
        <v>297</v>
      </c>
      <c r="H2506" s="180">
        <v>5</v>
      </c>
      <c r="I2506" s="181"/>
      <c r="J2506" s="182">
        <f>ROUND(I2506*H2506,2)</f>
        <v>0</v>
      </c>
      <c r="K2506" s="178" t="s">
        <v>21</v>
      </c>
      <c r="L2506" s="42"/>
      <c r="M2506" s="183" t="s">
        <v>21</v>
      </c>
      <c r="N2506" s="184" t="s">
        <v>48</v>
      </c>
      <c r="O2506" s="67"/>
      <c r="P2506" s="185">
        <f>O2506*H2506</f>
        <v>0</v>
      </c>
      <c r="Q2506" s="185">
        <v>0</v>
      </c>
      <c r="R2506" s="185">
        <f>Q2506*H2506</f>
        <v>0</v>
      </c>
      <c r="S2506" s="185">
        <v>0</v>
      </c>
      <c r="T2506" s="186">
        <f>S2506*H2506</f>
        <v>0</v>
      </c>
      <c r="U2506" s="37"/>
      <c r="V2506" s="37"/>
      <c r="W2506" s="37"/>
      <c r="X2506" s="37"/>
      <c r="Y2506" s="37"/>
      <c r="Z2506" s="37"/>
      <c r="AA2506" s="37"/>
      <c r="AB2506" s="37"/>
      <c r="AC2506" s="37"/>
      <c r="AD2506" s="37"/>
      <c r="AE2506" s="37"/>
      <c r="AR2506" s="187" t="s">
        <v>286</v>
      </c>
      <c r="AT2506" s="187" t="s">
        <v>167</v>
      </c>
      <c r="AU2506" s="187" t="s">
        <v>87</v>
      </c>
      <c r="AY2506" s="20" t="s">
        <v>165</v>
      </c>
      <c r="BE2506" s="188">
        <f>IF(N2506="základní",J2506,0)</f>
        <v>0</v>
      </c>
      <c r="BF2506" s="188">
        <f>IF(N2506="snížená",J2506,0)</f>
        <v>0</v>
      </c>
      <c r="BG2506" s="188">
        <f>IF(N2506="zákl. přenesená",J2506,0)</f>
        <v>0</v>
      </c>
      <c r="BH2506" s="188">
        <f>IF(N2506="sníž. přenesená",J2506,0)</f>
        <v>0</v>
      </c>
      <c r="BI2506" s="188">
        <f>IF(N2506="nulová",J2506,0)</f>
        <v>0</v>
      </c>
      <c r="BJ2506" s="20" t="s">
        <v>85</v>
      </c>
      <c r="BK2506" s="188">
        <f>ROUND(I2506*H2506,2)</f>
        <v>0</v>
      </c>
      <c r="BL2506" s="20" t="s">
        <v>286</v>
      </c>
      <c r="BM2506" s="187" t="s">
        <v>3106</v>
      </c>
    </row>
    <row r="2507" spans="1:65" s="2" customFormat="1" ht="39">
      <c r="A2507" s="37"/>
      <c r="B2507" s="38"/>
      <c r="C2507" s="39"/>
      <c r="D2507" s="189" t="s">
        <v>174</v>
      </c>
      <c r="E2507" s="39"/>
      <c r="F2507" s="190" t="s">
        <v>3107</v>
      </c>
      <c r="G2507" s="39"/>
      <c r="H2507" s="39"/>
      <c r="I2507" s="191"/>
      <c r="J2507" s="39"/>
      <c r="K2507" s="39"/>
      <c r="L2507" s="42"/>
      <c r="M2507" s="192"/>
      <c r="N2507" s="193"/>
      <c r="O2507" s="67"/>
      <c r="P2507" s="67"/>
      <c r="Q2507" s="67"/>
      <c r="R2507" s="67"/>
      <c r="S2507" s="67"/>
      <c r="T2507" s="68"/>
      <c r="U2507" s="37"/>
      <c r="V2507" s="37"/>
      <c r="W2507" s="37"/>
      <c r="X2507" s="37"/>
      <c r="Y2507" s="37"/>
      <c r="Z2507" s="37"/>
      <c r="AA2507" s="37"/>
      <c r="AB2507" s="37"/>
      <c r="AC2507" s="37"/>
      <c r="AD2507" s="37"/>
      <c r="AE2507" s="37"/>
      <c r="AT2507" s="20" t="s">
        <v>174</v>
      </c>
      <c r="AU2507" s="20" t="s">
        <v>87</v>
      </c>
    </row>
    <row r="2508" spans="1:65" s="13" customFormat="1" ht="11.25">
      <c r="B2508" s="196"/>
      <c r="C2508" s="197"/>
      <c r="D2508" s="189" t="s">
        <v>178</v>
      </c>
      <c r="E2508" s="198" t="s">
        <v>21</v>
      </c>
      <c r="F2508" s="199" t="s">
        <v>3108</v>
      </c>
      <c r="G2508" s="197"/>
      <c r="H2508" s="200">
        <v>5</v>
      </c>
      <c r="I2508" s="201"/>
      <c r="J2508" s="197"/>
      <c r="K2508" s="197"/>
      <c r="L2508" s="202"/>
      <c r="M2508" s="203"/>
      <c r="N2508" s="204"/>
      <c r="O2508" s="204"/>
      <c r="P2508" s="204"/>
      <c r="Q2508" s="204"/>
      <c r="R2508" s="204"/>
      <c r="S2508" s="204"/>
      <c r="T2508" s="205"/>
      <c r="AT2508" s="206" t="s">
        <v>178</v>
      </c>
      <c r="AU2508" s="206" t="s">
        <v>87</v>
      </c>
      <c r="AV2508" s="13" t="s">
        <v>87</v>
      </c>
      <c r="AW2508" s="13" t="s">
        <v>38</v>
      </c>
      <c r="AX2508" s="13" t="s">
        <v>77</v>
      </c>
      <c r="AY2508" s="206" t="s">
        <v>165</v>
      </c>
    </row>
    <row r="2509" spans="1:65" s="14" customFormat="1" ht="11.25">
      <c r="B2509" s="207"/>
      <c r="C2509" s="208"/>
      <c r="D2509" s="189" t="s">
        <v>178</v>
      </c>
      <c r="E2509" s="209" t="s">
        <v>21</v>
      </c>
      <c r="F2509" s="210" t="s">
        <v>180</v>
      </c>
      <c r="G2509" s="208"/>
      <c r="H2509" s="211">
        <v>5</v>
      </c>
      <c r="I2509" s="212"/>
      <c r="J2509" s="208"/>
      <c r="K2509" s="208"/>
      <c r="L2509" s="213"/>
      <c r="M2509" s="214"/>
      <c r="N2509" s="215"/>
      <c r="O2509" s="215"/>
      <c r="P2509" s="215"/>
      <c r="Q2509" s="215"/>
      <c r="R2509" s="215"/>
      <c r="S2509" s="215"/>
      <c r="T2509" s="216"/>
      <c r="AT2509" s="217" t="s">
        <v>178</v>
      </c>
      <c r="AU2509" s="217" t="s">
        <v>87</v>
      </c>
      <c r="AV2509" s="14" t="s">
        <v>172</v>
      </c>
      <c r="AW2509" s="14" t="s">
        <v>38</v>
      </c>
      <c r="AX2509" s="14" t="s">
        <v>85</v>
      </c>
      <c r="AY2509" s="217" t="s">
        <v>165</v>
      </c>
    </row>
    <row r="2510" spans="1:65" s="2" customFormat="1" ht="37.9" customHeight="1">
      <c r="A2510" s="37"/>
      <c r="B2510" s="38"/>
      <c r="C2510" s="176" t="s">
        <v>3109</v>
      </c>
      <c r="D2510" s="176" t="s">
        <v>167</v>
      </c>
      <c r="E2510" s="177" t="s">
        <v>583</v>
      </c>
      <c r="F2510" s="178" t="s">
        <v>3110</v>
      </c>
      <c r="G2510" s="179" t="s">
        <v>297</v>
      </c>
      <c r="H2510" s="180">
        <v>2</v>
      </c>
      <c r="I2510" s="181"/>
      <c r="J2510" s="182">
        <f>ROUND(I2510*H2510,2)</f>
        <v>0</v>
      </c>
      <c r="K2510" s="178" t="s">
        <v>21</v>
      </c>
      <c r="L2510" s="42"/>
      <c r="M2510" s="183" t="s">
        <v>21</v>
      </c>
      <c r="N2510" s="184" t="s">
        <v>48</v>
      </c>
      <c r="O2510" s="67"/>
      <c r="P2510" s="185">
        <f>O2510*H2510</f>
        <v>0</v>
      </c>
      <c r="Q2510" s="185">
        <v>0</v>
      </c>
      <c r="R2510" s="185">
        <f>Q2510*H2510</f>
        <v>0</v>
      </c>
      <c r="S2510" s="185">
        <v>0</v>
      </c>
      <c r="T2510" s="186">
        <f>S2510*H2510</f>
        <v>0</v>
      </c>
      <c r="U2510" s="37"/>
      <c r="V2510" s="37"/>
      <c r="W2510" s="37"/>
      <c r="X2510" s="37"/>
      <c r="Y2510" s="37"/>
      <c r="Z2510" s="37"/>
      <c r="AA2510" s="37"/>
      <c r="AB2510" s="37"/>
      <c r="AC2510" s="37"/>
      <c r="AD2510" s="37"/>
      <c r="AE2510" s="37"/>
      <c r="AR2510" s="187" t="s">
        <v>286</v>
      </c>
      <c r="AT2510" s="187" t="s">
        <v>167</v>
      </c>
      <c r="AU2510" s="187" t="s">
        <v>87</v>
      </c>
      <c r="AY2510" s="20" t="s">
        <v>165</v>
      </c>
      <c r="BE2510" s="188">
        <f>IF(N2510="základní",J2510,0)</f>
        <v>0</v>
      </c>
      <c r="BF2510" s="188">
        <f>IF(N2510="snížená",J2510,0)</f>
        <v>0</v>
      </c>
      <c r="BG2510" s="188">
        <f>IF(N2510="zákl. přenesená",J2510,0)</f>
        <v>0</v>
      </c>
      <c r="BH2510" s="188">
        <f>IF(N2510="sníž. přenesená",J2510,0)</f>
        <v>0</v>
      </c>
      <c r="BI2510" s="188">
        <f>IF(N2510="nulová",J2510,0)</f>
        <v>0</v>
      </c>
      <c r="BJ2510" s="20" t="s">
        <v>85</v>
      </c>
      <c r="BK2510" s="188">
        <f>ROUND(I2510*H2510,2)</f>
        <v>0</v>
      </c>
      <c r="BL2510" s="20" t="s">
        <v>286</v>
      </c>
      <c r="BM2510" s="187" t="s">
        <v>3111</v>
      </c>
    </row>
    <row r="2511" spans="1:65" s="2" customFormat="1" ht="48.75">
      <c r="A2511" s="37"/>
      <c r="B2511" s="38"/>
      <c r="C2511" s="39"/>
      <c r="D2511" s="189" t="s">
        <v>174</v>
      </c>
      <c r="E2511" s="39"/>
      <c r="F2511" s="190" t="s">
        <v>3112</v>
      </c>
      <c r="G2511" s="39"/>
      <c r="H2511" s="39"/>
      <c r="I2511" s="191"/>
      <c r="J2511" s="39"/>
      <c r="K2511" s="39"/>
      <c r="L2511" s="42"/>
      <c r="M2511" s="192"/>
      <c r="N2511" s="193"/>
      <c r="O2511" s="67"/>
      <c r="P2511" s="67"/>
      <c r="Q2511" s="67"/>
      <c r="R2511" s="67"/>
      <c r="S2511" s="67"/>
      <c r="T2511" s="68"/>
      <c r="U2511" s="37"/>
      <c r="V2511" s="37"/>
      <c r="W2511" s="37"/>
      <c r="X2511" s="37"/>
      <c r="Y2511" s="37"/>
      <c r="Z2511" s="37"/>
      <c r="AA2511" s="37"/>
      <c r="AB2511" s="37"/>
      <c r="AC2511" s="37"/>
      <c r="AD2511" s="37"/>
      <c r="AE2511" s="37"/>
      <c r="AT2511" s="20" t="s">
        <v>174</v>
      </c>
      <c r="AU2511" s="20" t="s">
        <v>87</v>
      </c>
    </row>
    <row r="2512" spans="1:65" s="13" customFormat="1" ht="11.25">
      <c r="B2512" s="196"/>
      <c r="C2512" s="197"/>
      <c r="D2512" s="189" t="s">
        <v>178</v>
      </c>
      <c r="E2512" s="198" t="s">
        <v>21</v>
      </c>
      <c r="F2512" s="199" t="s">
        <v>3113</v>
      </c>
      <c r="G2512" s="197"/>
      <c r="H2512" s="200">
        <v>2</v>
      </c>
      <c r="I2512" s="201"/>
      <c r="J2512" s="197"/>
      <c r="K2512" s="197"/>
      <c r="L2512" s="202"/>
      <c r="M2512" s="203"/>
      <c r="N2512" s="204"/>
      <c r="O2512" s="204"/>
      <c r="P2512" s="204"/>
      <c r="Q2512" s="204"/>
      <c r="R2512" s="204"/>
      <c r="S2512" s="204"/>
      <c r="T2512" s="205"/>
      <c r="AT2512" s="206" t="s">
        <v>178</v>
      </c>
      <c r="AU2512" s="206" t="s">
        <v>87</v>
      </c>
      <c r="AV2512" s="13" t="s">
        <v>87</v>
      </c>
      <c r="AW2512" s="13" t="s">
        <v>38</v>
      </c>
      <c r="AX2512" s="13" t="s">
        <v>77</v>
      </c>
      <c r="AY2512" s="206" t="s">
        <v>165</v>
      </c>
    </row>
    <row r="2513" spans="1:65" s="14" customFormat="1" ht="11.25">
      <c r="B2513" s="207"/>
      <c r="C2513" s="208"/>
      <c r="D2513" s="189" t="s">
        <v>178</v>
      </c>
      <c r="E2513" s="209" t="s">
        <v>21</v>
      </c>
      <c r="F2513" s="210" t="s">
        <v>180</v>
      </c>
      <c r="G2513" s="208"/>
      <c r="H2513" s="211">
        <v>2</v>
      </c>
      <c r="I2513" s="212"/>
      <c r="J2513" s="208"/>
      <c r="K2513" s="208"/>
      <c r="L2513" s="213"/>
      <c r="M2513" s="214"/>
      <c r="N2513" s="215"/>
      <c r="O2513" s="215"/>
      <c r="P2513" s="215"/>
      <c r="Q2513" s="215"/>
      <c r="R2513" s="215"/>
      <c r="S2513" s="215"/>
      <c r="T2513" s="216"/>
      <c r="AT2513" s="217" t="s">
        <v>178</v>
      </c>
      <c r="AU2513" s="217" t="s">
        <v>87</v>
      </c>
      <c r="AV2513" s="14" t="s">
        <v>172</v>
      </c>
      <c r="AW2513" s="14" t="s">
        <v>38</v>
      </c>
      <c r="AX2513" s="14" t="s">
        <v>85</v>
      </c>
      <c r="AY2513" s="217" t="s">
        <v>165</v>
      </c>
    </row>
    <row r="2514" spans="1:65" s="2" customFormat="1" ht="33" customHeight="1">
      <c r="A2514" s="37"/>
      <c r="B2514" s="38"/>
      <c r="C2514" s="176" t="s">
        <v>3114</v>
      </c>
      <c r="D2514" s="176" t="s">
        <v>167</v>
      </c>
      <c r="E2514" s="177" t="s">
        <v>589</v>
      </c>
      <c r="F2514" s="178" t="s">
        <v>3115</v>
      </c>
      <c r="G2514" s="179" t="s">
        <v>297</v>
      </c>
      <c r="H2514" s="180">
        <v>1</v>
      </c>
      <c r="I2514" s="181"/>
      <c r="J2514" s="182">
        <f>ROUND(I2514*H2514,2)</f>
        <v>0</v>
      </c>
      <c r="K2514" s="178" t="s">
        <v>21</v>
      </c>
      <c r="L2514" s="42"/>
      <c r="M2514" s="183" t="s">
        <v>21</v>
      </c>
      <c r="N2514" s="184" t="s">
        <v>48</v>
      </c>
      <c r="O2514" s="67"/>
      <c r="P2514" s="185">
        <f>O2514*H2514</f>
        <v>0</v>
      </c>
      <c r="Q2514" s="185">
        <v>0</v>
      </c>
      <c r="R2514" s="185">
        <f>Q2514*H2514</f>
        <v>0</v>
      </c>
      <c r="S2514" s="185">
        <v>0</v>
      </c>
      <c r="T2514" s="186">
        <f>S2514*H2514</f>
        <v>0</v>
      </c>
      <c r="U2514" s="37"/>
      <c r="V2514" s="37"/>
      <c r="W2514" s="37"/>
      <c r="X2514" s="37"/>
      <c r="Y2514" s="37"/>
      <c r="Z2514" s="37"/>
      <c r="AA2514" s="37"/>
      <c r="AB2514" s="37"/>
      <c r="AC2514" s="37"/>
      <c r="AD2514" s="37"/>
      <c r="AE2514" s="37"/>
      <c r="AR2514" s="187" t="s">
        <v>286</v>
      </c>
      <c r="AT2514" s="187" t="s">
        <v>167</v>
      </c>
      <c r="AU2514" s="187" t="s">
        <v>87</v>
      </c>
      <c r="AY2514" s="20" t="s">
        <v>165</v>
      </c>
      <c r="BE2514" s="188">
        <f>IF(N2514="základní",J2514,0)</f>
        <v>0</v>
      </c>
      <c r="BF2514" s="188">
        <f>IF(N2514="snížená",J2514,0)</f>
        <v>0</v>
      </c>
      <c r="BG2514" s="188">
        <f>IF(N2514="zákl. přenesená",J2514,0)</f>
        <v>0</v>
      </c>
      <c r="BH2514" s="188">
        <f>IF(N2514="sníž. přenesená",J2514,0)</f>
        <v>0</v>
      </c>
      <c r="BI2514" s="188">
        <f>IF(N2514="nulová",J2514,0)</f>
        <v>0</v>
      </c>
      <c r="BJ2514" s="20" t="s">
        <v>85</v>
      </c>
      <c r="BK2514" s="188">
        <f>ROUND(I2514*H2514,2)</f>
        <v>0</v>
      </c>
      <c r="BL2514" s="20" t="s">
        <v>286</v>
      </c>
      <c r="BM2514" s="187" t="s">
        <v>3116</v>
      </c>
    </row>
    <row r="2515" spans="1:65" s="2" customFormat="1" ht="39">
      <c r="A2515" s="37"/>
      <c r="B2515" s="38"/>
      <c r="C2515" s="39"/>
      <c r="D2515" s="189" t="s">
        <v>174</v>
      </c>
      <c r="E2515" s="39"/>
      <c r="F2515" s="190" t="s">
        <v>3117</v>
      </c>
      <c r="G2515" s="39"/>
      <c r="H2515" s="39"/>
      <c r="I2515" s="191"/>
      <c r="J2515" s="39"/>
      <c r="K2515" s="39"/>
      <c r="L2515" s="42"/>
      <c r="M2515" s="192"/>
      <c r="N2515" s="193"/>
      <c r="O2515" s="67"/>
      <c r="P2515" s="67"/>
      <c r="Q2515" s="67"/>
      <c r="R2515" s="67"/>
      <c r="S2515" s="67"/>
      <c r="T2515" s="68"/>
      <c r="U2515" s="37"/>
      <c r="V2515" s="37"/>
      <c r="W2515" s="37"/>
      <c r="X2515" s="37"/>
      <c r="Y2515" s="37"/>
      <c r="Z2515" s="37"/>
      <c r="AA2515" s="37"/>
      <c r="AB2515" s="37"/>
      <c r="AC2515" s="37"/>
      <c r="AD2515" s="37"/>
      <c r="AE2515" s="37"/>
      <c r="AT2515" s="20" t="s">
        <v>174</v>
      </c>
      <c r="AU2515" s="20" t="s">
        <v>87</v>
      </c>
    </row>
    <row r="2516" spans="1:65" s="13" customFormat="1" ht="11.25">
      <c r="B2516" s="196"/>
      <c r="C2516" s="197"/>
      <c r="D2516" s="189" t="s">
        <v>178</v>
      </c>
      <c r="E2516" s="198" t="s">
        <v>21</v>
      </c>
      <c r="F2516" s="199" t="s">
        <v>3118</v>
      </c>
      <c r="G2516" s="197"/>
      <c r="H2516" s="200">
        <v>1</v>
      </c>
      <c r="I2516" s="201"/>
      <c r="J2516" s="197"/>
      <c r="K2516" s="197"/>
      <c r="L2516" s="202"/>
      <c r="M2516" s="203"/>
      <c r="N2516" s="204"/>
      <c r="O2516" s="204"/>
      <c r="P2516" s="204"/>
      <c r="Q2516" s="204"/>
      <c r="R2516" s="204"/>
      <c r="S2516" s="204"/>
      <c r="T2516" s="205"/>
      <c r="AT2516" s="206" t="s">
        <v>178</v>
      </c>
      <c r="AU2516" s="206" t="s">
        <v>87</v>
      </c>
      <c r="AV2516" s="13" t="s">
        <v>87</v>
      </c>
      <c r="AW2516" s="13" t="s">
        <v>38</v>
      </c>
      <c r="AX2516" s="13" t="s">
        <v>77</v>
      </c>
      <c r="AY2516" s="206" t="s">
        <v>165</v>
      </c>
    </row>
    <row r="2517" spans="1:65" s="14" customFormat="1" ht="11.25">
      <c r="B2517" s="207"/>
      <c r="C2517" s="208"/>
      <c r="D2517" s="189" t="s">
        <v>178</v>
      </c>
      <c r="E2517" s="209" t="s">
        <v>21</v>
      </c>
      <c r="F2517" s="210" t="s">
        <v>180</v>
      </c>
      <c r="G2517" s="208"/>
      <c r="H2517" s="211">
        <v>1</v>
      </c>
      <c r="I2517" s="212"/>
      <c r="J2517" s="208"/>
      <c r="K2517" s="208"/>
      <c r="L2517" s="213"/>
      <c r="M2517" s="214"/>
      <c r="N2517" s="215"/>
      <c r="O2517" s="215"/>
      <c r="P2517" s="215"/>
      <c r="Q2517" s="215"/>
      <c r="R2517" s="215"/>
      <c r="S2517" s="215"/>
      <c r="T2517" s="216"/>
      <c r="AT2517" s="217" t="s">
        <v>178</v>
      </c>
      <c r="AU2517" s="217" t="s">
        <v>87</v>
      </c>
      <c r="AV2517" s="14" t="s">
        <v>172</v>
      </c>
      <c r="AW2517" s="14" t="s">
        <v>38</v>
      </c>
      <c r="AX2517" s="14" t="s">
        <v>85</v>
      </c>
      <c r="AY2517" s="217" t="s">
        <v>165</v>
      </c>
    </row>
    <row r="2518" spans="1:65" s="2" customFormat="1" ht="37.9" customHeight="1">
      <c r="A2518" s="37"/>
      <c r="B2518" s="38"/>
      <c r="C2518" s="176" t="s">
        <v>3119</v>
      </c>
      <c r="D2518" s="176" t="s">
        <v>167</v>
      </c>
      <c r="E2518" s="177" t="s">
        <v>595</v>
      </c>
      <c r="F2518" s="178" t="s">
        <v>3120</v>
      </c>
      <c r="G2518" s="179" t="s">
        <v>297</v>
      </c>
      <c r="H2518" s="180">
        <v>1</v>
      </c>
      <c r="I2518" s="181"/>
      <c r="J2518" s="182">
        <f>ROUND(I2518*H2518,2)</f>
        <v>0</v>
      </c>
      <c r="K2518" s="178" t="s">
        <v>21</v>
      </c>
      <c r="L2518" s="42"/>
      <c r="M2518" s="183" t="s">
        <v>21</v>
      </c>
      <c r="N2518" s="184" t="s">
        <v>48</v>
      </c>
      <c r="O2518" s="67"/>
      <c r="P2518" s="185">
        <f>O2518*H2518</f>
        <v>0</v>
      </c>
      <c r="Q2518" s="185">
        <v>0</v>
      </c>
      <c r="R2518" s="185">
        <f>Q2518*H2518</f>
        <v>0</v>
      </c>
      <c r="S2518" s="185">
        <v>0</v>
      </c>
      <c r="T2518" s="186">
        <f>S2518*H2518</f>
        <v>0</v>
      </c>
      <c r="U2518" s="37"/>
      <c r="V2518" s="37"/>
      <c r="W2518" s="37"/>
      <c r="X2518" s="37"/>
      <c r="Y2518" s="37"/>
      <c r="Z2518" s="37"/>
      <c r="AA2518" s="37"/>
      <c r="AB2518" s="37"/>
      <c r="AC2518" s="37"/>
      <c r="AD2518" s="37"/>
      <c r="AE2518" s="37"/>
      <c r="AR2518" s="187" t="s">
        <v>286</v>
      </c>
      <c r="AT2518" s="187" t="s">
        <v>167</v>
      </c>
      <c r="AU2518" s="187" t="s">
        <v>87</v>
      </c>
      <c r="AY2518" s="20" t="s">
        <v>165</v>
      </c>
      <c r="BE2518" s="188">
        <f>IF(N2518="základní",J2518,0)</f>
        <v>0</v>
      </c>
      <c r="BF2518" s="188">
        <f>IF(N2518="snížená",J2518,0)</f>
        <v>0</v>
      </c>
      <c r="BG2518" s="188">
        <f>IF(N2518="zákl. přenesená",J2518,0)</f>
        <v>0</v>
      </c>
      <c r="BH2518" s="188">
        <f>IF(N2518="sníž. přenesená",J2518,0)</f>
        <v>0</v>
      </c>
      <c r="BI2518" s="188">
        <f>IF(N2518="nulová",J2518,0)</f>
        <v>0</v>
      </c>
      <c r="BJ2518" s="20" t="s">
        <v>85</v>
      </c>
      <c r="BK2518" s="188">
        <f>ROUND(I2518*H2518,2)</f>
        <v>0</v>
      </c>
      <c r="BL2518" s="20" t="s">
        <v>286</v>
      </c>
      <c r="BM2518" s="187" t="s">
        <v>3121</v>
      </c>
    </row>
    <row r="2519" spans="1:65" s="2" customFormat="1" ht="39">
      <c r="A2519" s="37"/>
      <c r="B2519" s="38"/>
      <c r="C2519" s="39"/>
      <c r="D2519" s="189" t="s">
        <v>174</v>
      </c>
      <c r="E2519" s="39"/>
      <c r="F2519" s="190" t="s">
        <v>3122</v>
      </c>
      <c r="G2519" s="39"/>
      <c r="H2519" s="39"/>
      <c r="I2519" s="191"/>
      <c r="J2519" s="39"/>
      <c r="K2519" s="39"/>
      <c r="L2519" s="42"/>
      <c r="M2519" s="192"/>
      <c r="N2519" s="193"/>
      <c r="O2519" s="67"/>
      <c r="P2519" s="67"/>
      <c r="Q2519" s="67"/>
      <c r="R2519" s="67"/>
      <c r="S2519" s="67"/>
      <c r="T2519" s="68"/>
      <c r="U2519" s="37"/>
      <c r="V2519" s="37"/>
      <c r="W2519" s="37"/>
      <c r="X2519" s="37"/>
      <c r="Y2519" s="37"/>
      <c r="Z2519" s="37"/>
      <c r="AA2519" s="37"/>
      <c r="AB2519" s="37"/>
      <c r="AC2519" s="37"/>
      <c r="AD2519" s="37"/>
      <c r="AE2519" s="37"/>
      <c r="AT2519" s="20" t="s">
        <v>174</v>
      </c>
      <c r="AU2519" s="20" t="s">
        <v>87</v>
      </c>
    </row>
    <row r="2520" spans="1:65" s="13" customFormat="1" ht="11.25">
      <c r="B2520" s="196"/>
      <c r="C2520" s="197"/>
      <c r="D2520" s="189" t="s">
        <v>178</v>
      </c>
      <c r="E2520" s="198" t="s">
        <v>21</v>
      </c>
      <c r="F2520" s="199" t="s">
        <v>3118</v>
      </c>
      <c r="G2520" s="197"/>
      <c r="H2520" s="200">
        <v>1</v>
      </c>
      <c r="I2520" s="201"/>
      <c r="J2520" s="197"/>
      <c r="K2520" s="197"/>
      <c r="L2520" s="202"/>
      <c r="M2520" s="203"/>
      <c r="N2520" s="204"/>
      <c r="O2520" s="204"/>
      <c r="P2520" s="204"/>
      <c r="Q2520" s="204"/>
      <c r="R2520" s="204"/>
      <c r="S2520" s="204"/>
      <c r="T2520" s="205"/>
      <c r="AT2520" s="206" t="s">
        <v>178</v>
      </c>
      <c r="AU2520" s="206" t="s">
        <v>87</v>
      </c>
      <c r="AV2520" s="13" t="s">
        <v>87</v>
      </c>
      <c r="AW2520" s="13" t="s">
        <v>38</v>
      </c>
      <c r="AX2520" s="13" t="s">
        <v>77</v>
      </c>
      <c r="AY2520" s="206" t="s">
        <v>165</v>
      </c>
    </row>
    <row r="2521" spans="1:65" s="14" customFormat="1" ht="11.25">
      <c r="B2521" s="207"/>
      <c r="C2521" s="208"/>
      <c r="D2521" s="189" t="s">
        <v>178</v>
      </c>
      <c r="E2521" s="209" t="s">
        <v>21</v>
      </c>
      <c r="F2521" s="210" t="s">
        <v>180</v>
      </c>
      <c r="G2521" s="208"/>
      <c r="H2521" s="211">
        <v>1</v>
      </c>
      <c r="I2521" s="212"/>
      <c r="J2521" s="208"/>
      <c r="K2521" s="208"/>
      <c r="L2521" s="213"/>
      <c r="M2521" s="214"/>
      <c r="N2521" s="215"/>
      <c r="O2521" s="215"/>
      <c r="P2521" s="215"/>
      <c r="Q2521" s="215"/>
      <c r="R2521" s="215"/>
      <c r="S2521" s="215"/>
      <c r="T2521" s="216"/>
      <c r="AT2521" s="217" t="s">
        <v>178</v>
      </c>
      <c r="AU2521" s="217" t="s">
        <v>87</v>
      </c>
      <c r="AV2521" s="14" t="s">
        <v>172</v>
      </c>
      <c r="AW2521" s="14" t="s">
        <v>38</v>
      </c>
      <c r="AX2521" s="14" t="s">
        <v>85</v>
      </c>
      <c r="AY2521" s="217" t="s">
        <v>165</v>
      </c>
    </row>
    <row r="2522" spans="1:65" s="2" customFormat="1" ht="16.5" customHeight="1">
      <c r="A2522" s="37"/>
      <c r="B2522" s="38"/>
      <c r="C2522" s="176" t="s">
        <v>3123</v>
      </c>
      <c r="D2522" s="176" t="s">
        <v>167</v>
      </c>
      <c r="E2522" s="177" t="s">
        <v>3124</v>
      </c>
      <c r="F2522" s="178" t="s">
        <v>3125</v>
      </c>
      <c r="G2522" s="179" t="s">
        <v>170</v>
      </c>
      <c r="H2522" s="180">
        <v>12.48</v>
      </c>
      <c r="I2522" s="181"/>
      <c r="J2522" s="182">
        <f>ROUND(I2522*H2522,2)</f>
        <v>0</v>
      </c>
      <c r="K2522" s="178" t="s">
        <v>171</v>
      </c>
      <c r="L2522" s="42"/>
      <c r="M2522" s="183" t="s">
        <v>21</v>
      </c>
      <c r="N2522" s="184" t="s">
        <v>48</v>
      </c>
      <c r="O2522" s="67"/>
      <c r="P2522" s="185">
        <f>O2522*H2522</f>
        <v>0</v>
      </c>
      <c r="Q2522" s="185">
        <v>0</v>
      </c>
      <c r="R2522" s="185">
        <f>Q2522*H2522</f>
        <v>0</v>
      </c>
      <c r="S2522" s="185">
        <v>1.098E-2</v>
      </c>
      <c r="T2522" s="186">
        <f>S2522*H2522</f>
        <v>0.1370304</v>
      </c>
      <c r="U2522" s="37"/>
      <c r="V2522" s="37"/>
      <c r="W2522" s="37"/>
      <c r="X2522" s="37"/>
      <c r="Y2522" s="37"/>
      <c r="Z2522" s="37"/>
      <c r="AA2522" s="37"/>
      <c r="AB2522" s="37"/>
      <c r="AC2522" s="37"/>
      <c r="AD2522" s="37"/>
      <c r="AE2522" s="37"/>
      <c r="AR2522" s="187" t="s">
        <v>286</v>
      </c>
      <c r="AT2522" s="187" t="s">
        <v>167</v>
      </c>
      <c r="AU2522" s="187" t="s">
        <v>87</v>
      </c>
      <c r="AY2522" s="20" t="s">
        <v>165</v>
      </c>
      <c r="BE2522" s="188">
        <f>IF(N2522="základní",J2522,0)</f>
        <v>0</v>
      </c>
      <c r="BF2522" s="188">
        <f>IF(N2522="snížená",J2522,0)</f>
        <v>0</v>
      </c>
      <c r="BG2522" s="188">
        <f>IF(N2522="zákl. přenesená",J2522,0)</f>
        <v>0</v>
      </c>
      <c r="BH2522" s="188">
        <f>IF(N2522="sníž. přenesená",J2522,0)</f>
        <v>0</v>
      </c>
      <c r="BI2522" s="188">
        <f>IF(N2522="nulová",J2522,0)</f>
        <v>0</v>
      </c>
      <c r="BJ2522" s="20" t="s">
        <v>85</v>
      </c>
      <c r="BK2522" s="188">
        <f>ROUND(I2522*H2522,2)</f>
        <v>0</v>
      </c>
      <c r="BL2522" s="20" t="s">
        <v>286</v>
      </c>
      <c r="BM2522" s="187" t="s">
        <v>3126</v>
      </c>
    </row>
    <row r="2523" spans="1:65" s="2" customFormat="1" ht="11.25">
      <c r="A2523" s="37"/>
      <c r="B2523" s="38"/>
      <c r="C2523" s="39"/>
      <c r="D2523" s="189" t="s">
        <v>174</v>
      </c>
      <c r="E2523" s="39"/>
      <c r="F2523" s="190" t="s">
        <v>3127</v>
      </c>
      <c r="G2523" s="39"/>
      <c r="H2523" s="39"/>
      <c r="I2523" s="191"/>
      <c r="J2523" s="39"/>
      <c r="K2523" s="39"/>
      <c r="L2523" s="42"/>
      <c r="M2523" s="192"/>
      <c r="N2523" s="193"/>
      <c r="O2523" s="67"/>
      <c r="P2523" s="67"/>
      <c r="Q2523" s="67"/>
      <c r="R2523" s="67"/>
      <c r="S2523" s="67"/>
      <c r="T2523" s="68"/>
      <c r="U2523" s="37"/>
      <c r="V2523" s="37"/>
      <c r="W2523" s="37"/>
      <c r="X2523" s="37"/>
      <c r="Y2523" s="37"/>
      <c r="Z2523" s="37"/>
      <c r="AA2523" s="37"/>
      <c r="AB2523" s="37"/>
      <c r="AC2523" s="37"/>
      <c r="AD2523" s="37"/>
      <c r="AE2523" s="37"/>
      <c r="AT2523" s="20" t="s">
        <v>174</v>
      </c>
      <c r="AU2523" s="20" t="s">
        <v>87</v>
      </c>
    </row>
    <row r="2524" spans="1:65" s="2" customFormat="1" ht="11.25">
      <c r="A2524" s="37"/>
      <c r="B2524" s="38"/>
      <c r="C2524" s="39"/>
      <c r="D2524" s="194" t="s">
        <v>176</v>
      </c>
      <c r="E2524" s="39"/>
      <c r="F2524" s="195" t="s">
        <v>3128</v>
      </c>
      <c r="G2524" s="39"/>
      <c r="H2524" s="39"/>
      <c r="I2524" s="191"/>
      <c r="J2524" s="39"/>
      <c r="K2524" s="39"/>
      <c r="L2524" s="42"/>
      <c r="M2524" s="192"/>
      <c r="N2524" s="193"/>
      <c r="O2524" s="67"/>
      <c r="P2524" s="67"/>
      <c r="Q2524" s="67"/>
      <c r="R2524" s="67"/>
      <c r="S2524" s="67"/>
      <c r="T2524" s="68"/>
      <c r="U2524" s="37"/>
      <c r="V2524" s="37"/>
      <c r="W2524" s="37"/>
      <c r="X2524" s="37"/>
      <c r="Y2524" s="37"/>
      <c r="Z2524" s="37"/>
      <c r="AA2524" s="37"/>
      <c r="AB2524" s="37"/>
      <c r="AC2524" s="37"/>
      <c r="AD2524" s="37"/>
      <c r="AE2524" s="37"/>
      <c r="AT2524" s="20" t="s">
        <v>176</v>
      </c>
      <c r="AU2524" s="20" t="s">
        <v>87</v>
      </c>
    </row>
    <row r="2525" spans="1:65" s="13" customFormat="1" ht="11.25">
      <c r="B2525" s="196"/>
      <c r="C2525" s="197"/>
      <c r="D2525" s="189" t="s">
        <v>178</v>
      </c>
      <c r="E2525" s="198" t="s">
        <v>21</v>
      </c>
      <c r="F2525" s="199" t="s">
        <v>3129</v>
      </c>
      <c r="G2525" s="197"/>
      <c r="H2525" s="200">
        <v>12.48</v>
      </c>
      <c r="I2525" s="201"/>
      <c r="J2525" s="197"/>
      <c r="K2525" s="197"/>
      <c r="L2525" s="202"/>
      <c r="M2525" s="203"/>
      <c r="N2525" s="204"/>
      <c r="O2525" s="204"/>
      <c r="P2525" s="204"/>
      <c r="Q2525" s="204"/>
      <c r="R2525" s="204"/>
      <c r="S2525" s="204"/>
      <c r="T2525" s="205"/>
      <c r="AT2525" s="206" t="s">
        <v>178</v>
      </c>
      <c r="AU2525" s="206" t="s">
        <v>87</v>
      </c>
      <c r="AV2525" s="13" t="s">
        <v>87</v>
      </c>
      <c r="AW2525" s="13" t="s">
        <v>38</v>
      </c>
      <c r="AX2525" s="13" t="s">
        <v>77</v>
      </c>
      <c r="AY2525" s="206" t="s">
        <v>165</v>
      </c>
    </row>
    <row r="2526" spans="1:65" s="14" customFormat="1" ht="11.25">
      <c r="B2526" s="207"/>
      <c r="C2526" s="208"/>
      <c r="D2526" s="189" t="s">
        <v>178</v>
      </c>
      <c r="E2526" s="209" t="s">
        <v>21</v>
      </c>
      <c r="F2526" s="210" t="s">
        <v>180</v>
      </c>
      <c r="G2526" s="208"/>
      <c r="H2526" s="211">
        <v>12.48</v>
      </c>
      <c r="I2526" s="212"/>
      <c r="J2526" s="208"/>
      <c r="K2526" s="208"/>
      <c r="L2526" s="213"/>
      <c r="M2526" s="214"/>
      <c r="N2526" s="215"/>
      <c r="O2526" s="215"/>
      <c r="P2526" s="215"/>
      <c r="Q2526" s="215"/>
      <c r="R2526" s="215"/>
      <c r="S2526" s="215"/>
      <c r="T2526" s="216"/>
      <c r="AT2526" s="217" t="s">
        <v>178</v>
      </c>
      <c r="AU2526" s="217" t="s">
        <v>87</v>
      </c>
      <c r="AV2526" s="14" t="s">
        <v>172</v>
      </c>
      <c r="AW2526" s="14" t="s">
        <v>38</v>
      </c>
      <c r="AX2526" s="14" t="s">
        <v>85</v>
      </c>
      <c r="AY2526" s="217" t="s">
        <v>165</v>
      </c>
    </row>
    <row r="2527" spans="1:65" s="2" customFormat="1" ht="24.2" customHeight="1">
      <c r="A2527" s="37"/>
      <c r="B2527" s="38"/>
      <c r="C2527" s="176" t="s">
        <v>3130</v>
      </c>
      <c r="D2527" s="176" t="s">
        <v>167</v>
      </c>
      <c r="E2527" s="177" t="s">
        <v>3131</v>
      </c>
      <c r="F2527" s="178" t="s">
        <v>3132</v>
      </c>
      <c r="G2527" s="179" t="s">
        <v>170</v>
      </c>
      <c r="H2527" s="180">
        <v>12.48</v>
      </c>
      <c r="I2527" s="181"/>
      <c r="J2527" s="182">
        <f>ROUND(I2527*H2527,2)</f>
        <v>0</v>
      </c>
      <c r="K2527" s="178" t="s">
        <v>171</v>
      </c>
      <c r="L2527" s="42"/>
      <c r="M2527" s="183" t="s">
        <v>21</v>
      </c>
      <c r="N2527" s="184" t="s">
        <v>48</v>
      </c>
      <c r="O2527" s="67"/>
      <c r="P2527" s="185">
        <f>O2527*H2527</f>
        <v>0</v>
      </c>
      <c r="Q2527" s="185">
        <v>0</v>
      </c>
      <c r="R2527" s="185">
        <f>Q2527*H2527</f>
        <v>0</v>
      </c>
      <c r="S2527" s="185">
        <v>8.0000000000000002E-3</v>
      </c>
      <c r="T2527" s="186">
        <f>S2527*H2527</f>
        <v>9.9840000000000012E-2</v>
      </c>
      <c r="U2527" s="37"/>
      <c r="V2527" s="37"/>
      <c r="W2527" s="37"/>
      <c r="X2527" s="37"/>
      <c r="Y2527" s="37"/>
      <c r="Z2527" s="37"/>
      <c r="AA2527" s="37"/>
      <c r="AB2527" s="37"/>
      <c r="AC2527" s="37"/>
      <c r="AD2527" s="37"/>
      <c r="AE2527" s="37"/>
      <c r="AR2527" s="187" t="s">
        <v>286</v>
      </c>
      <c r="AT2527" s="187" t="s">
        <v>167</v>
      </c>
      <c r="AU2527" s="187" t="s">
        <v>87</v>
      </c>
      <c r="AY2527" s="20" t="s">
        <v>165</v>
      </c>
      <c r="BE2527" s="188">
        <f>IF(N2527="základní",J2527,0)</f>
        <v>0</v>
      </c>
      <c r="BF2527" s="188">
        <f>IF(N2527="snížená",J2527,0)</f>
        <v>0</v>
      </c>
      <c r="BG2527" s="188">
        <f>IF(N2527="zákl. přenesená",J2527,0)</f>
        <v>0</v>
      </c>
      <c r="BH2527" s="188">
        <f>IF(N2527="sníž. přenesená",J2527,0)</f>
        <v>0</v>
      </c>
      <c r="BI2527" s="188">
        <f>IF(N2527="nulová",J2527,0)</f>
        <v>0</v>
      </c>
      <c r="BJ2527" s="20" t="s">
        <v>85</v>
      </c>
      <c r="BK2527" s="188">
        <f>ROUND(I2527*H2527,2)</f>
        <v>0</v>
      </c>
      <c r="BL2527" s="20" t="s">
        <v>286</v>
      </c>
      <c r="BM2527" s="187" t="s">
        <v>3133</v>
      </c>
    </row>
    <row r="2528" spans="1:65" s="2" customFormat="1" ht="11.25">
      <c r="A2528" s="37"/>
      <c r="B2528" s="38"/>
      <c r="C2528" s="39"/>
      <c r="D2528" s="189" t="s">
        <v>174</v>
      </c>
      <c r="E2528" s="39"/>
      <c r="F2528" s="190" t="s">
        <v>3134</v>
      </c>
      <c r="G2528" s="39"/>
      <c r="H2528" s="39"/>
      <c r="I2528" s="191"/>
      <c r="J2528" s="39"/>
      <c r="K2528" s="39"/>
      <c r="L2528" s="42"/>
      <c r="M2528" s="192"/>
      <c r="N2528" s="193"/>
      <c r="O2528" s="67"/>
      <c r="P2528" s="67"/>
      <c r="Q2528" s="67"/>
      <c r="R2528" s="67"/>
      <c r="S2528" s="67"/>
      <c r="T2528" s="68"/>
      <c r="U2528" s="37"/>
      <c r="V2528" s="37"/>
      <c r="W2528" s="37"/>
      <c r="X2528" s="37"/>
      <c r="Y2528" s="37"/>
      <c r="Z2528" s="37"/>
      <c r="AA2528" s="37"/>
      <c r="AB2528" s="37"/>
      <c r="AC2528" s="37"/>
      <c r="AD2528" s="37"/>
      <c r="AE2528" s="37"/>
      <c r="AT2528" s="20" t="s">
        <v>174</v>
      </c>
      <c r="AU2528" s="20" t="s">
        <v>87</v>
      </c>
    </row>
    <row r="2529" spans="1:65" s="2" customFormat="1" ht="11.25">
      <c r="A2529" s="37"/>
      <c r="B2529" s="38"/>
      <c r="C2529" s="39"/>
      <c r="D2529" s="194" t="s">
        <v>176</v>
      </c>
      <c r="E2529" s="39"/>
      <c r="F2529" s="195" t="s">
        <v>3135</v>
      </c>
      <c r="G2529" s="39"/>
      <c r="H2529" s="39"/>
      <c r="I2529" s="191"/>
      <c r="J2529" s="39"/>
      <c r="K2529" s="39"/>
      <c r="L2529" s="42"/>
      <c r="M2529" s="192"/>
      <c r="N2529" s="193"/>
      <c r="O2529" s="67"/>
      <c r="P2529" s="67"/>
      <c r="Q2529" s="67"/>
      <c r="R2529" s="67"/>
      <c r="S2529" s="67"/>
      <c r="T2529" s="68"/>
      <c r="U2529" s="37"/>
      <c r="V2529" s="37"/>
      <c r="W2529" s="37"/>
      <c r="X2529" s="37"/>
      <c r="Y2529" s="37"/>
      <c r="Z2529" s="37"/>
      <c r="AA2529" s="37"/>
      <c r="AB2529" s="37"/>
      <c r="AC2529" s="37"/>
      <c r="AD2529" s="37"/>
      <c r="AE2529" s="37"/>
      <c r="AT2529" s="20" t="s">
        <v>176</v>
      </c>
      <c r="AU2529" s="20" t="s">
        <v>87</v>
      </c>
    </row>
    <row r="2530" spans="1:65" s="13" customFormat="1" ht="11.25">
      <c r="B2530" s="196"/>
      <c r="C2530" s="197"/>
      <c r="D2530" s="189" t="s">
        <v>178</v>
      </c>
      <c r="E2530" s="198" t="s">
        <v>21</v>
      </c>
      <c r="F2530" s="199" t="s">
        <v>3129</v>
      </c>
      <c r="G2530" s="197"/>
      <c r="H2530" s="200">
        <v>12.48</v>
      </c>
      <c r="I2530" s="201"/>
      <c r="J2530" s="197"/>
      <c r="K2530" s="197"/>
      <c r="L2530" s="202"/>
      <c r="M2530" s="203"/>
      <c r="N2530" s="204"/>
      <c r="O2530" s="204"/>
      <c r="P2530" s="204"/>
      <c r="Q2530" s="204"/>
      <c r="R2530" s="204"/>
      <c r="S2530" s="204"/>
      <c r="T2530" s="205"/>
      <c r="AT2530" s="206" t="s">
        <v>178</v>
      </c>
      <c r="AU2530" s="206" t="s">
        <v>87</v>
      </c>
      <c r="AV2530" s="13" t="s">
        <v>87</v>
      </c>
      <c r="AW2530" s="13" t="s">
        <v>38</v>
      </c>
      <c r="AX2530" s="13" t="s">
        <v>77</v>
      </c>
      <c r="AY2530" s="206" t="s">
        <v>165</v>
      </c>
    </row>
    <row r="2531" spans="1:65" s="14" customFormat="1" ht="11.25">
      <c r="B2531" s="207"/>
      <c r="C2531" s="208"/>
      <c r="D2531" s="189" t="s">
        <v>178</v>
      </c>
      <c r="E2531" s="209" t="s">
        <v>21</v>
      </c>
      <c r="F2531" s="210" t="s">
        <v>180</v>
      </c>
      <c r="G2531" s="208"/>
      <c r="H2531" s="211">
        <v>12.48</v>
      </c>
      <c r="I2531" s="212"/>
      <c r="J2531" s="208"/>
      <c r="K2531" s="208"/>
      <c r="L2531" s="213"/>
      <c r="M2531" s="214"/>
      <c r="N2531" s="215"/>
      <c r="O2531" s="215"/>
      <c r="P2531" s="215"/>
      <c r="Q2531" s="215"/>
      <c r="R2531" s="215"/>
      <c r="S2531" s="215"/>
      <c r="T2531" s="216"/>
      <c r="AT2531" s="217" t="s">
        <v>178</v>
      </c>
      <c r="AU2531" s="217" t="s">
        <v>87</v>
      </c>
      <c r="AV2531" s="14" t="s">
        <v>172</v>
      </c>
      <c r="AW2531" s="14" t="s">
        <v>38</v>
      </c>
      <c r="AX2531" s="14" t="s">
        <v>85</v>
      </c>
      <c r="AY2531" s="217" t="s">
        <v>165</v>
      </c>
    </row>
    <row r="2532" spans="1:65" s="2" customFormat="1" ht="24.2" customHeight="1">
      <c r="A2532" s="37"/>
      <c r="B2532" s="38"/>
      <c r="C2532" s="176" t="s">
        <v>3136</v>
      </c>
      <c r="D2532" s="176" t="s">
        <v>167</v>
      </c>
      <c r="E2532" s="177" t="s">
        <v>604</v>
      </c>
      <c r="F2532" s="178" t="s">
        <v>3137</v>
      </c>
      <c r="G2532" s="179" t="s">
        <v>189</v>
      </c>
      <c r="H2532" s="180">
        <v>15.2</v>
      </c>
      <c r="I2532" s="181"/>
      <c r="J2532" s="182">
        <f>ROUND(I2532*H2532,2)</f>
        <v>0</v>
      </c>
      <c r="K2532" s="178" t="s">
        <v>21</v>
      </c>
      <c r="L2532" s="42"/>
      <c r="M2532" s="183" t="s">
        <v>21</v>
      </c>
      <c r="N2532" s="184" t="s">
        <v>48</v>
      </c>
      <c r="O2532" s="67"/>
      <c r="P2532" s="185">
        <f>O2532*H2532</f>
        <v>0</v>
      </c>
      <c r="Q2532" s="185">
        <v>0</v>
      </c>
      <c r="R2532" s="185">
        <f>Q2532*H2532</f>
        <v>0</v>
      </c>
      <c r="S2532" s="185">
        <v>0</v>
      </c>
      <c r="T2532" s="186">
        <f>S2532*H2532</f>
        <v>0</v>
      </c>
      <c r="U2532" s="37"/>
      <c r="V2532" s="37"/>
      <c r="W2532" s="37"/>
      <c r="X2532" s="37"/>
      <c r="Y2532" s="37"/>
      <c r="Z2532" s="37"/>
      <c r="AA2532" s="37"/>
      <c r="AB2532" s="37"/>
      <c r="AC2532" s="37"/>
      <c r="AD2532" s="37"/>
      <c r="AE2532" s="37"/>
      <c r="AR2532" s="187" t="s">
        <v>286</v>
      </c>
      <c r="AT2532" s="187" t="s">
        <v>167</v>
      </c>
      <c r="AU2532" s="187" t="s">
        <v>87</v>
      </c>
      <c r="AY2532" s="20" t="s">
        <v>165</v>
      </c>
      <c r="BE2532" s="188">
        <f>IF(N2532="základní",J2532,0)</f>
        <v>0</v>
      </c>
      <c r="BF2532" s="188">
        <f>IF(N2532="snížená",J2532,0)</f>
        <v>0</v>
      </c>
      <c r="BG2532" s="188">
        <f>IF(N2532="zákl. přenesená",J2532,0)</f>
        <v>0</v>
      </c>
      <c r="BH2532" s="188">
        <f>IF(N2532="sníž. přenesená",J2532,0)</f>
        <v>0</v>
      </c>
      <c r="BI2532" s="188">
        <f>IF(N2532="nulová",J2532,0)</f>
        <v>0</v>
      </c>
      <c r="BJ2532" s="20" t="s">
        <v>85</v>
      </c>
      <c r="BK2532" s="188">
        <f>ROUND(I2532*H2532,2)</f>
        <v>0</v>
      </c>
      <c r="BL2532" s="20" t="s">
        <v>286</v>
      </c>
      <c r="BM2532" s="187" t="s">
        <v>3138</v>
      </c>
    </row>
    <row r="2533" spans="1:65" s="2" customFormat="1" ht="39">
      <c r="A2533" s="37"/>
      <c r="B2533" s="38"/>
      <c r="C2533" s="39"/>
      <c r="D2533" s="189" t="s">
        <v>174</v>
      </c>
      <c r="E2533" s="39"/>
      <c r="F2533" s="190" t="s">
        <v>3139</v>
      </c>
      <c r="G2533" s="39"/>
      <c r="H2533" s="39"/>
      <c r="I2533" s="191"/>
      <c r="J2533" s="39"/>
      <c r="K2533" s="39"/>
      <c r="L2533" s="42"/>
      <c r="M2533" s="192"/>
      <c r="N2533" s="193"/>
      <c r="O2533" s="67"/>
      <c r="P2533" s="67"/>
      <c r="Q2533" s="67"/>
      <c r="R2533" s="67"/>
      <c r="S2533" s="67"/>
      <c r="T2533" s="68"/>
      <c r="U2533" s="37"/>
      <c r="V2533" s="37"/>
      <c r="W2533" s="37"/>
      <c r="X2533" s="37"/>
      <c r="Y2533" s="37"/>
      <c r="Z2533" s="37"/>
      <c r="AA2533" s="37"/>
      <c r="AB2533" s="37"/>
      <c r="AC2533" s="37"/>
      <c r="AD2533" s="37"/>
      <c r="AE2533" s="37"/>
      <c r="AT2533" s="20" t="s">
        <v>174</v>
      </c>
      <c r="AU2533" s="20" t="s">
        <v>87</v>
      </c>
    </row>
    <row r="2534" spans="1:65" s="13" customFormat="1" ht="11.25">
      <c r="B2534" s="196"/>
      <c r="C2534" s="197"/>
      <c r="D2534" s="189" t="s">
        <v>178</v>
      </c>
      <c r="E2534" s="198" t="s">
        <v>21</v>
      </c>
      <c r="F2534" s="199" t="s">
        <v>3140</v>
      </c>
      <c r="G2534" s="197"/>
      <c r="H2534" s="200">
        <v>15.2</v>
      </c>
      <c r="I2534" s="201"/>
      <c r="J2534" s="197"/>
      <c r="K2534" s="197"/>
      <c r="L2534" s="202"/>
      <c r="M2534" s="203"/>
      <c r="N2534" s="204"/>
      <c r="O2534" s="204"/>
      <c r="P2534" s="204"/>
      <c r="Q2534" s="204"/>
      <c r="R2534" s="204"/>
      <c r="S2534" s="204"/>
      <c r="T2534" s="205"/>
      <c r="AT2534" s="206" t="s">
        <v>178</v>
      </c>
      <c r="AU2534" s="206" t="s">
        <v>87</v>
      </c>
      <c r="AV2534" s="13" t="s">
        <v>87</v>
      </c>
      <c r="AW2534" s="13" t="s">
        <v>38</v>
      </c>
      <c r="AX2534" s="13" t="s">
        <v>77</v>
      </c>
      <c r="AY2534" s="206" t="s">
        <v>165</v>
      </c>
    </row>
    <row r="2535" spans="1:65" s="14" customFormat="1" ht="11.25">
      <c r="B2535" s="207"/>
      <c r="C2535" s="208"/>
      <c r="D2535" s="189" t="s">
        <v>178</v>
      </c>
      <c r="E2535" s="209" t="s">
        <v>21</v>
      </c>
      <c r="F2535" s="210" t="s">
        <v>180</v>
      </c>
      <c r="G2535" s="208"/>
      <c r="H2535" s="211">
        <v>15.2</v>
      </c>
      <c r="I2535" s="212"/>
      <c r="J2535" s="208"/>
      <c r="K2535" s="208"/>
      <c r="L2535" s="213"/>
      <c r="M2535" s="214"/>
      <c r="N2535" s="215"/>
      <c r="O2535" s="215"/>
      <c r="P2535" s="215"/>
      <c r="Q2535" s="215"/>
      <c r="R2535" s="215"/>
      <c r="S2535" s="215"/>
      <c r="T2535" s="216"/>
      <c r="AT2535" s="217" t="s">
        <v>178</v>
      </c>
      <c r="AU2535" s="217" t="s">
        <v>87</v>
      </c>
      <c r="AV2535" s="14" t="s">
        <v>172</v>
      </c>
      <c r="AW2535" s="14" t="s">
        <v>38</v>
      </c>
      <c r="AX2535" s="14" t="s">
        <v>85</v>
      </c>
      <c r="AY2535" s="217" t="s">
        <v>165</v>
      </c>
    </row>
    <row r="2536" spans="1:65" s="2" customFormat="1" ht="24.2" customHeight="1">
      <c r="A2536" s="37"/>
      <c r="B2536" s="38"/>
      <c r="C2536" s="176" t="s">
        <v>3141</v>
      </c>
      <c r="D2536" s="176" t="s">
        <v>167</v>
      </c>
      <c r="E2536" s="177" t="s">
        <v>618</v>
      </c>
      <c r="F2536" s="178" t="s">
        <v>3142</v>
      </c>
      <c r="G2536" s="179" t="s">
        <v>189</v>
      </c>
      <c r="H2536" s="180">
        <v>15.2</v>
      </c>
      <c r="I2536" s="181"/>
      <c r="J2536" s="182">
        <f>ROUND(I2536*H2536,2)</f>
        <v>0</v>
      </c>
      <c r="K2536" s="178" t="s">
        <v>21</v>
      </c>
      <c r="L2536" s="42"/>
      <c r="M2536" s="183" t="s">
        <v>21</v>
      </c>
      <c r="N2536" s="184" t="s">
        <v>48</v>
      </c>
      <c r="O2536" s="67"/>
      <c r="P2536" s="185">
        <f>O2536*H2536</f>
        <v>0</v>
      </c>
      <c r="Q2536" s="185">
        <v>0</v>
      </c>
      <c r="R2536" s="185">
        <f>Q2536*H2536</f>
        <v>0</v>
      </c>
      <c r="S2536" s="185">
        <v>0</v>
      </c>
      <c r="T2536" s="186">
        <f>S2536*H2536</f>
        <v>0</v>
      </c>
      <c r="U2536" s="37"/>
      <c r="V2536" s="37"/>
      <c r="W2536" s="37"/>
      <c r="X2536" s="37"/>
      <c r="Y2536" s="37"/>
      <c r="Z2536" s="37"/>
      <c r="AA2536" s="37"/>
      <c r="AB2536" s="37"/>
      <c r="AC2536" s="37"/>
      <c r="AD2536" s="37"/>
      <c r="AE2536" s="37"/>
      <c r="AR2536" s="187" t="s">
        <v>286</v>
      </c>
      <c r="AT2536" s="187" t="s">
        <v>167</v>
      </c>
      <c r="AU2536" s="187" t="s">
        <v>87</v>
      </c>
      <c r="AY2536" s="20" t="s">
        <v>165</v>
      </c>
      <c r="BE2536" s="188">
        <f>IF(N2536="základní",J2536,0)</f>
        <v>0</v>
      </c>
      <c r="BF2536" s="188">
        <f>IF(N2536="snížená",J2536,0)</f>
        <v>0</v>
      </c>
      <c r="BG2536" s="188">
        <f>IF(N2536="zákl. přenesená",J2536,0)</f>
        <v>0</v>
      </c>
      <c r="BH2536" s="188">
        <f>IF(N2536="sníž. přenesená",J2536,0)</f>
        <v>0</v>
      </c>
      <c r="BI2536" s="188">
        <f>IF(N2536="nulová",J2536,0)</f>
        <v>0</v>
      </c>
      <c r="BJ2536" s="20" t="s">
        <v>85</v>
      </c>
      <c r="BK2536" s="188">
        <f>ROUND(I2536*H2536,2)</f>
        <v>0</v>
      </c>
      <c r="BL2536" s="20" t="s">
        <v>286</v>
      </c>
      <c r="BM2536" s="187" t="s">
        <v>3143</v>
      </c>
    </row>
    <row r="2537" spans="1:65" s="2" customFormat="1" ht="19.5">
      <c r="A2537" s="37"/>
      <c r="B2537" s="38"/>
      <c r="C2537" s="39"/>
      <c r="D2537" s="189" t="s">
        <v>174</v>
      </c>
      <c r="E2537" s="39"/>
      <c r="F2537" s="190" t="s">
        <v>3142</v>
      </c>
      <c r="G2537" s="39"/>
      <c r="H2537" s="39"/>
      <c r="I2537" s="191"/>
      <c r="J2537" s="39"/>
      <c r="K2537" s="39"/>
      <c r="L2537" s="42"/>
      <c r="M2537" s="192"/>
      <c r="N2537" s="193"/>
      <c r="O2537" s="67"/>
      <c r="P2537" s="67"/>
      <c r="Q2537" s="67"/>
      <c r="R2537" s="67"/>
      <c r="S2537" s="67"/>
      <c r="T2537" s="68"/>
      <c r="U2537" s="37"/>
      <c r="V2537" s="37"/>
      <c r="W2537" s="37"/>
      <c r="X2537" s="37"/>
      <c r="Y2537" s="37"/>
      <c r="Z2537" s="37"/>
      <c r="AA2537" s="37"/>
      <c r="AB2537" s="37"/>
      <c r="AC2537" s="37"/>
      <c r="AD2537" s="37"/>
      <c r="AE2537" s="37"/>
      <c r="AT2537" s="20" t="s">
        <v>174</v>
      </c>
      <c r="AU2537" s="20" t="s">
        <v>87</v>
      </c>
    </row>
    <row r="2538" spans="1:65" s="13" customFormat="1" ht="11.25">
      <c r="B2538" s="196"/>
      <c r="C2538" s="197"/>
      <c r="D2538" s="189" t="s">
        <v>178</v>
      </c>
      <c r="E2538" s="198" t="s">
        <v>21</v>
      </c>
      <c r="F2538" s="199" t="s">
        <v>3140</v>
      </c>
      <c r="G2538" s="197"/>
      <c r="H2538" s="200">
        <v>15.2</v>
      </c>
      <c r="I2538" s="201"/>
      <c r="J2538" s="197"/>
      <c r="K2538" s="197"/>
      <c r="L2538" s="202"/>
      <c r="M2538" s="203"/>
      <c r="N2538" s="204"/>
      <c r="O2538" s="204"/>
      <c r="P2538" s="204"/>
      <c r="Q2538" s="204"/>
      <c r="R2538" s="204"/>
      <c r="S2538" s="204"/>
      <c r="T2538" s="205"/>
      <c r="AT2538" s="206" t="s">
        <v>178</v>
      </c>
      <c r="AU2538" s="206" t="s">
        <v>87</v>
      </c>
      <c r="AV2538" s="13" t="s">
        <v>87</v>
      </c>
      <c r="AW2538" s="13" t="s">
        <v>38</v>
      </c>
      <c r="AX2538" s="13" t="s">
        <v>77</v>
      </c>
      <c r="AY2538" s="206" t="s">
        <v>165</v>
      </c>
    </row>
    <row r="2539" spans="1:65" s="14" customFormat="1" ht="11.25">
      <c r="B2539" s="207"/>
      <c r="C2539" s="208"/>
      <c r="D2539" s="189" t="s">
        <v>178</v>
      </c>
      <c r="E2539" s="209" t="s">
        <v>21</v>
      </c>
      <c r="F2539" s="210" t="s">
        <v>180</v>
      </c>
      <c r="G2539" s="208"/>
      <c r="H2539" s="211">
        <v>15.2</v>
      </c>
      <c r="I2539" s="212"/>
      <c r="J2539" s="208"/>
      <c r="K2539" s="208"/>
      <c r="L2539" s="213"/>
      <c r="M2539" s="214"/>
      <c r="N2539" s="215"/>
      <c r="O2539" s="215"/>
      <c r="P2539" s="215"/>
      <c r="Q2539" s="215"/>
      <c r="R2539" s="215"/>
      <c r="S2539" s="215"/>
      <c r="T2539" s="216"/>
      <c r="AT2539" s="217" t="s">
        <v>178</v>
      </c>
      <c r="AU2539" s="217" t="s">
        <v>87</v>
      </c>
      <c r="AV2539" s="14" t="s">
        <v>172</v>
      </c>
      <c r="AW2539" s="14" t="s">
        <v>38</v>
      </c>
      <c r="AX2539" s="14" t="s">
        <v>85</v>
      </c>
      <c r="AY2539" s="217" t="s">
        <v>165</v>
      </c>
    </row>
    <row r="2540" spans="1:65" s="2" customFormat="1" ht="24.2" customHeight="1">
      <c r="A2540" s="37"/>
      <c r="B2540" s="38"/>
      <c r="C2540" s="176" t="s">
        <v>3144</v>
      </c>
      <c r="D2540" s="176" t="s">
        <v>167</v>
      </c>
      <c r="E2540" s="177" t="s">
        <v>3145</v>
      </c>
      <c r="F2540" s="178" t="s">
        <v>3146</v>
      </c>
      <c r="G2540" s="179" t="s">
        <v>189</v>
      </c>
      <c r="H2540" s="180">
        <v>18.45</v>
      </c>
      <c r="I2540" s="181"/>
      <c r="J2540" s="182">
        <f>ROUND(I2540*H2540,2)</f>
        <v>0</v>
      </c>
      <c r="K2540" s="178" t="s">
        <v>171</v>
      </c>
      <c r="L2540" s="42"/>
      <c r="M2540" s="183" t="s">
        <v>21</v>
      </c>
      <c r="N2540" s="184" t="s">
        <v>48</v>
      </c>
      <c r="O2540" s="67"/>
      <c r="P2540" s="185">
        <f>O2540*H2540</f>
        <v>0</v>
      </c>
      <c r="Q2540" s="185">
        <v>0</v>
      </c>
      <c r="R2540" s="185">
        <f>Q2540*H2540</f>
        <v>0</v>
      </c>
      <c r="S2540" s="185">
        <v>2E-3</v>
      </c>
      <c r="T2540" s="186">
        <f>S2540*H2540</f>
        <v>3.6900000000000002E-2</v>
      </c>
      <c r="U2540" s="37"/>
      <c r="V2540" s="37"/>
      <c r="W2540" s="37"/>
      <c r="X2540" s="37"/>
      <c r="Y2540" s="37"/>
      <c r="Z2540" s="37"/>
      <c r="AA2540" s="37"/>
      <c r="AB2540" s="37"/>
      <c r="AC2540" s="37"/>
      <c r="AD2540" s="37"/>
      <c r="AE2540" s="37"/>
      <c r="AR2540" s="187" t="s">
        <v>286</v>
      </c>
      <c r="AT2540" s="187" t="s">
        <v>167</v>
      </c>
      <c r="AU2540" s="187" t="s">
        <v>87</v>
      </c>
      <c r="AY2540" s="20" t="s">
        <v>165</v>
      </c>
      <c r="BE2540" s="188">
        <f>IF(N2540="základní",J2540,0)</f>
        <v>0</v>
      </c>
      <c r="BF2540" s="188">
        <f>IF(N2540="snížená",J2540,0)</f>
        <v>0</v>
      </c>
      <c r="BG2540" s="188">
        <f>IF(N2540="zákl. přenesená",J2540,0)</f>
        <v>0</v>
      </c>
      <c r="BH2540" s="188">
        <f>IF(N2540="sníž. přenesená",J2540,0)</f>
        <v>0</v>
      </c>
      <c r="BI2540" s="188">
        <f>IF(N2540="nulová",J2540,0)</f>
        <v>0</v>
      </c>
      <c r="BJ2540" s="20" t="s">
        <v>85</v>
      </c>
      <c r="BK2540" s="188">
        <f>ROUND(I2540*H2540,2)</f>
        <v>0</v>
      </c>
      <c r="BL2540" s="20" t="s">
        <v>286</v>
      </c>
      <c r="BM2540" s="187" t="s">
        <v>3147</v>
      </c>
    </row>
    <row r="2541" spans="1:65" s="2" customFormat="1" ht="11.25">
      <c r="A2541" s="37"/>
      <c r="B2541" s="38"/>
      <c r="C2541" s="39"/>
      <c r="D2541" s="189" t="s">
        <v>174</v>
      </c>
      <c r="E2541" s="39"/>
      <c r="F2541" s="190" t="s">
        <v>3148</v>
      </c>
      <c r="G2541" s="39"/>
      <c r="H2541" s="39"/>
      <c r="I2541" s="191"/>
      <c r="J2541" s="39"/>
      <c r="K2541" s="39"/>
      <c r="L2541" s="42"/>
      <c r="M2541" s="192"/>
      <c r="N2541" s="193"/>
      <c r="O2541" s="67"/>
      <c r="P2541" s="67"/>
      <c r="Q2541" s="67"/>
      <c r="R2541" s="67"/>
      <c r="S2541" s="67"/>
      <c r="T2541" s="68"/>
      <c r="U2541" s="37"/>
      <c r="V2541" s="37"/>
      <c r="W2541" s="37"/>
      <c r="X2541" s="37"/>
      <c r="Y2541" s="37"/>
      <c r="Z2541" s="37"/>
      <c r="AA2541" s="37"/>
      <c r="AB2541" s="37"/>
      <c r="AC2541" s="37"/>
      <c r="AD2541" s="37"/>
      <c r="AE2541" s="37"/>
      <c r="AT2541" s="20" t="s">
        <v>174</v>
      </c>
      <c r="AU2541" s="20" t="s">
        <v>87</v>
      </c>
    </row>
    <row r="2542" spans="1:65" s="2" customFormat="1" ht="11.25">
      <c r="A2542" s="37"/>
      <c r="B2542" s="38"/>
      <c r="C2542" s="39"/>
      <c r="D2542" s="194" t="s">
        <v>176</v>
      </c>
      <c r="E2542" s="39"/>
      <c r="F2542" s="195" t="s">
        <v>3149</v>
      </c>
      <c r="G2542" s="39"/>
      <c r="H2542" s="39"/>
      <c r="I2542" s="191"/>
      <c r="J2542" s="39"/>
      <c r="K2542" s="39"/>
      <c r="L2542" s="42"/>
      <c r="M2542" s="192"/>
      <c r="N2542" s="193"/>
      <c r="O2542" s="67"/>
      <c r="P2542" s="67"/>
      <c r="Q2542" s="67"/>
      <c r="R2542" s="67"/>
      <c r="S2542" s="67"/>
      <c r="T2542" s="68"/>
      <c r="U2542" s="37"/>
      <c r="V2542" s="37"/>
      <c r="W2542" s="37"/>
      <c r="X2542" s="37"/>
      <c r="Y2542" s="37"/>
      <c r="Z2542" s="37"/>
      <c r="AA2542" s="37"/>
      <c r="AB2542" s="37"/>
      <c r="AC2542" s="37"/>
      <c r="AD2542" s="37"/>
      <c r="AE2542" s="37"/>
      <c r="AT2542" s="20" t="s">
        <v>176</v>
      </c>
      <c r="AU2542" s="20" t="s">
        <v>87</v>
      </c>
    </row>
    <row r="2543" spans="1:65" s="13" customFormat="1" ht="11.25">
      <c r="B2543" s="196"/>
      <c r="C2543" s="197"/>
      <c r="D2543" s="189" t="s">
        <v>178</v>
      </c>
      <c r="E2543" s="198" t="s">
        <v>21</v>
      </c>
      <c r="F2543" s="199" t="s">
        <v>3150</v>
      </c>
      <c r="G2543" s="197"/>
      <c r="H2543" s="200">
        <v>2.02</v>
      </c>
      <c r="I2543" s="201"/>
      <c r="J2543" s="197"/>
      <c r="K2543" s="197"/>
      <c r="L2543" s="202"/>
      <c r="M2543" s="203"/>
      <c r="N2543" s="204"/>
      <c r="O2543" s="204"/>
      <c r="P2543" s="204"/>
      <c r="Q2543" s="204"/>
      <c r="R2543" s="204"/>
      <c r="S2543" s="204"/>
      <c r="T2543" s="205"/>
      <c r="AT2543" s="206" t="s">
        <v>178</v>
      </c>
      <c r="AU2543" s="206" t="s">
        <v>87</v>
      </c>
      <c r="AV2543" s="13" t="s">
        <v>87</v>
      </c>
      <c r="AW2543" s="13" t="s">
        <v>38</v>
      </c>
      <c r="AX2543" s="13" t="s">
        <v>77</v>
      </c>
      <c r="AY2543" s="206" t="s">
        <v>165</v>
      </c>
    </row>
    <row r="2544" spans="1:65" s="13" customFormat="1" ht="22.5">
      <c r="B2544" s="196"/>
      <c r="C2544" s="197"/>
      <c r="D2544" s="189" t="s">
        <v>178</v>
      </c>
      <c r="E2544" s="198" t="s">
        <v>21</v>
      </c>
      <c r="F2544" s="199" t="s">
        <v>3151</v>
      </c>
      <c r="G2544" s="197"/>
      <c r="H2544" s="200">
        <v>2.38</v>
      </c>
      <c r="I2544" s="201"/>
      <c r="J2544" s="197"/>
      <c r="K2544" s="197"/>
      <c r="L2544" s="202"/>
      <c r="M2544" s="203"/>
      <c r="N2544" s="204"/>
      <c r="O2544" s="204"/>
      <c r="P2544" s="204"/>
      <c r="Q2544" s="204"/>
      <c r="R2544" s="204"/>
      <c r="S2544" s="204"/>
      <c r="T2544" s="205"/>
      <c r="AT2544" s="206" t="s">
        <v>178</v>
      </c>
      <c r="AU2544" s="206" t="s">
        <v>87</v>
      </c>
      <c r="AV2544" s="13" t="s">
        <v>87</v>
      </c>
      <c r="AW2544" s="13" t="s">
        <v>38</v>
      </c>
      <c r="AX2544" s="13" t="s">
        <v>77</v>
      </c>
      <c r="AY2544" s="206" t="s">
        <v>165</v>
      </c>
    </row>
    <row r="2545" spans="1:65" s="13" customFormat="1" ht="22.5">
      <c r="B2545" s="196"/>
      <c r="C2545" s="197"/>
      <c r="D2545" s="189" t="s">
        <v>178</v>
      </c>
      <c r="E2545" s="198" t="s">
        <v>21</v>
      </c>
      <c r="F2545" s="199" t="s">
        <v>3152</v>
      </c>
      <c r="G2545" s="197"/>
      <c r="H2545" s="200">
        <v>3.45</v>
      </c>
      <c r="I2545" s="201"/>
      <c r="J2545" s="197"/>
      <c r="K2545" s="197"/>
      <c r="L2545" s="202"/>
      <c r="M2545" s="203"/>
      <c r="N2545" s="204"/>
      <c r="O2545" s="204"/>
      <c r="P2545" s="204"/>
      <c r="Q2545" s="204"/>
      <c r="R2545" s="204"/>
      <c r="S2545" s="204"/>
      <c r="T2545" s="205"/>
      <c r="AT2545" s="206" t="s">
        <v>178</v>
      </c>
      <c r="AU2545" s="206" t="s">
        <v>87</v>
      </c>
      <c r="AV2545" s="13" t="s">
        <v>87</v>
      </c>
      <c r="AW2545" s="13" t="s">
        <v>38</v>
      </c>
      <c r="AX2545" s="13" t="s">
        <v>77</v>
      </c>
      <c r="AY2545" s="206" t="s">
        <v>165</v>
      </c>
    </row>
    <row r="2546" spans="1:65" s="13" customFormat="1" ht="22.5">
      <c r="B2546" s="196"/>
      <c r="C2546" s="197"/>
      <c r="D2546" s="189" t="s">
        <v>178</v>
      </c>
      <c r="E2546" s="198" t="s">
        <v>21</v>
      </c>
      <c r="F2546" s="199" t="s">
        <v>3153</v>
      </c>
      <c r="G2546" s="197"/>
      <c r="H2546" s="200">
        <v>5.3</v>
      </c>
      <c r="I2546" s="201"/>
      <c r="J2546" s="197"/>
      <c r="K2546" s="197"/>
      <c r="L2546" s="202"/>
      <c r="M2546" s="203"/>
      <c r="N2546" s="204"/>
      <c r="O2546" s="204"/>
      <c r="P2546" s="204"/>
      <c r="Q2546" s="204"/>
      <c r="R2546" s="204"/>
      <c r="S2546" s="204"/>
      <c r="T2546" s="205"/>
      <c r="AT2546" s="206" t="s">
        <v>178</v>
      </c>
      <c r="AU2546" s="206" t="s">
        <v>87</v>
      </c>
      <c r="AV2546" s="13" t="s">
        <v>87</v>
      </c>
      <c r="AW2546" s="13" t="s">
        <v>38</v>
      </c>
      <c r="AX2546" s="13" t="s">
        <v>77</v>
      </c>
      <c r="AY2546" s="206" t="s">
        <v>165</v>
      </c>
    </row>
    <row r="2547" spans="1:65" s="13" customFormat="1" ht="22.5">
      <c r="B2547" s="196"/>
      <c r="C2547" s="197"/>
      <c r="D2547" s="189" t="s">
        <v>178</v>
      </c>
      <c r="E2547" s="198" t="s">
        <v>21</v>
      </c>
      <c r="F2547" s="199" t="s">
        <v>3154</v>
      </c>
      <c r="G2547" s="197"/>
      <c r="H2547" s="200">
        <v>5.3</v>
      </c>
      <c r="I2547" s="201"/>
      <c r="J2547" s="197"/>
      <c r="K2547" s="197"/>
      <c r="L2547" s="202"/>
      <c r="M2547" s="203"/>
      <c r="N2547" s="204"/>
      <c r="O2547" s="204"/>
      <c r="P2547" s="204"/>
      <c r="Q2547" s="204"/>
      <c r="R2547" s="204"/>
      <c r="S2547" s="204"/>
      <c r="T2547" s="205"/>
      <c r="AT2547" s="206" t="s">
        <v>178</v>
      </c>
      <c r="AU2547" s="206" t="s">
        <v>87</v>
      </c>
      <c r="AV2547" s="13" t="s">
        <v>87</v>
      </c>
      <c r="AW2547" s="13" t="s">
        <v>38</v>
      </c>
      <c r="AX2547" s="13" t="s">
        <v>77</v>
      </c>
      <c r="AY2547" s="206" t="s">
        <v>165</v>
      </c>
    </row>
    <row r="2548" spans="1:65" s="14" customFormat="1" ht="11.25">
      <c r="B2548" s="207"/>
      <c r="C2548" s="208"/>
      <c r="D2548" s="189" t="s">
        <v>178</v>
      </c>
      <c r="E2548" s="209" t="s">
        <v>21</v>
      </c>
      <c r="F2548" s="210" t="s">
        <v>180</v>
      </c>
      <c r="G2548" s="208"/>
      <c r="H2548" s="211">
        <v>18.45</v>
      </c>
      <c r="I2548" s="212"/>
      <c r="J2548" s="208"/>
      <c r="K2548" s="208"/>
      <c r="L2548" s="213"/>
      <c r="M2548" s="214"/>
      <c r="N2548" s="215"/>
      <c r="O2548" s="215"/>
      <c r="P2548" s="215"/>
      <c r="Q2548" s="215"/>
      <c r="R2548" s="215"/>
      <c r="S2548" s="215"/>
      <c r="T2548" s="216"/>
      <c r="AT2548" s="217" t="s">
        <v>178</v>
      </c>
      <c r="AU2548" s="217" t="s">
        <v>87</v>
      </c>
      <c r="AV2548" s="14" t="s">
        <v>172</v>
      </c>
      <c r="AW2548" s="14" t="s">
        <v>38</v>
      </c>
      <c r="AX2548" s="14" t="s">
        <v>85</v>
      </c>
      <c r="AY2548" s="217" t="s">
        <v>165</v>
      </c>
    </row>
    <row r="2549" spans="1:65" s="2" customFormat="1" ht="24.2" customHeight="1">
      <c r="A2549" s="37"/>
      <c r="B2549" s="38"/>
      <c r="C2549" s="176" t="s">
        <v>3155</v>
      </c>
      <c r="D2549" s="176" t="s">
        <v>167</v>
      </c>
      <c r="E2549" s="177" t="s">
        <v>3156</v>
      </c>
      <c r="F2549" s="178" t="s">
        <v>3157</v>
      </c>
      <c r="G2549" s="179" t="s">
        <v>189</v>
      </c>
      <c r="H2549" s="180">
        <v>4.5</v>
      </c>
      <c r="I2549" s="181"/>
      <c r="J2549" s="182">
        <f>ROUND(I2549*H2549,2)</f>
        <v>0</v>
      </c>
      <c r="K2549" s="178" t="s">
        <v>171</v>
      </c>
      <c r="L2549" s="42"/>
      <c r="M2549" s="183" t="s">
        <v>21</v>
      </c>
      <c r="N2549" s="184" t="s">
        <v>48</v>
      </c>
      <c r="O2549" s="67"/>
      <c r="P2549" s="185">
        <f>O2549*H2549</f>
        <v>0</v>
      </c>
      <c r="Q2549" s="185">
        <v>0</v>
      </c>
      <c r="R2549" s="185">
        <f>Q2549*H2549</f>
        <v>0</v>
      </c>
      <c r="S2549" s="185">
        <v>5.0000000000000001E-3</v>
      </c>
      <c r="T2549" s="186">
        <f>S2549*H2549</f>
        <v>2.2499999999999999E-2</v>
      </c>
      <c r="U2549" s="37"/>
      <c r="V2549" s="37"/>
      <c r="W2549" s="37"/>
      <c r="X2549" s="37"/>
      <c r="Y2549" s="37"/>
      <c r="Z2549" s="37"/>
      <c r="AA2549" s="37"/>
      <c r="AB2549" s="37"/>
      <c r="AC2549" s="37"/>
      <c r="AD2549" s="37"/>
      <c r="AE2549" s="37"/>
      <c r="AR2549" s="187" t="s">
        <v>286</v>
      </c>
      <c r="AT2549" s="187" t="s">
        <v>167</v>
      </c>
      <c r="AU2549" s="187" t="s">
        <v>87</v>
      </c>
      <c r="AY2549" s="20" t="s">
        <v>165</v>
      </c>
      <c r="BE2549" s="188">
        <f>IF(N2549="základní",J2549,0)</f>
        <v>0</v>
      </c>
      <c r="BF2549" s="188">
        <f>IF(N2549="snížená",J2549,0)</f>
        <v>0</v>
      </c>
      <c r="BG2549" s="188">
        <f>IF(N2549="zákl. přenesená",J2549,0)</f>
        <v>0</v>
      </c>
      <c r="BH2549" s="188">
        <f>IF(N2549="sníž. přenesená",J2549,0)</f>
        <v>0</v>
      </c>
      <c r="BI2549" s="188">
        <f>IF(N2549="nulová",J2549,0)</f>
        <v>0</v>
      </c>
      <c r="BJ2549" s="20" t="s">
        <v>85</v>
      </c>
      <c r="BK2549" s="188">
        <f>ROUND(I2549*H2549,2)</f>
        <v>0</v>
      </c>
      <c r="BL2549" s="20" t="s">
        <v>286</v>
      </c>
      <c r="BM2549" s="187" t="s">
        <v>3158</v>
      </c>
    </row>
    <row r="2550" spans="1:65" s="2" customFormat="1" ht="11.25">
      <c r="A2550" s="37"/>
      <c r="B2550" s="38"/>
      <c r="C2550" s="39"/>
      <c r="D2550" s="189" t="s">
        <v>174</v>
      </c>
      <c r="E2550" s="39"/>
      <c r="F2550" s="190" t="s">
        <v>3159</v>
      </c>
      <c r="G2550" s="39"/>
      <c r="H2550" s="39"/>
      <c r="I2550" s="191"/>
      <c r="J2550" s="39"/>
      <c r="K2550" s="39"/>
      <c r="L2550" s="42"/>
      <c r="M2550" s="192"/>
      <c r="N2550" s="193"/>
      <c r="O2550" s="67"/>
      <c r="P2550" s="67"/>
      <c r="Q2550" s="67"/>
      <c r="R2550" s="67"/>
      <c r="S2550" s="67"/>
      <c r="T2550" s="68"/>
      <c r="U2550" s="37"/>
      <c r="V2550" s="37"/>
      <c r="W2550" s="37"/>
      <c r="X2550" s="37"/>
      <c r="Y2550" s="37"/>
      <c r="Z2550" s="37"/>
      <c r="AA2550" s="37"/>
      <c r="AB2550" s="37"/>
      <c r="AC2550" s="37"/>
      <c r="AD2550" s="37"/>
      <c r="AE2550" s="37"/>
      <c r="AT2550" s="20" t="s">
        <v>174</v>
      </c>
      <c r="AU2550" s="20" t="s">
        <v>87</v>
      </c>
    </row>
    <row r="2551" spans="1:65" s="2" customFormat="1" ht="11.25">
      <c r="A2551" s="37"/>
      <c r="B2551" s="38"/>
      <c r="C2551" s="39"/>
      <c r="D2551" s="194" t="s">
        <v>176</v>
      </c>
      <c r="E2551" s="39"/>
      <c r="F2551" s="195" t="s">
        <v>3160</v>
      </c>
      <c r="G2551" s="39"/>
      <c r="H2551" s="39"/>
      <c r="I2551" s="191"/>
      <c r="J2551" s="39"/>
      <c r="K2551" s="39"/>
      <c r="L2551" s="42"/>
      <c r="M2551" s="192"/>
      <c r="N2551" s="193"/>
      <c r="O2551" s="67"/>
      <c r="P2551" s="67"/>
      <c r="Q2551" s="67"/>
      <c r="R2551" s="67"/>
      <c r="S2551" s="67"/>
      <c r="T2551" s="68"/>
      <c r="U2551" s="37"/>
      <c r="V2551" s="37"/>
      <c r="W2551" s="37"/>
      <c r="X2551" s="37"/>
      <c r="Y2551" s="37"/>
      <c r="Z2551" s="37"/>
      <c r="AA2551" s="37"/>
      <c r="AB2551" s="37"/>
      <c r="AC2551" s="37"/>
      <c r="AD2551" s="37"/>
      <c r="AE2551" s="37"/>
      <c r="AT2551" s="20" t="s">
        <v>176</v>
      </c>
      <c r="AU2551" s="20" t="s">
        <v>87</v>
      </c>
    </row>
    <row r="2552" spans="1:65" s="13" customFormat="1" ht="22.5">
      <c r="B2552" s="196"/>
      <c r="C2552" s="197"/>
      <c r="D2552" s="189" t="s">
        <v>178</v>
      </c>
      <c r="E2552" s="198" t="s">
        <v>21</v>
      </c>
      <c r="F2552" s="199" t="s">
        <v>3161</v>
      </c>
      <c r="G2552" s="197"/>
      <c r="H2552" s="200">
        <v>4.5</v>
      </c>
      <c r="I2552" s="201"/>
      <c r="J2552" s="197"/>
      <c r="K2552" s="197"/>
      <c r="L2552" s="202"/>
      <c r="M2552" s="203"/>
      <c r="N2552" s="204"/>
      <c r="O2552" s="204"/>
      <c r="P2552" s="204"/>
      <c r="Q2552" s="204"/>
      <c r="R2552" s="204"/>
      <c r="S2552" s="204"/>
      <c r="T2552" s="205"/>
      <c r="AT2552" s="206" t="s">
        <v>178</v>
      </c>
      <c r="AU2552" s="206" t="s">
        <v>87</v>
      </c>
      <c r="AV2552" s="13" t="s">
        <v>87</v>
      </c>
      <c r="AW2552" s="13" t="s">
        <v>38</v>
      </c>
      <c r="AX2552" s="13" t="s">
        <v>77</v>
      </c>
      <c r="AY2552" s="206" t="s">
        <v>165</v>
      </c>
    </row>
    <row r="2553" spans="1:65" s="14" customFormat="1" ht="11.25">
      <c r="B2553" s="207"/>
      <c r="C2553" s="208"/>
      <c r="D2553" s="189" t="s">
        <v>178</v>
      </c>
      <c r="E2553" s="209" t="s">
        <v>21</v>
      </c>
      <c r="F2553" s="210" t="s">
        <v>180</v>
      </c>
      <c r="G2553" s="208"/>
      <c r="H2553" s="211">
        <v>4.5</v>
      </c>
      <c r="I2553" s="212"/>
      <c r="J2553" s="208"/>
      <c r="K2553" s="208"/>
      <c r="L2553" s="213"/>
      <c r="M2553" s="214"/>
      <c r="N2553" s="215"/>
      <c r="O2553" s="215"/>
      <c r="P2553" s="215"/>
      <c r="Q2553" s="215"/>
      <c r="R2553" s="215"/>
      <c r="S2553" s="215"/>
      <c r="T2553" s="216"/>
      <c r="AT2553" s="217" t="s">
        <v>178</v>
      </c>
      <c r="AU2553" s="217" t="s">
        <v>87</v>
      </c>
      <c r="AV2553" s="14" t="s">
        <v>172</v>
      </c>
      <c r="AW2553" s="14" t="s">
        <v>38</v>
      </c>
      <c r="AX2553" s="14" t="s">
        <v>85</v>
      </c>
      <c r="AY2553" s="217" t="s">
        <v>165</v>
      </c>
    </row>
    <row r="2554" spans="1:65" s="2" customFormat="1" ht="24.2" customHeight="1">
      <c r="A2554" s="37"/>
      <c r="B2554" s="38"/>
      <c r="C2554" s="176" t="s">
        <v>3162</v>
      </c>
      <c r="D2554" s="176" t="s">
        <v>167</v>
      </c>
      <c r="E2554" s="177" t="s">
        <v>3163</v>
      </c>
      <c r="F2554" s="178" t="s">
        <v>3164</v>
      </c>
      <c r="G2554" s="179" t="s">
        <v>449</v>
      </c>
      <c r="H2554" s="180">
        <v>13</v>
      </c>
      <c r="I2554" s="181"/>
      <c r="J2554" s="182">
        <f>ROUND(I2554*H2554,2)</f>
        <v>0</v>
      </c>
      <c r="K2554" s="178" t="s">
        <v>171</v>
      </c>
      <c r="L2554" s="42"/>
      <c r="M2554" s="183" t="s">
        <v>21</v>
      </c>
      <c r="N2554" s="184" t="s">
        <v>48</v>
      </c>
      <c r="O2554" s="67"/>
      <c r="P2554" s="185">
        <f>O2554*H2554</f>
        <v>0</v>
      </c>
      <c r="Q2554" s="185">
        <v>0</v>
      </c>
      <c r="R2554" s="185">
        <f>Q2554*H2554</f>
        <v>0</v>
      </c>
      <c r="S2554" s="185">
        <v>2.4E-2</v>
      </c>
      <c r="T2554" s="186">
        <f>S2554*H2554</f>
        <v>0.312</v>
      </c>
      <c r="U2554" s="37"/>
      <c r="V2554" s="37"/>
      <c r="W2554" s="37"/>
      <c r="X2554" s="37"/>
      <c r="Y2554" s="37"/>
      <c r="Z2554" s="37"/>
      <c r="AA2554" s="37"/>
      <c r="AB2554" s="37"/>
      <c r="AC2554" s="37"/>
      <c r="AD2554" s="37"/>
      <c r="AE2554" s="37"/>
      <c r="AR2554" s="187" t="s">
        <v>286</v>
      </c>
      <c r="AT2554" s="187" t="s">
        <v>167</v>
      </c>
      <c r="AU2554" s="187" t="s">
        <v>87</v>
      </c>
      <c r="AY2554" s="20" t="s">
        <v>165</v>
      </c>
      <c r="BE2554" s="188">
        <f>IF(N2554="základní",J2554,0)</f>
        <v>0</v>
      </c>
      <c r="BF2554" s="188">
        <f>IF(N2554="snížená",J2554,0)</f>
        <v>0</v>
      </c>
      <c r="BG2554" s="188">
        <f>IF(N2554="zákl. přenesená",J2554,0)</f>
        <v>0</v>
      </c>
      <c r="BH2554" s="188">
        <f>IF(N2554="sníž. přenesená",J2554,0)</f>
        <v>0</v>
      </c>
      <c r="BI2554" s="188">
        <f>IF(N2554="nulová",J2554,0)</f>
        <v>0</v>
      </c>
      <c r="BJ2554" s="20" t="s">
        <v>85</v>
      </c>
      <c r="BK2554" s="188">
        <f>ROUND(I2554*H2554,2)</f>
        <v>0</v>
      </c>
      <c r="BL2554" s="20" t="s">
        <v>286</v>
      </c>
      <c r="BM2554" s="187" t="s">
        <v>3165</v>
      </c>
    </row>
    <row r="2555" spans="1:65" s="2" customFormat="1" ht="19.5">
      <c r="A2555" s="37"/>
      <c r="B2555" s="38"/>
      <c r="C2555" s="39"/>
      <c r="D2555" s="189" t="s">
        <v>174</v>
      </c>
      <c r="E2555" s="39"/>
      <c r="F2555" s="190" t="s">
        <v>3166</v>
      </c>
      <c r="G2555" s="39"/>
      <c r="H2555" s="39"/>
      <c r="I2555" s="191"/>
      <c r="J2555" s="39"/>
      <c r="K2555" s="39"/>
      <c r="L2555" s="42"/>
      <c r="M2555" s="192"/>
      <c r="N2555" s="193"/>
      <c r="O2555" s="67"/>
      <c r="P2555" s="67"/>
      <c r="Q2555" s="67"/>
      <c r="R2555" s="67"/>
      <c r="S2555" s="67"/>
      <c r="T2555" s="68"/>
      <c r="U2555" s="37"/>
      <c r="V2555" s="37"/>
      <c r="W2555" s="37"/>
      <c r="X2555" s="37"/>
      <c r="Y2555" s="37"/>
      <c r="Z2555" s="37"/>
      <c r="AA2555" s="37"/>
      <c r="AB2555" s="37"/>
      <c r="AC2555" s="37"/>
      <c r="AD2555" s="37"/>
      <c r="AE2555" s="37"/>
      <c r="AT2555" s="20" t="s">
        <v>174</v>
      </c>
      <c r="AU2555" s="20" t="s">
        <v>87</v>
      </c>
    </row>
    <row r="2556" spans="1:65" s="2" customFormat="1" ht="11.25">
      <c r="A2556" s="37"/>
      <c r="B2556" s="38"/>
      <c r="C2556" s="39"/>
      <c r="D2556" s="194" t="s">
        <v>176</v>
      </c>
      <c r="E2556" s="39"/>
      <c r="F2556" s="195" t="s">
        <v>3167</v>
      </c>
      <c r="G2556" s="39"/>
      <c r="H2556" s="39"/>
      <c r="I2556" s="191"/>
      <c r="J2556" s="39"/>
      <c r="K2556" s="39"/>
      <c r="L2556" s="42"/>
      <c r="M2556" s="192"/>
      <c r="N2556" s="193"/>
      <c r="O2556" s="67"/>
      <c r="P2556" s="67"/>
      <c r="Q2556" s="67"/>
      <c r="R2556" s="67"/>
      <c r="S2556" s="67"/>
      <c r="T2556" s="68"/>
      <c r="U2556" s="37"/>
      <c r="V2556" s="37"/>
      <c r="W2556" s="37"/>
      <c r="X2556" s="37"/>
      <c r="Y2556" s="37"/>
      <c r="Z2556" s="37"/>
      <c r="AA2556" s="37"/>
      <c r="AB2556" s="37"/>
      <c r="AC2556" s="37"/>
      <c r="AD2556" s="37"/>
      <c r="AE2556" s="37"/>
      <c r="AT2556" s="20" t="s">
        <v>176</v>
      </c>
      <c r="AU2556" s="20" t="s">
        <v>87</v>
      </c>
    </row>
    <row r="2557" spans="1:65" s="13" customFormat="1" ht="22.5">
      <c r="B2557" s="196"/>
      <c r="C2557" s="197"/>
      <c r="D2557" s="189" t="s">
        <v>178</v>
      </c>
      <c r="E2557" s="198" t="s">
        <v>21</v>
      </c>
      <c r="F2557" s="199" t="s">
        <v>3168</v>
      </c>
      <c r="G2557" s="197"/>
      <c r="H2557" s="200">
        <v>2</v>
      </c>
      <c r="I2557" s="201"/>
      <c r="J2557" s="197"/>
      <c r="K2557" s="197"/>
      <c r="L2557" s="202"/>
      <c r="M2557" s="203"/>
      <c r="N2557" s="204"/>
      <c r="O2557" s="204"/>
      <c r="P2557" s="204"/>
      <c r="Q2557" s="204"/>
      <c r="R2557" s="204"/>
      <c r="S2557" s="204"/>
      <c r="T2557" s="205"/>
      <c r="AT2557" s="206" t="s">
        <v>178</v>
      </c>
      <c r="AU2557" s="206" t="s">
        <v>87</v>
      </c>
      <c r="AV2557" s="13" t="s">
        <v>87</v>
      </c>
      <c r="AW2557" s="13" t="s">
        <v>38</v>
      </c>
      <c r="AX2557" s="13" t="s">
        <v>77</v>
      </c>
      <c r="AY2557" s="206" t="s">
        <v>165</v>
      </c>
    </row>
    <row r="2558" spans="1:65" s="13" customFormat="1" ht="22.5">
      <c r="B2558" s="196"/>
      <c r="C2558" s="197"/>
      <c r="D2558" s="189" t="s">
        <v>178</v>
      </c>
      <c r="E2558" s="198" t="s">
        <v>21</v>
      </c>
      <c r="F2558" s="199" t="s">
        <v>3169</v>
      </c>
      <c r="G2558" s="197"/>
      <c r="H2558" s="200">
        <v>1</v>
      </c>
      <c r="I2558" s="201"/>
      <c r="J2558" s="197"/>
      <c r="K2558" s="197"/>
      <c r="L2558" s="202"/>
      <c r="M2558" s="203"/>
      <c r="N2558" s="204"/>
      <c r="O2558" s="204"/>
      <c r="P2558" s="204"/>
      <c r="Q2558" s="204"/>
      <c r="R2558" s="204"/>
      <c r="S2558" s="204"/>
      <c r="T2558" s="205"/>
      <c r="AT2558" s="206" t="s">
        <v>178</v>
      </c>
      <c r="AU2558" s="206" t="s">
        <v>87</v>
      </c>
      <c r="AV2558" s="13" t="s">
        <v>87</v>
      </c>
      <c r="AW2558" s="13" t="s">
        <v>38</v>
      </c>
      <c r="AX2558" s="13" t="s">
        <v>77</v>
      </c>
      <c r="AY2558" s="206" t="s">
        <v>165</v>
      </c>
    </row>
    <row r="2559" spans="1:65" s="13" customFormat="1" ht="22.5">
      <c r="B2559" s="196"/>
      <c r="C2559" s="197"/>
      <c r="D2559" s="189" t="s">
        <v>178</v>
      </c>
      <c r="E2559" s="198" t="s">
        <v>21</v>
      </c>
      <c r="F2559" s="199" t="s">
        <v>3170</v>
      </c>
      <c r="G2559" s="197"/>
      <c r="H2559" s="200">
        <v>2</v>
      </c>
      <c r="I2559" s="201"/>
      <c r="J2559" s="197"/>
      <c r="K2559" s="197"/>
      <c r="L2559" s="202"/>
      <c r="M2559" s="203"/>
      <c r="N2559" s="204"/>
      <c r="O2559" s="204"/>
      <c r="P2559" s="204"/>
      <c r="Q2559" s="204"/>
      <c r="R2559" s="204"/>
      <c r="S2559" s="204"/>
      <c r="T2559" s="205"/>
      <c r="AT2559" s="206" t="s">
        <v>178</v>
      </c>
      <c r="AU2559" s="206" t="s">
        <v>87</v>
      </c>
      <c r="AV2559" s="13" t="s">
        <v>87</v>
      </c>
      <c r="AW2559" s="13" t="s">
        <v>38</v>
      </c>
      <c r="AX2559" s="13" t="s">
        <v>77</v>
      </c>
      <c r="AY2559" s="206" t="s">
        <v>165</v>
      </c>
    </row>
    <row r="2560" spans="1:65" s="13" customFormat="1" ht="22.5">
      <c r="B2560" s="196"/>
      <c r="C2560" s="197"/>
      <c r="D2560" s="189" t="s">
        <v>178</v>
      </c>
      <c r="E2560" s="198" t="s">
        <v>21</v>
      </c>
      <c r="F2560" s="199" t="s">
        <v>3171</v>
      </c>
      <c r="G2560" s="197"/>
      <c r="H2560" s="200">
        <v>3</v>
      </c>
      <c r="I2560" s="201"/>
      <c r="J2560" s="197"/>
      <c r="K2560" s="197"/>
      <c r="L2560" s="202"/>
      <c r="M2560" s="203"/>
      <c r="N2560" s="204"/>
      <c r="O2560" s="204"/>
      <c r="P2560" s="204"/>
      <c r="Q2560" s="204"/>
      <c r="R2560" s="204"/>
      <c r="S2560" s="204"/>
      <c r="T2560" s="205"/>
      <c r="AT2560" s="206" t="s">
        <v>178</v>
      </c>
      <c r="AU2560" s="206" t="s">
        <v>87</v>
      </c>
      <c r="AV2560" s="13" t="s">
        <v>87</v>
      </c>
      <c r="AW2560" s="13" t="s">
        <v>38</v>
      </c>
      <c r="AX2560" s="13" t="s">
        <v>77</v>
      </c>
      <c r="AY2560" s="206" t="s">
        <v>165</v>
      </c>
    </row>
    <row r="2561" spans="1:65" s="13" customFormat="1" ht="22.5">
      <c r="B2561" s="196"/>
      <c r="C2561" s="197"/>
      <c r="D2561" s="189" t="s">
        <v>178</v>
      </c>
      <c r="E2561" s="198" t="s">
        <v>21</v>
      </c>
      <c r="F2561" s="199" t="s">
        <v>3172</v>
      </c>
      <c r="G2561" s="197"/>
      <c r="H2561" s="200">
        <v>3</v>
      </c>
      <c r="I2561" s="201"/>
      <c r="J2561" s="197"/>
      <c r="K2561" s="197"/>
      <c r="L2561" s="202"/>
      <c r="M2561" s="203"/>
      <c r="N2561" s="204"/>
      <c r="O2561" s="204"/>
      <c r="P2561" s="204"/>
      <c r="Q2561" s="204"/>
      <c r="R2561" s="204"/>
      <c r="S2561" s="204"/>
      <c r="T2561" s="205"/>
      <c r="AT2561" s="206" t="s">
        <v>178</v>
      </c>
      <c r="AU2561" s="206" t="s">
        <v>87</v>
      </c>
      <c r="AV2561" s="13" t="s">
        <v>87</v>
      </c>
      <c r="AW2561" s="13" t="s">
        <v>38</v>
      </c>
      <c r="AX2561" s="13" t="s">
        <v>77</v>
      </c>
      <c r="AY2561" s="206" t="s">
        <v>165</v>
      </c>
    </row>
    <row r="2562" spans="1:65" s="13" customFormat="1" ht="22.5">
      <c r="B2562" s="196"/>
      <c r="C2562" s="197"/>
      <c r="D2562" s="189" t="s">
        <v>178</v>
      </c>
      <c r="E2562" s="198" t="s">
        <v>21</v>
      </c>
      <c r="F2562" s="199" t="s">
        <v>3173</v>
      </c>
      <c r="G2562" s="197"/>
      <c r="H2562" s="200">
        <v>1</v>
      </c>
      <c r="I2562" s="201"/>
      <c r="J2562" s="197"/>
      <c r="K2562" s="197"/>
      <c r="L2562" s="202"/>
      <c r="M2562" s="203"/>
      <c r="N2562" s="204"/>
      <c r="O2562" s="204"/>
      <c r="P2562" s="204"/>
      <c r="Q2562" s="204"/>
      <c r="R2562" s="204"/>
      <c r="S2562" s="204"/>
      <c r="T2562" s="205"/>
      <c r="AT2562" s="206" t="s">
        <v>178</v>
      </c>
      <c r="AU2562" s="206" t="s">
        <v>87</v>
      </c>
      <c r="AV2562" s="13" t="s">
        <v>87</v>
      </c>
      <c r="AW2562" s="13" t="s">
        <v>38</v>
      </c>
      <c r="AX2562" s="13" t="s">
        <v>77</v>
      </c>
      <c r="AY2562" s="206" t="s">
        <v>165</v>
      </c>
    </row>
    <row r="2563" spans="1:65" s="13" customFormat="1" ht="22.5">
      <c r="B2563" s="196"/>
      <c r="C2563" s="197"/>
      <c r="D2563" s="189" t="s">
        <v>178</v>
      </c>
      <c r="E2563" s="198" t="s">
        <v>21</v>
      </c>
      <c r="F2563" s="199" t="s">
        <v>3174</v>
      </c>
      <c r="G2563" s="197"/>
      <c r="H2563" s="200">
        <v>1</v>
      </c>
      <c r="I2563" s="201"/>
      <c r="J2563" s="197"/>
      <c r="K2563" s="197"/>
      <c r="L2563" s="202"/>
      <c r="M2563" s="203"/>
      <c r="N2563" s="204"/>
      <c r="O2563" s="204"/>
      <c r="P2563" s="204"/>
      <c r="Q2563" s="204"/>
      <c r="R2563" s="204"/>
      <c r="S2563" s="204"/>
      <c r="T2563" s="205"/>
      <c r="AT2563" s="206" t="s">
        <v>178</v>
      </c>
      <c r="AU2563" s="206" t="s">
        <v>87</v>
      </c>
      <c r="AV2563" s="13" t="s">
        <v>87</v>
      </c>
      <c r="AW2563" s="13" t="s">
        <v>38</v>
      </c>
      <c r="AX2563" s="13" t="s">
        <v>77</v>
      </c>
      <c r="AY2563" s="206" t="s">
        <v>165</v>
      </c>
    </row>
    <row r="2564" spans="1:65" s="14" customFormat="1" ht="11.25">
      <c r="B2564" s="207"/>
      <c r="C2564" s="208"/>
      <c r="D2564" s="189" t="s">
        <v>178</v>
      </c>
      <c r="E2564" s="209" t="s">
        <v>21</v>
      </c>
      <c r="F2564" s="210" t="s">
        <v>180</v>
      </c>
      <c r="G2564" s="208"/>
      <c r="H2564" s="211">
        <v>13</v>
      </c>
      <c r="I2564" s="212"/>
      <c r="J2564" s="208"/>
      <c r="K2564" s="208"/>
      <c r="L2564" s="213"/>
      <c r="M2564" s="214"/>
      <c r="N2564" s="215"/>
      <c r="O2564" s="215"/>
      <c r="P2564" s="215"/>
      <c r="Q2564" s="215"/>
      <c r="R2564" s="215"/>
      <c r="S2564" s="215"/>
      <c r="T2564" s="216"/>
      <c r="AT2564" s="217" t="s">
        <v>178</v>
      </c>
      <c r="AU2564" s="217" t="s">
        <v>87</v>
      </c>
      <c r="AV2564" s="14" t="s">
        <v>172</v>
      </c>
      <c r="AW2564" s="14" t="s">
        <v>38</v>
      </c>
      <c r="AX2564" s="14" t="s">
        <v>85</v>
      </c>
      <c r="AY2564" s="217" t="s">
        <v>165</v>
      </c>
    </row>
    <row r="2565" spans="1:65" s="2" customFormat="1" ht="24.2" customHeight="1">
      <c r="A2565" s="37"/>
      <c r="B2565" s="38"/>
      <c r="C2565" s="176" t="s">
        <v>3175</v>
      </c>
      <c r="D2565" s="176" t="s">
        <v>167</v>
      </c>
      <c r="E2565" s="177" t="s">
        <v>3176</v>
      </c>
      <c r="F2565" s="178" t="s">
        <v>3177</v>
      </c>
      <c r="G2565" s="179" t="s">
        <v>189</v>
      </c>
      <c r="H2565" s="180">
        <v>42.009</v>
      </c>
      <c r="I2565" s="181"/>
      <c r="J2565" s="182">
        <f>ROUND(I2565*H2565,2)</f>
        <v>0</v>
      </c>
      <c r="K2565" s="178" t="s">
        <v>171</v>
      </c>
      <c r="L2565" s="42"/>
      <c r="M2565" s="183" t="s">
        <v>21</v>
      </c>
      <c r="N2565" s="184" t="s">
        <v>48</v>
      </c>
      <c r="O2565" s="67"/>
      <c r="P2565" s="185">
        <f>O2565*H2565</f>
        <v>0</v>
      </c>
      <c r="Q2565" s="185">
        <v>0</v>
      </c>
      <c r="R2565" s="185">
        <f>Q2565*H2565</f>
        <v>0</v>
      </c>
      <c r="S2565" s="185">
        <v>0</v>
      </c>
      <c r="T2565" s="186">
        <f>S2565*H2565</f>
        <v>0</v>
      </c>
      <c r="U2565" s="37"/>
      <c r="V2565" s="37"/>
      <c r="W2565" s="37"/>
      <c r="X2565" s="37"/>
      <c r="Y2565" s="37"/>
      <c r="Z2565" s="37"/>
      <c r="AA2565" s="37"/>
      <c r="AB2565" s="37"/>
      <c r="AC2565" s="37"/>
      <c r="AD2565" s="37"/>
      <c r="AE2565" s="37"/>
      <c r="AR2565" s="187" t="s">
        <v>286</v>
      </c>
      <c r="AT2565" s="187" t="s">
        <v>167</v>
      </c>
      <c r="AU2565" s="187" t="s">
        <v>87</v>
      </c>
      <c r="AY2565" s="20" t="s">
        <v>165</v>
      </c>
      <c r="BE2565" s="188">
        <f>IF(N2565="základní",J2565,0)</f>
        <v>0</v>
      </c>
      <c r="BF2565" s="188">
        <f>IF(N2565="snížená",J2565,0)</f>
        <v>0</v>
      </c>
      <c r="BG2565" s="188">
        <f>IF(N2565="zákl. přenesená",J2565,0)</f>
        <v>0</v>
      </c>
      <c r="BH2565" s="188">
        <f>IF(N2565="sníž. přenesená",J2565,0)</f>
        <v>0</v>
      </c>
      <c r="BI2565" s="188">
        <f>IF(N2565="nulová",J2565,0)</f>
        <v>0</v>
      </c>
      <c r="BJ2565" s="20" t="s">
        <v>85</v>
      </c>
      <c r="BK2565" s="188">
        <f>ROUND(I2565*H2565,2)</f>
        <v>0</v>
      </c>
      <c r="BL2565" s="20" t="s">
        <v>286</v>
      </c>
      <c r="BM2565" s="187" t="s">
        <v>3178</v>
      </c>
    </row>
    <row r="2566" spans="1:65" s="2" customFormat="1" ht="19.5">
      <c r="A2566" s="37"/>
      <c r="B2566" s="38"/>
      <c r="C2566" s="39"/>
      <c r="D2566" s="189" t="s">
        <v>174</v>
      </c>
      <c r="E2566" s="39"/>
      <c r="F2566" s="190" t="s">
        <v>3179</v>
      </c>
      <c r="G2566" s="39"/>
      <c r="H2566" s="39"/>
      <c r="I2566" s="191"/>
      <c r="J2566" s="39"/>
      <c r="K2566" s="39"/>
      <c r="L2566" s="42"/>
      <c r="M2566" s="192"/>
      <c r="N2566" s="193"/>
      <c r="O2566" s="67"/>
      <c r="P2566" s="67"/>
      <c r="Q2566" s="67"/>
      <c r="R2566" s="67"/>
      <c r="S2566" s="67"/>
      <c r="T2566" s="68"/>
      <c r="U2566" s="37"/>
      <c r="V2566" s="37"/>
      <c r="W2566" s="37"/>
      <c r="X2566" s="37"/>
      <c r="Y2566" s="37"/>
      <c r="Z2566" s="37"/>
      <c r="AA2566" s="37"/>
      <c r="AB2566" s="37"/>
      <c r="AC2566" s="37"/>
      <c r="AD2566" s="37"/>
      <c r="AE2566" s="37"/>
      <c r="AT2566" s="20" t="s">
        <v>174</v>
      </c>
      <c r="AU2566" s="20" t="s">
        <v>87</v>
      </c>
    </row>
    <row r="2567" spans="1:65" s="2" customFormat="1" ht="11.25">
      <c r="A2567" s="37"/>
      <c r="B2567" s="38"/>
      <c r="C2567" s="39"/>
      <c r="D2567" s="194" t="s">
        <v>176</v>
      </c>
      <c r="E2567" s="39"/>
      <c r="F2567" s="195" t="s">
        <v>3180</v>
      </c>
      <c r="G2567" s="39"/>
      <c r="H2567" s="39"/>
      <c r="I2567" s="191"/>
      <c r="J2567" s="39"/>
      <c r="K2567" s="39"/>
      <c r="L2567" s="42"/>
      <c r="M2567" s="192"/>
      <c r="N2567" s="193"/>
      <c r="O2567" s="67"/>
      <c r="P2567" s="67"/>
      <c r="Q2567" s="67"/>
      <c r="R2567" s="67"/>
      <c r="S2567" s="67"/>
      <c r="T2567" s="68"/>
      <c r="U2567" s="37"/>
      <c r="V2567" s="37"/>
      <c r="W2567" s="37"/>
      <c r="X2567" s="37"/>
      <c r="Y2567" s="37"/>
      <c r="Z2567" s="37"/>
      <c r="AA2567" s="37"/>
      <c r="AB2567" s="37"/>
      <c r="AC2567" s="37"/>
      <c r="AD2567" s="37"/>
      <c r="AE2567" s="37"/>
      <c r="AT2567" s="20" t="s">
        <v>176</v>
      </c>
      <c r="AU2567" s="20" t="s">
        <v>87</v>
      </c>
    </row>
    <row r="2568" spans="1:65" s="15" customFormat="1" ht="11.25">
      <c r="B2568" s="218"/>
      <c r="C2568" s="219"/>
      <c r="D2568" s="189" t="s">
        <v>178</v>
      </c>
      <c r="E2568" s="220" t="s">
        <v>21</v>
      </c>
      <c r="F2568" s="221" t="s">
        <v>3181</v>
      </c>
      <c r="G2568" s="219"/>
      <c r="H2568" s="220" t="s">
        <v>21</v>
      </c>
      <c r="I2568" s="222"/>
      <c r="J2568" s="219"/>
      <c r="K2568" s="219"/>
      <c r="L2568" s="223"/>
      <c r="M2568" s="224"/>
      <c r="N2568" s="225"/>
      <c r="O2568" s="225"/>
      <c r="P2568" s="225"/>
      <c r="Q2568" s="225"/>
      <c r="R2568" s="225"/>
      <c r="S2568" s="225"/>
      <c r="T2568" s="226"/>
      <c r="AT2568" s="227" t="s">
        <v>178</v>
      </c>
      <c r="AU2568" s="227" t="s">
        <v>87</v>
      </c>
      <c r="AV2568" s="15" t="s">
        <v>85</v>
      </c>
      <c r="AW2568" s="15" t="s">
        <v>38</v>
      </c>
      <c r="AX2568" s="15" t="s">
        <v>77</v>
      </c>
      <c r="AY2568" s="227" t="s">
        <v>165</v>
      </c>
    </row>
    <row r="2569" spans="1:65" s="13" customFormat="1" ht="11.25">
      <c r="B2569" s="196"/>
      <c r="C2569" s="197"/>
      <c r="D2569" s="189" t="s">
        <v>178</v>
      </c>
      <c r="E2569" s="198" t="s">
        <v>21</v>
      </c>
      <c r="F2569" s="199" t="s">
        <v>3182</v>
      </c>
      <c r="G2569" s="197"/>
      <c r="H2569" s="200">
        <v>3.302</v>
      </c>
      <c r="I2569" s="201"/>
      <c r="J2569" s="197"/>
      <c r="K2569" s="197"/>
      <c r="L2569" s="202"/>
      <c r="M2569" s="203"/>
      <c r="N2569" s="204"/>
      <c r="O2569" s="204"/>
      <c r="P2569" s="204"/>
      <c r="Q2569" s="204"/>
      <c r="R2569" s="204"/>
      <c r="S2569" s="204"/>
      <c r="T2569" s="205"/>
      <c r="AT2569" s="206" t="s">
        <v>178</v>
      </c>
      <c r="AU2569" s="206" t="s">
        <v>87</v>
      </c>
      <c r="AV2569" s="13" t="s">
        <v>87</v>
      </c>
      <c r="AW2569" s="13" t="s">
        <v>38</v>
      </c>
      <c r="AX2569" s="13" t="s">
        <v>77</v>
      </c>
      <c r="AY2569" s="206" t="s">
        <v>165</v>
      </c>
    </row>
    <row r="2570" spans="1:65" s="13" customFormat="1" ht="11.25">
      <c r="B2570" s="196"/>
      <c r="C2570" s="197"/>
      <c r="D2570" s="189" t="s">
        <v>178</v>
      </c>
      <c r="E2570" s="198" t="s">
        <v>21</v>
      </c>
      <c r="F2570" s="199" t="s">
        <v>3183</v>
      </c>
      <c r="G2570" s="197"/>
      <c r="H2570" s="200">
        <v>2.3079999999999998</v>
      </c>
      <c r="I2570" s="201"/>
      <c r="J2570" s="197"/>
      <c r="K2570" s="197"/>
      <c r="L2570" s="202"/>
      <c r="M2570" s="203"/>
      <c r="N2570" s="204"/>
      <c r="O2570" s="204"/>
      <c r="P2570" s="204"/>
      <c r="Q2570" s="204"/>
      <c r="R2570" s="204"/>
      <c r="S2570" s="204"/>
      <c r="T2570" s="205"/>
      <c r="AT2570" s="206" t="s">
        <v>178</v>
      </c>
      <c r="AU2570" s="206" t="s">
        <v>87</v>
      </c>
      <c r="AV2570" s="13" t="s">
        <v>87</v>
      </c>
      <c r="AW2570" s="13" t="s">
        <v>38</v>
      </c>
      <c r="AX2570" s="13" t="s">
        <v>77</v>
      </c>
      <c r="AY2570" s="206" t="s">
        <v>165</v>
      </c>
    </row>
    <row r="2571" spans="1:65" s="13" customFormat="1" ht="11.25">
      <c r="B2571" s="196"/>
      <c r="C2571" s="197"/>
      <c r="D2571" s="189" t="s">
        <v>178</v>
      </c>
      <c r="E2571" s="198" t="s">
        <v>21</v>
      </c>
      <c r="F2571" s="199" t="s">
        <v>3184</v>
      </c>
      <c r="G2571" s="197"/>
      <c r="H2571" s="200">
        <v>3.6</v>
      </c>
      <c r="I2571" s="201"/>
      <c r="J2571" s="197"/>
      <c r="K2571" s="197"/>
      <c r="L2571" s="202"/>
      <c r="M2571" s="203"/>
      <c r="N2571" s="204"/>
      <c r="O2571" s="204"/>
      <c r="P2571" s="204"/>
      <c r="Q2571" s="204"/>
      <c r="R2571" s="204"/>
      <c r="S2571" s="204"/>
      <c r="T2571" s="205"/>
      <c r="AT2571" s="206" t="s">
        <v>178</v>
      </c>
      <c r="AU2571" s="206" t="s">
        <v>87</v>
      </c>
      <c r="AV2571" s="13" t="s">
        <v>87</v>
      </c>
      <c r="AW2571" s="13" t="s">
        <v>38</v>
      </c>
      <c r="AX2571" s="13" t="s">
        <v>77</v>
      </c>
      <c r="AY2571" s="206" t="s">
        <v>165</v>
      </c>
    </row>
    <row r="2572" spans="1:65" s="13" customFormat="1" ht="11.25">
      <c r="B2572" s="196"/>
      <c r="C2572" s="197"/>
      <c r="D2572" s="189" t="s">
        <v>178</v>
      </c>
      <c r="E2572" s="198" t="s">
        <v>21</v>
      </c>
      <c r="F2572" s="199" t="s">
        <v>3185</v>
      </c>
      <c r="G2572" s="197"/>
      <c r="H2572" s="200">
        <v>3.0960000000000001</v>
      </c>
      <c r="I2572" s="201"/>
      <c r="J2572" s="197"/>
      <c r="K2572" s="197"/>
      <c r="L2572" s="202"/>
      <c r="M2572" s="203"/>
      <c r="N2572" s="204"/>
      <c r="O2572" s="204"/>
      <c r="P2572" s="204"/>
      <c r="Q2572" s="204"/>
      <c r="R2572" s="204"/>
      <c r="S2572" s="204"/>
      <c r="T2572" s="205"/>
      <c r="AT2572" s="206" t="s">
        <v>178</v>
      </c>
      <c r="AU2572" s="206" t="s">
        <v>87</v>
      </c>
      <c r="AV2572" s="13" t="s">
        <v>87</v>
      </c>
      <c r="AW2572" s="13" t="s">
        <v>38</v>
      </c>
      <c r="AX2572" s="13" t="s">
        <v>77</v>
      </c>
      <c r="AY2572" s="206" t="s">
        <v>165</v>
      </c>
    </row>
    <row r="2573" spans="1:65" s="13" customFormat="1" ht="11.25">
      <c r="B2573" s="196"/>
      <c r="C2573" s="197"/>
      <c r="D2573" s="189" t="s">
        <v>178</v>
      </c>
      <c r="E2573" s="198" t="s">
        <v>21</v>
      </c>
      <c r="F2573" s="199" t="s">
        <v>3186</v>
      </c>
      <c r="G2573" s="197"/>
      <c r="H2573" s="200">
        <v>7.4</v>
      </c>
      <c r="I2573" s="201"/>
      <c r="J2573" s="197"/>
      <c r="K2573" s="197"/>
      <c r="L2573" s="202"/>
      <c r="M2573" s="203"/>
      <c r="N2573" s="204"/>
      <c r="O2573" s="204"/>
      <c r="P2573" s="204"/>
      <c r="Q2573" s="204"/>
      <c r="R2573" s="204"/>
      <c r="S2573" s="204"/>
      <c r="T2573" s="205"/>
      <c r="AT2573" s="206" t="s">
        <v>178</v>
      </c>
      <c r="AU2573" s="206" t="s">
        <v>87</v>
      </c>
      <c r="AV2573" s="13" t="s">
        <v>87</v>
      </c>
      <c r="AW2573" s="13" t="s">
        <v>38</v>
      </c>
      <c r="AX2573" s="13" t="s">
        <v>77</v>
      </c>
      <c r="AY2573" s="206" t="s">
        <v>165</v>
      </c>
    </row>
    <row r="2574" spans="1:65" s="13" customFormat="1" ht="11.25">
      <c r="B2574" s="196"/>
      <c r="C2574" s="197"/>
      <c r="D2574" s="189" t="s">
        <v>178</v>
      </c>
      <c r="E2574" s="198" t="s">
        <v>21</v>
      </c>
      <c r="F2574" s="199" t="s">
        <v>3187</v>
      </c>
      <c r="G2574" s="197"/>
      <c r="H2574" s="200">
        <v>3.694</v>
      </c>
      <c r="I2574" s="201"/>
      <c r="J2574" s="197"/>
      <c r="K2574" s="197"/>
      <c r="L2574" s="202"/>
      <c r="M2574" s="203"/>
      <c r="N2574" s="204"/>
      <c r="O2574" s="204"/>
      <c r="P2574" s="204"/>
      <c r="Q2574" s="204"/>
      <c r="R2574" s="204"/>
      <c r="S2574" s="204"/>
      <c r="T2574" s="205"/>
      <c r="AT2574" s="206" t="s">
        <v>178</v>
      </c>
      <c r="AU2574" s="206" t="s">
        <v>87</v>
      </c>
      <c r="AV2574" s="13" t="s">
        <v>87</v>
      </c>
      <c r="AW2574" s="13" t="s">
        <v>38</v>
      </c>
      <c r="AX2574" s="13" t="s">
        <v>77</v>
      </c>
      <c r="AY2574" s="206" t="s">
        <v>165</v>
      </c>
    </row>
    <row r="2575" spans="1:65" s="13" customFormat="1" ht="11.25">
      <c r="B2575" s="196"/>
      <c r="C2575" s="197"/>
      <c r="D2575" s="189" t="s">
        <v>178</v>
      </c>
      <c r="E2575" s="198" t="s">
        <v>21</v>
      </c>
      <c r="F2575" s="199" t="s">
        <v>3188</v>
      </c>
      <c r="G2575" s="197"/>
      <c r="H2575" s="200">
        <v>3.9790000000000001</v>
      </c>
      <c r="I2575" s="201"/>
      <c r="J2575" s="197"/>
      <c r="K2575" s="197"/>
      <c r="L2575" s="202"/>
      <c r="M2575" s="203"/>
      <c r="N2575" s="204"/>
      <c r="O2575" s="204"/>
      <c r="P2575" s="204"/>
      <c r="Q2575" s="204"/>
      <c r="R2575" s="204"/>
      <c r="S2575" s="204"/>
      <c r="T2575" s="205"/>
      <c r="AT2575" s="206" t="s">
        <v>178</v>
      </c>
      <c r="AU2575" s="206" t="s">
        <v>87</v>
      </c>
      <c r="AV2575" s="13" t="s">
        <v>87</v>
      </c>
      <c r="AW2575" s="13" t="s">
        <v>38</v>
      </c>
      <c r="AX2575" s="13" t="s">
        <v>77</v>
      </c>
      <c r="AY2575" s="206" t="s">
        <v>165</v>
      </c>
    </row>
    <row r="2576" spans="1:65" s="13" customFormat="1" ht="11.25">
      <c r="B2576" s="196"/>
      <c r="C2576" s="197"/>
      <c r="D2576" s="189" t="s">
        <v>178</v>
      </c>
      <c r="E2576" s="198" t="s">
        <v>21</v>
      </c>
      <c r="F2576" s="199" t="s">
        <v>3189</v>
      </c>
      <c r="G2576" s="197"/>
      <c r="H2576" s="200">
        <v>3.5</v>
      </c>
      <c r="I2576" s="201"/>
      <c r="J2576" s="197"/>
      <c r="K2576" s="197"/>
      <c r="L2576" s="202"/>
      <c r="M2576" s="203"/>
      <c r="N2576" s="204"/>
      <c r="O2576" s="204"/>
      <c r="P2576" s="204"/>
      <c r="Q2576" s="204"/>
      <c r="R2576" s="204"/>
      <c r="S2576" s="204"/>
      <c r="T2576" s="205"/>
      <c r="AT2576" s="206" t="s">
        <v>178</v>
      </c>
      <c r="AU2576" s="206" t="s">
        <v>87</v>
      </c>
      <c r="AV2576" s="13" t="s">
        <v>87</v>
      </c>
      <c r="AW2576" s="13" t="s">
        <v>38</v>
      </c>
      <c r="AX2576" s="13" t="s">
        <v>77</v>
      </c>
      <c r="AY2576" s="206" t="s">
        <v>165</v>
      </c>
    </row>
    <row r="2577" spans="1:65" s="16" customFormat="1" ht="11.25">
      <c r="B2577" s="228"/>
      <c r="C2577" s="229"/>
      <c r="D2577" s="189" t="s">
        <v>178</v>
      </c>
      <c r="E2577" s="230" t="s">
        <v>21</v>
      </c>
      <c r="F2577" s="231" t="s">
        <v>277</v>
      </c>
      <c r="G2577" s="229"/>
      <c r="H2577" s="232">
        <v>30.879000000000001</v>
      </c>
      <c r="I2577" s="233"/>
      <c r="J2577" s="229"/>
      <c r="K2577" s="229"/>
      <c r="L2577" s="234"/>
      <c r="M2577" s="235"/>
      <c r="N2577" s="236"/>
      <c r="O2577" s="236"/>
      <c r="P2577" s="236"/>
      <c r="Q2577" s="236"/>
      <c r="R2577" s="236"/>
      <c r="S2577" s="236"/>
      <c r="T2577" s="237"/>
      <c r="AT2577" s="238" t="s">
        <v>178</v>
      </c>
      <c r="AU2577" s="238" t="s">
        <v>87</v>
      </c>
      <c r="AV2577" s="16" t="s">
        <v>186</v>
      </c>
      <c r="AW2577" s="16" t="s">
        <v>38</v>
      </c>
      <c r="AX2577" s="16" t="s">
        <v>77</v>
      </c>
      <c r="AY2577" s="238" t="s">
        <v>165</v>
      </c>
    </row>
    <row r="2578" spans="1:65" s="15" customFormat="1" ht="11.25">
      <c r="B2578" s="218"/>
      <c r="C2578" s="219"/>
      <c r="D2578" s="189" t="s">
        <v>178</v>
      </c>
      <c r="E2578" s="220" t="s">
        <v>21</v>
      </c>
      <c r="F2578" s="221" t="s">
        <v>3190</v>
      </c>
      <c r="G2578" s="219"/>
      <c r="H2578" s="220" t="s">
        <v>21</v>
      </c>
      <c r="I2578" s="222"/>
      <c r="J2578" s="219"/>
      <c r="K2578" s="219"/>
      <c r="L2578" s="223"/>
      <c r="M2578" s="224"/>
      <c r="N2578" s="225"/>
      <c r="O2578" s="225"/>
      <c r="P2578" s="225"/>
      <c r="Q2578" s="225"/>
      <c r="R2578" s="225"/>
      <c r="S2578" s="225"/>
      <c r="T2578" s="226"/>
      <c r="AT2578" s="227" t="s">
        <v>178</v>
      </c>
      <c r="AU2578" s="227" t="s">
        <v>87</v>
      </c>
      <c r="AV2578" s="15" t="s">
        <v>85</v>
      </c>
      <c r="AW2578" s="15" t="s">
        <v>38</v>
      </c>
      <c r="AX2578" s="15" t="s">
        <v>77</v>
      </c>
      <c r="AY2578" s="227" t="s">
        <v>165</v>
      </c>
    </row>
    <row r="2579" spans="1:65" s="13" customFormat="1" ht="11.25">
      <c r="B2579" s="196"/>
      <c r="C2579" s="197"/>
      <c r="D2579" s="189" t="s">
        <v>178</v>
      </c>
      <c r="E2579" s="198" t="s">
        <v>21</v>
      </c>
      <c r="F2579" s="199" t="s">
        <v>3191</v>
      </c>
      <c r="G2579" s="197"/>
      <c r="H2579" s="200">
        <v>2.38</v>
      </c>
      <c r="I2579" s="201"/>
      <c r="J2579" s="197"/>
      <c r="K2579" s="197"/>
      <c r="L2579" s="202"/>
      <c r="M2579" s="203"/>
      <c r="N2579" s="204"/>
      <c r="O2579" s="204"/>
      <c r="P2579" s="204"/>
      <c r="Q2579" s="204"/>
      <c r="R2579" s="204"/>
      <c r="S2579" s="204"/>
      <c r="T2579" s="205"/>
      <c r="AT2579" s="206" t="s">
        <v>178</v>
      </c>
      <c r="AU2579" s="206" t="s">
        <v>87</v>
      </c>
      <c r="AV2579" s="13" t="s">
        <v>87</v>
      </c>
      <c r="AW2579" s="13" t="s">
        <v>38</v>
      </c>
      <c r="AX2579" s="13" t="s">
        <v>77</v>
      </c>
      <c r="AY2579" s="206" t="s">
        <v>165</v>
      </c>
    </row>
    <row r="2580" spans="1:65" s="13" customFormat="1" ht="11.25">
      <c r="B2580" s="196"/>
      <c r="C2580" s="197"/>
      <c r="D2580" s="189" t="s">
        <v>178</v>
      </c>
      <c r="E2580" s="198" t="s">
        <v>21</v>
      </c>
      <c r="F2580" s="199" t="s">
        <v>3192</v>
      </c>
      <c r="G2580" s="197"/>
      <c r="H2580" s="200">
        <v>3.45</v>
      </c>
      <c r="I2580" s="201"/>
      <c r="J2580" s="197"/>
      <c r="K2580" s="197"/>
      <c r="L2580" s="202"/>
      <c r="M2580" s="203"/>
      <c r="N2580" s="204"/>
      <c r="O2580" s="204"/>
      <c r="P2580" s="204"/>
      <c r="Q2580" s="204"/>
      <c r="R2580" s="204"/>
      <c r="S2580" s="204"/>
      <c r="T2580" s="205"/>
      <c r="AT2580" s="206" t="s">
        <v>178</v>
      </c>
      <c r="AU2580" s="206" t="s">
        <v>87</v>
      </c>
      <c r="AV2580" s="13" t="s">
        <v>87</v>
      </c>
      <c r="AW2580" s="13" t="s">
        <v>38</v>
      </c>
      <c r="AX2580" s="13" t="s">
        <v>77</v>
      </c>
      <c r="AY2580" s="206" t="s">
        <v>165</v>
      </c>
    </row>
    <row r="2581" spans="1:65" s="13" customFormat="1" ht="11.25">
      <c r="B2581" s="196"/>
      <c r="C2581" s="197"/>
      <c r="D2581" s="189" t="s">
        <v>178</v>
      </c>
      <c r="E2581" s="198" t="s">
        <v>21</v>
      </c>
      <c r="F2581" s="199" t="s">
        <v>3193</v>
      </c>
      <c r="G2581" s="197"/>
      <c r="H2581" s="200">
        <v>4.7</v>
      </c>
      <c r="I2581" s="201"/>
      <c r="J2581" s="197"/>
      <c r="K2581" s="197"/>
      <c r="L2581" s="202"/>
      <c r="M2581" s="203"/>
      <c r="N2581" s="204"/>
      <c r="O2581" s="204"/>
      <c r="P2581" s="204"/>
      <c r="Q2581" s="204"/>
      <c r="R2581" s="204"/>
      <c r="S2581" s="204"/>
      <c r="T2581" s="205"/>
      <c r="AT2581" s="206" t="s">
        <v>178</v>
      </c>
      <c r="AU2581" s="206" t="s">
        <v>87</v>
      </c>
      <c r="AV2581" s="13" t="s">
        <v>87</v>
      </c>
      <c r="AW2581" s="13" t="s">
        <v>38</v>
      </c>
      <c r="AX2581" s="13" t="s">
        <v>77</v>
      </c>
      <c r="AY2581" s="206" t="s">
        <v>165</v>
      </c>
    </row>
    <row r="2582" spans="1:65" s="13" customFormat="1" ht="11.25">
      <c r="B2582" s="196"/>
      <c r="C2582" s="197"/>
      <c r="D2582" s="189" t="s">
        <v>178</v>
      </c>
      <c r="E2582" s="198" t="s">
        <v>21</v>
      </c>
      <c r="F2582" s="199" t="s">
        <v>3194</v>
      </c>
      <c r="G2582" s="197"/>
      <c r="H2582" s="200">
        <v>0.6</v>
      </c>
      <c r="I2582" s="201"/>
      <c r="J2582" s="197"/>
      <c r="K2582" s="197"/>
      <c r="L2582" s="202"/>
      <c r="M2582" s="203"/>
      <c r="N2582" s="204"/>
      <c r="O2582" s="204"/>
      <c r="P2582" s="204"/>
      <c r="Q2582" s="204"/>
      <c r="R2582" s="204"/>
      <c r="S2582" s="204"/>
      <c r="T2582" s="205"/>
      <c r="AT2582" s="206" t="s">
        <v>178</v>
      </c>
      <c r="AU2582" s="206" t="s">
        <v>87</v>
      </c>
      <c r="AV2582" s="13" t="s">
        <v>87</v>
      </c>
      <c r="AW2582" s="13" t="s">
        <v>38</v>
      </c>
      <c r="AX2582" s="13" t="s">
        <v>77</v>
      </c>
      <c r="AY2582" s="206" t="s">
        <v>165</v>
      </c>
    </row>
    <row r="2583" spans="1:65" s="16" customFormat="1" ht="11.25">
      <c r="B2583" s="228"/>
      <c r="C2583" s="229"/>
      <c r="D2583" s="189" t="s">
        <v>178</v>
      </c>
      <c r="E2583" s="230" t="s">
        <v>21</v>
      </c>
      <c r="F2583" s="231" t="s">
        <v>277</v>
      </c>
      <c r="G2583" s="229"/>
      <c r="H2583" s="232">
        <v>11.13</v>
      </c>
      <c r="I2583" s="233"/>
      <c r="J2583" s="229"/>
      <c r="K2583" s="229"/>
      <c r="L2583" s="234"/>
      <c r="M2583" s="235"/>
      <c r="N2583" s="236"/>
      <c r="O2583" s="236"/>
      <c r="P2583" s="236"/>
      <c r="Q2583" s="236"/>
      <c r="R2583" s="236"/>
      <c r="S2583" s="236"/>
      <c r="T2583" s="237"/>
      <c r="AT2583" s="238" t="s">
        <v>178</v>
      </c>
      <c r="AU2583" s="238" t="s">
        <v>87</v>
      </c>
      <c r="AV2583" s="16" t="s">
        <v>186</v>
      </c>
      <c r="AW2583" s="16" t="s">
        <v>38</v>
      </c>
      <c r="AX2583" s="16" t="s">
        <v>77</v>
      </c>
      <c r="AY2583" s="238" t="s">
        <v>165</v>
      </c>
    </row>
    <row r="2584" spans="1:65" s="14" customFormat="1" ht="11.25">
      <c r="B2584" s="207"/>
      <c r="C2584" s="208"/>
      <c r="D2584" s="189" t="s">
        <v>178</v>
      </c>
      <c r="E2584" s="209" t="s">
        <v>21</v>
      </c>
      <c r="F2584" s="210" t="s">
        <v>180</v>
      </c>
      <c r="G2584" s="208"/>
      <c r="H2584" s="211">
        <v>42.009</v>
      </c>
      <c r="I2584" s="212"/>
      <c r="J2584" s="208"/>
      <c r="K2584" s="208"/>
      <c r="L2584" s="213"/>
      <c r="M2584" s="214"/>
      <c r="N2584" s="215"/>
      <c r="O2584" s="215"/>
      <c r="P2584" s="215"/>
      <c r="Q2584" s="215"/>
      <c r="R2584" s="215"/>
      <c r="S2584" s="215"/>
      <c r="T2584" s="216"/>
      <c r="AT2584" s="217" t="s">
        <v>178</v>
      </c>
      <c r="AU2584" s="217" t="s">
        <v>87</v>
      </c>
      <c r="AV2584" s="14" t="s">
        <v>172</v>
      </c>
      <c r="AW2584" s="14" t="s">
        <v>38</v>
      </c>
      <c r="AX2584" s="14" t="s">
        <v>85</v>
      </c>
      <c r="AY2584" s="217" t="s">
        <v>165</v>
      </c>
    </row>
    <row r="2585" spans="1:65" s="2" customFormat="1" ht="16.5" customHeight="1">
      <c r="A2585" s="37"/>
      <c r="B2585" s="38"/>
      <c r="C2585" s="239" t="s">
        <v>3195</v>
      </c>
      <c r="D2585" s="239" t="s">
        <v>281</v>
      </c>
      <c r="E2585" s="240" t="s">
        <v>3196</v>
      </c>
      <c r="F2585" s="241" t="s">
        <v>3197</v>
      </c>
      <c r="G2585" s="242" t="s">
        <v>189</v>
      </c>
      <c r="H2585" s="243">
        <v>32.113999999999997</v>
      </c>
      <c r="I2585" s="244"/>
      <c r="J2585" s="245">
        <f>ROUND(I2585*H2585,2)</f>
        <v>0</v>
      </c>
      <c r="K2585" s="241" t="s">
        <v>171</v>
      </c>
      <c r="L2585" s="246"/>
      <c r="M2585" s="247" t="s">
        <v>21</v>
      </c>
      <c r="N2585" s="248" t="s">
        <v>48</v>
      </c>
      <c r="O2585" s="67"/>
      <c r="P2585" s="185">
        <f>O2585*H2585</f>
        <v>0</v>
      </c>
      <c r="Q2585" s="185">
        <v>1E-3</v>
      </c>
      <c r="R2585" s="185">
        <f>Q2585*H2585</f>
        <v>3.2113999999999997E-2</v>
      </c>
      <c r="S2585" s="185">
        <v>0</v>
      </c>
      <c r="T2585" s="186">
        <f>S2585*H2585</f>
        <v>0</v>
      </c>
      <c r="U2585" s="37"/>
      <c r="V2585" s="37"/>
      <c r="W2585" s="37"/>
      <c r="X2585" s="37"/>
      <c r="Y2585" s="37"/>
      <c r="Z2585" s="37"/>
      <c r="AA2585" s="37"/>
      <c r="AB2585" s="37"/>
      <c r="AC2585" s="37"/>
      <c r="AD2585" s="37"/>
      <c r="AE2585" s="37"/>
      <c r="AR2585" s="187" t="s">
        <v>404</v>
      </c>
      <c r="AT2585" s="187" t="s">
        <v>281</v>
      </c>
      <c r="AU2585" s="187" t="s">
        <v>87</v>
      </c>
      <c r="AY2585" s="20" t="s">
        <v>165</v>
      </c>
      <c r="BE2585" s="188">
        <f>IF(N2585="základní",J2585,0)</f>
        <v>0</v>
      </c>
      <c r="BF2585" s="188">
        <f>IF(N2585="snížená",J2585,0)</f>
        <v>0</v>
      </c>
      <c r="BG2585" s="188">
        <f>IF(N2585="zákl. přenesená",J2585,0)</f>
        <v>0</v>
      </c>
      <c r="BH2585" s="188">
        <f>IF(N2585="sníž. přenesená",J2585,0)</f>
        <v>0</v>
      </c>
      <c r="BI2585" s="188">
        <f>IF(N2585="nulová",J2585,0)</f>
        <v>0</v>
      </c>
      <c r="BJ2585" s="20" t="s">
        <v>85</v>
      </c>
      <c r="BK2585" s="188">
        <f>ROUND(I2585*H2585,2)</f>
        <v>0</v>
      </c>
      <c r="BL2585" s="20" t="s">
        <v>286</v>
      </c>
      <c r="BM2585" s="187" t="s">
        <v>3198</v>
      </c>
    </row>
    <row r="2586" spans="1:65" s="2" customFormat="1" ht="11.25">
      <c r="A2586" s="37"/>
      <c r="B2586" s="38"/>
      <c r="C2586" s="39"/>
      <c r="D2586" s="189" t="s">
        <v>174</v>
      </c>
      <c r="E2586" s="39"/>
      <c r="F2586" s="190" t="s">
        <v>3197</v>
      </c>
      <c r="G2586" s="39"/>
      <c r="H2586" s="39"/>
      <c r="I2586" s="191"/>
      <c r="J2586" s="39"/>
      <c r="K2586" s="39"/>
      <c r="L2586" s="42"/>
      <c r="M2586" s="192"/>
      <c r="N2586" s="193"/>
      <c r="O2586" s="67"/>
      <c r="P2586" s="67"/>
      <c r="Q2586" s="67"/>
      <c r="R2586" s="67"/>
      <c r="S2586" s="67"/>
      <c r="T2586" s="68"/>
      <c r="U2586" s="37"/>
      <c r="V2586" s="37"/>
      <c r="W2586" s="37"/>
      <c r="X2586" s="37"/>
      <c r="Y2586" s="37"/>
      <c r="Z2586" s="37"/>
      <c r="AA2586" s="37"/>
      <c r="AB2586" s="37"/>
      <c r="AC2586" s="37"/>
      <c r="AD2586" s="37"/>
      <c r="AE2586" s="37"/>
      <c r="AT2586" s="20" t="s">
        <v>174</v>
      </c>
      <c r="AU2586" s="20" t="s">
        <v>87</v>
      </c>
    </row>
    <row r="2587" spans="1:65" s="13" customFormat="1" ht="11.25">
      <c r="B2587" s="196"/>
      <c r="C2587" s="197"/>
      <c r="D2587" s="189" t="s">
        <v>178</v>
      </c>
      <c r="E2587" s="198" t="s">
        <v>21</v>
      </c>
      <c r="F2587" s="199" t="s">
        <v>3199</v>
      </c>
      <c r="G2587" s="197"/>
      <c r="H2587" s="200">
        <v>3.4340000000000002</v>
      </c>
      <c r="I2587" s="201"/>
      <c r="J2587" s="197"/>
      <c r="K2587" s="197"/>
      <c r="L2587" s="202"/>
      <c r="M2587" s="203"/>
      <c r="N2587" s="204"/>
      <c r="O2587" s="204"/>
      <c r="P2587" s="204"/>
      <c r="Q2587" s="204"/>
      <c r="R2587" s="204"/>
      <c r="S2587" s="204"/>
      <c r="T2587" s="205"/>
      <c r="AT2587" s="206" t="s">
        <v>178</v>
      </c>
      <c r="AU2587" s="206" t="s">
        <v>87</v>
      </c>
      <c r="AV2587" s="13" t="s">
        <v>87</v>
      </c>
      <c r="AW2587" s="13" t="s">
        <v>38</v>
      </c>
      <c r="AX2587" s="13" t="s">
        <v>77</v>
      </c>
      <c r="AY2587" s="206" t="s">
        <v>165</v>
      </c>
    </row>
    <row r="2588" spans="1:65" s="13" customFormat="1" ht="11.25">
      <c r="B2588" s="196"/>
      <c r="C2588" s="197"/>
      <c r="D2588" s="189" t="s">
        <v>178</v>
      </c>
      <c r="E2588" s="198" t="s">
        <v>21</v>
      </c>
      <c r="F2588" s="199" t="s">
        <v>3200</v>
      </c>
      <c r="G2588" s="197"/>
      <c r="H2588" s="200">
        <v>2.4</v>
      </c>
      <c r="I2588" s="201"/>
      <c r="J2588" s="197"/>
      <c r="K2588" s="197"/>
      <c r="L2588" s="202"/>
      <c r="M2588" s="203"/>
      <c r="N2588" s="204"/>
      <c r="O2588" s="204"/>
      <c r="P2588" s="204"/>
      <c r="Q2588" s="204"/>
      <c r="R2588" s="204"/>
      <c r="S2588" s="204"/>
      <c r="T2588" s="205"/>
      <c r="AT2588" s="206" t="s">
        <v>178</v>
      </c>
      <c r="AU2588" s="206" t="s">
        <v>87</v>
      </c>
      <c r="AV2588" s="13" t="s">
        <v>87</v>
      </c>
      <c r="AW2588" s="13" t="s">
        <v>38</v>
      </c>
      <c r="AX2588" s="13" t="s">
        <v>77</v>
      </c>
      <c r="AY2588" s="206" t="s">
        <v>165</v>
      </c>
    </row>
    <row r="2589" spans="1:65" s="13" customFormat="1" ht="11.25">
      <c r="B2589" s="196"/>
      <c r="C2589" s="197"/>
      <c r="D2589" s="189" t="s">
        <v>178</v>
      </c>
      <c r="E2589" s="198" t="s">
        <v>21</v>
      </c>
      <c r="F2589" s="199" t="s">
        <v>3201</v>
      </c>
      <c r="G2589" s="197"/>
      <c r="H2589" s="200">
        <v>3.7440000000000002</v>
      </c>
      <c r="I2589" s="201"/>
      <c r="J2589" s="197"/>
      <c r="K2589" s="197"/>
      <c r="L2589" s="202"/>
      <c r="M2589" s="203"/>
      <c r="N2589" s="204"/>
      <c r="O2589" s="204"/>
      <c r="P2589" s="204"/>
      <c r="Q2589" s="204"/>
      <c r="R2589" s="204"/>
      <c r="S2589" s="204"/>
      <c r="T2589" s="205"/>
      <c r="AT2589" s="206" t="s">
        <v>178</v>
      </c>
      <c r="AU2589" s="206" t="s">
        <v>87</v>
      </c>
      <c r="AV2589" s="13" t="s">
        <v>87</v>
      </c>
      <c r="AW2589" s="13" t="s">
        <v>38</v>
      </c>
      <c r="AX2589" s="13" t="s">
        <v>77</v>
      </c>
      <c r="AY2589" s="206" t="s">
        <v>165</v>
      </c>
    </row>
    <row r="2590" spans="1:65" s="13" customFormat="1" ht="11.25">
      <c r="B2590" s="196"/>
      <c r="C2590" s="197"/>
      <c r="D2590" s="189" t="s">
        <v>178</v>
      </c>
      <c r="E2590" s="198" t="s">
        <v>21</v>
      </c>
      <c r="F2590" s="199" t="s">
        <v>3202</v>
      </c>
      <c r="G2590" s="197"/>
      <c r="H2590" s="200">
        <v>3.22</v>
      </c>
      <c r="I2590" s="201"/>
      <c r="J2590" s="197"/>
      <c r="K2590" s="197"/>
      <c r="L2590" s="202"/>
      <c r="M2590" s="203"/>
      <c r="N2590" s="204"/>
      <c r="O2590" s="204"/>
      <c r="P2590" s="204"/>
      <c r="Q2590" s="204"/>
      <c r="R2590" s="204"/>
      <c r="S2590" s="204"/>
      <c r="T2590" s="205"/>
      <c r="AT2590" s="206" t="s">
        <v>178</v>
      </c>
      <c r="AU2590" s="206" t="s">
        <v>87</v>
      </c>
      <c r="AV2590" s="13" t="s">
        <v>87</v>
      </c>
      <c r="AW2590" s="13" t="s">
        <v>38</v>
      </c>
      <c r="AX2590" s="13" t="s">
        <v>77</v>
      </c>
      <c r="AY2590" s="206" t="s">
        <v>165</v>
      </c>
    </row>
    <row r="2591" spans="1:65" s="13" customFormat="1" ht="11.25">
      <c r="B2591" s="196"/>
      <c r="C2591" s="197"/>
      <c r="D2591" s="189" t="s">
        <v>178</v>
      </c>
      <c r="E2591" s="198" t="s">
        <v>21</v>
      </c>
      <c r="F2591" s="199" t="s">
        <v>3203</v>
      </c>
      <c r="G2591" s="197"/>
      <c r="H2591" s="200">
        <v>7.6959999999999997</v>
      </c>
      <c r="I2591" s="201"/>
      <c r="J2591" s="197"/>
      <c r="K2591" s="197"/>
      <c r="L2591" s="202"/>
      <c r="M2591" s="203"/>
      <c r="N2591" s="204"/>
      <c r="O2591" s="204"/>
      <c r="P2591" s="204"/>
      <c r="Q2591" s="204"/>
      <c r="R2591" s="204"/>
      <c r="S2591" s="204"/>
      <c r="T2591" s="205"/>
      <c r="AT2591" s="206" t="s">
        <v>178</v>
      </c>
      <c r="AU2591" s="206" t="s">
        <v>87</v>
      </c>
      <c r="AV2591" s="13" t="s">
        <v>87</v>
      </c>
      <c r="AW2591" s="13" t="s">
        <v>38</v>
      </c>
      <c r="AX2591" s="13" t="s">
        <v>77</v>
      </c>
      <c r="AY2591" s="206" t="s">
        <v>165</v>
      </c>
    </row>
    <row r="2592" spans="1:65" s="13" customFormat="1" ht="11.25">
      <c r="B2592" s="196"/>
      <c r="C2592" s="197"/>
      <c r="D2592" s="189" t="s">
        <v>178</v>
      </c>
      <c r="E2592" s="198" t="s">
        <v>21</v>
      </c>
      <c r="F2592" s="199" t="s">
        <v>3204</v>
      </c>
      <c r="G2592" s="197"/>
      <c r="H2592" s="200">
        <v>3.8420000000000001</v>
      </c>
      <c r="I2592" s="201"/>
      <c r="J2592" s="197"/>
      <c r="K2592" s="197"/>
      <c r="L2592" s="202"/>
      <c r="M2592" s="203"/>
      <c r="N2592" s="204"/>
      <c r="O2592" s="204"/>
      <c r="P2592" s="204"/>
      <c r="Q2592" s="204"/>
      <c r="R2592" s="204"/>
      <c r="S2592" s="204"/>
      <c r="T2592" s="205"/>
      <c r="AT2592" s="206" t="s">
        <v>178</v>
      </c>
      <c r="AU2592" s="206" t="s">
        <v>87</v>
      </c>
      <c r="AV2592" s="13" t="s">
        <v>87</v>
      </c>
      <c r="AW2592" s="13" t="s">
        <v>38</v>
      </c>
      <c r="AX2592" s="13" t="s">
        <v>77</v>
      </c>
      <c r="AY2592" s="206" t="s">
        <v>165</v>
      </c>
    </row>
    <row r="2593" spans="1:65" s="13" customFormat="1" ht="11.25">
      <c r="B2593" s="196"/>
      <c r="C2593" s="197"/>
      <c r="D2593" s="189" t="s">
        <v>178</v>
      </c>
      <c r="E2593" s="198" t="s">
        <v>21</v>
      </c>
      <c r="F2593" s="199" t="s">
        <v>3205</v>
      </c>
      <c r="G2593" s="197"/>
      <c r="H2593" s="200">
        <v>4.1379999999999999</v>
      </c>
      <c r="I2593" s="201"/>
      <c r="J2593" s="197"/>
      <c r="K2593" s="197"/>
      <c r="L2593" s="202"/>
      <c r="M2593" s="203"/>
      <c r="N2593" s="204"/>
      <c r="O2593" s="204"/>
      <c r="P2593" s="204"/>
      <c r="Q2593" s="204"/>
      <c r="R2593" s="204"/>
      <c r="S2593" s="204"/>
      <c r="T2593" s="205"/>
      <c r="AT2593" s="206" t="s">
        <v>178</v>
      </c>
      <c r="AU2593" s="206" t="s">
        <v>87</v>
      </c>
      <c r="AV2593" s="13" t="s">
        <v>87</v>
      </c>
      <c r="AW2593" s="13" t="s">
        <v>38</v>
      </c>
      <c r="AX2593" s="13" t="s">
        <v>77</v>
      </c>
      <c r="AY2593" s="206" t="s">
        <v>165</v>
      </c>
    </row>
    <row r="2594" spans="1:65" s="13" customFormat="1" ht="11.25">
      <c r="B2594" s="196"/>
      <c r="C2594" s="197"/>
      <c r="D2594" s="189" t="s">
        <v>178</v>
      </c>
      <c r="E2594" s="198" t="s">
        <v>21</v>
      </c>
      <c r="F2594" s="199" t="s">
        <v>3206</v>
      </c>
      <c r="G2594" s="197"/>
      <c r="H2594" s="200">
        <v>3.64</v>
      </c>
      <c r="I2594" s="201"/>
      <c r="J2594" s="197"/>
      <c r="K2594" s="197"/>
      <c r="L2594" s="202"/>
      <c r="M2594" s="203"/>
      <c r="N2594" s="204"/>
      <c r="O2594" s="204"/>
      <c r="P2594" s="204"/>
      <c r="Q2594" s="204"/>
      <c r="R2594" s="204"/>
      <c r="S2594" s="204"/>
      <c r="T2594" s="205"/>
      <c r="AT2594" s="206" t="s">
        <v>178</v>
      </c>
      <c r="AU2594" s="206" t="s">
        <v>87</v>
      </c>
      <c r="AV2594" s="13" t="s">
        <v>87</v>
      </c>
      <c r="AW2594" s="13" t="s">
        <v>38</v>
      </c>
      <c r="AX2594" s="13" t="s">
        <v>77</v>
      </c>
      <c r="AY2594" s="206" t="s">
        <v>165</v>
      </c>
    </row>
    <row r="2595" spans="1:65" s="14" customFormat="1" ht="11.25">
      <c r="B2595" s="207"/>
      <c r="C2595" s="208"/>
      <c r="D2595" s="189" t="s">
        <v>178</v>
      </c>
      <c r="E2595" s="209" t="s">
        <v>21</v>
      </c>
      <c r="F2595" s="210" t="s">
        <v>180</v>
      </c>
      <c r="G2595" s="208"/>
      <c r="H2595" s="211">
        <v>32.113999999999997</v>
      </c>
      <c r="I2595" s="212"/>
      <c r="J2595" s="208"/>
      <c r="K2595" s="208"/>
      <c r="L2595" s="213"/>
      <c r="M2595" s="214"/>
      <c r="N2595" s="215"/>
      <c r="O2595" s="215"/>
      <c r="P2595" s="215"/>
      <c r="Q2595" s="215"/>
      <c r="R2595" s="215"/>
      <c r="S2595" s="215"/>
      <c r="T2595" s="216"/>
      <c r="AT2595" s="217" t="s">
        <v>178</v>
      </c>
      <c r="AU2595" s="217" t="s">
        <v>87</v>
      </c>
      <c r="AV2595" s="14" t="s">
        <v>172</v>
      </c>
      <c r="AW2595" s="14" t="s">
        <v>38</v>
      </c>
      <c r="AX2595" s="14" t="s">
        <v>85</v>
      </c>
      <c r="AY2595" s="217" t="s">
        <v>165</v>
      </c>
    </row>
    <row r="2596" spans="1:65" s="2" customFormat="1" ht="16.5" customHeight="1">
      <c r="A2596" s="37"/>
      <c r="B2596" s="38"/>
      <c r="C2596" s="239" t="s">
        <v>3207</v>
      </c>
      <c r="D2596" s="239" t="s">
        <v>281</v>
      </c>
      <c r="E2596" s="240" t="s">
        <v>3208</v>
      </c>
      <c r="F2596" s="241" t="s">
        <v>3209</v>
      </c>
      <c r="G2596" s="242" t="s">
        <v>189</v>
      </c>
      <c r="H2596" s="243">
        <v>11.574999999999999</v>
      </c>
      <c r="I2596" s="244"/>
      <c r="J2596" s="245">
        <f>ROUND(I2596*H2596,2)</f>
        <v>0</v>
      </c>
      <c r="K2596" s="241" t="s">
        <v>171</v>
      </c>
      <c r="L2596" s="246"/>
      <c r="M2596" s="247" t="s">
        <v>21</v>
      </c>
      <c r="N2596" s="248" t="s">
        <v>48</v>
      </c>
      <c r="O2596" s="67"/>
      <c r="P2596" s="185">
        <f>O2596*H2596</f>
        <v>0</v>
      </c>
      <c r="Q2596" s="185">
        <v>1.5E-3</v>
      </c>
      <c r="R2596" s="185">
        <f>Q2596*H2596</f>
        <v>1.7362499999999999E-2</v>
      </c>
      <c r="S2596" s="185">
        <v>0</v>
      </c>
      <c r="T2596" s="186">
        <f>S2596*H2596</f>
        <v>0</v>
      </c>
      <c r="U2596" s="37"/>
      <c r="V2596" s="37"/>
      <c r="W2596" s="37"/>
      <c r="X2596" s="37"/>
      <c r="Y2596" s="37"/>
      <c r="Z2596" s="37"/>
      <c r="AA2596" s="37"/>
      <c r="AB2596" s="37"/>
      <c r="AC2596" s="37"/>
      <c r="AD2596" s="37"/>
      <c r="AE2596" s="37"/>
      <c r="AR2596" s="187" t="s">
        <v>404</v>
      </c>
      <c r="AT2596" s="187" t="s">
        <v>281</v>
      </c>
      <c r="AU2596" s="187" t="s">
        <v>87</v>
      </c>
      <c r="AY2596" s="20" t="s">
        <v>165</v>
      </c>
      <c r="BE2596" s="188">
        <f>IF(N2596="základní",J2596,0)</f>
        <v>0</v>
      </c>
      <c r="BF2596" s="188">
        <f>IF(N2596="snížená",J2596,0)</f>
        <v>0</v>
      </c>
      <c r="BG2596" s="188">
        <f>IF(N2596="zákl. přenesená",J2596,0)</f>
        <v>0</v>
      </c>
      <c r="BH2596" s="188">
        <f>IF(N2596="sníž. přenesená",J2596,0)</f>
        <v>0</v>
      </c>
      <c r="BI2596" s="188">
        <f>IF(N2596="nulová",J2596,0)</f>
        <v>0</v>
      </c>
      <c r="BJ2596" s="20" t="s">
        <v>85</v>
      </c>
      <c r="BK2596" s="188">
        <f>ROUND(I2596*H2596,2)</f>
        <v>0</v>
      </c>
      <c r="BL2596" s="20" t="s">
        <v>286</v>
      </c>
      <c r="BM2596" s="187" t="s">
        <v>3210</v>
      </c>
    </row>
    <row r="2597" spans="1:65" s="2" customFormat="1" ht="11.25">
      <c r="A2597" s="37"/>
      <c r="B2597" s="38"/>
      <c r="C2597" s="39"/>
      <c r="D2597" s="189" t="s">
        <v>174</v>
      </c>
      <c r="E2597" s="39"/>
      <c r="F2597" s="190" t="s">
        <v>3209</v>
      </c>
      <c r="G2597" s="39"/>
      <c r="H2597" s="39"/>
      <c r="I2597" s="191"/>
      <c r="J2597" s="39"/>
      <c r="K2597" s="39"/>
      <c r="L2597" s="42"/>
      <c r="M2597" s="192"/>
      <c r="N2597" s="193"/>
      <c r="O2597" s="67"/>
      <c r="P2597" s="67"/>
      <c r="Q2597" s="67"/>
      <c r="R2597" s="67"/>
      <c r="S2597" s="67"/>
      <c r="T2597" s="68"/>
      <c r="U2597" s="37"/>
      <c r="V2597" s="37"/>
      <c r="W2597" s="37"/>
      <c r="X2597" s="37"/>
      <c r="Y2597" s="37"/>
      <c r="Z2597" s="37"/>
      <c r="AA2597" s="37"/>
      <c r="AB2597" s="37"/>
      <c r="AC2597" s="37"/>
      <c r="AD2597" s="37"/>
      <c r="AE2597" s="37"/>
      <c r="AT2597" s="20" t="s">
        <v>174</v>
      </c>
      <c r="AU2597" s="20" t="s">
        <v>87</v>
      </c>
    </row>
    <row r="2598" spans="1:65" s="15" customFormat="1" ht="11.25">
      <c r="B2598" s="218"/>
      <c r="C2598" s="219"/>
      <c r="D2598" s="189" t="s">
        <v>178</v>
      </c>
      <c r="E2598" s="220" t="s">
        <v>21</v>
      </c>
      <c r="F2598" s="221" t="s">
        <v>3190</v>
      </c>
      <c r="G2598" s="219"/>
      <c r="H2598" s="220" t="s">
        <v>21</v>
      </c>
      <c r="I2598" s="222"/>
      <c r="J2598" s="219"/>
      <c r="K2598" s="219"/>
      <c r="L2598" s="223"/>
      <c r="M2598" s="224"/>
      <c r="N2598" s="225"/>
      <c r="O2598" s="225"/>
      <c r="P2598" s="225"/>
      <c r="Q2598" s="225"/>
      <c r="R2598" s="225"/>
      <c r="S2598" s="225"/>
      <c r="T2598" s="226"/>
      <c r="AT2598" s="227" t="s">
        <v>178</v>
      </c>
      <c r="AU2598" s="227" t="s">
        <v>87</v>
      </c>
      <c r="AV2598" s="15" t="s">
        <v>85</v>
      </c>
      <c r="AW2598" s="15" t="s">
        <v>38</v>
      </c>
      <c r="AX2598" s="15" t="s">
        <v>77</v>
      </c>
      <c r="AY2598" s="227" t="s">
        <v>165</v>
      </c>
    </row>
    <row r="2599" spans="1:65" s="13" customFormat="1" ht="11.25">
      <c r="B2599" s="196"/>
      <c r="C2599" s="197"/>
      <c r="D2599" s="189" t="s">
        <v>178</v>
      </c>
      <c r="E2599" s="198" t="s">
        <v>21</v>
      </c>
      <c r="F2599" s="199" t="s">
        <v>3211</v>
      </c>
      <c r="G2599" s="197"/>
      <c r="H2599" s="200">
        <v>2.4750000000000001</v>
      </c>
      <c r="I2599" s="201"/>
      <c r="J2599" s="197"/>
      <c r="K2599" s="197"/>
      <c r="L2599" s="202"/>
      <c r="M2599" s="203"/>
      <c r="N2599" s="204"/>
      <c r="O2599" s="204"/>
      <c r="P2599" s="204"/>
      <c r="Q2599" s="204"/>
      <c r="R2599" s="204"/>
      <c r="S2599" s="204"/>
      <c r="T2599" s="205"/>
      <c r="AT2599" s="206" t="s">
        <v>178</v>
      </c>
      <c r="AU2599" s="206" t="s">
        <v>87</v>
      </c>
      <c r="AV2599" s="13" t="s">
        <v>87</v>
      </c>
      <c r="AW2599" s="13" t="s">
        <v>38</v>
      </c>
      <c r="AX2599" s="13" t="s">
        <v>77</v>
      </c>
      <c r="AY2599" s="206" t="s">
        <v>165</v>
      </c>
    </row>
    <row r="2600" spans="1:65" s="13" customFormat="1" ht="11.25">
      <c r="B2600" s="196"/>
      <c r="C2600" s="197"/>
      <c r="D2600" s="189" t="s">
        <v>178</v>
      </c>
      <c r="E2600" s="198" t="s">
        <v>21</v>
      </c>
      <c r="F2600" s="199" t="s">
        <v>3212</v>
      </c>
      <c r="G2600" s="197"/>
      <c r="H2600" s="200">
        <v>3.5880000000000001</v>
      </c>
      <c r="I2600" s="201"/>
      <c r="J2600" s="197"/>
      <c r="K2600" s="197"/>
      <c r="L2600" s="202"/>
      <c r="M2600" s="203"/>
      <c r="N2600" s="204"/>
      <c r="O2600" s="204"/>
      <c r="P2600" s="204"/>
      <c r="Q2600" s="204"/>
      <c r="R2600" s="204"/>
      <c r="S2600" s="204"/>
      <c r="T2600" s="205"/>
      <c r="AT2600" s="206" t="s">
        <v>178</v>
      </c>
      <c r="AU2600" s="206" t="s">
        <v>87</v>
      </c>
      <c r="AV2600" s="13" t="s">
        <v>87</v>
      </c>
      <c r="AW2600" s="13" t="s">
        <v>38</v>
      </c>
      <c r="AX2600" s="13" t="s">
        <v>77</v>
      </c>
      <c r="AY2600" s="206" t="s">
        <v>165</v>
      </c>
    </row>
    <row r="2601" spans="1:65" s="13" customFormat="1" ht="11.25">
      <c r="B2601" s="196"/>
      <c r="C2601" s="197"/>
      <c r="D2601" s="189" t="s">
        <v>178</v>
      </c>
      <c r="E2601" s="198" t="s">
        <v>21</v>
      </c>
      <c r="F2601" s="199" t="s">
        <v>3213</v>
      </c>
      <c r="G2601" s="197"/>
      <c r="H2601" s="200">
        <v>4.8879999999999999</v>
      </c>
      <c r="I2601" s="201"/>
      <c r="J2601" s="197"/>
      <c r="K2601" s="197"/>
      <c r="L2601" s="202"/>
      <c r="M2601" s="203"/>
      <c r="N2601" s="204"/>
      <c r="O2601" s="204"/>
      <c r="P2601" s="204"/>
      <c r="Q2601" s="204"/>
      <c r="R2601" s="204"/>
      <c r="S2601" s="204"/>
      <c r="T2601" s="205"/>
      <c r="AT2601" s="206" t="s">
        <v>178</v>
      </c>
      <c r="AU2601" s="206" t="s">
        <v>87</v>
      </c>
      <c r="AV2601" s="13" t="s">
        <v>87</v>
      </c>
      <c r="AW2601" s="13" t="s">
        <v>38</v>
      </c>
      <c r="AX2601" s="13" t="s">
        <v>77</v>
      </c>
      <c r="AY2601" s="206" t="s">
        <v>165</v>
      </c>
    </row>
    <row r="2602" spans="1:65" s="13" customFormat="1" ht="11.25">
      <c r="B2602" s="196"/>
      <c r="C2602" s="197"/>
      <c r="D2602" s="189" t="s">
        <v>178</v>
      </c>
      <c r="E2602" s="198" t="s">
        <v>21</v>
      </c>
      <c r="F2602" s="199" t="s">
        <v>3214</v>
      </c>
      <c r="G2602" s="197"/>
      <c r="H2602" s="200">
        <v>0.624</v>
      </c>
      <c r="I2602" s="201"/>
      <c r="J2602" s="197"/>
      <c r="K2602" s="197"/>
      <c r="L2602" s="202"/>
      <c r="M2602" s="203"/>
      <c r="N2602" s="204"/>
      <c r="O2602" s="204"/>
      <c r="P2602" s="204"/>
      <c r="Q2602" s="204"/>
      <c r="R2602" s="204"/>
      <c r="S2602" s="204"/>
      <c r="T2602" s="205"/>
      <c r="AT2602" s="206" t="s">
        <v>178</v>
      </c>
      <c r="AU2602" s="206" t="s">
        <v>87</v>
      </c>
      <c r="AV2602" s="13" t="s">
        <v>87</v>
      </c>
      <c r="AW2602" s="13" t="s">
        <v>38</v>
      </c>
      <c r="AX2602" s="13" t="s">
        <v>77</v>
      </c>
      <c r="AY2602" s="206" t="s">
        <v>165</v>
      </c>
    </row>
    <row r="2603" spans="1:65" s="14" customFormat="1" ht="11.25">
      <c r="B2603" s="207"/>
      <c r="C2603" s="208"/>
      <c r="D2603" s="189" t="s">
        <v>178</v>
      </c>
      <c r="E2603" s="209" t="s">
        <v>21</v>
      </c>
      <c r="F2603" s="210" t="s">
        <v>180</v>
      </c>
      <c r="G2603" s="208"/>
      <c r="H2603" s="211">
        <v>11.574999999999999</v>
      </c>
      <c r="I2603" s="212"/>
      <c r="J2603" s="208"/>
      <c r="K2603" s="208"/>
      <c r="L2603" s="213"/>
      <c r="M2603" s="214"/>
      <c r="N2603" s="215"/>
      <c r="O2603" s="215"/>
      <c r="P2603" s="215"/>
      <c r="Q2603" s="215"/>
      <c r="R2603" s="215"/>
      <c r="S2603" s="215"/>
      <c r="T2603" s="216"/>
      <c r="AT2603" s="217" t="s">
        <v>178</v>
      </c>
      <c r="AU2603" s="217" t="s">
        <v>87</v>
      </c>
      <c r="AV2603" s="14" t="s">
        <v>172</v>
      </c>
      <c r="AW2603" s="14" t="s">
        <v>38</v>
      </c>
      <c r="AX2603" s="14" t="s">
        <v>85</v>
      </c>
      <c r="AY2603" s="217" t="s">
        <v>165</v>
      </c>
    </row>
    <row r="2604" spans="1:65" s="2" customFormat="1" ht="16.5" customHeight="1">
      <c r="A2604" s="37"/>
      <c r="B2604" s="38"/>
      <c r="C2604" s="239" t="s">
        <v>3215</v>
      </c>
      <c r="D2604" s="239" t="s">
        <v>281</v>
      </c>
      <c r="E2604" s="240" t="s">
        <v>3216</v>
      </c>
      <c r="F2604" s="241" t="s">
        <v>3217</v>
      </c>
      <c r="G2604" s="242" t="s">
        <v>3218</v>
      </c>
      <c r="H2604" s="243">
        <v>15</v>
      </c>
      <c r="I2604" s="244"/>
      <c r="J2604" s="245">
        <f>ROUND(I2604*H2604,2)</f>
        <v>0</v>
      </c>
      <c r="K2604" s="241" t="s">
        <v>171</v>
      </c>
      <c r="L2604" s="246"/>
      <c r="M2604" s="247" t="s">
        <v>21</v>
      </c>
      <c r="N2604" s="248" t="s">
        <v>48</v>
      </c>
      <c r="O2604" s="67"/>
      <c r="P2604" s="185">
        <f>O2604*H2604</f>
        <v>0</v>
      </c>
      <c r="Q2604" s="185">
        <v>2.0000000000000001E-4</v>
      </c>
      <c r="R2604" s="185">
        <f>Q2604*H2604</f>
        <v>3.0000000000000001E-3</v>
      </c>
      <c r="S2604" s="185">
        <v>0</v>
      </c>
      <c r="T2604" s="186">
        <f>S2604*H2604</f>
        <v>0</v>
      </c>
      <c r="U2604" s="37"/>
      <c r="V2604" s="37"/>
      <c r="W2604" s="37"/>
      <c r="X2604" s="37"/>
      <c r="Y2604" s="37"/>
      <c r="Z2604" s="37"/>
      <c r="AA2604" s="37"/>
      <c r="AB2604" s="37"/>
      <c r="AC2604" s="37"/>
      <c r="AD2604" s="37"/>
      <c r="AE2604" s="37"/>
      <c r="AR2604" s="187" t="s">
        <v>404</v>
      </c>
      <c r="AT2604" s="187" t="s">
        <v>281</v>
      </c>
      <c r="AU2604" s="187" t="s">
        <v>87</v>
      </c>
      <c r="AY2604" s="20" t="s">
        <v>165</v>
      </c>
      <c r="BE2604" s="188">
        <f>IF(N2604="základní",J2604,0)</f>
        <v>0</v>
      </c>
      <c r="BF2604" s="188">
        <f>IF(N2604="snížená",J2604,0)</f>
        <v>0</v>
      </c>
      <c r="BG2604" s="188">
        <f>IF(N2604="zákl. přenesená",J2604,0)</f>
        <v>0</v>
      </c>
      <c r="BH2604" s="188">
        <f>IF(N2604="sníž. přenesená",J2604,0)</f>
        <v>0</v>
      </c>
      <c r="BI2604" s="188">
        <f>IF(N2604="nulová",J2604,0)</f>
        <v>0</v>
      </c>
      <c r="BJ2604" s="20" t="s">
        <v>85</v>
      </c>
      <c r="BK2604" s="188">
        <f>ROUND(I2604*H2604,2)</f>
        <v>0</v>
      </c>
      <c r="BL2604" s="20" t="s">
        <v>286</v>
      </c>
      <c r="BM2604" s="187" t="s">
        <v>3219</v>
      </c>
    </row>
    <row r="2605" spans="1:65" s="2" customFormat="1" ht="11.25">
      <c r="A2605" s="37"/>
      <c r="B2605" s="38"/>
      <c r="C2605" s="39"/>
      <c r="D2605" s="189" t="s">
        <v>174</v>
      </c>
      <c r="E2605" s="39"/>
      <c r="F2605" s="190" t="s">
        <v>3217</v>
      </c>
      <c r="G2605" s="39"/>
      <c r="H2605" s="39"/>
      <c r="I2605" s="191"/>
      <c r="J2605" s="39"/>
      <c r="K2605" s="39"/>
      <c r="L2605" s="42"/>
      <c r="M2605" s="192"/>
      <c r="N2605" s="193"/>
      <c r="O2605" s="67"/>
      <c r="P2605" s="67"/>
      <c r="Q2605" s="67"/>
      <c r="R2605" s="67"/>
      <c r="S2605" s="67"/>
      <c r="T2605" s="68"/>
      <c r="U2605" s="37"/>
      <c r="V2605" s="37"/>
      <c r="W2605" s="37"/>
      <c r="X2605" s="37"/>
      <c r="Y2605" s="37"/>
      <c r="Z2605" s="37"/>
      <c r="AA2605" s="37"/>
      <c r="AB2605" s="37"/>
      <c r="AC2605" s="37"/>
      <c r="AD2605" s="37"/>
      <c r="AE2605" s="37"/>
      <c r="AT2605" s="20" t="s">
        <v>174</v>
      </c>
      <c r="AU2605" s="20" t="s">
        <v>87</v>
      </c>
    </row>
    <row r="2606" spans="1:65" s="13" customFormat="1" ht="11.25">
      <c r="B2606" s="196"/>
      <c r="C2606" s="197"/>
      <c r="D2606" s="189" t="s">
        <v>178</v>
      </c>
      <c r="E2606" s="198" t="s">
        <v>21</v>
      </c>
      <c r="F2606" s="199" t="s">
        <v>3220</v>
      </c>
      <c r="G2606" s="197"/>
      <c r="H2606" s="200">
        <v>1</v>
      </c>
      <c r="I2606" s="201"/>
      <c r="J2606" s="197"/>
      <c r="K2606" s="197"/>
      <c r="L2606" s="202"/>
      <c r="M2606" s="203"/>
      <c r="N2606" s="204"/>
      <c r="O2606" s="204"/>
      <c r="P2606" s="204"/>
      <c r="Q2606" s="204"/>
      <c r="R2606" s="204"/>
      <c r="S2606" s="204"/>
      <c r="T2606" s="205"/>
      <c r="AT2606" s="206" t="s">
        <v>178</v>
      </c>
      <c r="AU2606" s="206" t="s">
        <v>87</v>
      </c>
      <c r="AV2606" s="13" t="s">
        <v>87</v>
      </c>
      <c r="AW2606" s="13" t="s">
        <v>38</v>
      </c>
      <c r="AX2606" s="13" t="s">
        <v>77</v>
      </c>
      <c r="AY2606" s="206" t="s">
        <v>165</v>
      </c>
    </row>
    <row r="2607" spans="1:65" s="13" customFormat="1" ht="11.25">
      <c r="B2607" s="196"/>
      <c r="C2607" s="197"/>
      <c r="D2607" s="189" t="s">
        <v>178</v>
      </c>
      <c r="E2607" s="198" t="s">
        <v>21</v>
      </c>
      <c r="F2607" s="199" t="s">
        <v>3221</v>
      </c>
      <c r="G2607" s="197"/>
      <c r="H2607" s="200">
        <v>1</v>
      </c>
      <c r="I2607" s="201"/>
      <c r="J2607" s="197"/>
      <c r="K2607" s="197"/>
      <c r="L2607" s="202"/>
      <c r="M2607" s="203"/>
      <c r="N2607" s="204"/>
      <c r="O2607" s="204"/>
      <c r="P2607" s="204"/>
      <c r="Q2607" s="204"/>
      <c r="R2607" s="204"/>
      <c r="S2607" s="204"/>
      <c r="T2607" s="205"/>
      <c r="AT2607" s="206" t="s">
        <v>178</v>
      </c>
      <c r="AU2607" s="206" t="s">
        <v>87</v>
      </c>
      <c r="AV2607" s="13" t="s">
        <v>87</v>
      </c>
      <c r="AW2607" s="13" t="s">
        <v>38</v>
      </c>
      <c r="AX2607" s="13" t="s">
        <v>77</v>
      </c>
      <c r="AY2607" s="206" t="s">
        <v>165</v>
      </c>
    </row>
    <row r="2608" spans="1:65" s="13" customFormat="1" ht="11.25">
      <c r="B2608" s="196"/>
      <c r="C2608" s="197"/>
      <c r="D2608" s="189" t="s">
        <v>178</v>
      </c>
      <c r="E2608" s="198" t="s">
        <v>21</v>
      </c>
      <c r="F2608" s="199" t="s">
        <v>3222</v>
      </c>
      <c r="G2608" s="197"/>
      <c r="H2608" s="200">
        <v>1</v>
      </c>
      <c r="I2608" s="201"/>
      <c r="J2608" s="197"/>
      <c r="K2608" s="197"/>
      <c r="L2608" s="202"/>
      <c r="M2608" s="203"/>
      <c r="N2608" s="204"/>
      <c r="O2608" s="204"/>
      <c r="P2608" s="204"/>
      <c r="Q2608" s="204"/>
      <c r="R2608" s="204"/>
      <c r="S2608" s="204"/>
      <c r="T2608" s="205"/>
      <c r="AT2608" s="206" t="s">
        <v>178</v>
      </c>
      <c r="AU2608" s="206" t="s">
        <v>87</v>
      </c>
      <c r="AV2608" s="13" t="s">
        <v>87</v>
      </c>
      <c r="AW2608" s="13" t="s">
        <v>38</v>
      </c>
      <c r="AX2608" s="13" t="s">
        <v>77</v>
      </c>
      <c r="AY2608" s="206" t="s">
        <v>165</v>
      </c>
    </row>
    <row r="2609" spans="1:65" s="13" customFormat="1" ht="11.25">
      <c r="B2609" s="196"/>
      <c r="C2609" s="197"/>
      <c r="D2609" s="189" t="s">
        <v>178</v>
      </c>
      <c r="E2609" s="198" t="s">
        <v>21</v>
      </c>
      <c r="F2609" s="199" t="s">
        <v>3223</v>
      </c>
      <c r="G2609" s="197"/>
      <c r="H2609" s="200">
        <v>1</v>
      </c>
      <c r="I2609" s="201"/>
      <c r="J2609" s="197"/>
      <c r="K2609" s="197"/>
      <c r="L2609" s="202"/>
      <c r="M2609" s="203"/>
      <c r="N2609" s="204"/>
      <c r="O2609" s="204"/>
      <c r="P2609" s="204"/>
      <c r="Q2609" s="204"/>
      <c r="R2609" s="204"/>
      <c r="S2609" s="204"/>
      <c r="T2609" s="205"/>
      <c r="AT2609" s="206" t="s">
        <v>178</v>
      </c>
      <c r="AU2609" s="206" t="s">
        <v>87</v>
      </c>
      <c r="AV2609" s="13" t="s">
        <v>87</v>
      </c>
      <c r="AW2609" s="13" t="s">
        <v>38</v>
      </c>
      <c r="AX2609" s="13" t="s">
        <v>77</v>
      </c>
      <c r="AY2609" s="206" t="s">
        <v>165</v>
      </c>
    </row>
    <row r="2610" spans="1:65" s="13" customFormat="1" ht="11.25">
      <c r="B2610" s="196"/>
      <c r="C2610" s="197"/>
      <c r="D2610" s="189" t="s">
        <v>178</v>
      </c>
      <c r="E2610" s="198" t="s">
        <v>21</v>
      </c>
      <c r="F2610" s="199" t="s">
        <v>3224</v>
      </c>
      <c r="G2610" s="197"/>
      <c r="H2610" s="200">
        <v>2</v>
      </c>
      <c r="I2610" s="201"/>
      <c r="J2610" s="197"/>
      <c r="K2610" s="197"/>
      <c r="L2610" s="202"/>
      <c r="M2610" s="203"/>
      <c r="N2610" s="204"/>
      <c r="O2610" s="204"/>
      <c r="P2610" s="204"/>
      <c r="Q2610" s="204"/>
      <c r="R2610" s="204"/>
      <c r="S2610" s="204"/>
      <c r="T2610" s="205"/>
      <c r="AT2610" s="206" t="s">
        <v>178</v>
      </c>
      <c r="AU2610" s="206" t="s">
        <v>87</v>
      </c>
      <c r="AV2610" s="13" t="s">
        <v>87</v>
      </c>
      <c r="AW2610" s="13" t="s">
        <v>38</v>
      </c>
      <c r="AX2610" s="13" t="s">
        <v>77</v>
      </c>
      <c r="AY2610" s="206" t="s">
        <v>165</v>
      </c>
    </row>
    <row r="2611" spans="1:65" s="13" customFormat="1" ht="11.25">
      <c r="B2611" s="196"/>
      <c r="C2611" s="197"/>
      <c r="D2611" s="189" t="s">
        <v>178</v>
      </c>
      <c r="E2611" s="198" t="s">
        <v>21</v>
      </c>
      <c r="F2611" s="199" t="s">
        <v>3225</v>
      </c>
      <c r="G2611" s="197"/>
      <c r="H2611" s="200">
        <v>1</v>
      </c>
      <c r="I2611" s="201"/>
      <c r="J2611" s="197"/>
      <c r="K2611" s="197"/>
      <c r="L2611" s="202"/>
      <c r="M2611" s="203"/>
      <c r="N2611" s="204"/>
      <c r="O2611" s="204"/>
      <c r="P2611" s="204"/>
      <c r="Q2611" s="204"/>
      <c r="R2611" s="204"/>
      <c r="S2611" s="204"/>
      <c r="T2611" s="205"/>
      <c r="AT2611" s="206" t="s">
        <v>178</v>
      </c>
      <c r="AU2611" s="206" t="s">
        <v>87</v>
      </c>
      <c r="AV2611" s="13" t="s">
        <v>87</v>
      </c>
      <c r="AW2611" s="13" t="s">
        <v>38</v>
      </c>
      <c r="AX2611" s="13" t="s">
        <v>77</v>
      </c>
      <c r="AY2611" s="206" t="s">
        <v>165</v>
      </c>
    </row>
    <row r="2612" spans="1:65" s="13" customFormat="1" ht="11.25">
      <c r="B2612" s="196"/>
      <c r="C2612" s="197"/>
      <c r="D2612" s="189" t="s">
        <v>178</v>
      </c>
      <c r="E2612" s="198" t="s">
        <v>21</v>
      </c>
      <c r="F2612" s="199" t="s">
        <v>3226</v>
      </c>
      <c r="G2612" s="197"/>
      <c r="H2612" s="200">
        <v>1</v>
      </c>
      <c r="I2612" s="201"/>
      <c r="J2612" s="197"/>
      <c r="K2612" s="197"/>
      <c r="L2612" s="202"/>
      <c r="M2612" s="203"/>
      <c r="N2612" s="204"/>
      <c r="O2612" s="204"/>
      <c r="P2612" s="204"/>
      <c r="Q2612" s="204"/>
      <c r="R2612" s="204"/>
      <c r="S2612" s="204"/>
      <c r="T2612" s="205"/>
      <c r="AT2612" s="206" t="s">
        <v>178</v>
      </c>
      <c r="AU2612" s="206" t="s">
        <v>87</v>
      </c>
      <c r="AV2612" s="13" t="s">
        <v>87</v>
      </c>
      <c r="AW2612" s="13" t="s">
        <v>38</v>
      </c>
      <c r="AX2612" s="13" t="s">
        <v>77</v>
      </c>
      <c r="AY2612" s="206" t="s">
        <v>165</v>
      </c>
    </row>
    <row r="2613" spans="1:65" s="13" customFormat="1" ht="11.25">
      <c r="B2613" s="196"/>
      <c r="C2613" s="197"/>
      <c r="D2613" s="189" t="s">
        <v>178</v>
      </c>
      <c r="E2613" s="198" t="s">
        <v>21</v>
      </c>
      <c r="F2613" s="199" t="s">
        <v>3227</v>
      </c>
      <c r="G2613" s="197"/>
      <c r="H2613" s="200">
        <v>1</v>
      </c>
      <c r="I2613" s="201"/>
      <c r="J2613" s="197"/>
      <c r="K2613" s="197"/>
      <c r="L2613" s="202"/>
      <c r="M2613" s="203"/>
      <c r="N2613" s="204"/>
      <c r="O2613" s="204"/>
      <c r="P2613" s="204"/>
      <c r="Q2613" s="204"/>
      <c r="R2613" s="204"/>
      <c r="S2613" s="204"/>
      <c r="T2613" s="205"/>
      <c r="AT2613" s="206" t="s">
        <v>178</v>
      </c>
      <c r="AU2613" s="206" t="s">
        <v>87</v>
      </c>
      <c r="AV2613" s="13" t="s">
        <v>87</v>
      </c>
      <c r="AW2613" s="13" t="s">
        <v>38</v>
      </c>
      <c r="AX2613" s="13" t="s">
        <v>77</v>
      </c>
      <c r="AY2613" s="206" t="s">
        <v>165</v>
      </c>
    </row>
    <row r="2614" spans="1:65" s="13" customFormat="1" ht="11.25">
      <c r="B2614" s="196"/>
      <c r="C2614" s="197"/>
      <c r="D2614" s="189" t="s">
        <v>178</v>
      </c>
      <c r="E2614" s="198" t="s">
        <v>21</v>
      </c>
      <c r="F2614" s="199" t="s">
        <v>3228</v>
      </c>
      <c r="G2614" s="197"/>
      <c r="H2614" s="200">
        <v>2</v>
      </c>
      <c r="I2614" s="201"/>
      <c r="J2614" s="197"/>
      <c r="K2614" s="197"/>
      <c r="L2614" s="202"/>
      <c r="M2614" s="203"/>
      <c r="N2614" s="204"/>
      <c r="O2614" s="204"/>
      <c r="P2614" s="204"/>
      <c r="Q2614" s="204"/>
      <c r="R2614" s="204"/>
      <c r="S2614" s="204"/>
      <c r="T2614" s="205"/>
      <c r="AT2614" s="206" t="s">
        <v>178</v>
      </c>
      <c r="AU2614" s="206" t="s">
        <v>87</v>
      </c>
      <c r="AV2614" s="13" t="s">
        <v>87</v>
      </c>
      <c r="AW2614" s="13" t="s">
        <v>38</v>
      </c>
      <c r="AX2614" s="13" t="s">
        <v>77</v>
      </c>
      <c r="AY2614" s="206" t="s">
        <v>165</v>
      </c>
    </row>
    <row r="2615" spans="1:65" s="13" customFormat="1" ht="11.25">
      <c r="B2615" s="196"/>
      <c r="C2615" s="197"/>
      <c r="D2615" s="189" t="s">
        <v>178</v>
      </c>
      <c r="E2615" s="198" t="s">
        <v>21</v>
      </c>
      <c r="F2615" s="199" t="s">
        <v>3229</v>
      </c>
      <c r="G2615" s="197"/>
      <c r="H2615" s="200">
        <v>3</v>
      </c>
      <c r="I2615" s="201"/>
      <c r="J2615" s="197"/>
      <c r="K2615" s="197"/>
      <c r="L2615" s="202"/>
      <c r="M2615" s="203"/>
      <c r="N2615" s="204"/>
      <c r="O2615" s="204"/>
      <c r="P2615" s="204"/>
      <c r="Q2615" s="204"/>
      <c r="R2615" s="204"/>
      <c r="S2615" s="204"/>
      <c r="T2615" s="205"/>
      <c r="AT2615" s="206" t="s">
        <v>178</v>
      </c>
      <c r="AU2615" s="206" t="s">
        <v>87</v>
      </c>
      <c r="AV2615" s="13" t="s">
        <v>87</v>
      </c>
      <c r="AW2615" s="13" t="s">
        <v>38</v>
      </c>
      <c r="AX2615" s="13" t="s">
        <v>77</v>
      </c>
      <c r="AY2615" s="206" t="s">
        <v>165</v>
      </c>
    </row>
    <row r="2616" spans="1:65" s="13" customFormat="1" ht="11.25">
      <c r="B2616" s="196"/>
      <c r="C2616" s="197"/>
      <c r="D2616" s="189" t="s">
        <v>178</v>
      </c>
      <c r="E2616" s="198" t="s">
        <v>21</v>
      </c>
      <c r="F2616" s="199" t="s">
        <v>3230</v>
      </c>
      <c r="G2616" s="197"/>
      <c r="H2616" s="200">
        <v>1</v>
      </c>
      <c r="I2616" s="201"/>
      <c r="J2616" s="197"/>
      <c r="K2616" s="197"/>
      <c r="L2616" s="202"/>
      <c r="M2616" s="203"/>
      <c r="N2616" s="204"/>
      <c r="O2616" s="204"/>
      <c r="P2616" s="204"/>
      <c r="Q2616" s="204"/>
      <c r="R2616" s="204"/>
      <c r="S2616" s="204"/>
      <c r="T2616" s="205"/>
      <c r="AT2616" s="206" t="s">
        <v>178</v>
      </c>
      <c r="AU2616" s="206" t="s">
        <v>87</v>
      </c>
      <c r="AV2616" s="13" t="s">
        <v>87</v>
      </c>
      <c r="AW2616" s="13" t="s">
        <v>38</v>
      </c>
      <c r="AX2616" s="13" t="s">
        <v>77</v>
      </c>
      <c r="AY2616" s="206" t="s">
        <v>165</v>
      </c>
    </row>
    <row r="2617" spans="1:65" s="14" customFormat="1" ht="11.25">
      <c r="B2617" s="207"/>
      <c r="C2617" s="208"/>
      <c r="D2617" s="189" t="s">
        <v>178</v>
      </c>
      <c r="E2617" s="209" t="s">
        <v>21</v>
      </c>
      <c r="F2617" s="210" t="s">
        <v>180</v>
      </c>
      <c r="G2617" s="208"/>
      <c r="H2617" s="211">
        <v>15</v>
      </c>
      <c r="I2617" s="212"/>
      <c r="J2617" s="208"/>
      <c r="K2617" s="208"/>
      <c r="L2617" s="213"/>
      <c r="M2617" s="214"/>
      <c r="N2617" s="215"/>
      <c r="O2617" s="215"/>
      <c r="P2617" s="215"/>
      <c r="Q2617" s="215"/>
      <c r="R2617" s="215"/>
      <c r="S2617" s="215"/>
      <c r="T2617" s="216"/>
      <c r="AT2617" s="217" t="s">
        <v>178</v>
      </c>
      <c r="AU2617" s="217" t="s">
        <v>87</v>
      </c>
      <c r="AV2617" s="14" t="s">
        <v>172</v>
      </c>
      <c r="AW2617" s="14" t="s">
        <v>38</v>
      </c>
      <c r="AX2617" s="14" t="s">
        <v>85</v>
      </c>
      <c r="AY2617" s="217" t="s">
        <v>165</v>
      </c>
    </row>
    <row r="2618" spans="1:65" s="2" customFormat="1" ht="24.2" customHeight="1">
      <c r="A2618" s="37"/>
      <c r="B2618" s="38"/>
      <c r="C2618" s="176" t="s">
        <v>3231</v>
      </c>
      <c r="D2618" s="176" t="s">
        <v>167</v>
      </c>
      <c r="E2618" s="177" t="s">
        <v>3232</v>
      </c>
      <c r="F2618" s="178" t="s">
        <v>3233</v>
      </c>
      <c r="G2618" s="179" t="s">
        <v>261</v>
      </c>
      <c r="H2618" s="180">
        <v>5.1999999999999998E-2</v>
      </c>
      <c r="I2618" s="181"/>
      <c r="J2618" s="182">
        <f>ROUND(I2618*H2618,2)</f>
        <v>0</v>
      </c>
      <c r="K2618" s="178" t="s">
        <v>171</v>
      </c>
      <c r="L2618" s="42"/>
      <c r="M2618" s="183" t="s">
        <v>21</v>
      </c>
      <c r="N2618" s="184" t="s">
        <v>48</v>
      </c>
      <c r="O2618" s="67"/>
      <c r="P2618" s="185">
        <f>O2618*H2618</f>
        <v>0</v>
      </c>
      <c r="Q2618" s="185">
        <v>0</v>
      </c>
      <c r="R2618" s="185">
        <f>Q2618*H2618</f>
        <v>0</v>
      </c>
      <c r="S2618" s="185">
        <v>0</v>
      </c>
      <c r="T2618" s="186">
        <f>S2618*H2618</f>
        <v>0</v>
      </c>
      <c r="U2618" s="37"/>
      <c r="V2618" s="37"/>
      <c r="W2618" s="37"/>
      <c r="X2618" s="37"/>
      <c r="Y2618" s="37"/>
      <c r="Z2618" s="37"/>
      <c r="AA2618" s="37"/>
      <c r="AB2618" s="37"/>
      <c r="AC2618" s="37"/>
      <c r="AD2618" s="37"/>
      <c r="AE2618" s="37"/>
      <c r="AR2618" s="187" t="s">
        <v>286</v>
      </c>
      <c r="AT2618" s="187" t="s">
        <v>167</v>
      </c>
      <c r="AU2618" s="187" t="s">
        <v>87</v>
      </c>
      <c r="AY2618" s="20" t="s">
        <v>165</v>
      </c>
      <c r="BE2618" s="188">
        <f>IF(N2618="základní",J2618,0)</f>
        <v>0</v>
      </c>
      <c r="BF2618" s="188">
        <f>IF(N2618="snížená",J2618,0)</f>
        <v>0</v>
      </c>
      <c r="BG2618" s="188">
        <f>IF(N2618="zákl. přenesená",J2618,0)</f>
        <v>0</v>
      </c>
      <c r="BH2618" s="188">
        <f>IF(N2618="sníž. přenesená",J2618,0)</f>
        <v>0</v>
      </c>
      <c r="BI2618" s="188">
        <f>IF(N2618="nulová",J2618,0)</f>
        <v>0</v>
      </c>
      <c r="BJ2618" s="20" t="s">
        <v>85</v>
      </c>
      <c r="BK2618" s="188">
        <f>ROUND(I2618*H2618,2)</f>
        <v>0</v>
      </c>
      <c r="BL2618" s="20" t="s">
        <v>286</v>
      </c>
      <c r="BM2618" s="187" t="s">
        <v>3234</v>
      </c>
    </row>
    <row r="2619" spans="1:65" s="2" customFormat="1" ht="29.25">
      <c r="A2619" s="37"/>
      <c r="B2619" s="38"/>
      <c r="C2619" s="39"/>
      <c r="D2619" s="189" t="s">
        <v>174</v>
      </c>
      <c r="E2619" s="39"/>
      <c r="F2619" s="190" t="s">
        <v>3235</v>
      </c>
      <c r="G2619" s="39"/>
      <c r="H2619" s="39"/>
      <c r="I2619" s="191"/>
      <c r="J2619" s="39"/>
      <c r="K2619" s="39"/>
      <c r="L2619" s="42"/>
      <c r="M2619" s="192"/>
      <c r="N2619" s="193"/>
      <c r="O2619" s="67"/>
      <c r="P2619" s="67"/>
      <c r="Q2619" s="67"/>
      <c r="R2619" s="67"/>
      <c r="S2619" s="67"/>
      <c r="T2619" s="68"/>
      <c r="U2619" s="37"/>
      <c r="V2619" s="37"/>
      <c r="W2619" s="37"/>
      <c r="X2619" s="37"/>
      <c r="Y2619" s="37"/>
      <c r="Z2619" s="37"/>
      <c r="AA2619" s="37"/>
      <c r="AB2619" s="37"/>
      <c r="AC2619" s="37"/>
      <c r="AD2619" s="37"/>
      <c r="AE2619" s="37"/>
      <c r="AT2619" s="20" t="s">
        <v>174</v>
      </c>
      <c r="AU2619" s="20" t="s">
        <v>87</v>
      </c>
    </row>
    <row r="2620" spans="1:65" s="2" customFormat="1" ht="11.25">
      <c r="A2620" s="37"/>
      <c r="B2620" s="38"/>
      <c r="C2620" s="39"/>
      <c r="D2620" s="194" t="s">
        <v>176</v>
      </c>
      <c r="E2620" s="39"/>
      <c r="F2620" s="195" t="s">
        <v>3236</v>
      </c>
      <c r="G2620" s="39"/>
      <c r="H2620" s="39"/>
      <c r="I2620" s="191"/>
      <c r="J2620" s="39"/>
      <c r="K2620" s="39"/>
      <c r="L2620" s="42"/>
      <c r="M2620" s="192"/>
      <c r="N2620" s="193"/>
      <c r="O2620" s="67"/>
      <c r="P2620" s="67"/>
      <c r="Q2620" s="67"/>
      <c r="R2620" s="67"/>
      <c r="S2620" s="67"/>
      <c r="T2620" s="68"/>
      <c r="U2620" s="37"/>
      <c r="V2620" s="37"/>
      <c r="W2620" s="37"/>
      <c r="X2620" s="37"/>
      <c r="Y2620" s="37"/>
      <c r="Z2620" s="37"/>
      <c r="AA2620" s="37"/>
      <c r="AB2620" s="37"/>
      <c r="AC2620" s="37"/>
      <c r="AD2620" s="37"/>
      <c r="AE2620" s="37"/>
      <c r="AT2620" s="20" t="s">
        <v>176</v>
      </c>
      <c r="AU2620" s="20" t="s">
        <v>87</v>
      </c>
    </row>
    <row r="2621" spans="1:65" s="12" customFormat="1" ht="22.9" customHeight="1">
      <c r="B2621" s="160"/>
      <c r="C2621" s="161"/>
      <c r="D2621" s="162" t="s">
        <v>76</v>
      </c>
      <c r="E2621" s="174" t="s">
        <v>3237</v>
      </c>
      <c r="F2621" s="174" t="s">
        <v>3238</v>
      </c>
      <c r="G2621" s="161"/>
      <c r="H2621" s="161"/>
      <c r="I2621" s="164"/>
      <c r="J2621" s="175">
        <f>BK2621</f>
        <v>0</v>
      </c>
      <c r="K2621" s="161"/>
      <c r="L2621" s="166"/>
      <c r="M2621" s="167"/>
      <c r="N2621" s="168"/>
      <c r="O2621" s="168"/>
      <c r="P2621" s="169">
        <f>SUM(P2622:P2847)</f>
        <v>0</v>
      </c>
      <c r="Q2621" s="168"/>
      <c r="R2621" s="169">
        <f>SUM(R2622:R2847)</f>
        <v>3.0089999999999999</v>
      </c>
      <c r="S2621" s="168"/>
      <c r="T2621" s="170">
        <f>SUM(T2622:T2847)</f>
        <v>0.83437499999999998</v>
      </c>
      <c r="AR2621" s="171" t="s">
        <v>87</v>
      </c>
      <c r="AT2621" s="172" t="s">
        <v>76</v>
      </c>
      <c r="AU2621" s="172" t="s">
        <v>85</v>
      </c>
      <c r="AY2621" s="171" t="s">
        <v>165</v>
      </c>
      <c r="BK2621" s="173">
        <f>SUM(BK2622:BK2847)</f>
        <v>0</v>
      </c>
    </row>
    <row r="2622" spans="1:65" s="2" customFormat="1" ht="24.2" customHeight="1">
      <c r="A2622" s="37"/>
      <c r="B2622" s="38"/>
      <c r="C2622" s="176" t="s">
        <v>3239</v>
      </c>
      <c r="D2622" s="176" t="s">
        <v>167</v>
      </c>
      <c r="E2622" s="177" t="s">
        <v>3240</v>
      </c>
      <c r="F2622" s="178" t="s">
        <v>3241</v>
      </c>
      <c r="G2622" s="179" t="s">
        <v>189</v>
      </c>
      <c r="H2622" s="180">
        <v>6.4619999999999997</v>
      </c>
      <c r="I2622" s="181"/>
      <c r="J2622" s="182">
        <f>ROUND(I2622*H2622,2)</f>
        <v>0</v>
      </c>
      <c r="K2622" s="178" t="s">
        <v>171</v>
      </c>
      <c r="L2622" s="42"/>
      <c r="M2622" s="183" t="s">
        <v>21</v>
      </c>
      <c r="N2622" s="184" t="s">
        <v>48</v>
      </c>
      <c r="O2622" s="67"/>
      <c r="P2622" s="185">
        <f>O2622*H2622</f>
        <v>0</v>
      </c>
      <c r="Q2622" s="185">
        <v>0</v>
      </c>
      <c r="R2622" s="185">
        <f>Q2622*H2622</f>
        <v>0</v>
      </c>
      <c r="S2622" s="185">
        <v>2.5000000000000001E-2</v>
      </c>
      <c r="T2622" s="186">
        <f>S2622*H2622</f>
        <v>0.16155</v>
      </c>
      <c r="U2622" s="37"/>
      <c r="V2622" s="37"/>
      <c r="W2622" s="37"/>
      <c r="X2622" s="37"/>
      <c r="Y2622" s="37"/>
      <c r="Z2622" s="37"/>
      <c r="AA2622" s="37"/>
      <c r="AB2622" s="37"/>
      <c r="AC2622" s="37"/>
      <c r="AD2622" s="37"/>
      <c r="AE2622" s="37"/>
      <c r="AR2622" s="187" t="s">
        <v>286</v>
      </c>
      <c r="AT2622" s="187" t="s">
        <v>167</v>
      </c>
      <c r="AU2622" s="187" t="s">
        <v>87</v>
      </c>
      <c r="AY2622" s="20" t="s">
        <v>165</v>
      </c>
      <c r="BE2622" s="188">
        <f>IF(N2622="základní",J2622,0)</f>
        <v>0</v>
      </c>
      <c r="BF2622" s="188">
        <f>IF(N2622="snížená",J2622,0)</f>
        <v>0</v>
      </c>
      <c r="BG2622" s="188">
        <f>IF(N2622="zákl. přenesená",J2622,0)</f>
        <v>0</v>
      </c>
      <c r="BH2622" s="188">
        <f>IF(N2622="sníž. přenesená",J2622,0)</f>
        <v>0</v>
      </c>
      <c r="BI2622" s="188">
        <f>IF(N2622="nulová",J2622,0)</f>
        <v>0</v>
      </c>
      <c r="BJ2622" s="20" t="s">
        <v>85</v>
      </c>
      <c r="BK2622" s="188">
        <f>ROUND(I2622*H2622,2)</f>
        <v>0</v>
      </c>
      <c r="BL2622" s="20" t="s">
        <v>286</v>
      </c>
      <c r="BM2622" s="187" t="s">
        <v>3242</v>
      </c>
    </row>
    <row r="2623" spans="1:65" s="2" customFormat="1" ht="19.5">
      <c r="A2623" s="37"/>
      <c r="B2623" s="38"/>
      <c r="C2623" s="39"/>
      <c r="D2623" s="189" t="s">
        <v>174</v>
      </c>
      <c r="E2623" s="39"/>
      <c r="F2623" s="190" t="s">
        <v>3243</v>
      </c>
      <c r="G2623" s="39"/>
      <c r="H2623" s="39"/>
      <c r="I2623" s="191"/>
      <c r="J2623" s="39"/>
      <c r="K2623" s="39"/>
      <c r="L2623" s="42"/>
      <c r="M2623" s="192"/>
      <c r="N2623" s="193"/>
      <c r="O2623" s="67"/>
      <c r="P2623" s="67"/>
      <c r="Q2623" s="67"/>
      <c r="R2623" s="67"/>
      <c r="S2623" s="67"/>
      <c r="T2623" s="68"/>
      <c r="U2623" s="37"/>
      <c r="V2623" s="37"/>
      <c r="W2623" s="37"/>
      <c r="X2623" s="37"/>
      <c r="Y2623" s="37"/>
      <c r="Z2623" s="37"/>
      <c r="AA2623" s="37"/>
      <c r="AB2623" s="37"/>
      <c r="AC2623" s="37"/>
      <c r="AD2623" s="37"/>
      <c r="AE2623" s="37"/>
      <c r="AT2623" s="20" t="s">
        <v>174</v>
      </c>
      <c r="AU2623" s="20" t="s">
        <v>87</v>
      </c>
    </row>
    <row r="2624" spans="1:65" s="2" customFormat="1" ht="11.25">
      <c r="A2624" s="37"/>
      <c r="B2624" s="38"/>
      <c r="C2624" s="39"/>
      <c r="D2624" s="194" t="s">
        <v>176</v>
      </c>
      <c r="E2624" s="39"/>
      <c r="F2624" s="195" t="s">
        <v>3244</v>
      </c>
      <c r="G2624" s="39"/>
      <c r="H2624" s="39"/>
      <c r="I2624" s="191"/>
      <c r="J2624" s="39"/>
      <c r="K2624" s="39"/>
      <c r="L2624" s="42"/>
      <c r="M2624" s="192"/>
      <c r="N2624" s="193"/>
      <c r="O2624" s="67"/>
      <c r="P2624" s="67"/>
      <c r="Q2624" s="67"/>
      <c r="R2624" s="67"/>
      <c r="S2624" s="67"/>
      <c r="T2624" s="68"/>
      <c r="U2624" s="37"/>
      <c r="V2624" s="37"/>
      <c r="W2624" s="37"/>
      <c r="X2624" s="37"/>
      <c r="Y2624" s="37"/>
      <c r="Z2624" s="37"/>
      <c r="AA2624" s="37"/>
      <c r="AB2624" s="37"/>
      <c r="AC2624" s="37"/>
      <c r="AD2624" s="37"/>
      <c r="AE2624" s="37"/>
      <c r="AT2624" s="20" t="s">
        <v>176</v>
      </c>
      <c r="AU2624" s="20" t="s">
        <v>87</v>
      </c>
    </row>
    <row r="2625" spans="1:65" s="13" customFormat="1" ht="22.5">
      <c r="B2625" s="196"/>
      <c r="C2625" s="197"/>
      <c r="D2625" s="189" t="s">
        <v>178</v>
      </c>
      <c r="E2625" s="198" t="s">
        <v>21</v>
      </c>
      <c r="F2625" s="199" t="s">
        <v>3245</v>
      </c>
      <c r="G2625" s="197"/>
      <c r="H2625" s="200">
        <v>3.2309999999999999</v>
      </c>
      <c r="I2625" s="201"/>
      <c r="J2625" s="197"/>
      <c r="K2625" s="197"/>
      <c r="L2625" s="202"/>
      <c r="M2625" s="203"/>
      <c r="N2625" s="204"/>
      <c r="O2625" s="204"/>
      <c r="P2625" s="204"/>
      <c r="Q2625" s="204"/>
      <c r="R2625" s="204"/>
      <c r="S2625" s="204"/>
      <c r="T2625" s="205"/>
      <c r="AT2625" s="206" t="s">
        <v>178</v>
      </c>
      <c r="AU2625" s="206" t="s">
        <v>87</v>
      </c>
      <c r="AV2625" s="13" t="s">
        <v>87</v>
      </c>
      <c r="AW2625" s="13" t="s">
        <v>38</v>
      </c>
      <c r="AX2625" s="13" t="s">
        <v>77</v>
      </c>
      <c r="AY2625" s="206" t="s">
        <v>165</v>
      </c>
    </row>
    <row r="2626" spans="1:65" s="13" customFormat="1" ht="22.5">
      <c r="B2626" s="196"/>
      <c r="C2626" s="197"/>
      <c r="D2626" s="189" t="s">
        <v>178</v>
      </c>
      <c r="E2626" s="198" t="s">
        <v>21</v>
      </c>
      <c r="F2626" s="199" t="s">
        <v>3246</v>
      </c>
      <c r="G2626" s="197"/>
      <c r="H2626" s="200">
        <v>3.2309999999999999</v>
      </c>
      <c r="I2626" s="201"/>
      <c r="J2626" s="197"/>
      <c r="K2626" s="197"/>
      <c r="L2626" s="202"/>
      <c r="M2626" s="203"/>
      <c r="N2626" s="204"/>
      <c r="O2626" s="204"/>
      <c r="P2626" s="204"/>
      <c r="Q2626" s="204"/>
      <c r="R2626" s="204"/>
      <c r="S2626" s="204"/>
      <c r="T2626" s="205"/>
      <c r="AT2626" s="206" t="s">
        <v>178</v>
      </c>
      <c r="AU2626" s="206" t="s">
        <v>87</v>
      </c>
      <c r="AV2626" s="13" t="s">
        <v>87</v>
      </c>
      <c r="AW2626" s="13" t="s">
        <v>38</v>
      </c>
      <c r="AX2626" s="13" t="s">
        <v>77</v>
      </c>
      <c r="AY2626" s="206" t="s">
        <v>165</v>
      </c>
    </row>
    <row r="2627" spans="1:65" s="14" customFormat="1" ht="11.25">
      <c r="B2627" s="207"/>
      <c r="C2627" s="208"/>
      <c r="D2627" s="189" t="s">
        <v>178</v>
      </c>
      <c r="E2627" s="209" t="s">
        <v>21</v>
      </c>
      <c r="F2627" s="210" t="s">
        <v>180</v>
      </c>
      <c r="G2627" s="208"/>
      <c r="H2627" s="211">
        <v>6.4619999999999997</v>
      </c>
      <c r="I2627" s="212"/>
      <c r="J2627" s="208"/>
      <c r="K2627" s="208"/>
      <c r="L2627" s="213"/>
      <c r="M2627" s="214"/>
      <c r="N2627" s="215"/>
      <c r="O2627" s="215"/>
      <c r="P2627" s="215"/>
      <c r="Q2627" s="215"/>
      <c r="R2627" s="215"/>
      <c r="S2627" s="215"/>
      <c r="T2627" s="216"/>
      <c r="AT2627" s="217" t="s">
        <v>178</v>
      </c>
      <c r="AU2627" s="217" t="s">
        <v>87</v>
      </c>
      <c r="AV2627" s="14" t="s">
        <v>172</v>
      </c>
      <c r="AW2627" s="14" t="s">
        <v>38</v>
      </c>
      <c r="AX2627" s="14" t="s">
        <v>85</v>
      </c>
      <c r="AY2627" s="217" t="s">
        <v>165</v>
      </c>
    </row>
    <row r="2628" spans="1:65" s="2" customFormat="1" ht="33" customHeight="1">
      <c r="A2628" s="37"/>
      <c r="B2628" s="38"/>
      <c r="C2628" s="176" t="s">
        <v>3247</v>
      </c>
      <c r="D2628" s="176" t="s">
        <v>167</v>
      </c>
      <c r="E2628" s="177" t="s">
        <v>3248</v>
      </c>
      <c r="F2628" s="178" t="s">
        <v>3249</v>
      </c>
      <c r="G2628" s="179" t="s">
        <v>189</v>
      </c>
      <c r="H2628" s="180">
        <v>20.024999999999999</v>
      </c>
      <c r="I2628" s="181"/>
      <c r="J2628" s="182">
        <f>ROUND(I2628*H2628,2)</f>
        <v>0</v>
      </c>
      <c r="K2628" s="178" t="s">
        <v>171</v>
      </c>
      <c r="L2628" s="42"/>
      <c r="M2628" s="183" t="s">
        <v>21</v>
      </c>
      <c r="N2628" s="184" t="s">
        <v>48</v>
      </c>
      <c r="O2628" s="67"/>
      <c r="P2628" s="185">
        <f>O2628*H2628</f>
        <v>0</v>
      </c>
      <c r="Q2628" s="185">
        <v>0</v>
      </c>
      <c r="R2628" s="185">
        <f>Q2628*H2628</f>
        <v>0</v>
      </c>
      <c r="S2628" s="185">
        <v>2.5000000000000001E-2</v>
      </c>
      <c r="T2628" s="186">
        <f>S2628*H2628</f>
        <v>0.50062499999999999</v>
      </c>
      <c r="U2628" s="37"/>
      <c r="V2628" s="37"/>
      <c r="W2628" s="37"/>
      <c r="X2628" s="37"/>
      <c r="Y2628" s="37"/>
      <c r="Z2628" s="37"/>
      <c r="AA2628" s="37"/>
      <c r="AB2628" s="37"/>
      <c r="AC2628" s="37"/>
      <c r="AD2628" s="37"/>
      <c r="AE2628" s="37"/>
      <c r="AR2628" s="187" t="s">
        <v>286</v>
      </c>
      <c r="AT2628" s="187" t="s">
        <v>167</v>
      </c>
      <c r="AU2628" s="187" t="s">
        <v>87</v>
      </c>
      <c r="AY2628" s="20" t="s">
        <v>165</v>
      </c>
      <c r="BE2628" s="188">
        <f>IF(N2628="základní",J2628,0)</f>
        <v>0</v>
      </c>
      <c r="BF2628" s="188">
        <f>IF(N2628="snížená",J2628,0)</f>
        <v>0</v>
      </c>
      <c r="BG2628" s="188">
        <f>IF(N2628="zákl. přenesená",J2628,0)</f>
        <v>0</v>
      </c>
      <c r="BH2628" s="188">
        <f>IF(N2628="sníž. přenesená",J2628,0)</f>
        <v>0</v>
      </c>
      <c r="BI2628" s="188">
        <f>IF(N2628="nulová",J2628,0)</f>
        <v>0</v>
      </c>
      <c r="BJ2628" s="20" t="s">
        <v>85</v>
      </c>
      <c r="BK2628" s="188">
        <f>ROUND(I2628*H2628,2)</f>
        <v>0</v>
      </c>
      <c r="BL2628" s="20" t="s">
        <v>286</v>
      </c>
      <c r="BM2628" s="187" t="s">
        <v>3250</v>
      </c>
    </row>
    <row r="2629" spans="1:65" s="2" customFormat="1" ht="19.5">
      <c r="A2629" s="37"/>
      <c r="B2629" s="38"/>
      <c r="C2629" s="39"/>
      <c r="D2629" s="189" t="s">
        <v>174</v>
      </c>
      <c r="E2629" s="39"/>
      <c r="F2629" s="190" t="s">
        <v>3251</v>
      </c>
      <c r="G2629" s="39"/>
      <c r="H2629" s="39"/>
      <c r="I2629" s="191"/>
      <c r="J2629" s="39"/>
      <c r="K2629" s="39"/>
      <c r="L2629" s="42"/>
      <c r="M2629" s="192"/>
      <c r="N2629" s="193"/>
      <c r="O2629" s="67"/>
      <c r="P2629" s="67"/>
      <c r="Q2629" s="67"/>
      <c r="R2629" s="67"/>
      <c r="S2629" s="67"/>
      <c r="T2629" s="68"/>
      <c r="U2629" s="37"/>
      <c r="V2629" s="37"/>
      <c r="W2629" s="37"/>
      <c r="X2629" s="37"/>
      <c r="Y2629" s="37"/>
      <c r="Z2629" s="37"/>
      <c r="AA2629" s="37"/>
      <c r="AB2629" s="37"/>
      <c r="AC2629" s="37"/>
      <c r="AD2629" s="37"/>
      <c r="AE2629" s="37"/>
      <c r="AT2629" s="20" t="s">
        <v>174</v>
      </c>
      <c r="AU2629" s="20" t="s">
        <v>87</v>
      </c>
    </row>
    <row r="2630" spans="1:65" s="2" customFormat="1" ht="11.25">
      <c r="A2630" s="37"/>
      <c r="B2630" s="38"/>
      <c r="C2630" s="39"/>
      <c r="D2630" s="194" t="s">
        <v>176</v>
      </c>
      <c r="E2630" s="39"/>
      <c r="F2630" s="195" t="s">
        <v>3252</v>
      </c>
      <c r="G2630" s="39"/>
      <c r="H2630" s="39"/>
      <c r="I2630" s="191"/>
      <c r="J2630" s="39"/>
      <c r="K2630" s="39"/>
      <c r="L2630" s="42"/>
      <c r="M2630" s="192"/>
      <c r="N2630" s="193"/>
      <c r="O2630" s="67"/>
      <c r="P2630" s="67"/>
      <c r="Q2630" s="67"/>
      <c r="R2630" s="67"/>
      <c r="S2630" s="67"/>
      <c r="T2630" s="68"/>
      <c r="U2630" s="37"/>
      <c r="V2630" s="37"/>
      <c r="W2630" s="37"/>
      <c r="X2630" s="37"/>
      <c r="Y2630" s="37"/>
      <c r="Z2630" s="37"/>
      <c r="AA2630" s="37"/>
      <c r="AB2630" s="37"/>
      <c r="AC2630" s="37"/>
      <c r="AD2630" s="37"/>
      <c r="AE2630" s="37"/>
      <c r="AT2630" s="20" t="s">
        <v>176</v>
      </c>
      <c r="AU2630" s="20" t="s">
        <v>87</v>
      </c>
    </row>
    <row r="2631" spans="1:65" s="13" customFormat="1" ht="22.5">
      <c r="B2631" s="196"/>
      <c r="C2631" s="197"/>
      <c r="D2631" s="189" t="s">
        <v>178</v>
      </c>
      <c r="E2631" s="198" t="s">
        <v>21</v>
      </c>
      <c r="F2631" s="199" t="s">
        <v>3253</v>
      </c>
      <c r="G2631" s="197"/>
      <c r="H2631" s="200">
        <v>5.6139999999999999</v>
      </c>
      <c r="I2631" s="201"/>
      <c r="J2631" s="197"/>
      <c r="K2631" s="197"/>
      <c r="L2631" s="202"/>
      <c r="M2631" s="203"/>
      <c r="N2631" s="204"/>
      <c r="O2631" s="204"/>
      <c r="P2631" s="204"/>
      <c r="Q2631" s="204"/>
      <c r="R2631" s="204"/>
      <c r="S2631" s="204"/>
      <c r="T2631" s="205"/>
      <c r="AT2631" s="206" t="s">
        <v>178</v>
      </c>
      <c r="AU2631" s="206" t="s">
        <v>87</v>
      </c>
      <c r="AV2631" s="13" t="s">
        <v>87</v>
      </c>
      <c r="AW2631" s="13" t="s">
        <v>38</v>
      </c>
      <c r="AX2631" s="13" t="s">
        <v>77</v>
      </c>
      <c r="AY2631" s="206" t="s">
        <v>165</v>
      </c>
    </row>
    <row r="2632" spans="1:65" s="13" customFormat="1" ht="22.5">
      <c r="B2632" s="196"/>
      <c r="C2632" s="197"/>
      <c r="D2632" s="189" t="s">
        <v>178</v>
      </c>
      <c r="E2632" s="198" t="s">
        <v>21</v>
      </c>
      <c r="F2632" s="199" t="s">
        <v>3254</v>
      </c>
      <c r="G2632" s="197"/>
      <c r="H2632" s="200">
        <v>5.6109999999999998</v>
      </c>
      <c r="I2632" s="201"/>
      <c r="J2632" s="197"/>
      <c r="K2632" s="197"/>
      <c r="L2632" s="202"/>
      <c r="M2632" s="203"/>
      <c r="N2632" s="204"/>
      <c r="O2632" s="204"/>
      <c r="P2632" s="204"/>
      <c r="Q2632" s="204"/>
      <c r="R2632" s="204"/>
      <c r="S2632" s="204"/>
      <c r="T2632" s="205"/>
      <c r="AT2632" s="206" t="s">
        <v>178</v>
      </c>
      <c r="AU2632" s="206" t="s">
        <v>87</v>
      </c>
      <c r="AV2632" s="13" t="s">
        <v>87</v>
      </c>
      <c r="AW2632" s="13" t="s">
        <v>38</v>
      </c>
      <c r="AX2632" s="13" t="s">
        <v>77</v>
      </c>
      <c r="AY2632" s="206" t="s">
        <v>165</v>
      </c>
    </row>
    <row r="2633" spans="1:65" s="13" customFormat="1" ht="22.5">
      <c r="B2633" s="196"/>
      <c r="C2633" s="197"/>
      <c r="D2633" s="189" t="s">
        <v>178</v>
      </c>
      <c r="E2633" s="198" t="s">
        <v>21</v>
      </c>
      <c r="F2633" s="199" t="s">
        <v>3255</v>
      </c>
      <c r="G2633" s="197"/>
      <c r="H2633" s="200">
        <v>8.8000000000000007</v>
      </c>
      <c r="I2633" s="201"/>
      <c r="J2633" s="197"/>
      <c r="K2633" s="197"/>
      <c r="L2633" s="202"/>
      <c r="M2633" s="203"/>
      <c r="N2633" s="204"/>
      <c r="O2633" s="204"/>
      <c r="P2633" s="204"/>
      <c r="Q2633" s="204"/>
      <c r="R2633" s="204"/>
      <c r="S2633" s="204"/>
      <c r="T2633" s="205"/>
      <c r="AT2633" s="206" t="s">
        <v>178</v>
      </c>
      <c r="AU2633" s="206" t="s">
        <v>87</v>
      </c>
      <c r="AV2633" s="13" t="s">
        <v>87</v>
      </c>
      <c r="AW2633" s="13" t="s">
        <v>38</v>
      </c>
      <c r="AX2633" s="13" t="s">
        <v>77</v>
      </c>
      <c r="AY2633" s="206" t="s">
        <v>165</v>
      </c>
    </row>
    <row r="2634" spans="1:65" s="14" customFormat="1" ht="11.25">
      <c r="B2634" s="207"/>
      <c r="C2634" s="208"/>
      <c r="D2634" s="189" t="s">
        <v>178</v>
      </c>
      <c r="E2634" s="209" t="s">
        <v>21</v>
      </c>
      <c r="F2634" s="210" t="s">
        <v>180</v>
      </c>
      <c r="G2634" s="208"/>
      <c r="H2634" s="211">
        <v>20.024999999999999</v>
      </c>
      <c r="I2634" s="212"/>
      <c r="J2634" s="208"/>
      <c r="K2634" s="208"/>
      <c r="L2634" s="213"/>
      <c r="M2634" s="214"/>
      <c r="N2634" s="215"/>
      <c r="O2634" s="215"/>
      <c r="P2634" s="215"/>
      <c r="Q2634" s="215"/>
      <c r="R2634" s="215"/>
      <c r="S2634" s="215"/>
      <c r="T2634" s="216"/>
      <c r="AT2634" s="217" t="s">
        <v>178</v>
      </c>
      <c r="AU2634" s="217" t="s">
        <v>87</v>
      </c>
      <c r="AV2634" s="14" t="s">
        <v>172</v>
      </c>
      <c r="AW2634" s="14" t="s">
        <v>38</v>
      </c>
      <c r="AX2634" s="14" t="s">
        <v>85</v>
      </c>
      <c r="AY2634" s="217" t="s">
        <v>165</v>
      </c>
    </row>
    <row r="2635" spans="1:65" s="2" customFormat="1" ht="21.75" customHeight="1">
      <c r="A2635" s="37"/>
      <c r="B2635" s="38"/>
      <c r="C2635" s="176" t="s">
        <v>3256</v>
      </c>
      <c r="D2635" s="176" t="s">
        <v>167</v>
      </c>
      <c r="E2635" s="177" t="s">
        <v>3257</v>
      </c>
      <c r="F2635" s="178" t="s">
        <v>3258</v>
      </c>
      <c r="G2635" s="179" t="s">
        <v>449</v>
      </c>
      <c r="H2635" s="180">
        <v>1</v>
      </c>
      <c r="I2635" s="181"/>
      <c r="J2635" s="182">
        <f>ROUND(I2635*H2635,2)</f>
        <v>0</v>
      </c>
      <c r="K2635" s="178" t="s">
        <v>171</v>
      </c>
      <c r="L2635" s="42"/>
      <c r="M2635" s="183" t="s">
        <v>21</v>
      </c>
      <c r="N2635" s="184" t="s">
        <v>48</v>
      </c>
      <c r="O2635" s="67"/>
      <c r="P2635" s="185">
        <f>O2635*H2635</f>
        <v>0</v>
      </c>
      <c r="Q2635" s="185">
        <v>0</v>
      </c>
      <c r="R2635" s="185">
        <f>Q2635*H2635</f>
        <v>0</v>
      </c>
      <c r="S2635" s="185">
        <v>0</v>
      </c>
      <c r="T2635" s="186">
        <f>S2635*H2635</f>
        <v>0</v>
      </c>
      <c r="U2635" s="37"/>
      <c r="V2635" s="37"/>
      <c r="W2635" s="37"/>
      <c r="X2635" s="37"/>
      <c r="Y2635" s="37"/>
      <c r="Z2635" s="37"/>
      <c r="AA2635" s="37"/>
      <c r="AB2635" s="37"/>
      <c r="AC2635" s="37"/>
      <c r="AD2635" s="37"/>
      <c r="AE2635" s="37"/>
      <c r="AR2635" s="187" t="s">
        <v>286</v>
      </c>
      <c r="AT2635" s="187" t="s">
        <v>167</v>
      </c>
      <c r="AU2635" s="187" t="s">
        <v>87</v>
      </c>
      <c r="AY2635" s="20" t="s">
        <v>165</v>
      </c>
      <c r="BE2635" s="188">
        <f>IF(N2635="základní",J2635,0)</f>
        <v>0</v>
      </c>
      <c r="BF2635" s="188">
        <f>IF(N2635="snížená",J2635,0)</f>
        <v>0</v>
      </c>
      <c r="BG2635" s="188">
        <f>IF(N2635="zákl. přenesená",J2635,0)</f>
        <v>0</v>
      </c>
      <c r="BH2635" s="188">
        <f>IF(N2635="sníž. přenesená",J2635,0)</f>
        <v>0</v>
      </c>
      <c r="BI2635" s="188">
        <f>IF(N2635="nulová",J2635,0)</f>
        <v>0</v>
      </c>
      <c r="BJ2635" s="20" t="s">
        <v>85</v>
      </c>
      <c r="BK2635" s="188">
        <f>ROUND(I2635*H2635,2)</f>
        <v>0</v>
      </c>
      <c r="BL2635" s="20" t="s">
        <v>286</v>
      </c>
      <c r="BM2635" s="187" t="s">
        <v>3259</v>
      </c>
    </row>
    <row r="2636" spans="1:65" s="2" customFormat="1" ht="19.5">
      <c r="A2636" s="37"/>
      <c r="B2636" s="38"/>
      <c r="C2636" s="39"/>
      <c r="D2636" s="189" t="s">
        <v>174</v>
      </c>
      <c r="E2636" s="39"/>
      <c r="F2636" s="190" t="s">
        <v>3260</v>
      </c>
      <c r="G2636" s="39"/>
      <c r="H2636" s="39"/>
      <c r="I2636" s="191"/>
      <c r="J2636" s="39"/>
      <c r="K2636" s="39"/>
      <c r="L2636" s="42"/>
      <c r="M2636" s="192"/>
      <c r="N2636" s="193"/>
      <c r="O2636" s="67"/>
      <c r="P2636" s="67"/>
      <c r="Q2636" s="67"/>
      <c r="R2636" s="67"/>
      <c r="S2636" s="67"/>
      <c r="T2636" s="68"/>
      <c r="U2636" s="37"/>
      <c r="V2636" s="37"/>
      <c r="W2636" s="37"/>
      <c r="X2636" s="37"/>
      <c r="Y2636" s="37"/>
      <c r="Z2636" s="37"/>
      <c r="AA2636" s="37"/>
      <c r="AB2636" s="37"/>
      <c r="AC2636" s="37"/>
      <c r="AD2636" s="37"/>
      <c r="AE2636" s="37"/>
      <c r="AT2636" s="20" t="s">
        <v>174</v>
      </c>
      <c r="AU2636" s="20" t="s">
        <v>87</v>
      </c>
    </row>
    <row r="2637" spans="1:65" s="2" customFormat="1" ht="11.25">
      <c r="A2637" s="37"/>
      <c r="B2637" s="38"/>
      <c r="C2637" s="39"/>
      <c r="D2637" s="194" t="s">
        <v>176</v>
      </c>
      <c r="E2637" s="39"/>
      <c r="F2637" s="195" t="s">
        <v>3261</v>
      </c>
      <c r="G2637" s="39"/>
      <c r="H2637" s="39"/>
      <c r="I2637" s="191"/>
      <c r="J2637" s="39"/>
      <c r="K2637" s="39"/>
      <c r="L2637" s="42"/>
      <c r="M2637" s="192"/>
      <c r="N2637" s="193"/>
      <c r="O2637" s="67"/>
      <c r="P2637" s="67"/>
      <c r="Q2637" s="67"/>
      <c r="R2637" s="67"/>
      <c r="S2637" s="67"/>
      <c r="T2637" s="68"/>
      <c r="U2637" s="37"/>
      <c r="V2637" s="37"/>
      <c r="W2637" s="37"/>
      <c r="X2637" s="37"/>
      <c r="Y2637" s="37"/>
      <c r="Z2637" s="37"/>
      <c r="AA2637" s="37"/>
      <c r="AB2637" s="37"/>
      <c r="AC2637" s="37"/>
      <c r="AD2637" s="37"/>
      <c r="AE2637" s="37"/>
      <c r="AT2637" s="20" t="s">
        <v>176</v>
      </c>
      <c r="AU2637" s="20" t="s">
        <v>87</v>
      </c>
    </row>
    <row r="2638" spans="1:65" s="13" customFormat="1" ht="11.25">
      <c r="B2638" s="196"/>
      <c r="C2638" s="197"/>
      <c r="D2638" s="189" t="s">
        <v>178</v>
      </c>
      <c r="E2638" s="198" t="s">
        <v>21</v>
      </c>
      <c r="F2638" s="199" t="s">
        <v>3262</v>
      </c>
      <c r="G2638" s="197"/>
      <c r="H2638" s="200">
        <v>1</v>
      </c>
      <c r="I2638" s="201"/>
      <c r="J2638" s="197"/>
      <c r="K2638" s="197"/>
      <c r="L2638" s="202"/>
      <c r="M2638" s="203"/>
      <c r="N2638" s="204"/>
      <c r="O2638" s="204"/>
      <c r="P2638" s="204"/>
      <c r="Q2638" s="204"/>
      <c r="R2638" s="204"/>
      <c r="S2638" s="204"/>
      <c r="T2638" s="205"/>
      <c r="AT2638" s="206" t="s">
        <v>178</v>
      </c>
      <c r="AU2638" s="206" t="s">
        <v>87</v>
      </c>
      <c r="AV2638" s="13" t="s">
        <v>87</v>
      </c>
      <c r="AW2638" s="13" t="s">
        <v>38</v>
      </c>
      <c r="AX2638" s="13" t="s">
        <v>77</v>
      </c>
      <c r="AY2638" s="206" t="s">
        <v>165</v>
      </c>
    </row>
    <row r="2639" spans="1:65" s="14" customFormat="1" ht="11.25">
      <c r="B2639" s="207"/>
      <c r="C2639" s="208"/>
      <c r="D2639" s="189" t="s">
        <v>178</v>
      </c>
      <c r="E2639" s="209" t="s">
        <v>21</v>
      </c>
      <c r="F2639" s="210" t="s">
        <v>180</v>
      </c>
      <c r="G2639" s="208"/>
      <c r="H2639" s="211">
        <v>1</v>
      </c>
      <c r="I2639" s="212"/>
      <c r="J2639" s="208"/>
      <c r="K2639" s="208"/>
      <c r="L2639" s="213"/>
      <c r="M2639" s="214"/>
      <c r="N2639" s="215"/>
      <c r="O2639" s="215"/>
      <c r="P2639" s="215"/>
      <c r="Q2639" s="215"/>
      <c r="R2639" s="215"/>
      <c r="S2639" s="215"/>
      <c r="T2639" s="216"/>
      <c r="AT2639" s="217" t="s">
        <v>178</v>
      </c>
      <c r="AU2639" s="217" t="s">
        <v>87</v>
      </c>
      <c r="AV2639" s="14" t="s">
        <v>172</v>
      </c>
      <c r="AW2639" s="14" t="s">
        <v>38</v>
      </c>
      <c r="AX2639" s="14" t="s">
        <v>85</v>
      </c>
      <c r="AY2639" s="217" t="s">
        <v>165</v>
      </c>
    </row>
    <row r="2640" spans="1:65" s="2" customFormat="1" ht="21.75" customHeight="1">
      <c r="A2640" s="37"/>
      <c r="B2640" s="38"/>
      <c r="C2640" s="176" t="s">
        <v>3263</v>
      </c>
      <c r="D2640" s="176" t="s">
        <v>167</v>
      </c>
      <c r="E2640" s="177" t="s">
        <v>3264</v>
      </c>
      <c r="F2640" s="178" t="s">
        <v>3265</v>
      </c>
      <c r="G2640" s="179" t="s">
        <v>189</v>
      </c>
      <c r="H2640" s="180">
        <v>4.92</v>
      </c>
      <c r="I2640" s="181"/>
      <c r="J2640" s="182">
        <f>ROUND(I2640*H2640,2)</f>
        <v>0</v>
      </c>
      <c r="K2640" s="178" t="s">
        <v>171</v>
      </c>
      <c r="L2640" s="42"/>
      <c r="M2640" s="183" t="s">
        <v>21</v>
      </c>
      <c r="N2640" s="184" t="s">
        <v>48</v>
      </c>
      <c r="O2640" s="67"/>
      <c r="P2640" s="185">
        <f>O2640*H2640</f>
        <v>0</v>
      </c>
      <c r="Q2640" s="185">
        <v>0</v>
      </c>
      <c r="R2640" s="185">
        <f>Q2640*H2640</f>
        <v>0</v>
      </c>
      <c r="S2640" s="185">
        <v>3.5000000000000003E-2</v>
      </c>
      <c r="T2640" s="186">
        <f>S2640*H2640</f>
        <v>0.17220000000000002</v>
      </c>
      <c r="U2640" s="37"/>
      <c r="V2640" s="37"/>
      <c r="W2640" s="37"/>
      <c r="X2640" s="37"/>
      <c r="Y2640" s="37"/>
      <c r="Z2640" s="37"/>
      <c r="AA2640" s="37"/>
      <c r="AB2640" s="37"/>
      <c r="AC2640" s="37"/>
      <c r="AD2640" s="37"/>
      <c r="AE2640" s="37"/>
      <c r="AR2640" s="187" t="s">
        <v>286</v>
      </c>
      <c r="AT2640" s="187" t="s">
        <v>167</v>
      </c>
      <c r="AU2640" s="187" t="s">
        <v>87</v>
      </c>
      <c r="AY2640" s="20" t="s">
        <v>165</v>
      </c>
      <c r="BE2640" s="188">
        <f>IF(N2640="základní",J2640,0)</f>
        <v>0</v>
      </c>
      <c r="BF2640" s="188">
        <f>IF(N2640="snížená",J2640,0)</f>
        <v>0</v>
      </c>
      <c r="BG2640" s="188">
        <f>IF(N2640="zákl. přenesená",J2640,0)</f>
        <v>0</v>
      </c>
      <c r="BH2640" s="188">
        <f>IF(N2640="sníž. přenesená",J2640,0)</f>
        <v>0</v>
      </c>
      <c r="BI2640" s="188">
        <f>IF(N2640="nulová",J2640,0)</f>
        <v>0</v>
      </c>
      <c r="BJ2640" s="20" t="s">
        <v>85</v>
      </c>
      <c r="BK2640" s="188">
        <f>ROUND(I2640*H2640,2)</f>
        <v>0</v>
      </c>
      <c r="BL2640" s="20" t="s">
        <v>286</v>
      </c>
      <c r="BM2640" s="187" t="s">
        <v>3266</v>
      </c>
    </row>
    <row r="2641" spans="1:65" s="2" customFormat="1" ht="11.25">
      <c r="A2641" s="37"/>
      <c r="B2641" s="38"/>
      <c r="C2641" s="39"/>
      <c r="D2641" s="189" t="s">
        <v>174</v>
      </c>
      <c r="E2641" s="39"/>
      <c r="F2641" s="190" t="s">
        <v>3267</v>
      </c>
      <c r="G2641" s="39"/>
      <c r="H2641" s="39"/>
      <c r="I2641" s="191"/>
      <c r="J2641" s="39"/>
      <c r="K2641" s="39"/>
      <c r="L2641" s="42"/>
      <c r="M2641" s="192"/>
      <c r="N2641" s="193"/>
      <c r="O2641" s="67"/>
      <c r="P2641" s="67"/>
      <c r="Q2641" s="67"/>
      <c r="R2641" s="67"/>
      <c r="S2641" s="67"/>
      <c r="T2641" s="68"/>
      <c r="U2641" s="37"/>
      <c r="V2641" s="37"/>
      <c r="W2641" s="37"/>
      <c r="X2641" s="37"/>
      <c r="Y2641" s="37"/>
      <c r="Z2641" s="37"/>
      <c r="AA2641" s="37"/>
      <c r="AB2641" s="37"/>
      <c r="AC2641" s="37"/>
      <c r="AD2641" s="37"/>
      <c r="AE2641" s="37"/>
      <c r="AT2641" s="20" t="s">
        <v>174</v>
      </c>
      <c r="AU2641" s="20" t="s">
        <v>87</v>
      </c>
    </row>
    <row r="2642" spans="1:65" s="2" customFormat="1" ht="11.25">
      <c r="A2642" s="37"/>
      <c r="B2642" s="38"/>
      <c r="C2642" s="39"/>
      <c r="D2642" s="194" t="s">
        <v>176</v>
      </c>
      <c r="E2642" s="39"/>
      <c r="F2642" s="195" t="s">
        <v>3268</v>
      </c>
      <c r="G2642" s="39"/>
      <c r="H2642" s="39"/>
      <c r="I2642" s="191"/>
      <c r="J2642" s="39"/>
      <c r="K2642" s="39"/>
      <c r="L2642" s="42"/>
      <c r="M2642" s="192"/>
      <c r="N2642" s="193"/>
      <c r="O2642" s="67"/>
      <c r="P2642" s="67"/>
      <c r="Q2642" s="67"/>
      <c r="R2642" s="67"/>
      <c r="S2642" s="67"/>
      <c r="T2642" s="68"/>
      <c r="U2642" s="37"/>
      <c r="V2642" s="37"/>
      <c r="W2642" s="37"/>
      <c r="X2642" s="37"/>
      <c r="Y2642" s="37"/>
      <c r="Z2642" s="37"/>
      <c r="AA2642" s="37"/>
      <c r="AB2642" s="37"/>
      <c r="AC2642" s="37"/>
      <c r="AD2642" s="37"/>
      <c r="AE2642" s="37"/>
      <c r="AT2642" s="20" t="s">
        <v>176</v>
      </c>
      <c r="AU2642" s="20" t="s">
        <v>87</v>
      </c>
    </row>
    <row r="2643" spans="1:65" s="13" customFormat="1" ht="11.25">
      <c r="B2643" s="196"/>
      <c r="C2643" s="197"/>
      <c r="D2643" s="189" t="s">
        <v>178</v>
      </c>
      <c r="E2643" s="198" t="s">
        <v>21</v>
      </c>
      <c r="F2643" s="199" t="s">
        <v>3269</v>
      </c>
      <c r="G2643" s="197"/>
      <c r="H2643" s="200">
        <v>4.92</v>
      </c>
      <c r="I2643" s="201"/>
      <c r="J2643" s="197"/>
      <c r="K2643" s="197"/>
      <c r="L2643" s="202"/>
      <c r="M2643" s="203"/>
      <c r="N2643" s="204"/>
      <c r="O2643" s="204"/>
      <c r="P2643" s="204"/>
      <c r="Q2643" s="204"/>
      <c r="R2643" s="204"/>
      <c r="S2643" s="204"/>
      <c r="T2643" s="205"/>
      <c r="AT2643" s="206" t="s">
        <v>178</v>
      </c>
      <c r="AU2643" s="206" t="s">
        <v>87</v>
      </c>
      <c r="AV2643" s="13" t="s">
        <v>87</v>
      </c>
      <c r="AW2643" s="13" t="s">
        <v>38</v>
      </c>
      <c r="AX2643" s="13" t="s">
        <v>77</v>
      </c>
      <c r="AY2643" s="206" t="s">
        <v>165</v>
      </c>
    </row>
    <row r="2644" spans="1:65" s="14" customFormat="1" ht="11.25">
      <c r="B2644" s="207"/>
      <c r="C2644" s="208"/>
      <c r="D2644" s="189" t="s">
        <v>178</v>
      </c>
      <c r="E2644" s="209" t="s">
        <v>21</v>
      </c>
      <c r="F2644" s="210" t="s">
        <v>180</v>
      </c>
      <c r="G2644" s="208"/>
      <c r="H2644" s="211">
        <v>4.92</v>
      </c>
      <c r="I2644" s="212"/>
      <c r="J2644" s="208"/>
      <c r="K2644" s="208"/>
      <c r="L2644" s="213"/>
      <c r="M2644" s="214"/>
      <c r="N2644" s="215"/>
      <c r="O2644" s="215"/>
      <c r="P2644" s="215"/>
      <c r="Q2644" s="215"/>
      <c r="R2644" s="215"/>
      <c r="S2644" s="215"/>
      <c r="T2644" s="216"/>
      <c r="AT2644" s="217" t="s">
        <v>178</v>
      </c>
      <c r="AU2644" s="217" t="s">
        <v>87</v>
      </c>
      <c r="AV2644" s="14" t="s">
        <v>172</v>
      </c>
      <c r="AW2644" s="14" t="s">
        <v>38</v>
      </c>
      <c r="AX2644" s="14" t="s">
        <v>85</v>
      </c>
      <c r="AY2644" s="217" t="s">
        <v>165</v>
      </c>
    </row>
    <row r="2645" spans="1:65" s="2" customFormat="1" ht="49.15" customHeight="1">
      <c r="A2645" s="37"/>
      <c r="B2645" s="38"/>
      <c r="C2645" s="176" t="s">
        <v>3270</v>
      </c>
      <c r="D2645" s="176" t="s">
        <v>167</v>
      </c>
      <c r="E2645" s="177" t="s">
        <v>623</v>
      </c>
      <c r="F2645" s="178" t="s">
        <v>3271</v>
      </c>
      <c r="G2645" s="179" t="s">
        <v>297</v>
      </c>
      <c r="H2645" s="180">
        <v>1</v>
      </c>
      <c r="I2645" s="181"/>
      <c r="J2645" s="182">
        <f>ROUND(I2645*H2645,2)</f>
        <v>0</v>
      </c>
      <c r="K2645" s="178" t="s">
        <v>21</v>
      </c>
      <c r="L2645" s="42"/>
      <c r="M2645" s="183" t="s">
        <v>21</v>
      </c>
      <c r="N2645" s="184" t="s">
        <v>48</v>
      </c>
      <c r="O2645" s="67"/>
      <c r="P2645" s="185">
        <f>O2645*H2645</f>
        <v>0</v>
      </c>
      <c r="Q2645" s="185">
        <v>0</v>
      </c>
      <c r="R2645" s="185">
        <f>Q2645*H2645</f>
        <v>0</v>
      </c>
      <c r="S2645" s="185">
        <v>0</v>
      </c>
      <c r="T2645" s="186">
        <f>S2645*H2645</f>
        <v>0</v>
      </c>
      <c r="U2645" s="37"/>
      <c r="V2645" s="37"/>
      <c r="W2645" s="37"/>
      <c r="X2645" s="37"/>
      <c r="Y2645" s="37"/>
      <c r="Z2645" s="37"/>
      <c r="AA2645" s="37"/>
      <c r="AB2645" s="37"/>
      <c r="AC2645" s="37"/>
      <c r="AD2645" s="37"/>
      <c r="AE2645" s="37"/>
      <c r="AR2645" s="187" t="s">
        <v>286</v>
      </c>
      <c r="AT2645" s="187" t="s">
        <v>167</v>
      </c>
      <c r="AU2645" s="187" t="s">
        <v>87</v>
      </c>
      <c r="AY2645" s="20" t="s">
        <v>165</v>
      </c>
      <c r="BE2645" s="188">
        <f>IF(N2645="základní",J2645,0)</f>
        <v>0</v>
      </c>
      <c r="BF2645" s="188">
        <f>IF(N2645="snížená",J2645,0)</f>
        <v>0</v>
      </c>
      <c r="BG2645" s="188">
        <f>IF(N2645="zákl. přenesená",J2645,0)</f>
        <v>0</v>
      </c>
      <c r="BH2645" s="188">
        <f>IF(N2645="sníž. přenesená",J2645,0)</f>
        <v>0</v>
      </c>
      <c r="BI2645" s="188">
        <f>IF(N2645="nulová",J2645,0)</f>
        <v>0</v>
      </c>
      <c r="BJ2645" s="20" t="s">
        <v>85</v>
      </c>
      <c r="BK2645" s="188">
        <f>ROUND(I2645*H2645,2)</f>
        <v>0</v>
      </c>
      <c r="BL2645" s="20" t="s">
        <v>286</v>
      </c>
      <c r="BM2645" s="187" t="s">
        <v>3272</v>
      </c>
    </row>
    <row r="2646" spans="1:65" s="2" customFormat="1" ht="58.5">
      <c r="A2646" s="37"/>
      <c r="B2646" s="38"/>
      <c r="C2646" s="39"/>
      <c r="D2646" s="189" t="s">
        <v>174</v>
      </c>
      <c r="E2646" s="39"/>
      <c r="F2646" s="190" t="s">
        <v>3273</v>
      </c>
      <c r="G2646" s="39"/>
      <c r="H2646" s="39"/>
      <c r="I2646" s="191"/>
      <c r="J2646" s="39"/>
      <c r="K2646" s="39"/>
      <c r="L2646" s="42"/>
      <c r="M2646" s="192"/>
      <c r="N2646" s="193"/>
      <c r="O2646" s="67"/>
      <c r="P2646" s="67"/>
      <c r="Q2646" s="67"/>
      <c r="R2646" s="67"/>
      <c r="S2646" s="67"/>
      <c r="T2646" s="68"/>
      <c r="U2646" s="37"/>
      <c r="V2646" s="37"/>
      <c r="W2646" s="37"/>
      <c r="X2646" s="37"/>
      <c r="Y2646" s="37"/>
      <c r="Z2646" s="37"/>
      <c r="AA2646" s="37"/>
      <c r="AB2646" s="37"/>
      <c r="AC2646" s="37"/>
      <c r="AD2646" s="37"/>
      <c r="AE2646" s="37"/>
      <c r="AT2646" s="20" t="s">
        <v>174</v>
      </c>
      <c r="AU2646" s="20" t="s">
        <v>87</v>
      </c>
    </row>
    <row r="2647" spans="1:65" s="2" customFormat="1" ht="19.5">
      <c r="A2647" s="37"/>
      <c r="B2647" s="38"/>
      <c r="C2647" s="39"/>
      <c r="D2647" s="189" t="s">
        <v>372</v>
      </c>
      <c r="E2647" s="39"/>
      <c r="F2647" s="249" t="s">
        <v>2989</v>
      </c>
      <c r="G2647" s="39"/>
      <c r="H2647" s="39"/>
      <c r="I2647" s="191"/>
      <c r="J2647" s="39"/>
      <c r="K2647" s="39"/>
      <c r="L2647" s="42"/>
      <c r="M2647" s="192"/>
      <c r="N2647" s="193"/>
      <c r="O2647" s="67"/>
      <c r="P2647" s="67"/>
      <c r="Q2647" s="67"/>
      <c r="R2647" s="67"/>
      <c r="S2647" s="67"/>
      <c r="T2647" s="68"/>
      <c r="U2647" s="37"/>
      <c r="V2647" s="37"/>
      <c r="W2647" s="37"/>
      <c r="X2647" s="37"/>
      <c r="Y2647" s="37"/>
      <c r="Z2647" s="37"/>
      <c r="AA2647" s="37"/>
      <c r="AB2647" s="37"/>
      <c r="AC2647" s="37"/>
      <c r="AD2647" s="37"/>
      <c r="AE2647" s="37"/>
      <c r="AT2647" s="20" t="s">
        <v>372</v>
      </c>
      <c r="AU2647" s="20" t="s">
        <v>87</v>
      </c>
    </row>
    <row r="2648" spans="1:65" s="13" customFormat="1" ht="11.25">
      <c r="B2648" s="196"/>
      <c r="C2648" s="197"/>
      <c r="D2648" s="189" t="s">
        <v>178</v>
      </c>
      <c r="E2648" s="198" t="s">
        <v>21</v>
      </c>
      <c r="F2648" s="199" t="s">
        <v>3274</v>
      </c>
      <c r="G2648" s="197"/>
      <c r="H2648" s="200">
        <v>1</v>
      </c>
      <c r="I2648" s="201"/>
      <c r="J2648" s="197"/>
      <c r="K2648" s="197"/>
      <c r="L2648" s="202"/>
      <c r="M2648" s="203"/>
      <c r="N2648" s="204"/>
      <c r="O2648" s="204"/>
      <c r="P2648" s="204"/>
      <c r="Q2648" s="204"/>
      <c r="R2648" s="204"/>
      <c r="S2648" s="204"/>
      <c r="T2648" s="205"/>
      <c r="AT2648" s="206" t="s">
        <v>178</v>
      </c>
      <c r="AU2648" s="206" t="s">
        <v>87</v>
      </c>
      <c r="AV2648" s="13" t="s">
        <v>87</v>
      </c>
      <c r="AW2648" s="13" t="s">
        <v>38</v>
      </c>
      <c r="AX2648" s="13" t="s">
        <v>77</v>
      </c>
      <c r="AY2648" s="206" t="s">
        <v>165</v>
      </c>
    </row>
    <row r="2649" spans="1:65" s="14" customFormat="1" ht="11.25">
      <c r="B2649" s="207"/>
      <c r="C2649" s="208"/>
      <c r="D2649" s="189" t="s">
        <v>178</v>
      </c>
      <c r="E2649" s="209" t="s">
        <v>21</v>
      </c>
      <c r="F2649" s="210" t="s">
        <v>180</v>
      </c>
      <c r="G2649" s="208"/>
      <c r="H2649" s="211">
        <v>1</v>
      </c>
      <c r="I2649" s="212"/>
      <c r="J2649" s="208"/>
      <c r="K2649" s="208"/>
      <c r="L2649" s="213"/>
      <c r="M2649" s="214"/>
      <c r="N2649" s="215"/>
      <c r="O2649" s="215"/>
      <c r="P2649" s="215"/>
      <c r="Q2649" s="215"/>
      <c r="R2649" s="215"/>
      <c r="S2649" s="215"/>
      <c r="T2649" s="216"/>
      <c r="AT2649" s="217" t="s">
        <v>178</v>
      </c>
      <c r="AU2649" s="217" t="s">
        <v>87</v>
      </c>
      <c r="AV2649" s="14" t="s">
        <v>172</v>
      </c>
      <c r="AW2649" s="14" t="s">
        <v>38</v>
      </c>
      <c r="AX2649" s="14" t="s">
        <v>85</v>
      </c>
      <c r="AY2649" s="217" t="s">
        <v>165</v>
      </c>
    </row>
    <row r="2650" spans="1:65" s="2" customFormat="1" ht="49.15" customHeight="1">
      <c r="A2650" s="37"/>
      <c r="B2650" s="38"/>
      <c r="C2650" s="176" t="s">
        <v>3275</v>
      </c>
      <c r="D2650" s="176" t="s">
        <v>167</v>
      </c>
      <c r="E2650" s="177" t="s">
        <v>630</v>
      </c>
      <c r="F2650" s="178" t="s">
        <v>3276</v>
      </c>
      <c r="G2650" s="179" t="s">
        <v>297</v>
      </c>
      <c r="H2650" s="180">
        <v>1</v>
      </c>
      <c r="I2650" s="181"/>
      <c r="J2650" s="182">
        <f>ROUND(I2650*H2650,2)</f>
        <v>0</v>
      </c>
      <c r="K2650" s="178" t="s">
        <v>21</v>
      </c>
      <c r="L2650" s="42"/>
      <c r="M2650" s="183" t="s">
        <v>21</v>
      </c>
      <c r="N2650" s="184" t="s">
        <v>48</v>
      </c>
      <c r="O2650" s="67"/>
      <c r="P2650" s="185">
        <f>O2650*H2650</f>
        <v>0</v>
      </c>
      <c r="Q2650" s="185">
        <v>0</v>
      </c>
      <c r="R2650" s="185">
        <f>Q2650*H2650</f>
        <v>0</v>
      </c>
      <c r="S2650" s="185">
        <v>0</v>
      </c>
      <c r="T2650" s="186">
        <f>S2650*H2650</f>
        <v>0</v>
      </c>
      <c r="U2650" s="37"/>
      <c r="V2650" s="37"/>
      <c r="W2650" s="37"/>
      <c r="X2650" s="37"/>
      <c r="Y2650" s="37"/>
      <c r="Z2650" s="37"/>
      <c r="AA2650" s="37"/>
      <c r="AB2650" s="37"/>
      <c r="AC2650" s="37"/>
      <c r="AD2650" s="37"/>
      <c r="AE2650" s="37"/>
      <c r="AR2650" s="187" t="s">
        <v>286</v>
      </c>
      <c r="AT2650" s="187" t="s">
        <v>167</v>
      </c>
      <c r="AU2650" s="187" t="s">
        <v>87</v>
      </c>
      <c r="AY2650" s="20" t="s">
        <v>165</v>
      </c>
      <c r="BE2650" s="188">
        <f>IF(N2650="základní",J2650,0)</f>
        <v>0</v>
      </c>
      <c r="BF2650" s="188">
        <f>IF(N2650="snížená",J2650,0)</f>
        <v>0</v>
      </c>
      <c r="BG2650" s="188">
        <f>IF(N2650="zákl. přenesená",J2650,0)</f>
        <v>0</v>
      </c>
      <c r="BH2650" s="188">
        <f>IF(N2650="sníž. přenesená",J2650,0)</f>
        <v>0</v>
      </c>
      <c r="BI2650" s="188">
        <f>IF(N2650="nulová",J2650,0)</f>
        <v>0</v>
      </c>
      <c r="BJ2650" s="20" t="s">
        <v>85</v>
      </c>
      <c r="BK2650" s="188">
        <f>ROUND(I2650*H2650,2)</f>
        <v>0</v>
      </c>
      <c r="BL2650" s="20" t="s">
        <v>286</v>
      </c>
      <c r="BM2650" s="187" t="s">
        <v>3277</v>
      </c>
    </row>
    <row r="2651" spans="1:65" s="2" customFormat="1" ht="58.5">
      <c r="A2651" s="37"/>
      <c r="B2651" s="38"/>
      <c r="C2651" s="39"/>
      <c r="D2651" s="189" t="s">
        <v>174</v>
      </c>
      <c r="E2651" s="39"/>
      <c r="F2651" s="190" t="s">
        <v>3278</v>
      </c>
      <c r="G2651" s="39"/>
      <c r="H2651" s="39"/>
      <c r="I2651" s="191"/>
      <c r="J2651" s="39"/>
      <c r="K2651" s="39"/>
      <c r="L2651" s="42"/>
      <c r="M2651" s="192"/>
      <c r="N2651" s="193"/>
      <c r="O2651" s="67"/>
      <c r="P2651" s="67"/>
      <c r="Q2651" s="67"/>
      <c r="R2651" s="67"/>
      <c r="S2651" s="67"/>
      <c r="T2651" s="68"/>
      <c r="U2651" s="37"/>
      <c r="V2651" s="37"/>
      <c r="W2651" s="37"/>
      <c r="X2651" s="37"/>
      <c r="Y2651" s="37"/>
      <c r="Z2651" s="37"/>
      <c r="AA2651" s="37"/>
      <c r="AB2651" s="37"/>
      <c r="AC2651" s="37"/>
      <c r="AD2651" s="37"/>
      <c r="AE2651" s="37"/>
      <c r="AT2651" s="20" t="s">
        <v>174</v>
      </c>
      <c r="AU2651" s="20" t="s">
        <v>87</v>
      </c>
    </row>
    <row r="2652" spans="1:65" s="2" customFormat="1" ht="19.5">
      <c r="A2652" s="37"/>
      <c r="B2652" s="38"/>
      <c r="C2652" s="39"/>
      <c r="D2652" s="189" t="s">
        <v>372</v>
      </c>
      <c r="E2652" s="39"/>
      <c r="F2652" s="249" t="s">
        <v>2989</v>
      </c>
      <c r="G2652" s="39"/>
      <c r="H2652" s="39"/>
      <c r="I2652" s="191"/>
      <c r="J2652" s="39"/>
      <c r="K2652" s="39"/>
      <c r="L2652" s="42"/>
      <c r="M2652" s="192"/>
      <c r="N2652" s="193"/>
      <c r="O2652" s="67"/>
      <c r="P2652" s="67"/>
      <c r="Q2652" s="67"/>
      <c r="R2652" s="67"/>
      <c r="S2652" s="67"/>
      <c r="T2652" s="68"/>
      <c r="U2652" s="37"/>
      <c r="V2652" s="37"/>
      <c r="W2652" s="37"/>
      <c r="X2652" s="37"/>
      <c r="Y2652" s="37"/>
      <c r="Z2652" s="37"/>
      <c r="AA2652" s="37"/>
      <c r="AB2652" s="37"/>
      <c r="AC2652" s="37"/>
      <c r="AD2652" s="37"/>
      <c r="AE2652" s="37"/>
      <c r="AT2652" s="20" t="s">
        <v>372</v>
      </c>
      <c r="AU2652" s="20" t="s">
        <v>87</v>
      </c>
    </row>
    <row r="2653" spans="1:65" s="13" customFormat="1" ht="11.25">
      <c r="B2653" s="196"/>
      <c r="C2653" s="197"/>
      <c r="D2653" s="189" t="s">
        <v>178</v>
      </c>
      <c r="E2653" s="198" t="s">
        <v>21</v>
      </c>
      <c r="F2653" s="199" t="s">
        <v>3279</v>
      </c>
      <c r="G2653" s="197"/>
      <c r="H2653" s="200">
        <v>1</v>
      </c>
      <c r="I2653" s="201"/>
      <c r="J2653" s="197"/>
      <c r="K2653" s="197"/>
      <c r="L2653" s="202"/>
      <c r="M2653" s="203"/>
      <c r="N2653" s="204"/>
      <c r="O2653" s="204"/>
      <c r="P2653" s="204"/>
      <c r="Q2653" s="204"/>
      <c r="R2653" s="204"/>
      <c r="S2653" s="204"/>
      <c r="T2653" s="205"/>
      <c r="AT2653" s="206" t="s">
        <v>178</v>
      </c>
      <c r="AU2653" s="206" t="s">
        <v>87</v>
      </c>
      <c r="AV2653" s="13" t="s">
        <v>87</v>
      </c>
      <c r="AW2653" s="13" t="s">
        <v>38</v>
      </c>
      <c r="AX2653" s="13" t="s">
        <v>77</v>
      </c>
      <c r="AY2653" s="206" t="s">
        <v>165</v>
      </c>
    </row>
    <row r="2654" spans="1:65" s="14" customFormat="1" ht="11.25">
      <c r="B2654" s="207"/>
      <c r="C2654" s="208"/>
      <c r="D2654" s="189" t="s">
        <v>178</v>
      </c>
      <c r="E2654" s="209" t="s">
        <v>21</v>
      </c>
      <c r="F2654" s="210" t="s">
        <v>180</v>
      </c>
      <c r="G2654" s="208"/>
      <c r="H2654" s="211">
        <v>1</v>
      </c>
      <c r="I2654" s="212"/>
      <c r="J2654" s="208"/>
      <c r="K2654" s="208"/>
      <c r="L2654" s="213"/>
      <c r="M2654" s="214"/>
      <c r="N2654" s="215"/>
      <c r="O2654" s="215"/>
      <c r="P2654" s="215"/>
      <c r="Q2654" s="215"/>
      <c r="R2654" s="215"/>
      <c r="S2654" s="215"/>
      <c r="T2654" s="216"/>
      <c r="AT2654" s="217" t="s">
        <v>178</v>
      </c>
      <c r="AU2654" s="217" t="s">
        <v>87</v>
      </c>
      <c r="AV2654" s="14" t="s">
        <v>172</v>
      </c>
      <c r="AW2654" s="14" t="s">
        <v>38</v>
      </c>
      <c r="AX2654" s="14" t="s">
        <v>85</v>
      </c>
      <c r="AY2654" s="217" t="s">
        <v>165</v>
      </c>
    </row>
    <row r="2655" spans="1:65" s="2" customFormat="1" ht="44.25" customHeight="1">
      <c r="A2655" s="37"/>
      <c r="B2655" s="38"/>
      <c r="C2655" s="176" t="s">
        <v>3280</v>
      </c>
      <c r="D2655" s="176" t="s">
        <v>167</v>
      </c>
      <c r="E2655" s="177" t="s">
        <v>635</v>
      </c>
      <c r="F2655" s="178" t="s">
        <v>3281</v>
      </c>
      <c r="G2655" s="179" t="s">
        <v>297</v>
      </c>
      <c r="H2655" s="180">
        <v>4</v>
      </c>
      <c r="I2655" s="181"/>
      <c r="J2655" s="182">
        <f>ROUND(I2655*H2655,2)</f>
        <v>0</v>
      </c>
      <c r="K2655" s="178" t="s">
        <v>21</v>
      </c>
      <c r="L2655" s="42"/>
      <c r="M2655" s="183" t="s">
        <v>21</v>
      </c>
      <c r="N2655" s="184" t="s">
        <v>48</v>
      </c>
      <c r="O2655" s="67"/>
      <c r="P2655" s="185">
        <f>O2655*H2655</f>
        <v>0</v>
      </c>
      <c r="Q2655" s="185">
        <v>0</v>
      </c>
      <c r="R2655" s="185">
        <f>Q2655*H2655</f>
        <v>0</v>
      </c>
      <c r="S2655" s="185">
        <v>0</v>
      </c>
      <c r="T2655" s="186">
        <f>S2655*H2655</f>
        <v>0</v>
      </c>
      <c r="U2655" s="37"/>
      <c r="V2655" s="37"/>
      <c r="W2655" s="37"/>
      <c r="X2655" s="37"/>
      <c r="Y2655" s="37"/>
      <c r="Z2655" s="37"/>
      <c r="AA2655" s="37"/>
      <c r="AB2655" s="37"/>
      <c r="AC2655" s="37"/>
      <c r="AD2655" s="37"/>
      <c r="AE2655" s="37"/>
      <c r="AR2655" s="187" t="s">
        <v>286</v>
      </c>
      <c r="AT2655" s="187" t="s">
        <v>167</v>
      </c>
      <c r="AU2655" s="187" t="s">
        <v>87</v>
      </c>
      <c r="AY2655" s="20" t="s">
        <v>165</v>
      </c>
      <c r="BE2655" s="188">
        <f>IF(N2655="základní",J2655,0)</f>
        <v>0</v>
      </c>
      <c r="BF2655" s="188">
        <f>IF(N2655="snížená",J2655,0)</f>
        <v>0</v>
      </c>
      <c r="BG2655" s="188">
        <f>IF(N2655="zákl. přenesená",J2655,0)</f>
        <v>0</v>
      </c>
      <c r="BH2655" s="188">
        <f>IF(N2655="sníž. přenesená",J2655,0)</f>
        <v>0</v>
      </c>
      <c r="BI2655" s="188">
        <f>IF(N2655="nulová",J2655,0)</f>
        <v>0</v>
      </c>
      <c r="BJ2655" s="20" t="s">
        <v>85</v>
      </c>
      <c r="BK2655" s="188">
        <f>ROUND(I2655*H2655,2)</f>
        <v>0</v>
      </c>
      <c r="BL2655" s="20" t="s">
        <v>286</v>
      </c>
      <c r="BM2655" s="187" t="s">
        <v>3282</v>
      </c>
    </row>
    <row r="2656" spans="1:65" s="2" customFormat="1" ht="58.5">
      <c r="A2656" s="37"/>
      <c r="B2656" s="38"/>
      <c r="C2656" s="39"/>
      <c r="D2656" s="189" t="s">
        <v>174</v>
      </c>
      <c r="E2656" s="39"/>
      <c r="F2656" s="190" t="s">
        <v>3283</v>
      </c>
      <c r="G2656" s="39"/>
      <c r="H2656" s="39"/>
      <c r="I2656" s="191"/>
      <c r="J2656" s="39"/>
      <c r="K2656" s="39"/>
      <c r="L2656" s="42"/>
      <c r="M2656" s="192"/>
      <c r="N2656" s="193"/>
      <c r="O2656" s="67"/>
      <c r="P2656" s="67"/>
      <c r="Q2656" s="67"/>
      <c r="R2656" s="67"/>
      <c r="S2656" s="67"/>
      <c r="T2656" s="68"/>
      <c r="U2656" s="37"/>
      <c r="V2656" s="37"/>
      <c r="W2656" s="37"/>
      <c r="X2656" s="37"/>
      <c r="Y2656" s="37"/>
      <c r="Z2656" s="37"/>
      <c r="AA2656" s="37"/>
      <c r="AB2656" s="37"/>
      <c r="AC2656" s="37"/>
      <c r="AD2656" s="37"/>
      <c r="AE2656" s="37"/>
      <c r="AT2656" s="20" t="s">
        <v>174</v>
      </c>
      <c r="AU2656" s="20" t="s">
        <v>87</v>
      </c>
    </row>
    <row r="2657" spans="1:65" s="2" customFormat="1" ht="19.5">
      <c r="A2657" s="37"/>
      <c r="B2657" s="38"/>
      <c r="C2657" s="39"/>
      <c r="D2657" s="189" t="s">
        <v>372</v>
      </c>
      <c r="E2657" s="39"/>
      <c r="F2657" s="249" t="s">
        <v>2465</v>
      </c>
      <c r="G2657" s="39"/>
      <c r="H2657" s="39"/>
      <c r="I2657" s="191"/>
      <c r="J2657" s="39"/>
      <c r="K2657" s="39"/>
      <c r="L2657" s="42"/>
      <c r="M2657" s="192"/>
      <c r="N2657" s="193"/>
      <c r="O2657" s="67"/>
      <c r="P2657" s="67"/>
      <c r="Q2657" s="67"/>
      <c r="R2657" s="67"/>
      <c r="S2657" s="67"/>
      <c r="T2657" s="68"/>
      <c r="U2657" s="37"/>
      <c r="V2657" s="37"/>
      <c r="W2657" s="37"/>
      <c r="X2657" s="37"/>
      <c r="Y2657" s="37"/>
      <c r="Z2657" s="37"/>
      <c r="AA2657" s="37"/>
      <c r="AB2657" s="37"/>
      <c r="AC2657" s="37"/>
      <c r="AD2657" s="37"/>
      <c r="AE2657" s="37"/>
      <c r="AT2657" s="20" t="s">
        <v>372</v>
      </c>
      <c r="AU2657" s="20" t="s">
        <v>87</v>
      </c>
    </row>
    <row r="2658" spans="1:65" s="13" customFormat="1" ht="11.25">
      <c r="B2658" s="196"/>
      <c r="C2658" s="197"/>
      <c r="D2658" s="189" t="s">
        <v>178</v>
      </c>
      <c r="E2658" s="198" t="s">
        <v>21</v>
      </c>
      <c r="F2658" s="199" t="s">
        <v>3284</v>
      </c>
      <c r="G2658" s="197"/>
      <c r="H2658" s="200">
        <v>4</v>
      </c>
      <c r="I2658" s="201"/>
      <c r="J2658" s="197"/>
      <c r="K2658" s="197"/>
      <c r="L2658" s="202"/>
      <c r="M2658" s="203"/>
      <c r="N2658" s="204"/>
      <c r="O2658" s="204"/>
      <c r="P2658" s="204"/>
      <c r="Q2658" s="204"/>
      <c r="R2658" s="204"/>
      <c r="S2658" s="204"/>
      <c r="T2658" s="205"/>
      <c r="AT2658" s="206" t="s">
        <v>178</v>
      </c>
      <c r="AU2658" s="206" t="s">
        <v>87</v>
      </c>
      <c r="AV2658" s="13" t="s">
        <v>87</v>
      </c>
      <c r="AW2658" s="13" t="s">
        <v>38</v>
      </c>
      <c r="AX2658" s="13" t="s">
        <v>77</v>
      </c>
      <c r="AY2658" s="206" t="s">
        <v>165</v>
      </c>
    </row>
    <row r="2659" spans="1:65" s="14" customFormat="1" ht="11.25">
      <c r="B2659" s="207"/>
      <c r="C2659" s="208"/>
      <c r="D2659" s="189" t="s">
        <v>178</v>
      </c>
      <c r="E2659" s="209" t="s">
        <v>21</v>
      </c>
      <c r="F2659" s="210" t="s">
        <v>180</v>
      </c>
      <c r="G2659" s="208"/>
      <c r="H2659" s="211">
        <v>4</v>
      </c>
      <c r="I2659" s="212"/>
      <c r="J2659" s="208"/>
      <c r="K2659" s="208"/>
      <c r="L2659" s="213"/>
      <c r="M2659" s="214"/>
      <c r="N2659" s="215"/>
      <c r="O2659" s="215"/>
      <c r="P2659" s="215"/>
      <c r="Q2659" s="215"/>
      <c r="R2659" s="215"/>
      <c r="S2659" s="215"/>
      <c r="T2659" s="216"/>
      <c r="AT2659" s="217" t="s">
        <v>178</v>
      </c>
      <c r="AU2659" s="217" t="s">
        <v>87</v>
      </c>
      <c r="AV2659" s="14" t="s">
        <v>172</v>
      </c>
      <c r="AW2659" s="14" t="s">
        <v>38</v>
      </c>
      <c r="AX2659" s="14" t="s">
        <v>85</v>
      </c>
      <c r="AY2659" s="217" t="s">
        <v>165</v>
      </c>
    </row>
    <row r="2660" spans="1:65" s="2" customFormat="1" ht="44.25" customHeight="1">
      <c r="A2660" s="37"/>
      <c r="B2660" s="38"/>
      <c r="C2660" s="176" t="s">
        <v>3285</v>
      </c>
      <c r="D2660" s="176" t="s">
        <v>167</v>
      </c>
      <c r="E2660" s="177" t="s">
        <v>641</v>
      </c>
      <c r="F2660" s="178" t="s">
        <v>3286</v>
      </c>
      <c r="G2660" s="179" t="s">
        <v>297</v>
      </c>
      <c r="H2660" s="180">
        <v>2</v>
      </c>
      <c r="I2660" s="181"/>
      <c r="J2660" s="182">
        <f>ROUND(I2660*H2660,2)</f>
        <v>0</v>
      </c>
      <c r="K2660" s="178" t="s">
        <v>21</v>
      </c>
      <c r="L2660" s="42"/>
      <c r="M2660" s="183" t="s">
        <v>21</v>
      </c>
      <c r="N2660" s="184" t="s">
        <v>48</v>
      </c>
      <c r="O2660" s="67"/>
      <c r="P2660" s="185">
        <f>O2660*H2660</f>
        <v>0</v>
      </c>
      <c r="Q2660" s="185">
        <v>0</v>
      </c>
      <c r="R2660" s="185">
        <f>Q2660*H2660</f>
        <v>0</v>
      </c>
      <c r="S2660" s="185">
        <v>0</v>
      </c>
      <c r="T2660" s="186">
        <f>S2660*H2660</f>
        <v>0</v>
      </c>
      <c r="U2660" s="37"/>
      <c r="V2660" s="37"/>
      <c r="W2660" s="37"/>
      <c r="X2660" s="37"/>
      <c r="Y2660" s="37"/>
      <c r="Z2660" s="37"/>
      <c r="AA2660" s="37"/>
      <c r="AB2660" s="37"/>
      <c r="AC2660" s="37"/>
      <c r="AD2660" s="37"/>
      <c r="AE2660" s="37"/>
      <c r="AR2660" s="187" t="s">
        <v>286</v>
      </c>
      <c r="AT2660" s="187" t="s">
        <v>167</v>
      </c>
      <c r="AU2660" s="187" t="s">
        <v>87</v>
      </c>
      <c r="AY2660" s="20" t="s">
        <v>165</v>
      </c>
      <c r="BE2660" s="188">
        <f>IF(N2660="základní",J2660,0)</f>
        <v>0</v>
      </c>
      <c r="BF2660" s="188">
        <f>IF(N2660="snížená",J2660,0)</f>
        <v>0</v>
      </c>
      <c r="BG2660" s="188">
        <f>IF(N2660="zákl. přenesená",J2660,0)</f>
        <v>0</v>
      </c>
      <c r="BH2660" s="188">
        <f>IF(N2660="sníž. přenesená",J2660,0)</f>
        <v>0</v>
      </c>
      <c r="BI2660" s="188">
        <f>IF(N2660="nulová",J2660,0)</f>
        <v>0</v>
      </c>
      <c r="BJ2660" s="20" t="s">
        <v>85</v>
      </c>
      <c r="BK2660" s="188">
        <f>ROUND(I2660*H2660,2)</f>
        <v>0</v>
      </c>
      <c r="BL2660" s="20" t="s">
        <v>286</v>
      </c>
      <c r="BM2660" s="187" t="s">
        <v>3287</v>
      </c>
    </row>
    <row r="2661" spans="1:65" s="2" customFormat="1" ht="68.25">
      <c r="A2661" s="37"/>
      <c r="B2661" s="38"/>
      <c r="C2661" s="39"/>
      <c r="D2661" s="189" t="s">
        <v>174</v>
      </c>
      <c r="E2661" s="39"/>
      <c r="F2661" s="190" t="s">
        <v>3288</v>
      </c>
      <c r="G2661" s="39"/>
      <c r="H2661" s="39"/>
      <c r="I2661" s="191"/>
      <c r="J2661" s="39"/>
      <c r="K2661" s="39"/>
      <c r="L2661" s="42"/>
      <c r="M2661" s="192"/>
      <c r="N2661" s="193"/>
      <c r="O2661" s="67"/>
      <c r="P2661" s="67"/>
      <c r="Q2661" s="67"/>
      <c r="R2661" s="67"/>
      <c r="S2661" s="67"/>
      <c r="T2661" s="68"/>
      <c r="U2661" s="37"/>
      <c r="V2661" s="37"/>
      <c r="W2661" s="37"/>
      <c r="X2661" s="37"/>
      <c r="Y2661" s="37"/>
      <c r="Z2661" s="37"/>
      <c r="AA2661" s="37"/>
      <c r="AB2661" s="37"/>
      <c r="AC2661" s="37"/>
      <c r="AD2661" s="37"/>
      <c r="AE2661" s="37"/>
      <c r="AT2661" s="20" t="s">
        <v>174</v>
      </c>
      <c r="AU2661" s="20" t="s">
        <v>87</v>
      </c>
    </row>
    <row r="2662" spans="1:65" s="2" customFormat="1" ht="19.5">
      <c r="A2662" s="37"/>
      <c r="B2662" s="38"/>
      <c r="C2662" s="39"/>
      <c r="D2662" s="189" t="s">
        <v>372</v>
      </c>
      <c r="E2662" s="39"/>
      <c r="F2662" s="249" t="s">
        <v>2465</v>
      </c>
      <c r="G2662" s="39"/>
      <c r="H2662" s="39"/>
      <c r="I2662" s="191"/>
      <c r="J2662" s="39"/>
      <c r="K2662" s="39"/>
      <c r="L2662" s="42"/>
      <c r="M2662" s="192"/>
      <c r="N2662" s="193"/>
      <c r="O2662" s="67"/>
      <c r="P2662" s="67"/>
      <c r="Q2662" s="67"/>
      <c r="R2662" s="67"/>
      <c r="S2662" s="67"/>
      <c r="T2662" s="68"/>
      <c r="U2662" s="37"/>
      <c r="V2662" s="37"/>
      <c r="W2662" s="37"/>
      <c r="X2662" s="37"/>
      <c r="Y2662" s="37"/>
      <c r="Z2662" s="37"/>
      <c r="AA2662" s="37"/>
      <c r="AB2662" s="37"/>
      <c r="AC2662" s="37"/>
      <c r="AD2662" s="37"/>
      <c r="AE2662" s="37"/>
      <c r="AT2662" s="20" t="s">
        <v>372</v>
      </c>
      <c r="AU2662" s="20" t="s">
        <v>87</v>
      </c>
    </row>
    <row r="2663" spans="1:65" s="13" customFormat="1" ht="11.25">
      <c r="B2663" s="196"/>
      <c r="C2663" s="197"/>
      <c r="D2663" s="189" t="s">
        <v>178</v>
      </c>
      <c r="E2663" s="198" t="s">
        <v>21</v>
      </c>
      <c r="F2663" s="199" t="s">
        <v>3289</v>
      </c>
      <c r="G2663" s="197"/>
      <c r="H2663" s="200">
        <v>2</v>
      </c>
      <c r="I2663" s="201"/>
      <c r="J2663" s="197"/>
      <c r="K2663" s="197"/>
      <c r="L2663" s="202"/>
      <c r="M2663" s="203"/>
      <c r="N2663" s="204"/>
      <c r="O2663" s="204"/>
      <c r="P2663" s="204"/>
      <c r="Q2663" s="204"/>
      <c r="R2663" s="204"/>
      <c r="S2663" s="204"/>
      <c r="T2663" s="205"/>
      <c r="AT2663" s="206" t="s">
        <v>178</v>
      </c>
      <c r="AU2663" s="206" t="s">
        <v>87</v>
      </c>
      <c r="AV2663" s="13" t="s">
        <v>87</v>
      </c>
      <c r="AW2663" s="13" t="s">
        <v>38</v>
      </c>
      <c r="AX2663" s="13" t="s">
        <v>77</v>
      </c>
      <c r="AY2663" s="206" t="s">
        <v>165</v>
      </c>
    </row>
    <row r="2664" spans="1:65" s="14" customFormat="1" ht="11.25">
      <c r="B2664" s="207"/>
      <c r="C2664" s="208"/>
      <c r="D2664" s="189" t="s">
        <v>178</v>
      </c>
      <c r="E2664" s="209" t="s">
        <v>21</v>
      </c>
      <c r="F2664" s="210" t="s">
        <v>180</v>
      </c>
      <c r="G2664" s="208"/>
      <c r="H2664" s="211">
        <v>2</v>
      </c>
      <c r="I2664" s="212"/>
      <c r="J2664" s="208"/>
      <c r="K2664" s="208"/>
      <c r="L2664" s="213"/>
      <c r="M2664" s="214"/>
      <c r="N2664" s="215"/>
      <c r="O2664" s="215"/>
      <c r="P2664" s="215"/>
      <c r="Q2664" s="215"/>
      <c r="R2664" s="215"/>
      <c r="S2664" s="215"/>
      <c r="T2664" s="216"/>
      <c r="AT2664" s="217" t="s">
        <v>178</v>
      </c>
      <c r="AU2664" s="217" t="s">
        <v>87</v>
      </c>
      <c r="AV2664" s="14" t="s">
        <v>172</v>
      </c>
      <c r="AW2664" s="14" t="s">
        <v>38</v>
      </c>
      <c r="AX2664" s="14" t="s">
        <v>85</v>
      </c>
      <c r="AY2664" s="217" t="s">
        <v>165</v>
      </c>
    </row>
    <row r="2665" spans="1:65" s="2" customFormat="1" ht="44.25" customHeight="1">
      <c r="A2665" s="37"/>
      <c r="B2665" s="38"/>
      <c r="C2665" s="176" t="s">
        <v>3290</v>
      </c>
      <c r="D2665" s="176" t="s">
        <v>167</v>
      </c>
      <c r="E2665" s="177" t="s">
        <v>648</v>
      </c>
      <c r="F2665" s="178" t="s">
        <v>3291</v>
      </c>
      <c r="G2665" s="179" t="s">
        <v>297</v>
      </c>
      <c r="H2665" s="180">
        <v>1</v>
      </c>
      <c r="I2665" s="181"/>
      <c r="J2665" s="182">
        <f>ROUND(I2665*H2665,2)</f>
        <v>0</v>
      </c>
      <c r="K2665" s="178" t="s">
        <v>21</v>
      </c>
      <c r="L2665" s="42"/>
      <c r="M2665" s="183" t="s">
        <v>21</v>
      </c>
      <c r="N2665" s="184" t="s">
        <v>48</v>
      </c>
      <c r="O2665" s="67"/>
      <c r="P2665" s="185">
        <f>O2665*H2665</f>
        <v>0</v>
      </c>
      <c r="Q2665" s="185">
        <v>0</v>
      </c>
      <c r="R2665" s="185">
        <f>Q2665*H2665</f>
        <v>0</v>
      </c>
      <c r="S2665" s="185">
        <v>0</v>
      </c>
      <c r="T2665" s="186">
        <f>S2665*H2665</f>
        <v>0</v>
      </c>
      <c r="U2665" s="37"/>
      <c r="V2665" s="37"/>
      <c r="W2665" s="37"/>
      <c r="X2665" s="37"/>
      <c r="Y2665" s="37"/>
      <c r="Z2665" s="37"/>
      <c r="AA2665" s="37"/>
      <c r="AB2665" s="37"/>
      <c r="AC2665" s="37"/>
      <c r="AD2665" s="37"/>
      <c r="AE2665" s="37"/>
      <c r="AR2665" s="187" t="s">
        <v>286</v>
      </c>
      <c r="AT2665" s="187" t="s">
        <v>167</v>
      </c>
      <c r="AU2665" s="187" t="s">
        <v>87</v>
      </c>
      <c r="AY2665" s="20" t="s">
        <v>165</v>
      </c>
      <c r="BE2665" s="188">
        <f>IF(N2665="základní",J2665,0)</f>
        <v>0</v>
      </c>
      <c r="BF2665" s="188">
        <f>IF(N2665="snížená",J2665,0)</f>
        <v>0</v>
      </c>
      <c r="BG2665" s="188">
        <f>IF(N2665="zákl. přenesená",J2665,0)</f>
        <v>0</v>
      </c>
      <c r="BH2665" s="188">
        <f>IF(N2665="sníž. přenesená",J2665,0)</f>
        <v>0</v>
      </c>
      <c r="BI2665" s="188">
        <f>IF(N2665="nulová",J2665,0)</f>
        <v>0</v>
      </c>
      <c r="BJ2665" s="20" t="s">
        <v>85</v>
      </c>
      <c r="BK2665" s="188">
        <f>ROUND(I2665*H2665,2)</f>
        <v>0</v>
      </c>
      <c r="BL2665" s="20" t="s">
        <v>286</v>
      </c>
      <c r="BM2665" s="187" t="s">
        <v>3292</v>
      </c>
    </row>
    <row r="2666" spans="1:65" s="2" customFormat="1" ht="58.5">
      <c r="A2666" s="37"/>
      <c r="B2666" s="38"/>
      <c r="C2666" s="39"/>
      <c r="D2666" s="189" t="s">
        <v>174</v>
      </c>
      <c r="E2666" s="39"/>
      <c r="F2666" s="190" t="s">
        <v>3293</v>
      </c>
      <c r="G2666" s="39"/>
      <c r="H2666" s="39"/>
      <c r="I2666" s="191"/>
      <c r="J2666" s="39"/>
      <c r="K2666" s="39"/>
      <c r="L2666" s="42"/>
      <c r="M2666" s="192"/>
      <c r="N2666" s="193"/>
      <c r="O2666" s="67"/>
      <c r="P2666" s="67"/>
      <c r="Q2666" s="67"/>
      <c r="R2666" s="67"/>
      <c r="S2666" s="67"/>
      <c r="T2666" s="68"/>
      <c r="U2666" s="37"/>
      <c r="V2666" s="37"/>
      <c r="W2666" s="37"/>
      <c r="X2666" s="37"/>
      <c r="Y2666" s="37"/>
      <c r="Z2666" s="37"/>
      <c r="AA2666" s="37"/>
      <c r="AB2666" s="37"/>
      <c r="AC2666" s="37"/>
      <c r="AD2666" s="37"/>
      <c r="AE2666" s="37"/>
      <c r="AT2666" s="20" t="s">
        <v>174</v>
      </c>
      <c r="AU2666" s="20" t="s">
        <v>87</v>
      </c>
    </row>
    <row r="2667" spans="1:65" s="2" customFormat="1" ht="19.5">
      <c r="A2667" s="37"/>
      <c r="B2667" s="38"/>
      <c r="C2667" s="39"/>
      <c r="D2667" s="189" t="s">
        <v>372</v>
      </c>
      <c r="E2667" s="39"/>
      <c r="F2667" s="249" t="s">
        <v>2465</v>
      </c>
      <c r="G2667" s="39"/>
      <c r="H2667" s="39"/>
      <c r="I2667" s="191"/>
      <c r="J2667" s="39"/>
      <c r="K2667" s="39"/>
      <c r="L2667" s="42"/>
      <c r="M2667" s="192"/>
      <c r="N2667" s="193"/>
      <c r="O2667" s="67"/>
      <c r="P2667" s="67"/>
      <c r="Q2667" s="67"/>
      <c r="R2667" s="67"/>
      <c r="S2667" s="67"/>
      <c r="T2667" s="68"/>
      <c r="U2667" s="37"/>
      <c r="V2667" s="37"/>
      <c r="W2667" s="37"/>
      <c r="X2667" s="37"/>
      <c r="Y2667" s="37"/>
      <c r="Z2667" s="37"/>
      <c r="AA2667" s="37"/>
      <c r="AB2667" s="37"/>
      <c r="AC2667" s="37"/>
      <c r="AD2667" s="37"/>
      <c r="AE2667" s="37"/>
      <c r="AT2667" s="20" t="s">
        <v>372</v>
      </c>
      <c r="AU2667" s="20" t="s">
        <v>87</v>
      </c>
    </row>
    <row r="2668" spans="1:65" s="13" customFormat="1" ht="11.25">
      <c r="B2668" s="196"/>
      <c r="C2668" s="197"/>
      <c r="D2668" s="189" t="s">
        <v>178</v>
      </c>
      <c r="E2668" s="198" t="s">
        <v>21</v>
      </c>
      <c r="F2668" s="199" t="s">
        <v>3294</v>
      </c>
      <c r="G2668" s="197"/>
      <c r="H2668" s="200">
        <v>1</v>
      </c>
      <c r="I2668" s="201"/>
      <c r="J2668" s="197"/>
      <c r="K2668" s="197"/>
      <c r="L2668" s="202"/>
      <c r="M2668" s="203"/>
      <c r="N2668" s="204"/>
      <c r="O2668" s="204"/>
      <c r="P2668" s="204"/>
      <c r="Q2668" s="204"/>
      <c r="R2668" s="204"/>
      <c r="S2668" s="204"/>
      <c r="T2668" s="205"/>
      <c r="AT2668" s="206" t="s">
        <v>178</v>
      </c>
      <c r="AU2668" s="206" t="s">
        <v>87</v>
      </c>
      <c r="AV2668" s="13" t="s">
        <v>87</v>
      </c>
      <c r="AW2668" s="13" t="s">
        <v>38</v>
      </c>
      <c r="AX2668" s="13" t="s">
        <v>77</v>
      </c>
      <c r="AY2668" s="206" t="s">
        <v>165</v>
      </c>
    </row>
    <row r="2669" spans="1:65" s="14" customFormat="1" ht="11.25">
      <c r="B2669" s="207"/>
      <c r="C2669" s="208"/>
      <c r="D2669" s="189" t="s">
        <v>178</v>
      </c>
      <c r="E2669" s="209" t="s">
        <v>21</v>
      </c>
      <c r="F2669" s="210" t="s">
        <v>180</v>
      </c>
      <c r="G2669" s="208"/>
      <c r="H2669" s="211">
        <v>1</v>
      </c>
      <c r="I2669" s="212"/>
      <c r="J2669" s="208"/>
      <c r="K2669" s="208"/>
      <c r="L2669" s="213"/>
      <c r="M2669" s="214"/>
      <c r="N2669" s="215"/>
      <c r="O2669" s="215"/>
      <c r="P2669" s="215"/>
      <c r="Q2669" s="215"/>
      <c r="R2669" s="215"/>
      <c r="S2669" s="215"/>
      <c r="T2669" s="216"/>
      <c r="AT2669" s="217" t="s">
        <v>178</v>
      </c>
      <c r="AU2669" s="217" t="s">
        <v>87</v>
      </c>
      <c r="AV2669" s="14" t="s">
        <v>172</v>
      </c>
      <c r="AW2669" s="14" t="s">
        <v>38</v>
      </c>
      <c r="AX2669" s="14" t="s">
        <v>85</v>
      </c>
      <c r="AY2669" s="217" t="s">
        <v>165</v>
      </c>
    </row>
    <row r="2670" spans="1:65" s="2" customFormat="1" ht="44.25" customHeight="1">
      <c r="A2670" s="37"/>
      <c r="B2670" s="38"/>
      <c r="C2670" s="176" t="s">
        <v>3295</v>
      </c>
      <c r="D2670" s="176" t="s">
        <v>167</v>
      </c>
      <c r="E2670" s="177" t="s">
        <v>653</v>
      </c>
      <c r="F2670" s="178" t="s">
        <v>3296</v>
      </c>
      <c r="G2670" s="179" t="s">
        <v>297</v>
      </c>
      <c r="H2670" s="180">
        <v>1</v>
      </c>
      <c r="I2670" s="181"/>
      <c r="J2670" s="182">
        <f>ROUND(I2670*H2670,2)</f>
        <v>0</v>
      </c>
      <c r="K2670" s="178" t="s">
        <v>21</v>
      </c>
      <c r="L2670" s="42"/>
      <c r="M2670" s="183" t="s">
        <v>21</v>
      </c>
      <c r="N2670" s="184" t="s">
        <v>48</v>
      </c>
      <c r="O2670" s="67"/>
      <c r="P2670" s="185">
        <f>O2670*H2670</f>
        <v>0</v>
      </c>
      <c r="Q2670" s="185">
        <v>0</v>
      </c>
      <c r="R2670" s="185">
        <f>Q2670*H2670</f>
        <v>0</v>
      </c>
      <c r="S2670" s="185">
        <v>0</v>
      </c>
      <c r="T2670" s="186">
        <f>S2670*H2670</f>
        <v>0</v>
      </c>
      <c r="U2670" s="37"/>
      <c r="V2670" s="37"/>
      <c r="W2670" s="37"/>
      <c r="X2670" s="37"/>
      <c r="Y2670" s="37"/>
      <c r="Z2670" s="37"/>
      <c r="AA2670" s="37"/>
      <c r="AB2670" s="37"/>
      <c r="AC2670" s="37"/>
      <c r="AD2670" s="37"/>
      <c r="AE2670" s="37"/>
      <c r="AR2670" s="187" t="s">
        <v>286</v>
      </c>
      <c r="AT2670" s="187" t="s">
        <v>167</v>
      </c>
      <c r="AU2670" s="187" t="s">
        <v>87</v>
      </c>
      <c r="AY2670" s="20" t="s">
        <v>165</v>
      </c>
      <c r="BE2670" s="188">
        <f>IF(N2670="základní",J2670,0)</f>
        <v>0</v>
      </c>
      <c r="BF2670" s="188">
        <f>IF(N2670="snížená",J2670,0)</f>
        <v>0</v>
      </c>
      <c r="BG2670" s="188">
        <f>IF(N2670="zákl. přenesená",J2670,0)</f>
        <v>0</v>
      </c>
      <c r="BH2670" s="188">
        <f>IF(N2670="sníž. přenesená",J2670,0)</f>
        <v>0</v>
      </c>
      <c r="BI2670" s="188">
        <f>IF(N2670="nulová",J2670,0)</f>
        <v>0</v>
      </c>
      <c r="BJ2670" s="20" t="s">
        <v>85</v>
      </c>
      <c r="BK2670" s="188">
        <f>ROUND(I2670*H2670,2)</f>
        <v>0</v>
      </c>
      <c r="BL2670" s="20" t="s">
        <v>286</v>
      </c>
      <c r="BM2670" s="187" t="s">
        <v>3297</v>
      </c>
    </row>
    <row r="2671" spans="1:65" s="2" customFormat="1" ht="58.5">
      <c r="A2671" s="37"/>
      <c r="B2671" s="38"/>
      <c r="C2671" s="39"/>
      <c r="D2671" s="189" t="s">
        <v>174</v>
      </c>
      <c r="E2671" s="39"/>
      <c r="F2671" s="190" t="s">
        <v>3298</v>
      </c>
      <c r="G2671" s="39"/>
      <c r="H2671" s="39"/>
      <c r="I2671" s="191"/>
      <c r="J2671" s="39"/>
      <c r="K2671" s="39"/>
      <c r="L2671" s="42"/>
      <c r="M2671" s="192"/>
      <c r="N2671" s="193"/>
      <c r="O2671" s="67"/>
      <c r="P2671" s="67"/>
      <c r="Q2671" s="67"/>
      <c r="R2671" s="67"/>
      <c r="S2671" s="67"/>
      <c r="T2671" s="68"/>
      <c r="U2671" s="37"/>
      <c r="V2671" s="37"/>
      <c r="W2671" s="37"/>
      <c r="X2671" s="37"/>
      <c r="Y2671" s="37"/>
      <c r="Z2671" s="37"/>
      <c r="AA2671" s="37"/>
      <c r="AB2671" s="37"/>
      <c r="AC2671" s="37"/>
      <c r="AD2671" s="37"/>
      <c r="AE2671" s="37"/>
      <c r="AT2671" s="20" t="s">
        <v>174</v>
      </c>
      <c r="AU2671" s="20" t="s">
        <v>87</v>
      </c>
    </row>
    <row r="2672" spans="1:65" s="2" customFormat="1" ht="19.5">
      <c r="A2672" s="37"/>
      <c r="B2672" s="38"/>
      <c r="C2672" s="39"/>
      <c r="D2672" s="189" t="s">
        <v>372</v>
      </c>
      <c r="E2672" s="39"/>
      <c r="F2672" s="249" t="s">
        <v>2465</v>
      </c>
      <c r="G2672" s="39"/>
      <c r="H2672" s="39"/>
      <c r="I2672" s="191"/>
      <c r="J2672" s="39"/>
      <c r="K2672" s="39"/>
      <c r="L2672" s="42"/>
      <c r="M2672" s="192"/>
      <c r="N2672" s="193"/>
      <c r="O2672" s="67"/>
      <c r="P2672" s="67"/>
      <c r="Q2672" s="67"/>
      <c r="R2672" s="67"/>
      <c r="S2672" s="67"/>
      <c r="T2672" s="68"/>
      <c r="U2672" s="37"/>
      <c r="V2672" s="37"/>
      <c r="W2672" s="37"/>
      <c r="X2672" s="37"/>
      <c r="Y2672" s="37"/>
      <c r="Z2672" s="37"/>
      <c r="AA2672" s="37"/>
      <c r="AB2672" s="37"/>
      <c r="AC2672" s="37"/>
      <c r="AD2672" s="37"/>
      <c r="AE2672" s="37"/>
      <c r="AT2672" s="20" t="s">
        <v>372</v>
      </c>
      <c r="AU2672" s="20" t="s">
        <v>87</v>
      </c>
    </row>
    <row r="2673" spans="1:65" s="13" customFormat="1" ht="11.25">
      <c r="B2673" s="196"/>
      <c r="C2673" s="197"/>
      <c r="D2673" s="189" t="s">
        <v>178</v>
      </c>
      <c r="E2673" s="198" t="s">
        <v>21</v>
      </c>
      <c r="F2673" s="199" t="s">
        <v>3299</v>
      </c>
      <c r="G2673" s="197"/>
      <c r="H2673" s="200">
        <v>1</v>
      </c>
      <c r="I2673" s="201"/>
      <c r="J2673" s="197"/>
      <c r="K2673" s="197"/>
      <c r="L2673" s="202"/>
      <c r="M2673" s="203"/>
      <c r="N2673" s="204"/>
      <c r="O2673" s="204"/>
      <c r="P2673" s="204"/>
      <c r="Q2673" s="204"/>
      <c r="R2673" s="204"/>
      <c r="S2673" s="204"/>
      <c r="T2673" s="205"/>
      <c r="AT2673" s="206" t="s">
        <v>178</v>
      </c>
      <c r="AU2673" s="206" t="s">
        <v>87</v>
      </c>
      <c r="AV2673" s="13" t="s">
        <v>87</v>
      </c>
      <c r="AW2673" s="13" t="s">
        <v>38</v>
      </c>
      <c r="AX2673" s="13" t="s">
        <v>77</v>
      </c>
      <c r="AY2673" s="206" t="s">
        <v>165</v>
      </c>
    </row>
    <row r="2674" spans="1:65" s="14" customFormat="1" ht="11.25">
      <c r="B2674" s="207"/>
      <c r="C2674" s="208"/>
      <c r="D2674" s="189" t="s">
        <v>178</v>
      </c>
      <c r="E2674" s="209" t="s">
        <v>21</v>
      </c>
      <c r="F2674" s="210" t="s">
        <v>180</v>
      </c>
      <c r="G2674" s="208"/>
      <c r="H2674" s="211">
        <v>1</v>
      </c>
      <c r="I2674" s="212"/>
      <c r="J2674" s="208"/>
      <c r="K2674" s="208"/>
      <c r="L2674" s="213"/>
      <c r="M2674" s="214"/>
      <c r="N2674" s="215"/>
      <c r="O2674" s="215"/>
      <c r="P2674" s="215"/>
      <c r="Q2674" s="215"/>
      <c r="R2674" s="215"/>
      <c r="S2674" s="215"/>
      <c r="T2674" s="216"/>
      <c r="AT2674" s="217" t="s">
        <v>178</v>
      </c>
      <c r="AU2674" s="217" t="s">
        <v>87</v>
      </c>
      <c r="AV2674" s="14" t="s">
        <v>172</v>
      </c>
      <c r="AW2674" s="14" t="s">
        <v>38</v>
      </c>
      <c r="AX2674" s="14" t="s">
        <v>85</v>
      </c>
      <c r="AY2674" s="217" t="s">
        <v>165</v>
      </c>
    </row>
    <row r="2675" spans="1:65" s="2" customFormat="1" ht="44.25" customHeight="1">
      <c r="A2675" s="37"/>
      <c r="B2675" s="38"/>
      <c r="C2675" s="176" t="s">
        <v>3300</v>
      </c>
      <c r="D2675" s="176" t="s">
        <v>167</v>
      </c>
      <c r="E2675" s="177" t="s">
        <v>658</v>
      </c>
      <c r="F2675" s="178" t="s">
        <v>3301</v>
      </c>
      <c r="G2675" s="179" t="s">
        <v>297</v>
      </c>
      <c r="H2675" s="180">
        <v>1</v>
      </c>
      <c r="I2675" s="181"/>
      <c r="J2675" s="182">
        <f>ROUND(I2675*H2675,2)</f>
        <v>0</v>
      </c>
      <c r="K2675" s="178" t="s">
        <v>21</v>
      </c>
      <c r="L2675" s="42"/>
      <c r="M2675" s="183" t="s">
        <v>21</v>
      </c>
      <c r="N2675" s="184" t="s">
        <v>48</v>
      </c>
      <c r="O2675" s="67"/>
      <c r="P2675" s="185">
        <f>O2675*H2675</f>
        <v>0</v>
      </c>
      <c r="Q2675" s="185">
        <v>0</v>
      </c>
      <c r="R2675" s="185">
        <f>Q2675*H2675</f>
        <v>0</v>
      </c>
      <c r="S2675" s="185">
        <v>0</v>
      </c>
      <c r="T2675" s="186">
        <f>S2675*H2675</f>
        <v>0</v>
      </c>
      <c r="U2675" s="37"/>
      <c r="V2675" s="37"/>
      <c r="W2675" s="37"/>
      <c r="X2675" s="37"/>
      <c r="Y2675" s="37"/>
      <c r="Z2675" s="37"/>
      <c r="AA2675" s="37"/>
      <c r="AB2675" s="37"/>
      <c r="AC2675" s="37"/>
      <c r="AD2675" s="37"/>
      <c r="AE2675" s="37"/>
      <c r="AR2675" s="187" t="s">
        <v>286</v>
      </c>
      <c r="AT2675" s="187" t="s">
        <v>167</v>
      </c>
      <c r="AU2675" s="187" t="s">
        <v>87</v>
      </c>
      <c r="AY2675" s="20" t="s">
        <v>165</v>
      </c>
      <c r="BE2675" s="188">
        <f>IF(N2675="základní",J2675,0)</f>
        <v>0</v>
      </c>
      <c r="BF2675" s="188">
        <f>IF(N2675="snížená",J2675,0)</f>
        <v>0</v>
      </c>
      <c r="BG2675" s="188">
        <f>IF(N2675="zákl. přenesená",J2675,0)</f>
        <v>0</v>
      </c>
      <c r="BH2675" s="188">
        <f>IF(N2675="sníž. přenesená",J2675,0)</f>
        <v>0</v>
      </c>
      <c r="BI2675" s="188">
        <f>IF(N2675="nulová",J2675,0)</f>
        <v>0</v>
      </c>
      <c r="BJ2675" s="20" t="s">
        <v>85</v>
      </c>
      <c r="BK2675" s="188">
        <f>ROUND(I2675*H2675,2)</f>
        <v>0</v>
      </c>
      <c r="BL2675" s="20" t="s">
        <v>286</v>
      </c>
      <c r="BM2675" s="187" t="s">
        <v>3302</v>
      </c>
    </row>
    <row r="2676" spans="1:65" s="2" customFormat="1" ht="58.5">
      <c r="A2676" s="37"/>
      <c r="B2676" s="38"/>
      <c r="C2676" s="39"/>
      <c r="D2676" s="189" t="s">
        <v>174</v>
      </c>
      <c r="E2676" s="39"/>
      <c r="F2676" s="190" t="s">
        <v>3303</v>
      </c>
      <c r="G2676" s="39"/>
      <c r="H2676" s="39"/>
      <c r="I2676" s="191"/>
      <c r="J2676" s="39"/>
      <c r="K2676" s="39"/>
      <c r="L2676" s="42"/>
      <c r="M2676" s="192"/>
      <c r="N2676" s="193"/>
      <c r="O2676" s="67"/>
      <c r="P2676" s="67"/>
      <c r="Q2676" s="67"/>
      <c r="R2676" s="67"/>
      <c r="S2676" s="67"/>
      <c r="T2676" s="68"/>
      <c r="U2676" s="37"/>
      <c r="V2676" s="37"/>
      <c r="W2676" s="37"/>
      <c r="X2676" s="37"/>
      <c r="Y2676" s="37"/>
      <c r="Z2676" s="37"/>
      <c r="AA2676" s="37"/>
      <c r="AB2676" s="37"/>
      <c r="AC2676" s="37"/>
      <c r="AD2676" s="37"/>
      <c r="AE2676" s="37"/>
      <c r="AT2676" s="20" t="s">
        <v>174</v>
      </c>
      <c r="AU2676" s="20" t="s">
        <v>87</v>
      </c>
    </row>
    <row r="2677" spans="1:65" s="2" customFormat="1" ht="19.5">
      <c r="A2677" s="37"/>
      <c r="B2677" s="38"/>
      <c r="C2677" s="39"/>
      <c r="D2677" s="189" t="s">
        <v>372</v>
      </c>
      <c r="E2677" s="39"/>
      <c r="F2677" s="249" t="s">
        <v>2465</v>
      </c>
      <c r="G2677" s="39"/>
      <c r="H2677" s="39"/>
      <c r="I2677" s="191"/>
      <c r="J2677" s="39"/>
      <c r="K2677" s="39"/>
      <c r="L2677" s="42"/>
      <c r="M2677" s="192"/>
      <c r="N2677" s="193"/>
      <c r="O2677" s="67"/>
      <c r="P2677" s="67"/>
      <c r="Q2677" s="67"/>
      <c r="R2677" s="67"/>
      <c r="S2677" s="67"/>
      <c r="T2677" s="68"/>
      <c r="U2677" s="37"/>
      <c r="V2677" s="37"/>
      <c r="W2677" s="37"/>
      <c r="X2677" s="37"/>
      <c r="Y2677" s="37"/>
      <c r="Z2677" s="37"/>
      <c r="AA2677" s="37"/>
      <c r="AB2677" s="37"/>
      <c r="AC2677" s="37"/>
      <c r="AD2677" s="37"/>
      <c r="AE2677" s="37"/>
      <c r="AT2677" s="20" t="s">
        <v>372</v>
      </c>
      <c r="AU2677" s="20" t="s">
        <v>87</v>
      </c>
    </row>
    <row r="2678" spans="1:65" s="13" customFormat="1" ht="11.25">
      <c r="B2678" s="196"/>
      <c r="C2678" s="197"/>
      <c r="D2678" s="189" t="s">
        <v>178</v>
      </c>
      <c r="E2678" s="198" t="s">
        <v>21</v>
      </c>
      <c r="F2678" s="199" t="s">
        <v>3304</v>
      </c>
      <c r="G2678" s="197"/>
      <c r="H2678" s="200">
        <v>1</v>
      </c>
      <c r="I2678" s="201"/>
      <c r="J2678" s="197"/>
      <c r="K2678" s="197"/>
      <c r="L2678" s="202"/>
      <c r="M2678" s="203"/>
      <c r="N2678" s="204"/>
      <c r="O2678" s="204"/>
      <c r="P2678" s="204"/>
      <c r="Q2678" s="204"/>
      <c r="R2678" s="204"/>
      <c r="S2678" s="204"/>
      <c r="T2678" s="205"/>
      <c r="AT2678" s="206" t="s">
        <v>178</v>
      </c>
      <c r="AU2678" s="206" t="s">
        <v>87</v>
      </c>
      <c r="AV2678" s="13" t="s">
        <v>87</v>
      </c>
      <c r="AW2678" s="13" t="s">
        <v>38</v>
      </c>
      <c r="AX2678" s="13" t="s">
        <v>77</v>
      </c>
      <c r="AY2678" s="206" t="s">
        <v>165</v>
      </c>
    </row>
    <row r="2679" spans="1:65" s="14" customFormat="1" ht="11.25">
      <c r="B2679" s="207"/>
      <c r="C2679" s="208"/>
      <c r="D2679" s="189" t="s">
        <v>178</v>
      </c>
      <c r="E2679" s="209" t="s">
        <v>21</v>
      </c>
      <c r="F2679" s="210" t="s">
        <v>180</v>
      </c>
      <c r="G2679" s="208"/>
      <c r="H2679" s="211">
        <v>1</v>
      </c>
      <c r="I2679" s="212"/>
      <c r="J2679" s="208"/>
      <c r="K2679" s="208"/>
      <c r="L2679" s="213"/>
      <c r="M2679" s="214"/>
      <c r="N2679" s="215"/>
      <c r="O2679" s="215"/>
      <c r="P2679" s="215"/>
      <c r="Q2679" s="215"/>
      <c r="R2679" s="215"/>
      <c r="S2679" s="215"/>
      <c r="T2679" s="216"/>
      <c r="AT2679" s="217" t="s">
        <v>178</v>
      </c>
      <c r="AU2679" s="217" t="s">
        <v>87</v>
      </c>
      <c r="AV2679" s="14" t="s">
        <v>172</v>
      </c>
      <c r="AW2679" s="14" t="s">
        <v>38</v>
      </c>
      <c r="AX2679" s="14" t="s">
        <v>85</v>
      </c>
      <c r="AY2679" s="217" t="s">
        <v>165</v>
      </c>
    </row>
    <row r="2680" spans="1:65" s="2" customFormat="1" ht="66.75" customHeight="1">
      <c r="A2680" s="37"/>
      <c r="B2680" s="38"/>
      <c r="C2680" s="176" t="s">
        <v>3305</v>
      </c>
      <c r="D2680" s="176" t="s">
        <v>167</v>
      </c>
      <c r="E2680" s="177" t="s">
        <v>662</v>
      </c>
      <c r="F2680" s="178" t="s">
        <v>3306</v>
      </c>
      <c r="G2680" s="179" t="s">
        <v>297</v>
      </c>
      <c r="H2680" s="180">
        <v>1</v>
      </c>
      <c r="I2680" s="181"/>
      <c r="J2680" s="182">
        <f>ROUND(I2680*H2680,2)</f>
        <v>0</v>
      </c>
      <c r="K2680" s="178" t="s">
        <v>21</v>
      </c>
      <c r="L2680" s="42"/>
      <c r="M2680" s="183" t="s">
        <v>21</v>
      </c>
      <c r="N2680" s="184" t="s">
        <v>48</v>
      </c>
      <c r="O2680" s="67"/>
      <c r="P2680" s="185">
        <f>O2680*H2680</f>
        <v>0</v>
      </c>
      <c r="Q2680" s="185">
        <v>0</v>
      </c>
      <c r="R2680" s="185">
        <f>Q2680*H2680</f>
        <v>0</v>
      </c>
      <c r="S2680" s="185">
        <v>0</v>
      </c>
      <c r="T2680" s="186">
        <f>S2680*H2680</f>
        <v>0</v>
      </c>
      <c r="U2680" s="37"/>
      <c r="V2680" s="37"/>
      <c r="W2680" s="37"/>
      <c r="X2680" s="37"/>
      <c r="Y2680" s="37"/>
      <c r="Z2680" s="37"/>
      <c r="AA2680" s="37"/>
      <c r="AB2680" s="37"/>
      <c r="AC2680" s="37"/>
      <c r="AD2680" s="37"/>
      <c r="AE2680" s="37"/>
      <c r="AR2680" s="187" t="s">
        <v>286</v>
      </c>
      <c r="AT2680" s="187" t="s">
        <v>167</v>
      </c>
      <c r="AU2680" s="187" t="s">
        <v>87</v>
      </c>
      <c r="AY2680" s="20" t="s">
        <v>165</v>
      </c>
      <c r="BE2680" s="188">
        <f>IF(N2680="základní",J2680,0)</f>
        <v>0</v>
      </c>
      <c r="BF2680" s="188">
        <f>IF(N2680="snížená",J2680,0)</f>
        <v>0</v>
      </c>
      <c r="BG2680" s="188">
        <f>IF(N2680="zákl. přenesená",J2680,0)</f>
        <v>0</v>
      </c>
      <c r="BH2680" s="188">
        <f>IF(N2680="sníž. přenesená",J2680,0)</f>
        <v>0</v>
      </c>
      <c r="BI2680" s="188">
        <f>IF(N2680="nulová",J2680,0)</f>
        <v>0</v>
      </c>
      <c r="BJ2680" s="20" t="s">
        <v>85</v>
      </c>
      <c r="BK2680" s="188">
        <f>ROUND(I2680*H2680,2)</f>
        <v>0</v>
      </c>
      <c r="BL2680" s="20" t="s">
        <v>286</v>
      </c>
      <c r="BM2680" s="187" t="s">
        <v>3307</v>
      </c>
    </row>
    <row r="2681" spans="1:65" s="2" customFormat="1" ht="68.25">
      <c r="A2681" s="37"/>
      <c r="B2681" s="38"/>
      <c r="C2681" s="39"/>
      <c r="D2681" s="189" t="s">
        <v>174</v>
      </c>
      <c r="E2681" s="39"/>
      <c r="F2681" s="190" t="s">
        <v>3308</v>
      </c>
      <c r="G2681" s="39"/>
      <c r="H2681" s="39"/>
      <c r="I2681" s="191"/>
      <c r="J2681" s="39"/>
      <c r="K2681" s="39"/>
      <c r="L2681" s="42"/>
      <c r="M2681" s="192"/>
      <c r="N2681" s="193"/>
      <c r="O2681" s="67"/>
      <c r="P2681" s="67"/>
      <c r="Q2681" s="67"/>
      <c r="R2681" s="67"/>
      <c r="S2681" s="67"/>
      <c r="T2681" s="68"/>
      <c r="U2681" s="37"/>
      <c r="V2681" s="37"/>
      <c r="W2681" s="37"/>
      <c r="X2681" s="37"/>
      <c r="Y2681" s="37"/>
      <c r="Z2681" s="37"/>
      <c r="AA2681" s="37"/>
      <c r="AB2681" s="37"/>
      <c r="AC2681" s="37"/>
      <c r="AD2681" s="37"/>
      <c r="AE2681" s="37"/>
      <c r="AT2681" s="20" t="s">
        <v>174</v>
      </c>
      <c r="AU2681" s="20" t="s">
        <v>87</v>
      </c>
    </row>
    <row r="2682" spans="1:65" s="13" customFormat="1" ht="11.25">
      <c r="B2682" s="196"/>
      <c r="C2682" s="197"/>
      <c r="D2682" s="189" t="s">
        <v>178</v>
      </c>
      <c r="E2682" s="198" t="s">
        <v>21</v>
      </c>
      <c r="F2682" s="199" t="s">
        <v>3220</v>
      </c>
      <c r="G2682" s="197"/>
      <c r="H2682" s="200">
        <v>1</v>
      </c>
      <c r="I2682" s="201"/>
      <c r="J2682" s="197"/>
      <c r="K2682" s="197"/>
      <c r="L2682" s="202"/>
      <c r="M2682" s="203"/>
      <c r="N2682" s="204"/>
      <c r="O2682" s="204"/>
      <c r="P2682" s="204"/>
      <c r="Q2682" s="204"/>
      <c r="R2682" s="204"/>
      <c r="S2682" s="204"/>
      <c r="T2682" s="205"/>
      <c r="AT2682" s="206" t="s">
        <v>178</v>
      </c>
      <c r="AU2682" s="206" t="s">
        <v>87</v>
      </c>
      <c r="AV2682" s="13" t="s">
        <v>87</v>
      </c>
      <c r="AW2682" s="13" t="s">
        <v>38</v>
      </c>
      <c r="AX2682" s="13" t="s">
        <v>77</v>
      </c>
      <c r="AY2682" s="206" t="s">
        <v>165</v>
      </c>
    </row>
    <row r="2683" spans="1:65" s="14" customFormat="1" ht="11.25">
      <c r="B2683" s="207"/>
      <c r="C2683" s="208"/>
      <c r="D2683" s="189" t="s">
        <v>178</v>
      </c>
      <c r="E2683" s="209" t="s">
        <v>21</v>
      </c>
      <c r="F2683" s="210" t="s">
        <v>180</v>
      </c>
      <c r="G2683" s="208"/>
      <c r="H2683" s="211">
        <v>1</v>
      </c>
      <c r="I2683" s="212"/>
      <c r="J2683" s="208"/>
      <c r="K2683" s="208"/>
      <c r="L2683" s="213"/>
      <c r="M2683" s="214"/>
      <c r="N2683" s="215"/>
      <c r="O2683" s="215"/>
      <c r="P2683" s="215"/>
      <c r="Q2683" s="215"/>
      <c r="R2683" s="215"/>
      <c r="S2683" s="215"/>
      <c r="T2683" s="216"/>
      <c r="AT2683" s="217" t="s">
        <v>178</v>
      </c>
      <c r="AU2683" s="217" t="s">
        <v>87</v>
      </c>
      <c r="AV2683" s="14" t="s">
        <v>172</v>
      </c>
      <c r="AW2683" s="14" t="s">
        <v>38</v>
      </c>
      <c r="AX2683" s="14" t="s">
        <v>85</v>
      </c>
      <c r="AY2683" s="217" t="s">
        <v>165</v>
      </c>
    </row>
    <row r="2684" spans="1:65" s="2" customFormat="1" ht="66.75" customHeight="1">
      <c r="A2684" s="37"/>
      <c r="B2684" s="38"/>
      <c r="C2684" s="176" t="s">
        <v>3309</v>
      </c>
      <c r="D2684" s="176" t="s">
        <v>167</v>
      </c>
      <c r="E2684" s="177" t="s">
        <v>669</v>
      </c>
      <c r="F2684" s="178" t="s">
        <v>3310</v>
      </c>
      <c r="G2684" s="179" t="s">
        <v>297</v>
      </c>
      <c r="H2684" s="180">
        <v>1</v>
      </c>
      <c r="I2684" s="181"/>
      <c r="J2684" s="182">
        <f>ROUND(I2684*H2684,2)</f>
        <v>0</v>
      </c>
      <c r="K2684" s="178" t="s">
        <v>21</v>
      </c>
      <c r="L2684" s="42"/>
      <c r="M2684" s="183" t="s">
        <v>21</v>
      </c>
      <c r="N2684" s="184" t="s">
        <v>48</v>
      </c>
      <c r="O2684" s="67"/>
      <c r="P2684" s="185">
        <f>O2684*H2684</f>
        <v>0</v>
      </c>
      <c r="Q2684" s="185">
        <v>0</v>
      </c>
      <c r="R2684" s="185">
        <f>Q2684*H2684</f>
        <v>0</v>
      </c>
      <c r="S2684" s="185">
        <v>0</v>
      </c>
      <c r="T2684" s="186">
        <f>S2684*H2684</f>
        <v>0</v>
      </c>
      <c r="U2684" s="37"/>
      <c r="V2684" s="37"/>
      <c r="W2684" s="37"/>
      <c r="X2684" s="37"/>
      <c r="Y2684" s="37"/>
      <c r="Z2684" s="37"/>
      <c r="AA2684" s="37"/>
      <c r="AB2684" s="37"/>
      <c r="AC2684" s="37"/>
      <c r="AD2684" s="37"/>
      <c r="AE2684" s="37"/>
      <c r="AR2684" s="187" t="s">
        <v>286</v>
      </c>
      <c r="AT2684" s="187" t="s">
        <v>167</v>
      </c>
      <c r="AU2684" s="187" t="s">
        <v>87</v>
      </c>
      <c r="AY2684" s="20" t="s">
        <v>165</v>
      </c>
      <c r="BE2684" s="188">
        <f>IF(N2684="základní",J2684,0)</f>
        <v>0</v>
      </c>
      <c r="BF2684" s="188">
        <f>IF(N2684="snížená",J2684,0)</f>
        <v>0</v>
      </c>
      <c r="BG2684" s="188">
        <f>IF(N2684="zákl. přenesená",J2684,0)</f>
        <v>0</v>
      </c>
      <c r="BH2684" s="188">
        <f>IF(N2684="sníž. přenesená",J2684,0)</f>
        <v>0</v>
      </c>
      <c r="BI2684" s="188">
        <f>IF(N2684="nulová",J2684,0)</f>
        <v>0</v>
      </c>
      <c r="BJ2684" s="20" t="s">
        <v>85</v>
      </c>
      <c r="BK2684" s="188">
        <f>ROUND(I2684*H2684,2)</f>
        <v>0</v>
      </c>
      <c r="BL2684" s="20" t="s">
        <v>286</v>
      </c>
      <c r="BM2684" s="187" t="s">
        <v>3311</v>
      </c>
    </row>
    <row r="2685" spans="1:65" s="2" customFormat="1" ht="78">
      <c r="A2685" s="37"/>
      <c r="B2685" s="38"/>
      <c r="C2685" s="39"/>
      <c r="D2685" s="189" t="s">
        <v>174</v>
      </c>
      <c r="E2685" s="39"/>
      <c r="F2685" s="190" t="s">
        <v>3312</v>
      </c>
      <c r="G2685" s="39"/>
      <c r="H2685" s="39"/>
      <c r="I2685" s="191"/>
      <c r="J2685" s="39"/>
      <c r="K2685" s="39"/>
      <c r="L2685" s="42"/>
      <c r="M2685" s="192"/>
      <c r="N2685" s="193"/>
      <c r="O2685" s="67"/>
      <c r="P2685" s="67"/>
      <c r="Q2685" s="67"/>
      <c r="R2685" s="67"/>
      <c r="S2685" s="67"/>
      <c r="T2685" s="68"/>
      <c r="U2685" s="37"/>
      <c r="V2685" s="37"/>
      <c r="W2685" s="37"/>
      <c r="X2685" s="37"/>
      <c r="Y2685" s="37"/>
      <c r="Z2685" s="37"/>
      <c r="AA2685" s="37"/>
      <c r="AB2685" s="37"/>
      <c r="AC2685" s="37"/>
      <c r="AD2685" s="37"/>
      <c r="AE2685" s="37"/>
      <c r="AT2685" s="20" t="s">
        <v>174</v>
      </c>
      <c r="AU2685" s="20" t="s">
        <v>87</v>
      </c>
    </row>
    <row r="2686" spans="1:65" s="13" customFormat="1" ht="11.25">
      <c r="B2686" s="196"/>
      <c r="C2686" s="197"/>
      <c r="D2686" s="189" t="s">
        <v>178</v>
      </c>
      <c r="E2686" s="198" t="s">
        <v>21</v>
      </c>
      <c r="F2686" s="199" t="s">
        <v>3221</v>
      </c>
      <c r="G2686" s="197"/>
      <c r="H2686" s="200">
        <v>1</v>
      </c>
      <c r="I2686" s="201"/>
      <c r="J2686" s="197"/>
      <c r="K2686" s="197"/>
      <c r="L2686" s="202"/>
      <c r="M2686" s="203"/>
      <c r="N2686" s="204"/>
      <c r="O2686" s="204"/>
      <c r="P2686" s="204"/>
      <c r="Q2686" s="204"/>
      <c r="R2686" s="204"/>
      <c r="S2686" s="204"/>
      <c r="T2686" s="205"/>
      <c r="AT2686" s="206" t="s">
        <v>178</v>
      </c>
      <c r="AU2686" s="206" t="s">
        <v>87</v>
      </c>
      <c r="AV2686" s="13" t="s">
        <v>87</v>
      </c>
      <c r="AW2686" s="13" t="s">
        <v>38</v>
      </c>
      <c r="AX2686" s="13" t="s">
        <v>77</v>
      </c>
      <c r="AY2686" s="206" t="s">
        <v>165</v>
      </c>
    </row>
    <row r="2687" spans="1:65" s="14" customFormat="1" ht="11.25">
      <c r="B2687" s="207"/>
      <c r="C2687" s="208"/>
      <c r="D2687" s="189" t="s">
        <v>178</v>
      </c>
      <c r="E2687" s="209" t="s">
        <v>21</v>
      </c>
      <c r="F2687" s="210" t="s">
        <v>180</v>
      </c>
      <c r="G2687" s="208"/>
      <c r="H2687" s="211">
        <v>1</v>
      </c>
      <c r="I2687" s="212"/>
      <c r="J2687" s="208"/>
      <c r="K2687" s="208"/>
      <c r="L2687" s="213"/>
      <c r="M2687" s="214"/>
      <c r="N2687" s="215"/>
      <c r="O2687" s="215"/>
      <c r="P2687" s="215"/>
      <c r="Q2687" s="215"/>
      <c r="R2687" s="215"/>
      <c r="S2687" s="215"/>
      <c r="T2687" s="216"/>
      <c r="AT2687" s="217" t="s">
        <v>178</v>
      </c>
      <c r="AU2687" s="217" t="s">
        <v>87</v>
      </c>
      <c r="AV2687" s="14" t="s">
        <v>172</v>
      </c>
      <c r="AW2687" s="14" t="s">
        <v>38</v>
      </c>
      <c r="AX2687" s="14" t="s">
        <v>85</v>
      </c>
      <c r="AY2687" s="217" t="s">
        <v>165</v>
      </c>
    </row>
    <row r="2688" spans="1:65" s="2" customFormat="1" ht="66.75" customHeight="1">
      <c r="A2688" s="37"/>
      <c r="B2688" s="38"/>
      <c r="C2688" s="176" t="s">
        <v>3313</v>
      </c>
      <c r="D2688" s="176" t="s">
        <v>167</v>
      </c>
      <c r="E2688" s="177" t="s">
        <v>676</v>
      </c>
      <c r="F2688" s="178" t="s">
        <v>3314</v>
      </c>
      <c r="G2688" s="179" t="s">
        <v>297</v>
      </c>
      <c r="H2688" s="180">
        <v>1</v>
      </c>
      <c r="I2688" s="181"/>
      <c r="J2688" s="182">
        <f>ROUND(I2688*H2688,2)</f>
        <v>0</v>
      </c>
      <c r="K2688" s="178" t="s">
        <v>21</v>
      </c>
      <c r="L2688" s="42"/>
      <c r="M2688" s="183" t="s">
        <v>21</v>
      </c>
      <c r="N2688" s="184" t="s">
        <v>48</v>
      </c>
      <c r="O2688" s="67"/>
      <c r="P2688" s="185">
        <f>O2688*H2688</f>
        <v>0</v>
      </c>
      <c r="Q2688" s="185">
        <v>0</v>
      </c>
      <c r="R2688" s="185">
        <f>Q2688*H2688</f>
        <v>0</v>
      </c>
      <c r="S2688" s="185">
        <v>0</v>
      </c>
      <c r="T2688" s="186">
        <f>S2688*H2688</f>
        <v>0</v>
      </c>
      <c r="U2688" s="37"/>
      <c r="V2688" s="37"/>
      <c r="W2688" s="37"/>
      <c r="X2688" s="37"/>
      <c r="Y2688" s="37"/>
      <c r="Z2688" s="37"/>
      <c r="AA2688" s="37"/>
      <c r="AB2688" s="37"/>
      <c r="AC2688" s="37"/>
      <c r="AD2688" s="37"/>
      <c r="AE2688" s="37"/>
      <c r="AR2688" s="187" t="s">
        <v>286</v>
      </c>
      <c r="AT2688" s="187" t="s">
        <v>167</v>
      </c>
      <c r="AU2688" s="187" t="s">
        <v>87</v>
      </c>
      <c r="AY2688" s="20" t="s">
        <v>165</v>
      </c>
      <c r="BE2688" s="188">
        <f>IF(N2688="základní",J2688,0)</f>
        <v>0</v>
      </c>
      <c r="BF2688" s="188">
        <f>IF(N2688="snížená",J2688,0)</f>
        <v>0</v>
      </c>
      <c r="BG2688" s="188">
        <f>IF(N2688="zákl. přenesená",J2688,0)</f>
        <v>0</v>
      </c>
      <c r="BH2688" s="188">
        <f>IF(N2688="sníž. přenesená",J2688,0)</f>
        <v>0</v>
      </c>
      <c r="BI2688" s="188">
        <f>IF(N2688="nulová",J2688,0)</f>
        <v>0</v>
      </c>
      <c r="BJ2688" s="20" t="s">
        <v>85</v>
      </c>
      <c r="BK2688" s="188">
        <f>ROUND(I2688*H2688,2)</f>
        <v>0</v>
      </c>
      <c r="BL2688" s="20" t="s">
        <v>286</v>
      </c>
      <c r="BM2688" s="187" t="s">
        <v>3315</v>
      </c>
    </row>
    <row r="2689" spans="1:65" s="2" customFormat="1" ht="87.75">
      <c r="A2689" s="37"/>
      <c r="B2689" s="38"/>
      <c r="C2689" s="39"/>
      <c r="D2689" s="189" t="s">
        <v>174</v>
      </c>
      <c r="E2689" s="39"/>
      <c r="F2689" s="190" t="s">
        <v>3316</v>
      </c>
      <c r="G2689" s="39"/>
      <c r="H2689" s="39"/>
      <c r="I2689" s="191"/>
      <c r="J2689" s="39"/>
      <c r="K2689" s="39"/>
      <c r="L2689" s="42"/>
      <c r="M2689" s="192"/>
      <c r="N2689" s="193"/>
      <c r="O2689" s="67"/>
      <c r="P2689" s="67"/>
      <c r="Q2689" s="67"/>
      <c r="R2689" s="67"/>
      <c r="S2689" s="67"/>
      <c r="T2689" s="68"/>
      <c r="U2689" s="37"/>
      <c r="V2689" s="37"/>
      <c r="W2689" s="37"/>
      <c r="X2689" s="37"/>
      <c r="Y2689" s="37"/>
      <c r="Z2689" s="37"/>
      <c r="AA2689" s="37"/>
      <c r="AB2689" s="37"/>
      <c r="AC2689" s="37"/>
      <c r="AD2689" s="37"/>
      <c r="AE2689" s="37"/>
      <c r="AT2689" s="20" t="s">
        <v>174</v>
      </c>
      <c r="AU2689" s="20" t="s">
        <v>87</v>
      </c>
    </row>
    <row r="2690" spans="1:65" s="13" customFormat="1" ht="11.25">
      <c r="B2690" s="196"/>
      <c r="C2690" s="197"/>
      <c r="D2690" s="189" t="s">
        <v>178</v>
      </c>
      <c r="E2690" s="198" t="s">
        <v>21</v>
      </c>
      <c r="F2690" s="199" t="s">
        <v>3222</v>
      </c>
      <c r="G2690" s="197"/>
      <c r="H2690" s="200">
        <v>1</v>
      </c>
      <c r="I2690" s="201"/>
      <c r="J2690" s="197"/>
      <c r="K2690" s="197"/>
      <c r="L2690" s="202"/>
      <c r="M2690" s="203"/>
      <c r="N2690" s="204"/>
      <c r="O2690" s="204"/>
      <c r="P2690" s="204"/>
      <c r="Q2690" s="204"/>
      <c r="R2690" s="204"/>
      <c r="S2690" s="204"/>
      <c r="T2690" s="205"/>
      <c r="AT2690" s="206" t="s">
        <v>178</v>
      </c>
      <c r="AU2690" s="206" t="s">
        <v>87</v>
      </c>
      <c r="AV2690" s="13" t="s">
        <v>87</v>
      </c>
      <c r="AW2690" s="13" t="s">
        <v>38</v>
      </c>
      <c r="AX2690" s="13" t="s">
        <v>77</v>
      </c>
      <c r="AY2690" s="206" t="s">
        <v>165</v>
      </c>
    </row>
    <row r="2691" spans="1:65" s="14" customFormat="1" ht="11.25">
      <c r="B2691" s="207"/>
      <c r="C2691" s="208"/>
      <c r="D2691" s="189" t="s">
        <v>178</v>
      </c>
      <c r="E2691" s="209" t="s">
        <v>21</v>
      </c>
      <c r="F2691" s="210" t="s">
        <v>180</v>
      </c>
      <c r="G2691" s="208"/>
      <c r="H2691" s="211">
        <v>1</v>
      </c>
      <c r="I2691" s="212"/>
      <c r="J2691" s="208"/>
      <c r="K2691" s="208"/>
      <c r="L2691" s="213"/>
      <c r="M2691" s="214"/>
      <c r="N2691" s="215"/>
      <c r="O2691" s="215"/>
      <c r="P2691" s="215"/>
      <c r="Q2691" s="215"/>
      <c r="R2691" s="215"/>
      <c r="S2691" s="215"/>
      <c r="T2691" s="216"/>
      <c r="AT2691" s="217" t="s">
        <v>178</v>
      </c>
      <c r="AU2691" s="217" t="s">
        <v>87</v>
      </c>
      <c r="AV2691" s="14" t="s">
        <v>172</v>
      </c>
      <c r="AW2691" s="14" t="s">
        <v>38</v>
      </c>
      <c r="AX2691" s="14" t="s">
        <v>85</v>
      </c>
      <c r="AY2691" s="217" t="s">
        <v>165</v>
      </c>
    </row>
    <row r="2692" spans="1:65" s="2" customFormat="1" ht="66.75" customHeight="1">
      <c r="A2692" s="37"/>
      <c r="B2692" s="38"/>
      <c r="C2692" s="176" t="s">
        <v>3317</v>
      </c>
      <c r="D2692" s="176" t="s">
        <v>167</v>
      </c>
      <c r="E2692" s="177" t="s">
        <v>682</v>
      </c>
      <c r="F2692" s="178" t="s">
        <v>3318</v>
      </c>
      <c r="G2692" s="179" t="s">
        <v>297</v>
      </c>
      <c r="H2692" s="180">
        <v>1</v>
      </c>
      <c r="I2692" s="181"/>
      <c r="J2692" s="182">
        <f>ROUND(I2692*H2692,2)</f>
        <v>0</v>
      </c>
      <c r="K2692" s="178" t="s">
        <v>21</v>
      </c>
      <c r="L2692" s="42"/>
      <c r="M2692" s="183" t="s">
        <v>21</v>
      </c>
      <c r="N2692" s="184" t="s">
        <v>48</v>
      </c>
      <c r="O2692" s="67"/>
      <c r="P2692" s="185">
        <f>O2692*H2692</f>
        <v>0</v>
      </c>
      <c r="Q2692" s="185">
        <v>0</v>
      </c>
      <c r="R2692" s="185">
        <f>Q2692*H2692</f>
        <v>0</v>
      </c>
      <c r="S2692" s="185">
        <v>0</v>
      </c>
      <c r="T2692" s="186">
        <f>S2692*H2692</f>
        <v>0</v>
      </c>
      <c r="U2692" s="37"/>
      <c r="V2692" s="37"/>
      <c r="W2692" s="37"/>
      <c r="X2692" s="37"/>
      <c r="Y2692" s="37"/>
      <c r="Z2692" s="37"/>
      <c r="AA2692" s="37"/>
      <c r="AB2692" s="37"/>
      <c r="AC2692" s="37"/>
      <c r="AD2692" s="37"/>
      <c r="AE2692" s="37"/>
      <c r="AR2692" s="187" t="s">
        <v>286</v>
      </c>
      <c r="AT2692" s="187" t="s">
        <v>167</v>
      </c>
      <c r="AU2692" s="187" t="s">
        <v>87</v>
      </c>
      <c r="AY2692" s="20" t="s">
        <v>165</v>
      </c>
      <c r="BE2692" s="188">
        <f>IF(N2692="základní",J2692,0)</f>
        <v>0</v>
      </c>
      <c r="BF2692" s="188">
        <f>IF(N2692="snížená",J2692,0)</f>
        <v>0</v>
      </c>
      <c r="BG2692" s="188">
        <f>IF(N2692="zákl. přenesená",J2692,0)</f>
        <v>0</v>
      </c>
      <c r="BH2692" s="188">
        <f>IF(N2692="sníž. přenesená",J2692,0)</f>
        <v>0</v>
      </c>
      <c r="BI2692" s="188">
        <f>IF(N2692="nulová",J2692,0)</f>
        <v>0</v>
      </c>
      <c r="BJ2692" s="20" t="s">
        <v>85</v>
      </c>
      <c r="BK2692" s="188">
        <f>ROUND(I2692*H2692,2)</f>
        <v>0</v>
      </c>
      <c r="BL2692" s="20" t="s">
        <v>286</v>
      </c>
      <c r="BM2692" s="187" t="s">
        <v>3319</v>
      </c>
    </row>
    <row r="2693" spans="1:65" s="2" customFormat="1" ht="68.25">
      <c r="A2693" s="37"/>
      <c r="B2693" s="38"/>
      <c r="C2693" s="39"/>
      <c r="D2693" s="189" t="s">
        <v>174</v>
      </c>
      <c r="E2693" s="39"/>
      <c r="F2693" s="190" t="s">
        <v>3320</v>
      </c>
      <c r="G2693" s="39"/>
      <c r="H2693" s="39"/>
      <c r="I2693" s="191"/>
      <c r="J2693" s="39"/>
      <c r="K2693" s="39"/>
      <c r="L2693" s="42"/>
      <c r="M2693" s="192"/>
      <c r="N2693" s="193"/>
      <c r="O2693" s="67"/>
      <c r="P2693" s="67"/>
      <c r="Q2693" s="67"/>
      <c r="R2693" s="67"/>
      <c r="S2693" s="67"/>
      <c r="T2693" s="68"/>
      <c r="U2693" s="37"/>
      <c r="V2693" s="37"/>
      <c r="W2693" s="37"/>
      <c r="X2693" s="37"/>
      <c r="Y2693" s="37"/>
      <c r="Z2693" s="37"/>
      <c r="AA2693" s="37"/>
      <c r="AB2693" s="37"/>
      <c r="AC2693" s="37"/>
      <c r="AD2693" s="37"/>
      <c r="AE2693" s="37"/>
      <c r="AT2693" s="20" t="s">
        <v>174</v>
      </c>
      <c r="AU2693" s="20" t="s">
        <v>87</v>
      </c>
    </row>
    <row r="2694" spans="1:65" s="13" customFormat="1" ht="11.25">
      <c r="B2694" s="196"/>
      <c r="C2694" s="197"/>
      <c r="D2694" s="189" t="s">
        <v>178</v>
      </c>
      <c r="E2694" s="198" t="s">
        <v>21</v>
      </c>
      <c r="F2694" s="199" t="s">
        <v>3223</v>
      </c>
      <c r="G2694" s="197"/>
      <c r="H2694" s="200">
        <v>1</v>
      </c>
      <c r="I2694" s="201"/>
      <c r="J2694" s="197"/>
      <c r="K2694" s="197"/>
      <c r="L2694" s="202"/>
      <c r="M2694" s="203"/>
      <c r="N2694" s="204"/>
      <c r="O2694" s="204"/>
      <c r="P2694" s="204"/>
      <c r="Q2694" s="204"/>
      <c r="R2694" s="204"/>
      <c r="S2694" s="204"/>
      <c r="T2694" s="205"/>
      <c r="AT2694" s="206" t="s">
        <v>178</v>
      </c>
      <c r="AU2694" s="206" t="s">
        <v>87</v>
      </c>
      <c r="AV2694" s="13" t="s">
        <v>87</v>
      </c>
      <c r="AW2694" s="13" t="s">
        <v>38</v>
      </c>
      <c r="AX2694" s="13" t="s">
        <v>77</v>
      </c>
      <c r="AY2694" s="206" t="s">
        <v>165</v>
      </c>
    </row>
    <row r="2695" spans="1:65" s="14" customFormat="1" ht="11.25">
      <c r="B2695" s="207"/>
      <c r="C2695" s="208"/>
      <c r="D2695" s="189" t="s">
        <v>178</v>
      </c>
      <c r="E2695" s="209" t="s">
        <v>21</v>
      </c>
      <c r="F2695" s="210" t="s">
        <v>180</v>
      </c>
      <c r="G2695" s="208"/>
      <c r="H2695" s="211">
        <v>1</v>
      </c>
      <c r="I2695" s="212"/>
      <c r="J2695" s="208"/>
      <c r="K2695" s="208"/>
      <c r="L2695" s="213"/>
      <c r="M2695" s="214"/>
      <c r="N2695" s="215"/>
      <c r="O2695" s="215"/>
      <c r="P2695" s="215"/>
      <c r="Q2695" s="215"/>
      <c r="R2695" s="215"/>
      <c r="S2695" s="215"/>
      <c r="T2695" s="216"/>
      <c r="AT2695" s="217" t="s">
        <v>178</v>
      </c>
      <c r="AU2695" s="217" t="s">
        <v>87</v>
      </c>
      <c r="AV2695" s="14" t="s">
        <v>172</v>
      </c>
      <c r="AW2695" s="14" t="s">
        <v>38</v>
      </c>
      <c r="AX2695" s="14" t="s">
        <v>85</v>
      </c>
      <c r="AY2695" s="217" t="s">
        <v>165</v>
      </c>
    </row>
    <row r="2696" spans="1:65" s="2" customFormat="1" ht="66.75" customHeight="1">
      <c r="A2696" s="37"/>
      <c r="B2696" s="38"/>
      <c r="C2696" s="176" t="s">
        <v>3321</v>
      </c>
      <c r="D2696" s="176" t="s">
        <v>167</v>
      </c>
      <c r="E2696" s="177" t="s">
        <v>689</v>
      </c>
      <c r="F2696" s="178" t="s">
        <v>3322</v>
      </c>
      <c r="G2696" s="179" t="s">
        <v>297</v>
      </c>
      <c r="H2696" s="180">
        <v>2</v>
      </c>
      <c r="I2696" s="181"/>
      <c r="J2696" s="182">
        <f>ROUND(I2696*H2696,2)</f>
        <v>0</v>
      </c>
      <c r="K2696" s="178" t="s">
        <v>21</v>
      </c>
      <c r="L2696" s="42"/>
      <c r="M2696" s="183" t="s">
        <v>21</v>
      </c>
      <c r="N2696" s="184" t="s">
        <v>48</v>
      </c>
      <c r="O2696" s="67"/>
      <c r="P2696" s="185">
        <f>O2696*H2696</f>
        <v>0</v>
      </c>
      <c r="Q2696" s="185">
        <v>0</v>
      </c>
      <c r="R2696" s="185">
        <f>Q2696*H2696</f>
        <v>0</v>
      </c>
      <c r="S2696" s="185">
        <v>0</v>
      </c>
      <c r="T2696" s="186">
        <f>S2696*H2696</f>
        <v>0</v>
      </c>
      <c r="U2696" s="37"/>
      <c r="V2696" s="37"/>
      <c r="W2696" s="37"/>
      <c r="X2696" s="37"/>
      <c r="Y2696" s="37"/>
      <c r="Z2696" s="37"/>
      <c r="AA2696" s="37"/>
      <c r="AB2696" s="37"/>
      <c r="AC2696" s="37"/>
      <c r="AD2696" s="37"/>
      <c r="AE2696" s="37"/>
      <c r="AR2696" s="187" t="s">
        <v>286</v>
      </c>
      <c r="AT2696" s="187" t="s">
        <v>167</v>
      </c>
      <c r="AU2696" s="187" t="s">
        <v>87</v>
      </c>
      <c r="AY2696" s="20" t="s">
        <v>165</v>
      </c>
      <c r="BE2696" s="188">
        <f>IF(N2696="základní",J2696,0)</f>
        <v>0</v>
      </c>
      <c r="BF2696" s="188">
        <f>IF(N2696="snížená",J2696,0)</f>
        <v>0</v>
      </c>
      <c r="BG2696" s="188">
        <f>IF(N2696="zákl. přenesená",J2696,0)</f>
        <v>0</v>
      </c>
      <c r="BH2696" s="188">
        <f>IF(N2696="sníž. přenesená",J2696,0)</f>
        <v>0</v>
      </c>
      <c r="BI2696" s="188">
        <f>IF(N2696="nulová",J2696,0)</f>
        <v>0</v>
      </c>
      <c r="BJ2696" s="20" t="s">
        <v>85</v>
      </c>
      <c r="BK2696" s="188">
        <f>ROUND(I2696*H2696,2)</f>
        <v>0</v>
      </c>
      <c r="BL2696" s="20" t="s">
        <v>286</v>
      </c>
      <c r="BM2696" s="187" t="s">
        <v>3323</v>
      </c>
    </row>
    <row r="2697" spans="1:65" s="2" customFormat="1" ht="68.25">
      <c r="A2697" s="37"/>
      <c r="B2697" s="38"/>
      <c r="C2697" s="39"/>
      <c r="D2697" s="189" t="s">
        <v>174</v>
      </c>
      <c r="E2697" s="39"/>
      <c r="F2697" s="190" t="s">
        <v>3324</v>
      </c>
      <c r="G2697" s="39"/>
      <c r="H2697" s="39"/>
      <c r="I2697" s="191"/>
      <c r="J2697" s="39"/>
      <c r="K2697" s="39"/>
      <c r="L2697" s="42"/>
      <c r="M2697" s="192"/>
      <c r="N2697" s="193"/>
      <c r="O2697" s="67"/>
      <c r="P2697" s="67"/>
      <c r="Q2697" s="67"/>
      <c r="R2697" s="67"/>
      <c r="S2697" s="67"/>
      <c r="T2697" s="68"/>
      <c r="U2697" s="37"/>
      <c r="V2697" s="37"/>
      <c r="W2697" s="37"/>
      <c r="X2697" s="37"/>
      <c r="Y2697" s="37"/>
      <c r="Z2697" s="37"/>
      <c r="AA2697" s="37"/>
      <c r="AB2697" s="37"/>
      <c r="AC2697" s="37"/>
      <c r="AD2697" s="37"/>
      <c r="AE2697" s="37"/>
      <c r="AT2697" s="20" t="s">
        <v>174</v>
      </c>
      <c r="AU2697" s="20" t="s">
        <v>87</v>
      </c>
    </row>
    <row r="2698" spans="1:65" s="13" customFormat="1" ht="11.25">
      <c r="B2698" s="196"/>
      <c r="C2698" s="197"/>
      <c r="D2698" s="189" t="s">
        <v>178</v>
      </c>
      <c r="E2698" s="198" t="s">
        <v>21</v>
      </c>
      <c r="F2698" s="199" t="s">
        <v>3325</v>
      </c>
      <c r="G2698" s="197"/>
      <c r="H2698" s="200">
        <v>2</v>
      </c>
      <c r="I2698" s="201"/>
      <c r="J2698" s="197"/>
      <c r="K2698" s="197"/>
      <c r="L2698" s="202"/>
      <c r="M2698" s="203"/>
      <c r="N2698" s="204"/>
      <c r="O2698" s="204"/>
      <c r="P2698" s="204"/>
      <c r="Q2698" s="204"/>
      <c r="R2698" s="204"/>
      <c r="S2698" s="204"/>
      <c r="T2698" s="205"/>
      <c r="AT2698" s="206" t="s">
        <v>178</v>
      </c>
      <c r="AU2698" s="206" t="s">
        <v>87</v>
      </c>
      <c r="AV2698" s="13" t="s">
        <v>87</v>
      </c>
      <c r="AW2698" s="13" t="s">
        <v>38</v>
      </c>
      <c r="AX2698" s="13" t="s">
        <v>77</v>
      </c>
      <c r="AY2698" s="206" t="s">
        <v>165</v>
      </c>
    </row>
    <row r="2699" spans="1:65" s="14" customFormat="1" ht="11.25">
      <c r="B2699" s="207"/>
      <c r="C2699" s="208"/>
      <c r="D2699" s="189" t="s">
        <v>178</v>
      </c>
      <c r="E2699" s="209" t="s">
        <v>21</v>
      </c>
      <c r="F2699" s="210" t="s">
        <v>180</v>
      </c>
      <c r="G2699" s="208"/>
      <c r="H2699" s="211">
        <v>2</v>
      </c>
      <c r="I2699" s="212"/>
      <c r="J2699" s="208"/>
      <c r="K2699" s="208"/>
      <c r="L2699" s="213"/>
      <c r="M2699" s="214"/>
      <c r="N2699" s="215"/>
      <c r="O2699" s="215"/>
      <c r="P2699" s="215"/>
      <c r="Q2699" s="215"/>
      <c r="R2699" s="215"/>
      <c r="S2699" s="215"/>
      <c r="T2699" s="216"/>
      <c r="AT2699" s="217" t="s">
        <v>178</v>
      </c>
      <c r="AU2699" s="217" t="s">
        <v>87</v>
      </c>
      <c r="AV2699" s="14" t="s">
        <v>172</v>
      </c>
      <c r="AW2699" s="14" t="s">
        <v>38</v>
      </c>
      <c r="AX2699" s="14" t="s">
        <v>85</v>
      </c>
      <c r="AY2699" s="217" t="s">
        <v>165</v>
      </c>
    </row>
    <row r="2700" spans="1:65" s="2" customFormat="1" ht="66.75" customHeight="1">
      <c r="A2700" s="37"/>
      <c r="B2700" s="38"/>
      <c r="C2700" s="176" t="s">
        <v>3326</v>
      </c>
      <c r="D2700" s="176" t="s">
        <v>167</v>
      </c>
      <c r="E2700" s="177" t="s">
        <v>697</v>
      </c>
      <c r="F2700" s="178" t="s">
        <v>3327</v>
      </c>
      <c r="G2700" s="179" t="s">
        <v>297</v>
      </c>
      <c r="H2700" s="180">
        <v>1</v>
      </c>
      <c r="I2700" s="181"/>
      <c r="J2700" s="182">
        <f>ROUND(I2700*H2700,2)</f>
        <v>0</v>
      </c>
      <c r="K2700" s="178" t="s">
        <v>21</v>
      </c>
      <c r="L2700" s="42"/>
      <c r="M2700" s="183" t="s">
        <v>21</v>
      </c>
      <c r="N2700" s="184" t="s">
        <v>48</v>
      </c>
      <c r="O2700" s="67"/>
      <c r="P2700" s="185">
        <f>O2700*H2700</f>
        <v>0</v>
      </c>
      <c r="Q2700" s="185">
        <v>0</v>
      </c>
      <c r="R2700" s="185">
        <f>Q2700*H2700</f>
        <v>0</v>
      </c>
      <c r="S2700" s="185">
        <v>0</v>
      </c>
      <c r="T2700" s="186">
        <f>S2700*H2700</f>
        <v>0</v>
      </c>
      <c r="U2700" s="37"/>
      <c r="V2700" s="37"/>
      <c r="W2700" s="37"/>
      <c r="X2700" s="37"/>
      <c r="Y2700" s="37"/>
      <c r="Z2700" s="37"/>
      <c r="AA2700" s="37"/>
      <c r="AB2700" s="37"/>
      <c r="AC2700" s="37"/>
      <c r="AD2700" s="37"/>
      <c r="AE2700" s="37"/>
      <c r="AR2700" s="187" t="s">
        <v>286</v>
      </c>
      <c r="AT2700" s="187" t="s">
        <v>167</v>
      </c>
      <c r="AU2700" s="187" t="s">
        <v>87</v>
      </c>
      <c r="AY2700" s="20" t="s">
        <v>165</v>
      </c>
      <c r="BE2700" s="188">
        <f>IF(N2700="základní",J2700,0)</f>
        <v>0</v>
      </c>
      <c r="BF2700" s="188">
        <f>IF(N2700="snížená",J2700,0)</f>
        <v>0</v>
      </c>
      <c r="BG2700" s="188">
        <f>IF(N2700="zákl. přenesená",J2700,0)</f>
        <v>0</v>
      </c>
      <c r="BH2700" s="188">
        <f>IF(N2700="sníž. přenesená",J2700,0)</f>
        <v>0</v>
      </c>
      <c r="BI2700" s="188">
        <f>IF(N2700="nulová",J2700,0)</f>
        <v>0</v>
      </c>
      <c r="BJ2700" s="20" t="s">
        <v>85</v>
      </c>
      <c r="BK2700" s="188">
        <f>ROUND(I2700*H2700,2)</f>
        <v>0</v>
      </c>
      <c r="BL2700" s="20" t="s">
        <v>286</v>
      </c>
      <c r="BM2700" s="187" t="s">
        <v>3328</v>
      </c>
    </row>
    <row r="2701" spans="1:65" s="2" customFormat="1" ht="68.25">
      <c r="A2701" s="37"/>
      <c r="B2701" s="38"/>
      <c r="C2701" s="39"/>
      <c r="D2701" s="189" t="s">
        <v>174</v>
      </c>
      <c r="E2701" s="39"/>
      <c r="F2701" s="190" t="s">
        <v>3329</v>
      </c>
      <c r="G2701" s="39"/>
      <c r="H2701" s="39"/>
      <c r="I2701" s="191"/>
      <c r="J2701" s="39"/>
      <c r="K2701" s="39"/>
      <c r="L2701" s="42"/>
      <c r="M2701" s="192"/>
      <c r="N2701" s="193"/>
      <c r="O2701" s="67"/>
      <c r="P2701" s="67"/>
      <c r="Q2701" s="67"/>
      <c r="R2701" s="67"/>
      <c r="S2701" s="67"/>
      <c r="T2701" s="68"/>
      <c r="U2701" s="37"/>
      <c r="V2701" s="37"/>
      <c r="W2701" s="37"/>
      <c r="X2701" s="37"/>
      <c r="Y2701" s="37"/>
      <c r="Z2701" s="37"/>
      <c r="AA2701" s="37"/>
      <c r="AB2701" s="37"/>
      <c r="AC2701" s="37"/>
      <c r="AD2701" s="37"/>
      <c r="AE2701" s="37"/>
      <c r="AT2701" s="20" t="s">
        <v>174</v>
      </c>
      <c r="AU2701" s="20" t="s">
        <v>87</v>
      </c>
    </row>
    <row r="2702" spans="1:65" s="13" customFormat="1" ht="11.25">
      <c r="B2702" s="196"/>
      <c r="C2702" s="197"/>
      <c r="D2702" s="189" t="s">
        <v>178</v>
      </c>
      <c r="E2702" s="198" t="s">
        <v>21</v>
      </c>
      <c r="F2702" s="199" t="s">
        <v>3225</v>
      </c>
      <c r="G2702" s="197"/>
      <c r="H2702" s="200">
        <v>1</v>
      </c>
      <c r="I2702" s="201"/>
      <c r="J2702" s="197"/>
      <c r="K2702" s="197"/>
      <c r="L2702" s="202"/>
      <c r="M2702" s="203"/>
      <c r="N2702" s="204"/>
      <c r="O2702" s="204"/>
      <c r="P2702" s="204"/>
      <c r="Q2702" s="204"/>
      <c r="R2702" s="204"/>
      <c r="S2702" s="204"/>
      <c r="T2702" s="205"/>
      <c r="AT2702" s="206" t="s">
        <v>178</v>
      </c>
      <c r="AU2702" s="206" t="s">
        <v>87</v>
      </c>
      <c r="AV2702" s="13" t="s">
        <v>87</v>
      </c>
      <c r="AW2702" s="13" t="s">
        <v>38</v>
      </c>
      <c r="AX2702" s="13" t="s">
        <v>77</v>
      </c>
      <c r="AY2702" s="206" t="s">
        <v>165</v>
      </c>
    </row>
    <row r="2703" spans="1:65" s="14" customFormat="1" ht="11.25">
      <c r="B2703" s="207"/>
      <c r="C2703" s="208"/>
      <c r="D2703" s="189" t="s">
        <v>178</v>
      </c>
      <c r="E2703" s="209" t="s">
        <v>21</v>
      </c>
      <c r="F2703" s="210" t="s">
        <v>180</v>
      </c>
      <c r="G2703" s="208"/>
      <c r="H2703" s="211">
        <v>1</v>
      </c>
      <c r="I2703" s="212"/>
      <c r="J2703" s="208"/>
      <c r="K2703" s="208"/>
      <c r="L2703" s="213"/>
      <c r="M2703" s="214"/>
      <c r="N2703" s="215"/>
      <c r="O2703" s="215"/>
      <c r="P2703" s="215"/>
      <c r="Q2703" s="215"/>
      <c r="R2703" s="215"/>
      <c r="S2703" s="215"/>
      <c r="T2703" s="216"/>
      <c r="AT2703" s="217" t="s">
        <v>178</v>
      </c>
      <c r="AU2703" s="217" t="s">
        <v>87</v>
      </c>
      <c r="AV2703" s="14" t="s">
        <v>172</v>
      </c>
      <c r="AW2703" s="14" t="s">
        <v>38</v>
      </c>
      <c r="AX2703" s="14" t="s">
        <v>85</v>
      </c>
      <c r="AY2703" s="217" t="s">
        <v>165</v>
      </c>
    </row>
    <row r="2704" spans="1:65" s="2" customFormat="1" ht="66.75" customHeight="1">
      <c r="A2704" s="37"/>
      <c r="B2704" s="38"/>
      <c r="C2704" s="176" t="s">
        <v>3330</v>
      </c>
      <c r="D2704" s="176" t="s">
        <v>167</v>
      </c>
      <c r="E2704" s="177" t="s">
        <v>705</v>
      </c>
      <c r="F2704" s="178" t="s">
        <v>3331</v>
      </c>
      <c r="G2704" s="179" t="s">
        <v>297</v>
      </c>
      <c r="H2704" s="180">
        <v>1</v>
      </c>
      <c r="I2704" s="181"/>
      <c r="J2704" s="182">
        <f>ROUND(I2704*H2704,2)</f>
        <v>0</v>
      </c>
      <c r="K2704" s="178" t="s">
        <v>21</v>
      </c>
      <c r="L2704" s="42"/>
      <c r="M2704" s="183" t="s">
        <v>21</v>
      </c>
      <c r="N2704" s="184" t="s">
        <v>48</v>
      </c>
      <c r="O2704" s="67"/>
      <c r="P2704" s="185">
        <f>O2704*H2704</f>
        <v>0</v>
      </c>
      <c r="Q2704" s="185">
        <v>0</v>
      </c>
      <c r="R2704" s="185">
        <f>Q2704*H2704</f>
        <v>0</v>
      </c>
      <c r="S2704" s="185">
        <v>0</v>
      </c>
      <c r="T2704" s="186">
        <f>S2704*H2704</f>
        <v>0</v>
      </c>
      <c r="U2704" s="37"/>
      <c r="V2704" s="37"/>
      <c r="W2704" s="37"/>
      <c r="X2704" s="37"/>
      <c r="Y2704" s="37"/>
      <c r="Z2704" s="37"/>
      <c r="AA2704" s="37"/>
      <c r="AB2704" s="37"/>
      <c r="AC2704" s="37"/>
      <c r="AD2704" s="37"/>
      <c r="AE2704" s="37"/>
      <c r="AR2704" s="187" t="s">
        <v>286</v>
      </c>
      <c r="AT2704" s="187" t="s">
        <v>167</v>
      </c>
      <c r="AU2704" s="187" t="s">
        <v>87</v>
      </c>
      <c r="AY2704" s="20" t="s">
        <v>165</v>
      </c>
      <c r="BE2704" s="188">
        <f>IF(N2704="základní",J2704,0)</f>
        <v>0</v>
      </c>
      <c r="BF2704" s="188">
        <f>IF(N2704="snížená",J2704,0)</f>
        <v>0</v>
      </c>
      <c r="BG2704" s="188">
        <f>IF(N2704="zákl. přenesená",J2704,0)</f>
        <v>0</v>
      </c>
      <c r="BH2704" s="188">
        <f>IF(N2704="sníž. přenesená",J2704,0)</f>
        <v>0</v>
      </c>
      <c r="BI2704" s="188">
        <f>IF(N2704="nulová",J2704,0)</f>
        <v>0</v>
      </c>
      <c r="BJ2704" s="20" t="s">
        <v>85</v>
      </c>
      <c r="BK2704" s="188">
        <f>ROUND(I2704*H2704,2)</f>
        <v>0</v>
      </c>
      <c r="BL2704" s="20" t="s">
        <v>286</v>
      </c>
      <c r="BM2704" s="187" t="s">
        <v>3332</v>
      </c>
    </row>
    <row r="2705" spans="1:65" s="2" customFormat="1" ht="68.25">
      <c r="A2705" s="37"/>
      <c r="B2705" s="38"/>
      <c r="C2705" s="39"/>
      <c r="D2705" s="189" t="s">
        <v>174</v>
      </c>
      <c r="E2705" s="39"/>
      <c r="F2705" s="190" t="s">
        <v>3333</v>
      </c>
      <c r="G2705" s="39"/>
      <c r="H2705" s="39"/>
      <c r="I2705" s="191"/>
      <c r="J2705" s="39"/>
      <c r="K2705" s="39"/>
      <c r="L2705" s="42"/>
      <c r="M2705" s="192"/>
      <c r="N2705" s="193"/>
      <c r="O2705" s="67"/>
      <c r="P2705" s="67"/>
      <c r="Q2705" s="67"/>
      <c r="R2705" s="67"/>
      <c r="S2705" s="67"/>
      <c r="T2705" s="68"/>
      <c r="U2705" s="37"/>
      <c r="V2705" s="37"/>
      <c r="W2705" s="37"/>
      <c r="X2705" s="37"/>
      <c r="Y2705" s="37"/>
      <c r="Z2705" s="37"/>
      <c r="AA2705" s="37"/>
      <c r="AB2705" s="37"/>
      <c r="AC2705" s="37"/>
      <c r="AD2705" s="37"/>
      <c r="AE2705" s="37"/>
      <c r="AT2705" s="20" t="s">
        <v>174</v>
      </c>
      <c r="AU2705" s="20" t="s">
        <v>87</v>
      </c>
    </row>
    <row r="2706" spans="1:65" s="13" customFormat="1" ht="11.25">
      <c r="B2706" s="196"/>
      <c r="C2706" s="197"/>
      <c r="D2706" s="189" t="s">
        <v>178</v>
      </c>
      <c r="E2706" s="198" t="s">
        <v>21</v>
      </c>
      <c r="F2706" s="199" t="s">
        <v>3226</v>
      </c>
      <c r="G2706" s="197"/>
      <c r="H2706" s="200">
        <v>1</v>
      </c>
      <c r="I2706" s="201"/>
      <c r="J2706" s="197"/>
      <c r="K2706" s="197"/>
      <c r="L2706" s="202"/>
      <c r="M2706" s="203"/>
      <c r="N2706" s="204"/>
      <c r="O2706" s="204"/>
      <c r="P2706" s="204"/>
      <c r="Q2706" s="204"/>
      <c r="R2706" s="204"/>
      <c r="S2706" s="204"/>
      <c r="T2706" s="205"/>
      <c r="AT2706" s="206" t="s">
        <v>178</v>
      </c>
      <c r="AU2706" s="206" t="s">
        <v>87</v>
      </c>
      <c r="AV2706" s="13" t="s">
        <v>87</v>
      </c>
      <c r="AW2706" s="13" t="s">
        <v>38</v>
      </c>
      <c r="AX2706" s="13" t="s">
        <v>77</v>
      </c>
      <c r="AY2706" s="206" t="s">
        <v>165</v>
      </c>
    </row>
    <row r="2707" spans="1:65" s="14" customFormat="1" ht="11.25">
      <c r="B2707" s="207"/>
      <c r="C2707" s="208"/>
      <c r="D2707" s="189" t="s">
        <v>178</v>
      </c>
      <c r="E2707" s="209" t="s">
        <v>21</v>
      </c>
      <c r="F2707" s="210" t="s">
        <v>180</v>
      </c>
      <c r="G2707" s="208"/>
      <c r="H2707" s="211">
        <v>1</v>
      </c>
      <c r="I2707" s="212"/>
      <c r="J2707" s="208"/>
      <c r="K2707" s="208"/>
      <c r="L2707" s="213"/>
      <c r="M2707" s="214"/>
      <c r="N2707" s="215"/>
      <c r="O2707" s="215"/>
      <c r="P2707" s="215"/>
      <c r="Q2707" s="215"/>
      <c r="R2707" s="215"/>
      <c r="S2707" s="215"/>
      <c r="T2707" s="216"/>
      <c r="AT2707" s="217" t="s">
        <v>178</v>
      </c>
      <c r="AU2707" s="217" t="s">
        <v>87</v>
      </c>
      <c r="AV2707" s="14" t="s">
        <v>172</v>
      </c>
      <c r="AW2707" s="14" t="s">
        <v>38</v>
      </c>
      <c r="AX2707" s="14" t="s">
        <v>85</v>
      </c>
      <c r="AY2707" s="217" t="s">
        <v>165</v>
      </c>
    </row>
    <row r="2708" spans="1:65" s="2" customFormat="1" ht="66.75" customHeight="1">
      <c r="A2708" s="37"/>
      <c r="B2708" s="38"/>
      <c r="C2708" s="176" t="s">
        <v>3334</v>
      </c>
      <c r="D2708" s="176" t="s">
        <v>167</v>
      </c>
      <c r="E2708" s="177" t="s">
        <v>712</v>
      </c>
      <c r="F2708" s="178" t="s">
        <v>3335</v>
      </c>
      <c r="G2708" s="179" t="s">
        <v>297</v>
      </c>
      <c r="H2708" s="180">
        <v>1</v>
      </c>
      <c r="I2708" s="181"/>
      <c r="J2708" s="182">
        <f>ROUND(I2708*H2708,2)</f>
        <v>0</v>
      </c>
      <c r="K2708" s="178" t="s">
        <v>21</v>
      </c>
      <c r="L2708" s="42"/>
      <c r="M2708" s="183" t="s">
        <v>21</v>
      </c>
      <c r="N2708" s="184" t="s">
        <v>48</v>
      </c>
      <c r="O2708" s="67"/>
      <c r="P2708" s="185">
        <f>O2708*H2708</f>
        <v>0</v>
      </c>
      <c r="Q2708" s="185">
        <v>0</v>
      </c>
      <c r="R2708" s="185">
        <f>Q2708*H2708</f>
        <v>0</v>
      </c>
      <c r="S2708" s="185">
        <v>0</v>
      </c>
      <c r="T2708" s="186">
        <f>S2708*H2708</f>
        <v>0</v>
      </c>
      <c r="U2708" s="37"/>
      <c r="V2708" s="37"/>
      <c r="W2708" s="37"/>
      <c r="X2708" s="37"/>
      <c r="Y2708" s="37"/>
      <c r="Z2708" s="37"/>
      <c r="AA2708" s="37"/>
      <c r="AB2708" s="37"/>
      <c r="AC2708" s="37"/>
      <c r="AD2708" s="37"/>
      <c r="AE2708" s="37"/>
      <c r="AR2708" s="187" t="s">
        <v>286</v>
      </c>
      <c r="AT2708" s="187" t="s">
        <v>167</v>
      </c>
      <c r="AU2708" s="187" t="s">
        <v>87</v>
      </c>
      <c r="AY2708" s="20" t="s">
        <v>165</v>
      </c>
      <c r="BE2708" s="188">
        <f>IF(N2708="základní",J2708,0)</f>
        <v>0</v>
      </c>
      <c r="BF2708" s="188">
        <f>IF(N2708="snížená",J2708,0)</f>
        <v>0</v>
      </c>
      <c r="BG2708" s="188">
        <f>IF(N2708="zákl. přenesená",J2708,0)</f>
        <v>0</v>
      </c>
      <c r="BH2708" s="188">
        <f>IF(N2708="sníž. přenesená",J2708,0)</f>
        <v>0</v>
      </c>
      <c r="BI2708" s="188">
        <f>IF(N2708="nulová",J2708,0)</f>
        <v>0</v>
      </c>
      <c r="BJ2708" s="20" t="s">
        <v>85</v>
      </c>
      <c r="BK2708" s="188">
        <f>ROUND(I2708*H2708,2)</f>
        <v>0</v>
      </c>
      <c r="BL2708" s="20" t="s">
        <v>286</v>
      </c>
      <c r="BM2708" s="187" t="s">
        <v>3336</v>
      </c>
    </row>
    <row r="2709" spans="1:65" s="2" customFormat="1" ht="68.25">
      <c r="A2709" s="37"/>
      <c r="B2709" s="38"/>
      <c r="C2709" s="39"/>
      <c r="D2709" s="189" t="s">
        <v>174</v>
      </c>
      <c r="E2709" s="39"/>
      <c r="F2709" s="190" t="s">
        <v>3337</v>
      </c>
      <c r="G2709" s="39"/>
      <c r="H2709" s="39"/>
      <c r="I2709" s="191"/>
      <c r="J2709" s="39"/>
      <c r="K2709" s="39"/>
      <c r="L2709" s="42"/>
      <c r="M2709" s="192"/>
      <c r="N2709" s="193"/>
      <c r="O2709" s="67"/>
      <c r="P2709" s="67"/>
      <c r="Q2709" s="67"/>
      <c r="R2709" s="67"/>
      <c r="S2709" s="67"/>
      <c r="T2709" s="68"/>
      <c r="U2709" s="37"/>
      <c r="V2709" s="37"/>
      <c r="W2709" s="37"/>
      <c r="X2709" s="37"/>
      <c r="Y2709" s="37"/>
      <c r="Z2709" s="37"/>
      <c r="AA2709" s="37"/>
      <c r="AB2709" s="37"/>
      <c r="AC2709" s="37"/>
      <c r="AD2709" s="37"/>
      <c r="AE2709" s="37"/>
      <c r="AT2709" s="20" t="s">
        <v>174</v>
      </c>
      <c r="AU2709" s="20" t="s">
        <v>87</v>
      </c>
    </row>
    <row r="2710" spans="1:65" s="13" customFormat="1" ht="11.25">
      <c r="B2710" s="196"/>
      <c r="C2710" s="197"/>
      <c r="D2710" s="189" t="s">
        <v>178</v>
      </c>
      <c r="E2710" s="198" t="s">
        <v>21</v>
      </c>
      <c r="F2710" s="199" t="s">
        <v>3227</v>
      </c>
      <c r="G2710" s="197"/>
      <c r="H2710" s="200">
        <v>1</v>
      </c>
      <c r="I2710" s="201"/>
      <c r="J2710" s="197"/>
      <c r="K2710" s="197"/>
      <c r="L2710" s="202"/>
      <c r="M2710" s="203"/>
      <c r="N2710" s="204"/>
      <c r="O2710" s="204"/>
      <c r="P2710" s="204"/>
      <c r="Q2710" s="204"/>
      <c r="R2710" s="204"/>
      <c r="S2710" s="204"/>
      <c r="T2710" s="205"/>
      <c r="AT2710" s="206" t="s">
        <v>178</v>
      </c>
      <c r="AU2710" s="206" t="s">
        <v>87</v>
      </c>
      <c r="AV2710" s="13" t="s">
        <v>87</v>
      </c>
      <c r="AW2710" s="13" t="s">
        <v>38</v>
      </c>
      <c r="AX2710" s="13" t="s">
        <v>77</v>
      </c>
      <c r="AY2710" s="206" t="s">
        <v>165</v>
      </c>
    </row>
    <row r="2711" spans="1:65" s="14" customFormat="1" ht="11.25">
      <c r="B2711" s="207"/>
      <c r="C2711" s="208"/>
      <c r="D2711" s="189" t="s">
        <v>178</v>
      </c>
      <c r="E2711" s="209" t="s">
        <v>21</v>
      </c>
      <c r="F2711" s="210" t="s">
        <v>180</v>
      </c>
      <c r="G2711" s="208"/>
      <c r="H2711" s="211">
        <v>1</v>
      </c>
      <c r="I2711" s="212"/>
      <c r="J2711" s="208"/>
      <c r="K2711" s="208"/>
      <c r="L2711" s="213"/>
      <c r="M2711" s="214"/>
      <c r="N2711" s="215"/>
      <c r="O2711" s="215"/>
      <c r="P2711" s="215"/>
      <c r="Q2711" s="215"/>
      <c r="R2711" s="215"/>
      <c r="S2711" s="215"/>
      <c r="T2711" s="216"/>
      <c r="AT2711" s="217" t="s">
        <v>178</v>
      </c>
      <c r="AU2711" s="217" t="s">
        <v>87</v>
      </c>
      <c r="AV2711" s="14" t="s">
        <v>172</v>
      </c>
      <c r="AW2711" s="14" t="s">
        <v>38</v>
      </c>
      <c r="AX2711" s="14" t="s">
        <v>85</v>
      </c>
      <c r="AY2711" s="217" t="s">
        <v>165</v>
      </c>
    </row>
    <row r="2712" spans="1:65" s="2" customFormat="1" ht="37.9" customHeight="1">
      <c r="A2712" s="37"/>
      <c r="B2712" s="38"/>
      <c r="C2712" s="176" t="s">
        <v>3338</v>
      </c>
      <c r="D2712" s="176" t="s">
        <v>167</v>
      </c>
      <c r="E2712" s="177" t="s">
        <v>721</v>
      </c>
      <c r="F2712" s="178" t="s">
        <v>3339</v>
      </c>
      <c r="G2712" s="179" t="s">
        <v>297</v>
      </c>
      <c r="H2712" s="180">
        <v>1</v>
      </c>
      <c r="I2712" s="181"/>
      <c r="J2712" s="182">
        <f>ROUND(I2712*H2712,2)</f>
        <v>0</v>
      </c>
      <c r="K2712" s="178" t="s">
        <v>21</v>
      </c>
      <c r="L2712" s="42"/>
      <c r="M2712" s="183" t="s">
        <v>21</v>
      </c>
      <c r="N2712" s="184" t="s">
        <v>48</v>
      </c>
      <c r="O2712" s="67"/>
      <c r="P2712" s="185">
        <f>O2712*H2712</f>
        <v>0</v>
      </c>
      <c r="Q2712" s="185">
        <v>0</v>
      </c>
      <c r="R2712" s="185">
        <f>Q2712*H2712</f>
        <v>0</v>
      </c>
      <c r="S2712" s="185">
        <v>0</v>
      </c>
      <c r="T2712" s="186">
        <f>S2712*H2712</f>
        <v>0</v>
      </c>
      <c r="U2712" s="37"/>
      <c r="V2712" s="37"/>
      <c r="W2712" s="37"/>
      <c r="X2712" s="37"/>
      <c r="Y2712" s="37"/>
      <c r="Z2712" s="37"/>
      <c r="AA2712" s="37"/>
      <c r="AB2712" s="37"/>
      <c r="AC2712" s="37"/>
      <c r="AD2712" s="37"/>
      <c r="AE2712" s="37"/>
      <c r="AR2712" s="187" t="s">
        <v>286</v>
      </c>
      <c r="AT2712" s="187" t="s">
        <v>167</v>
      </c>
      <c r="AU2712" s="187" t="s">
        <v>87</v>
      </c>
      <c r="AY2712" s="20" t="s">
        <v>165</v>
      </c>
      <c r="BE2712" s="188">
        <f>IF(N2712="základní",J2712,0)</f>
        <v>0</v>
      </c>
      <c r="BF2712" s="188">
        <f>IF(N2712="snížená",J2712,0)</f>
        <v>0</v>
      </c>
      <c r="BG2712" s="188">
        <f>IF(N2712="zákl. přenesená",J2712,0)</f>
        <v>0</v>
      </c>
      <c r="BH2712" s="188">
        <f>IF(N2712="sníž. přenesená",J2712,0)</f>
        <v>0</v>
      </c>
      <c r="BI2712" s="188">
        <f>IF(N2712="nulová",J2712,0)</f>
        <v>0</v>
      </c>
      <c r="BJ2712" s="20" t="s">
        <v>85</v>
      </c>
      <c r="BK2712" s="188">
        <f>ROUND(I2712*H2712,2)</f>
        <v>0</v>
      </c>
      <c r="BL2712" s="20" t="s">
        <v>286</v>
      </c>
      <c r="BM2712" s="187" t="s">
        <v>3340</v>
      </c>
    </row>
    <row r="2713" spans="1:65" s="2" customFormat="1" ht="48.75">
      <c r="A2713" s="37"/>
      <c r="B2713" s="38"/>
      <c r="C2713" s="39"/>
      <c r="D2713" s="189" t="s">
        <v>174</v>
      </c>
      <c r="E2713" s="39"/>
      <c r="F2713" s="190" t="s">
        <v>3341</v>
      </c>
      <c r="G2713" s="39"/>
      <c r="H2713" s="39"/>
      <c r="I2713" s="191"/>
      <c r="J2713" s="39"/>
      <c r="K2713" s="39"/>
      <c r="L2713" s="42"/>
      <c r="M2713" s="192"/>
      <c r="N2713" s="193"/>
      <c r="O2713" s="67"/>
      <c r="P2713" s="67"/>
      <c r="Q2713" s="67"/>
      <c r="R2713" s="67"/>
      <c r="S2713" s="67"/>
      <c r="T2713" s="68"/>
      <c r="U2713" s="37"/>
      <c r="V2713" s="37"/>
      <c r="W2713" s="37"/>
      <c r="X2713" s="37"/>
      <c r="Y2713" s="37"/>
      <c r="Z2713" s="37"/>
      <c r="AA2713" s="37"/>
      <c r="AB2713" s="37"/>
      <c r="AC2713" s="37"/>
      <c r="AD2713" s="37"/>
      <c r="AE2713" s="37"/>
      <c r="AT2713" s="20" t="s">
        <v>174</v>
      </c>
      <c r="AU2713" s="20" t="s">
        <v>87</v>
      </c>
    </row>
    <row r="2714" spans="1:65" s="2" customFormat="1" ht="19.5">
      <c r="A2714" s="37"/>
      <c r="B2714" s="38"/>
      <c r="C2714" s="39"/>
      <c r="D2714" s="189" t="s">
        <v>372</v>
      </c>
      <c r="E2714" s="39"/>
      <c r="F2714" s="249" t="s">
        <v>2989</v>
      </c>
      <c r="G2714" s="39"/>
      <c r="H2714" s="39"/>
      <c r="I2714" s="191"/>
      <c r="J2714" s="39"/>
      <c r="K2714" s="39"/>
      <c r="L2714" s="42"/>
      <c r="M2714" s="192"/>
      <c r="N2714" s="193"/>
      <c r="O2714" s="67"/>
      <c r="P2714" s="67"/>
      <c r="Q2714" s="67"/>
      <c r="R2714" s="67"/>
      <c r="S2714" s="67"/>
      <c r="T2714" s="68"/>
      <c r="U2714" s="37"/>
      <c r="V2714" s="37"/>
      <c r="W2714" s="37"/>
      <c r="X2714" s="37"/>
      <c r="Y2714" s="37"/>
      <c r="Z2714" s="37"/>
      <c r="AA2714" s="37"/>
      <c r="AB2714" s="37"/>
      <c r="AC2714" s="37"/>
      <c r="AD2714" s="37"/>
      <c r="AE2714" s="37"/>
      <c r="AT2714" s="20" t="s">
        <v>372</v>
      </c>
      <c r="AU2714" s="20" t="s">
        <v>87</v>
      </c>
    </row>
    <row r="2715" spans="1:65" s="13" customFormat="1" ht="11.25">
      <c r="B2715" s="196"/>
      <c r="C2715" s="197"/>
      <c r="D2715" s="189" t="s">
        <v>178</v>
      </c>
      <c r="E2715" s="198" t="s">
        <v>21</v>
      </c>
      <c r="F2715" s="199" t="s">
        <v>3342</v>
      </c>
      <c r="G2715" s="197"/>
      <c r="H2715" s="200">
        <v>1</v>
      </c>
      <c r="I2715" s="201"/>
      <c r="J2715" s="197"/>
      <c r="K2715" s="197"/>
      <c r="L2715" s="202"/>
      <c r="M2715" s="203"/>
      <c r="N2715" s="204"/>
      <c r="O2715" s="204"/>
      <c r="P2715" s="204"/>
      <c r="Q2715" s="204"/>
      <c r="R2715" s="204"/>
      <c r="S2715" s="204"/>
      <c r="T2715" s="205"/>
      <c r="AT2715" s="206" t="s">
        <v>178</v>
      </c>
      <c r="AU2715" s="206" t="s">
        <v>87</v>
      </c>
      <c r="AV2715" s="13" t="s">
        <v>87</v>
      </c>
      <c r="AW2715" s="13" t="s">
        <v>38</v>
      </c>
      <c r="AX2715" s="13" t="s">
        <v>77</v>
      </c>
      <c r="AY2715" s="206" t="s">
        <v>165</v>
      </c>
    </row>
    <row r="2716" spans="1:65" s="14" customFormat="1" ht="11.25">
      <c r="B2716" s="207"/>
      <c r="C2716" s="208"/>
      <c r="D2716" s="189" t="s">
        <v>178</v>
      </c>
      <c r="E2716" s="209" t="s">
        <v>21</v>
      </c>
      <c r="F2716" s="210" t="s">
        <v>180</v>
      </c>
      <c r="G2716" s="208"/>
      <c r="H2716" s="211">
        <v>1</v>
      </c>
      <c r="I2716" s="212"/>
      <c r="J2716" s="208"/>
      <c r="K2716" s="208"/>
      <c r="L2716" s="213"/>
      <c r="M2716" s="214"/>
      <c r="N2716" s="215"/>
      <c r="O2716" s="215"/>
      <c r="P2716" s="215"/>
      <c r="Q2716" s="215"/>
      <c r="R2716" s="215"/>
      <c r="S2716" s="215"/>
      <c r="T2716" s="216"/>
      <c r="AT2716" s="217" t="s">
        <v>178</v>
      </c>
      <c r="AU2716" s="217" t="s">
        <v>87</v>
      </c>
      <c r="AV2716" s="14" t="s">
        <v>172</v>
      </c>
      <c r="AW2716" s="14" t="s">
        <v>38</v>
      </c>
      <c r="AX2716" s="14" t="s">
        <v>85</v>
      </c>
      <c r="AY2716" s="217" t="s">
        <v>165</v>
      </c>
    </row>
    <row r="2717" spans="1:65" s="2" customFormat="1" ht="66.75" customHeight="1">
      <c r="A2717" s="37"/>
      <c r="B2717" s="38"/>
      <c r="C2717" s="176" t="s">
        <v>3343</v>
      </c>
      <c r="D2717" s="176" t="s">
        <v>167</v>
      </c>
      <c r="E2717" s="177" t="s">
        <v>729</v>
      </c>
      <c r="F2717" s="178" t="s">
        <v>3344</v>
      </c>
      <c r="G2717" s="179" t="s">
        <v>297</v>
      </c>
      <c r="H2717" s="180">
        <v>2</v>
      </c>
      <c r="I2717" s="181"/>
      <c r="J2717" s="182">
        <f>ROUND(I2717*H2717,2)</f>
        <v>0</v>
      </c>
      <c r="K2717" s="178" t="s">
        <v>21</v>
      </c>
      <c r="L2717" s="42"/>
      <c r="M2717" s="183" t="s">
        <v>21</v>
      </c>
      <c r="N2717" s="184" t="s">
        <v>48</v>
      </c>
      <c r="O2717" s="67"/>
      <c r="P2717" s="185">
        <f>O2717*H2717</f>
        <v>0</v>
      </c>
      <c r="Q2717" s="185">
        <v>0</v>
      </c>
      <c r="R2717" s="185">
        <f>Q2717*H2717</f>
        <v>0</v>
      </c>
      <c r="S2717" s="185">
        <v>0</v>
      </c>
      <c r="T2717" s="186">
        <f>S2717*H2717</f>
        <v>0</v>
      </c>
      <c r="U2717" s="37"/>
      <c r="V2717" s="37"/>
      <c r="W2717" s="37"/>
      <c r="X2717" s="37"/>
      <c r="Y2717" s="37"/>
      <c r="Z2717" s="37"/>
      <c r="AA2717" s="37"/>
      <c r="AB2717" s="37"/>
      <c r="AC2717" s="37"/>
      <c r="AD2717" s="37"/>
      <c r="AE2717" s="37"/>
      <c r="AR2717" s="187" t="s">
        <v>286</v>
      </c>
      <c r="AT2717" s="187" t="s">
        <v>167</v>
      </c>
      <c r="AU2717" s="187" t="s">
        <v>87</v>
      </c>
      <c r="AY2717" s="20" t="s">
        <v>165</v>
      </c>
      <c r="BE2717" s="188">
        <f>IF(N2717="základní",J2717,0)</f>
        <v>0</v>
      </c>
      <c r="BF2717" s="188">
        <f>IF(N2717="snížená",J2717,0)</f>
        <v>0</v>
      </c>
      <c r="BG2717" s="188">
        <f>IF(N2717="zákl. přenesená",J2717,0)</f>
        <v>0</v>
      </c>
      <c r="BH2717" s="188">
        <f>IF(N2717="sníž. přenesená",J2717,0)</f>
        <v>0</v>
      </c>
      <c r="BI2717" s="188">
        <f>IF(N2717="nulová",J2717,0)</f>
        <v>0</v>
      </c>
      <c r="BJ2717" s="20" t="s">
        <v>85</v>
      </c>
      <c r="BK2717" s="188">
        <f>ROUND(I2717*H2717,2)</f>
        <v>0</v>
      </c>
      <c r="BL2717" s="20" t="s">
        <v>286</v>
      </c>
      <c r="BM2717" s="187" t="s">
        <v>3345</v>
      </c>
    </row>
    <row r="2718" spans="1:65" s="2" customFormat="1" ht="68.25">
      <c r="A2718" s="37"/>
      <c r="B2718" s="38"/>
      <c r="C2718" s="39"/>
      <c r="D2718" s="189" t="s">
        <v>174</v>
      </c>
      <c r="E2718" s="39"/>
      <c r="F2718" s="190" t="s">
        <v>3346</v>
      </c>
      <c r="G2718" s="39"/>
      <c r="H2718" s="39"/>
      <c r="I2718" s="191"/>
      <c r="J2718" s="39"/>
      <c r="K2718" s="39"/>
      <c r="L2718" s="42"/>
      <c r="M2718" s="192"/>
      <c r="N2718" s="193"/>
      <c r="O2718" s="67"/>
      <c r="P2718" s="67"/>
      <c r="Q2718" s="67"/>
      <c r="R2718" s="67"/>
      <c r="S2718" s="67"/>
      <c r="T2718" s="68"/>
      <c r="U2718" s="37"/>
      <c r="V2718" s="37"/>
      <c r="W2718" s="37"/>
      <c r="X2718" s="37"/>
      <c r="Y2718" s="37"/>
      <c r="Z2718" s="37"/>
      <c r="AA2718" s="37"/>
      <c r="AB2718" s="37"/>
      <c r="AC2718" s="37"/>
      <c r="AD2718" s="37"/>
      <c r="AE2718" s="37"/>
      <c r="AT2718" s="20" t="s">
        <v>174</v>
      </c>
      <c r="AU2718" s="20" t="s">
        <v>87</v>
      </c>
    </row>
    <row r="2719" spans="1:65" s="13" customFormat="1" ht="11.25">
      <c r="B2719" s="196"/>
      <c r="C2719" s="197"/>
      <c r="D2719" s="189" t="s">
        <v>178</v>
      </c>
      <c r="E2719" s="198" t="s">
        <v>21</v>
      </c>
      <c r="F2719" s="199" t="s">
        <v>3228</v>
      </c>
      <c r="G2719" s="197"/>
      <c r="H2719" s="200">
        <v>2</v>
      </c>
      <c r="I2719" s="201"/>
      <c r="J2719" s="197"/>
      <c r="K2719" s="197"/>
      <c r="L2719" s="202"/>
      <c r="M2719" s="203"/>
      <c r="N2719" s="204"/>
      <c r="O2719" s="204"/>
      <c r="P2719" s="204"/>
      <c r="Q2719" s="204"/>
      <c r="R2719" s="204"/>
      <c r="S2719" s="204"/>
      <c r="T2719" s="205"/>
      <c r="AT2719" s="206" t="s">
        <v>178</v>
      </c>
      <c r="AU2719" s="206" t="s">
        <v>87</v>
      </c>
      <c r="AV2719" s="13" t="s">
        <v>87</v>
      </c>
      <c r="AW2719" s="13" t="s">
        <v>38</v>
      </c>
      <c r="AX2719" s="13" t="s">
        <v>77</v>
      </c>
      <c r="AY2719" s="206" t="s">
        <v>165</v>
      </c>
    </row>
    <row r="2720" spans="1:65" s="14" customFormat="1" ht="11.25">
      <c r="B2720" s="207"/>
      <c r="C2720" s="208"/>
      <c r="D2720" s="189" t="s">
        <v>178</v>
      </c>
      <c r="E2720" s="209" t="s">
        <v>21</v>
      </c>
      <c r="F2720" s="210" t="s">
        <v>180</v>
      </c>
      <c r="G2720" s="208"/>
      <c r="H2720" s="211">
        <v>2</v>
      </c>
      <c r="I2720" s="212"/>
      <c r="J2720" s="208"/>
      <c r="K2720" s="208"/>
      <c r="L2720" s="213"/>
      <c r="M2720" s="214"/>
      <c r="N2720" s="215"/>
      <c r="O2720" s="215"/>
      <c r="P2720" s="215"/>
      <c r="Q2720" s="215"/>
      <c r="R2720" s="215"/>
      <c r="S2720" s="215"/>
      <c r="T2720" s="216"/>
      <c r="AT2720" s="217" t="s">
        <v>178</v>
      </c>
      <c r="AU2720" s="217" t="s">
        <v>87</v>
      </c>
      <c r="AV2720" s="14" t="s">
        <v>172</v>
      </c>
      <c r="AW2720" s="14" t="s">
        <v>38</v>
      </c>
      <c r="AX2720" s="14" t="s">
        <v>85</v>
      </c>
      <c r="AY2720" s="217" t="s">
        <v>165</v>
      </c>
    </row>
    <row r="2721" spans="1:65" s="2" customFormat="1" ht="66.75" customHeight="1">
      <c r="A2721" s="37"/>
      <c r="B2721" s="38"/>
      <c r="C2721" s="176" t="s">
        <v>3347</v>
      </c>
      <c r="D2721" s="176" t="s">
        <v>167</v>
      </c>
      <c r="E2721" s="177" t="s">
        <v>735</v>
      </c>
      <c r="F2721" s="178" t="s">
        <v>3348</v>
      </c>
      <c r="G2721" s="179" t="s">
        <v>297</v>
      </c>
      <c r="H2721" s="180">
        <v>3</v>
      </c>
      <c r="I2721" s="181"/>
      <c r="J2721" s="182">
        <f>ROUND(I2721*H2721,2)</f>
        <v>0</v>
      </c>
      <c r="K2721" s="178" t="s">
        <v>21</v>
      </c>
      <c r="L2721" s="42"/>
      <c r="M2721" s="183" t="s">
        <v>21</v>
      </c>
      <c r="N2721" s="184" t="s">
        <v>48</v>
      </c>
      <c r="O2721" s="67"/>
      <c r="P2721" s="185">
        <f>O2721*H2721</f>
        <v>0</v>
      </c>
      <c r="Q2721" s="185">
        <v>0</v>
      </c>
      <c r="R2721" s="185">
        <f>Q2721*H2721</f>
        <v>0</v>
      </c>
      <c r="S2721" s="185">
        <v>0</v>
      </c>
      <c r="T2721" s="186">
        <f>S2721*H2721</f>
        <v>0</v>
      </c>
      <c r="U2721" s="37"/>
      <c r="V2721" s="37"/>
      <c r="W2721" s="37"/>
      <c r="X2721" s="37"/>
      <c r="Y2721" s="37"/>
      <c r="Z2721" s="37"/>
      <c r="AA2721" s="37"/>
      <c r="AB2721" s="37"/>
      <c r="AC2721" s="37"/>
      <c r="AD2721" s="37"/>
      <c r="AE2721" s="37"/>
      <c r="AR2721" s="187" t="s">
        <v>286</v>
      </c>
      <c r="AT2721" s="187" t="s">
        <v>167</v>
      </c>
      <c r="AU2721" s="187" t="s">
        <v>87</v>
      </c>
      <c r="AY2721" s="20" t="s">
        <v>165</v>
      </c>
      <c r="BE2721" s="188">
        <f>IF(N2721="základní",J2721,0)</f>
        <v>0</v>
      </c>
      <c r="BF2721" s="188">
        <f>IF(N2721="snížená",J2721,0)</f>
        <v>0</v>
      </c>
      <c r="BG2721" s="188">
        <f>IF(N2721="zákl. přenesená",J2721,0)</f>
        <v>0</v>
      </c>
      <c r="BH2721" s="188">
        <f>IF(N2721="sníž. přenesená",J2721,0)</f>
        <v>0</v>
      </c>
      <c r="BI2721" s="188">
        <f>IF(N2721="nulová",J2721,0)</f>
        <v>0</v>
      </c>
      <c r="BJ2721" s="20" t="s">
        <v>85</v>
      </c>
      <c r="BK2721" s="188">
        <f>ROUND(I2721*H2721,2)</f>
        <v>0</v>
      </c>
      <c r="BL2721" s="20" t="s">
        <v>286</v>
      </c>
      <c r="BM2721" s="187" t="s">
        <v>3349</v>
      </c>
    </row>
    <row r="2722" spans="1:65" s="2" customFormat="1" ht="68.25">
      <c r="A2722" s="37"/>
      <c r="B2722" s="38"/>
      <c r="C2722" s="39"/>
      <c r="D2722" s="189" t="s">
        <v>174</v>
      </c>
      <c r="E2722" s="39"/>
      <c r="F2722" s="190" t="s">
        <v>3350</v>
      </c>
      <c r="G2722" s="39"/>
      <c r="H2722" s="39"/>
      <c r="I2722" s="191"/>
      <c r="J2722" s="39"/>
      <c r="K2722" s="39"/>
      <c r="L2722" s="42"/>
      <c r="M2722" s="192"/>
      <c r="N2722" s="193"/>
      <c r="O2722" s="67"/>
      <c r="P2722" s="67"/>
      <c r="Q2722" s="67"/>
      <c r="R2722" s="67"/>
      <c r="S2722" s="67"/>
      <c r="T2722" s="68"/>
      <c r="U2722" s="37"/>
      <c r="V2722" s="37"/>
      <c r="W2722" s="37"/>
      <c r="X2722" s="37"/>
      <c r="Y2722" s="37"/>
      <c r="Z2722" s="37"/>
      <c r="AA2722" s="37"/>
      <c r="AB2722" s="37"/>
      <c r="AC2722" s="37"/>
      <c r="AD2722" s="37"/>
      <c r="AE2722" s="37"/>
      <c r="AT2722" s="20" t="s">
        <v>174</v>
      </c>
      <c r="AU2722" s="20" t="s">
        <v>87</v>
      </c>
    </row>
    <row r="2723" spans="1:65" s="2" customFormat="1" ht="19.5">
      <c r="A2723" s="37"/>
      <c r="B2723" s="38"/>
      <c r="C2723" s="39"/>
      <c r="D2723" s="189" t="s">
        <v>372</v>
      </c>
      <c r="E2723" s="39"/>
      <c r="F2723" s="249" t="s">
        <v>2465</v>
      </c>
      <c r="G2723" s="39"/>
      <c r="H2723" s="39"/>
      <c r="I2723" s="191"/>
      <c r="J2723" s="39"/>
      <c r="K2723" s="39"/>
      <c r="L2723" s="42"/>
      <c r="M2723" s="192"/>
      <c r="N2723" s="193"/>
      <c r="O2723" s="67"/>
      <c r="P2723" s="67"/>
      <c r="Q2723" s="67"/>
      <c r="R2723" s="67"/>
      <c r="S2723" s="67"/>
      <c r="T2723" s="68"/>
      <c r="U2723" s="37"/>
      <c r="V2723" s="37"/>
      <c r="W2723" s="37"/>
      <c r="X2723" s="37"/>
      <c r="Y2723" s="37"/>
      <c r="Z2723" s="37"/>
      <c r="AA2723" s="37"/>
      <c r="AB2723" s="37"/>
      <c r="AC2723" s="37"/>
      <c r="AD2723" s="37"/>
      <c r="AE2723" s="37"/>
      <c r="AT2723" s="20" t="s">
        <v>372</v>
      </c>
      <c r="AU2723" s="20" t="s">
        <v>87</v>
      </c>
    </row>
    <row r="2724" spans="1:65" s="13" customFormat="1" ht="11.25">
      <c r="B2724" s="196"/>
      <c r="C2724" s="197"/>
      <c r="D2724" s="189" t="s">
        <v>178</v>
      </c>
      <c r="E2724" s="198" t="s">
        <v>21</v>
      </c>
      <c r="F2724" s="199" t="s">
        <v>3229</v>
      </c>
      <c r="G2724" s="197"/>
      <c r="H2724" s="200">
        <v>3</v>
      </c>
      <c r="I2724" s="201"/>
      <c r="J2724" s="197"/>
      <c r="K2724" s="197"/>
      <c r="L2724" s="202"/>
      <c r="M2724" s="203"/>
      <c r="N2724" s="204"/>
      <c r="O2724" s="204"/>
      <c r="P2724" s="204"/>
      <c r="Q2724" s="204"/>
      <c r="R2724" s="204"/>
      <c r="S2724" s="204"/>
      <c r="T2724" s="205"/>
      <c r="AT2724" s="206" t="s">
        <v>178</v>
      </c>
      <c r="AU2724" s="206" t="s">
        <v>87</v>
      </c>
      <c r="AV2724" s="13" t="s">
        <v>87</v>
      </c>
      <c r="AW2724" s="13" t="s">
        <v>38</v>
      </c>
      <c r="AX2724" s="13" t="s">
        <v>77</v>
      </c>
      <c r="AY2724" s="206" t="s">
        <v>165</v>
      </c>
    </row>
    <row r="2725" spans="1:65" s="14" customFormat="1" ht="11.25">
      <c r="B2725" s="207"/>
      <c r="C2725" s="208"/>
      <c r="D2725" s="189" t="s">
        <v>178</v>
      </c>
      <c r="E2725" s="209" t="s">
        <v>21</v>
      </c>
      <c r="F2725" s="210" t="s">
        <v>180</v>
      </c>
      <c r="G2725" s="208"/>
      <c r="H2725" s="211">
        <v>3</v>
      </c>
      <c r="I2725" s="212"/>
      <c r="J2725" s="208"/>
      <c r="K2725" s="208"/>
      <c r="L2725" s="213"/>
      <c r="M2725" s="214"/>
      <c r="N2725" s="215"/>
      <c r="O2725" s="215"/>
      <c r="P2725" s="215"/>
      <c r="Q2725" s="215"/>
      <c r="R2725" s="215"/>
      <c r="S2725" s="215"/>
      <c r="T2725" s="216"/>
      <c r="AT2725" s="217" t="s">
        <v>178</v>
      </c>
      <c r="AU2725" s="217" t="s">
        <v>87</v>
      </c>
      <c r="AV2725" s="14" t="s">
        <v>172</v>
      </c>
      <c r="AW2725" s="14" t="s">
        <v>38</v>
      </c>
      <c r="AX2725" s="14" t="s">
        <v>85</v>
      </c>
      <c r="AY2725" s="217" t="s">
        <v>165</v>
      </c>
    </row>
    <row r="2726" spans="1:65" s="2" customFormat="1" ht="66.75" customHeight="1">
      <c r="A2726" s="37"/>
      <c r="B2726" s="38"/>
      <c r="C2726" s="176" t="s">
        <v>3351</v>
      </c>
      <c r="D2726" s="176" t="s">
        <v>167</v>
      </c>
      <c r="E2726" s="177" t="s">
        <v>741</v>
      </c>
      <c r="F2726" s="178" t="s">
        <v>3352</v>
      </c>
      <c r="G2726" s="179" t="s">
        <v>297</v>
      </c>
      <c r="H2726" s="180">
        <v>2</v>
      </c>
      <c r="I2726" s="181"/>
      <c r="J2726" s="182">
        <f>ROUND(I2726*H2726,2)</f>
        <v>0</v>
      </c>
      <c r="K2726" s="178" t="s">
        <v>21</v>
      </c>
      <c r="L2726" s="42"/>
      <c r="M2726" s="183" t="s">
        <v>21</v>
      </c>
      <c r="N2726" s="184" t="s">
        <v>48</v>
      </c>
      <c r="O2726" s="67"/>
      <c r="P2726" s="185">
        <f>O2726*H2726</f>
        <v>0</v>
      </c>
      <c r="Q2726" s="185">
        <v>0</v>
      </c>
      <c r="R2726" s="185">
        <f>Q2726*H2726</f>
        <v>0</v>
      </c>
      <c r="S2726" s="185">
        <v>0</v>
      </c>
      <c r="T2726" s="186">
        <f>S2726*H2726</f>
        <v>0</v>
      </c>
      <c r="U2726" s="37"/>
      <c r="V2726" s="37"/>
      <c r="W2726" s="37"/>
      <c r="X2726" s="37"/>
      <c r="Y2726" s="37"/>
      <c r="Z2726" s="37"/>
      <c r="AA2726" s="37"/>
      <c r="AB2726" s="37"/>
      <c r="AC2726" s="37"/>
      <c r="AD2726" s="37"/>
      <c r="AE2726" s="37"/>
      <c r="AR2726" s="187" t="s">
        <v>286</v>
      </c>
      <c r="AT2726" s="187" t="s">
        <v>167</v>
      </c>
      <c r="AU2726" s="187" t="s">
        <v>87</v>
      </c>
      <c r="AY2726" s="20" t="s">
        <v>165</v>
      </c>
      <c r="BE2726" s="188">
        <f>IF(N2726="základní",J2726,0)</f>
        <v>0</v>
      </c>
      <c r="BF2726" s="188">
        <f>IF(N2726="snížená",J2726,0)</f>
        <v>0</v>
      </c>
      <c r="BG2726" s="188">
        <f>IF(N2726="zákl. přenesená",J2726,0)</f>
        <v>0</v>
      </c>
      <c r="BH2726" s="188">
        <f>IF(N2726="sníž. přenesená",J2726,0)</f>
        <v>0</v>
      </c>
      <c r="BI2726" s="188">
        <f>IF(N2726="nulová",J2726,0)</f>
        <v>0</v>
      </c>
      <c r="BJ2726" s="20" t="s">
        <v>85</v>
      </c>
      <c r="BK2726" s="188">
        <f>ROUND(I2726*H2726,2)</f>
        <v>0</v>
      </c>
      <c r="BL2726" s="20" t="s">
        <v>286</v>
      </c>
      <c r="BM2726" s="187" t="s">
        <v>3353</v>
      </c>
    </row>
    <row r="2727" spans="1:65" s="2" customFormat="1" ht="68.25">
      <c r="A2727" s="37"/>
      <c r="B2727" s="38"/>
      <c r="C2727" s="39"/>
      <c r="D2727" s="189" t="s">
        <v>174</v>
      </c>
      <c r="E2727" s="39"/>
      <c r="F2727" s="190" t="s">
        <v>3354</v>
      </c>
      <c r="G2727" s="39"/>
      <c r="H2727" s="39"/>
      <c r="I2727" s="191"/>
      <c r="J2727" s="39"/>
      <c r="K2727" s="39"/>
      <c r="L2727" s="42"/>
      <c r="M2727" s="192"/>
      <c r="N2727" s="193"/>
      <c r="O2727" s="67"/>
      <c r="P2727" s="67"/>
      <c r="Q2727" s="67"/>
      <c r="R2727" s="67"/>
      <c r="S2727" s="67"/>
      <c r="T2727" s="68"/>
      <c r="U2727" s="37"/>
      <c r="V2727" s="37"/>
      <c r="W2727" s="37"/>
      <c r="X2727" s="37"/>
      <c r="Y2727" s="37"/>
      <c r="Z2727" s="37"/>
      <c r="AA2727" s="37"/>
      <c r="AB2727" s="37"/>
      <c r="AC2727" s="37"/>
      <c r="AD2727" s="37"/>
      <c r="AE2727" s="37"/>
      <c r="AT2727" s="20" t="s">
        <v>174</v>
      </c>
      <c r="AU2727" s="20" t="s">
        <v>87</v>
      </c>
    </row>
    <row r="2728" spans="1:65" s="2" customFormat="1" ht="19.5">
      <c r="A2728" s="37"/>
      <c r="B2728" s="38"/>
      <c r="C2728" s="39"/>
      <c r="D2728" s="189" t="s">
        <v>372</v>
      </c>
      <c r="E2728" s="39"/>
      <c r="F2728" s="249" t="s">
        <v>3355</v>
      </c>
      <c r="G2728" s="39"/>
      <c r="H2728" s="39"/>
      <c r="I2728" s="191"/>
      <c r="J2728" s="39"/>
      <c r="K2728" s="39"/>
      <c r="L2728" s="42"/>
      <c r="M2728" s="192"/>
      <c r="N2728" s="193"/>
      <c r="O2728" s="67"/>
      <c r="P2728" s="67"/>
      <c r="Q2728" s="67"/>
      <c r="R2728" s="67"/>
      <c r="S2728" s="67"/>
      <c r="T2728" s="68"/>
      <c r="U2728" s="37"/>
      <c r="V2728" s="37"/>
      <c r="W2728" s="37"/>
      <c r="X2728" s="37"/>
      <c r="Y2728" s="37"/>
      <c r="Z2728" s="37"/>
      <c r="AA2728" s="37"/>
      <c r="AB2728" s="37"/>
      <c r="AC2728" s="37"/>
      <c r="AD2728" s="37"/>
      <c r="AE2728" s="37"/>
      <c r="AT2728" s="20" t="s">
        <v>372</v>
      </c>
      <c r="AU2728" s="20" t="s">
        <v>87</v>
      </c>
    </row>
    <row r="2729" spans="1:65" s="13" customFormat="1" ht="11.25">
      <c r="B2729" s="196"/>
      <c r="C2729" s="197"/>
      <c r="D2729" s="189" t="s">
        <v>178</v>
      </c>
      <c r="E2729" s="198" t="s">
        <v>21</v>
      </c>
      <c r="F2729" s="199" t="s">
        <v>3356</v>
      </c>
      <c r="G2729" s="197"/>
      <c r="H2729" s="200">
        <v>2</v>
      </c>
      <c r="I2729" s="201"/>
      <c r="J2729" s="197"/>
      <c r="K2729" s="197"/>
      <c r="L2729" s="202"/>
      <c r="M2729" s="203"/>
      <c r="N2729" s="204"/>
      <c r="O2729" s="204"/>
      <c r="P2729" s="204"/>
      <c r="Q2729" s="204"/>
      <c r="R2729" s="204"/>
      <c r="S2729" s="204"/>
      <c r="T2729" s="205"/>
      <c r="AT2729" s="206" t="s">
        <v>178</v>
      </c>
      <c r="AU2729" s="206" t="s">
        <v>87</v>
      </c>
      <c r="AV2729" s="13" t="s">
        <v>87</v>
      </c>
      <c r="AW2729" s="13" t="s">
        <v>38</v>
      </c>
      <c r="AX2729" s="13" t="s">
        <v>77</v>
      </c>
      <c r="AY2729" s="206" t="s">
        <v>165</v>
      </c>
    </row>
    <row r="2730" spans="1:65" s="14" customFormat="1" ht="11.25">
      <c r="B2730" s="207"/>
      <c r="C2730" s="208"/>
      <c r="D2730" s="189" t="s">
        <v>178</v>
      </c>
      <c r="E2730" s="209" t="s">
        <v>21</v>
      </c>
      <c r="F2730" s="210" t="s">
        <v>180</v>
      </c>
      <c r="G2730" s="208"/>
      <c r="H2730" s="211">
        <v>2</v>
      </c>
      <c r="I2730" s="212"/>
      <c r="J2730" s="208"/>
      <c r="K2730" s="208"/>
      <c r="L2730" s="213"/>
      <c r="M2730" s="214"/>
      <c r="N2730" s="215"/>
      <c r="O2730" s="215"/>
      <c r="P2730" s="215"/>
      <c r="Q2730" s="215"/>
      <c r="R2730" s="215"/>
      <c r="S2730" s="215"/>
      <c r="T2730" s="216"/>
      <c r="AT2730" s="217" t="s">
        <v>178</v>
      </c>
      <c r="AU2730" s="217" t="s">
        <v>87</v>
      </c>
      <c r="AV2730" s="14" t="s">
        <v>172</v>
      </c>
      <c r="AW2730" s="14" t="s">
        <v>38</v>
      </c>
      <c r="AX2730" s="14" t="s">
        <v>85</v>
      </c>
      <c r="AY2730" s="217" t="s">
        <v>165</v>
      </c>
    </row>
    <row r="2731" spans="1:65" s="2" customFormat="1" ht="66.75" customHeight="1">
      <c r="A2731" s="37"/>
      <c r="B2731" s="38"/>
      <c r="C2731" s="176" t="s">
        <v>3357</v>
      </c>
      <c r="D2731" s="176" t="s">
        <v>167</v>
      </c>
      <c r="E2731" s="177" t="s">
        <v>747</v>
      </c>
      <c r="F2731" s="178" t="s">
        <v>3358</v>
      </c>
      <c r="G2731" s="179" t="s">
        <v>297</v>
      </c>
      <c r="H2731" s="180">
        <v>1</v>
      </c>
      <c r="I2731" s="181"/>
      <c r="J2731" s="182">
        <f>ROUND(I2731*H2731,2)</f>
        <v>0</v>
      </c>
      <c r="K2731" s="178" t="s">
        <v>21</v>
      </c>
      <c r="L2731" s="42"/>
      <c r="M2731" s="183" t="s">
        <v>21</v>
      </c>
      <c r="N2731" s="184" t="s">
        <v>48</v>
      </c>
      <c r="O2731" s="67"/>
      <c r="P2731" s="185">
        <f>O2731*H2731</f>
        <v>0</v>
      </c>
      <c r="Q2731" s="185">
        <v>0</v>
      </c>
      <c r="R2731" s="185">
        <f>Q2731*H2731</f>
        <v>0</v>
      </c>
      <c r="S2731" s="185">
        <v>0</v>
      </c>
      <c r="T2731" s="186">
        <f>S2731*H2731</f>
        <v>0</v>
      </c>
      <c r="U2731" s="37"/>
      <c r="V2731" s="37"/>
      <c r="W2731" s="37"/>
      <c r="X2731" s="37"/>
      <c r="Y2731" s="37"/>
      <c r="Z2731" s="37"/>
      <c r="AA2731" s="37"/>
      <c r="AB2731" s="37"/>
      <c r="AC2731" s="37"/>
      <c r="AD2731" s="37"/>
      <c r="AE2731" s="37"/>
      <c r="AR2731" s="187" t="s">
        <v>286</v>
      </c>
      <c r="AT2731" s="187" t="s">
        <v>167</v>
      </c>
      <c r="AU2731" s="187" t="s">
        <v>87</v>
      </c>
      <c r="AY2731" s="20" t="s">
        <v>165</v>
      </c>
      <c r="BE2731" s="188">
        <f>IF(N2731="základní",J2731,0)</f>
        <v>0</v>
      </c>
      <c r="BF2731" s="188">
        <f>IF(N2731="snížená",J2731,0)</f>
        <v>0</v>
      </c>
      <c r="BG2731" s="188">
        <f>IF(N2731="zákl. přenesená",J2731,0)</f>
        <v>0</v>
      </c>
      <c r="BH2731" s="188">
        <f>IF(N2731="sníž. přenesená",J2731,0)</f>
        <v>0</v>
      </c>
      <c r="BI2731" s="188">
        <f>IF(N2731="nulová",J2731,0)</f>
        <v>0</v>
      </c>
      <c r="BJ2731" s="20" t="s">
        <v>85</v>
      </c>
      <c r="BK2731" s="188">
        <f>ROUND(I2731*H2731,2)</f>
        <v>0</v>
      </c>
      <c r="BL2731" s="20" t="s">
        <v>286</v>
      </c>
      <c r="BM2731" s="187" t="s">
        <v>3359</v>
      </c>
    </row>
    <row r="2732" spans="1:65" s="2" customFormat="1" ht="78">
      <c r="A2732" s="37"/>
      <c r="B2732" s="38"/>
      <c r="C2732" s="39"/>
      <c r="D2732" s="189" t="s">
        <v>174</v>
      </c>
      <c r="E2732" s="39"/>
      <c r="F2732" s="190" t="s">
        <v>3360</v>
      </c>
      <c r="G2732" s="39"/>
      <c r="H2732" s="39"/>
      <c r="I2732" s="191"/>
      <c r="J2732" s="39"/>
      <c r="K2732" s="39"/>
      <c r="L2732" s="42"/>
      <c r="M2732" s="192"/>
      <c r="N2732" s="193"/>
      <c r="O2732" s="67"/>
      <c r="P2732" s="67"/>
      <c r="Q2732" s="67"/>
      <c r="R2732" s="67"/>
      <c r="S2732" s="67"/>
      <c r="T2732" s="68"/>
      <c r="U2732" s="37"/>
      <c r="V2732" s="37"/>
      <c r="W2732" s="37"/>
      <c r="X2732" s="37"/>
      <c r="Y2732" s="37"/>
      <c r="Z2732" s="37"/>
      <c r="AA2732" s="37"/>
      <c r="AB2732" s="37"/>
      <c r="AC2732" s="37"/>
      <c r="AD2732" s="37"/>
      <c r="AE2732" s="37"/>
      <c r="AT2732" s="20" t="s">
        <v>174</v>
      </c>
      <c r="AU2732" s="20" t="s">
        <v>87</v>
      </c>
    </row>
    <row r="2733" spans="1:65" s="13" customFormat="1" ht="11.25">
      <c r="B2733" s="196"/>
      <c r="C2733" s="197"/>
      <c r="D2733" s="189" t="s">
        <v>178</v>
      </c>
      <c r="E2733" s="198" t="s">
        <v>21</v>
      </c>
      <c r="F2733" s="199" t="s">
        <v>3361</v>
      </c>
      <c r="G2733" s="197"/>
      <c r="H2733" s="200">
        <v>1</v>
      </c>
      <c r="I2733" s="201"/>
      <c r="J2733" s="197"/>
      <c r="K2733" s="197"/>
      <c r="L2733" s="202"/>
      <c r="M2733" s="203"/>
      <c r="N2733" s="204"/>
      <c r="O2733" s="204"/>
      <c r="P2733" s="204"/>
      <c r="Q2733" s="204"/>
      <c r="R2733" s="204"/>
      <c r="S2733" s="204"/>
      <c r="T2733" s="205"/>
      <c r="AT2733" s="206" t="s">
        <v>178</v>
      </c>
      <c r="AU2733" s="206" t="s">
        <v>87</v>
      </c>
      <c r="AV2733" s="13" t="s">
        <v>87</v>
      </c>
      <c r="AW2733" s="13" t="s">
        <v>38</v>
      </c>
      <c r="AX2733" s="13" t="s">
        <v>77</v>
      </c>
      <c r="AY2733" s="206" t="s">
        <v>165</v>
      </c>
    </row>
    <row r="2734" spans="1:65" s="14" customFormat="1" ht="11.25">
      <c r="B2734" s="207"/>
      <c r="C2734" s="208"/>
      <c r="D2734" s="189" t="s">
        <v>178</v>
      </c>
      <c r="E2734" s="209" t="s">
        <v>21</v>
      </c>
      <c r="F2734" s="210" t="s">
        <v>180</v>
      </c>
      <c r="G2734" s="208"/>
      <c r="H2734" s="211">
        <v>1</v>
      </c>
      <c r="I2734" s="212"/>
      <c r="J2734" s="208"/>
      <c r="K2734" s="208"/>
      <c r="L2734" s="213"/>
      <c r="M2734" s="214"/>
      <c r="N2734" s="215"/>
      <c r="O2734" s="215"/>
      <c r="P2734" s="215"/>
      <c r="Q2734" s="215"/>
      <c r="R2734" s="215"/>
      <c r="S2734" s="215"/>
      <c r="T2734" s="216"/>
      <c r="AT2734" s="217" t="s">
        <v>178</v>
      </c>
      <c r="AU2734" s="217" t="s">
        <v>87</v>
      </c>
      <c r="AV2734" s="14" t="s">
        <v>172</v>
      </c>
      <c r="AW2734" s="14" t="s">
        <v>38</v>
      </c>
      <c r="AX2734" s="14" t="s">
        <v>85</v>
      </c>
      <c r="AY2734" s="217" t="s">
        <v>165</v>
      </c>
    </row>
    <row r="2735" spans="1:65" s="2" customFormat="1" ht="62.65" customHeight="1">
      <c r="A2735" s="37"/>
      <c r="B2735" s="38"/>
      <c r="C2735" s="176" t="s">
        <v>3362</v>
      </c>
      <c r="D2735" s="176" t="s">
        <v>167</v>
      </c>
      <c r="E2735" s="177" t="s">
        <v>755</v>
      </c>
      <c r="F2735" s="178" t="s">
        <v>3363</v>
      </c>
      <c r="G2735" s="179" t="s">
        <v>297</v>
      </c>
      <c r="H2735" s="180">
        <v>1</v>
      </c>
      <c r="I2735" s="181"/>
      <c r="J2735" s="182">
        <f>ROUND(I2735*H2735,2)</f>
        <v>0</v>
      </c>
      <c r="K2735" s="178" t="s">
        <v>21</v>
      </c>
      <c r="L2735" s="42"/>
      <c r="M2735" s="183" t="s">
        <v>21</v>
      </c>
      <c r="N2735" s="184" t="s">
        <v>48</v>
      </c>
      <c r="O2735" s="67"/>
      <c r="P2735" s="185">
        <f>O2735*H2735</f>
        <v>0</v>
      </c>
      <c r="Q2735" s="185">
        <v>0</v>
      </c>
      <c r="R2735" s="185">
        <f>Q2735*H2735</f>
        <v>0</v>
      </c>
      <c r="S2735" s="185">
        <v>0</v>
      </c>
      <c r="T2735" s="186">
        <f>S2735*H2735</f>
        <v>0</v>
      </c>
      <c r="U2735" s="37"/>
      <c r="V2735" s="37"/>
      <c r="W2735" s="37"/>
      <c r="X2735" s="37"/>
      <c r="Y2735" s="37"/>
      <c r="Z2735" s="37"/>
      <c r="AA2735" s="37"/>
      <c r="AB2735" s="37"/>
      <c r="AC2735" s="37"/>
      <c r="AD2735" s="37"/>
      <c r="AE2735" s="37"/>
      <c r="AR2735" s="187" t="s">
        <v>286</v>
      </c>
      <c r="AT2735" s="187" t="s">
        <v>167</v>
      </c>
      <c r="AU2735" s="187" t="s">
        <v>87</v>
      </c>
      <c r="AY2735" s="20" t="s">
        <v>165</v>
      </c>
      <c r="BE2735" s="188">
        <f>IF(N2735="základní",J2735,0)</f>
        <v>0</v>
      </c>
      <c r="BF2735" s="188">
        <f>IF(N2735="snížená",J2735,0)</f>
        <v>0</v>
      </c>
      <c r="BG2735" s="188">
        <f>IF(N2735="zákl. přenesená",J2735,0)</f>
        <v>0</v>
      </c>
      <c r="BH2735" s="188">
        <f>IF(N2735="sníž. přenesená",J2735,0)</f>
        <v>0</v>
      </c>
      <c r="BI2735" s="188">
        <f>IF(N2735="nulová",J2735,0)</f>
        <v>0</v>
      </c>
      <c r="BJ2735" s="20" t="s">
        <v>85</v>
      </c>
      <c r="BK2735" s="188">
        <f>ROUND(I2735*H2735,2)</f>
        <v>0</v>
      </c>
      <c r="BL2735" s="20" t="s">
        <v>286</v>
      </c>
      <c r="BM2735" s="187" t="s">
        <v>3364</v>
      </c>
    </row>
    <row r="2736" spans="1:65" s="2" customFormat="1" ht="68.25">
      <c r="A2736" s="37"/>
      <c r="B2736" s="38"/>
      <c r="C2736" s="39"/>
      <c r="D2736" s="189" t="s">
        <v>174</v>
      </c>
      <c r="E2736" s="39"/>
      <c r="F2736" s="190" t="s">
        <v>3365</v>
      </c>
      <c r="G2736" s="39"/>
      <c r="H2736" s="39"/>
      <c r="I2736" s="191"/>
      <c r="J2736" s="39"/>
      <c r="K2736" s="39"/>
      <c r="L2736" s="42"/>
      <c r="M2736" s="192"/>
      <c r="N2736" s="193"/>
      <c r="O2736" s="67"/>
      <c r="P2736" s="67"/>
      <c r="Q2736" s="67"/>
      <c r="R2736" s="67"/>
      <c r="S2736" s="67"/>
      <c r="T2736" s="68"/>
      <c r="U2736" s="37"/>
      <c r="V2736" s="37"/>
      <c r="W2736" s="37"/>
      <c r="X2736" s="37"/>
      <c r="Y2736" s="37"/>
      <c r="Z2736" s="37"/>
      <c r="AA2736" s="37"/>
      <c r="AB2736" s="37"/>
      <c r="AC2736" s="37"/>
      <c r="AD2736" s="37"/>
      <c r="AE2736" s="37"/>
      <c r="AT2736" s="20" t="s">
        <v>174</v>
      </c>
      <c r="AU2736" s="20" t="s">
        <v>87</v>
      </c>
    </row>
    <row r="2737" spans="1:65" s="13" customFormat="1" ht="11.25">
      <c r="B2737" s="196"/>
      <c r="C2737" s="197"/>
      <c r="D2737" s="189" t="s">
        <v>178</v>
      </c>
      <c r="E2737" s="198" t="s">
        <v>21</v>
      </c>
      <c r="F2737" s="199" t="s">
        <v>3366</v>
      </c>
      <c r="G2737" s="197"/>
      <c r="H2737" s="200">
        <v>1</v>
      </c>
      <c r="I2737" s="201"/>
      <c r="J2737" s="197"/>
      <c r="K2737" s="197"/>
      <c r="L2737" s="202"/>
      <c r="M2737" s="203"/>
      <c r="N2737" s="204"/>
      <c r="O2737" s="204"/>
      <c r="P2737" s="204"/>
      <c r="Q2737" s="204"/>
      <c r="R2737" s="204"/>
      <c r="S2737" s="204"/>
      <c r="T2737" s="205"/>
      <c r="AT2737" s="206" t="s">
        <v>178</v>
      </c>
      <c r="AU2737" s="206" t="s">
        <v>87</v>
      </c>
      <c r="AV2737" s="13" t="s">
        <v>87</v>
      </c>
      <c r="AW2737" s="13" t="s">
        <v>38</v>
      </c>
      <c r="AX2737" s="13" t="s">
        <v>77</v>
      </c>
      <c r="AY2737" s="206" t="s">
        <v>165</v>
      </c>
    </row>
    <row r="2738" spans="1:65" s="14" customFormat="1" ht="11.25">
      <c r="B2738" s="207"/>
      <c r="C2738" s="208"/>
      <c r="D2738" s="189" t="s">
        <v>178</v>
      </c>
      <c r="E2738" s="209" t="s">
        <v>21</v>
      </c>
      <c r="F2738" s="210" t="s">
        <v>180</v>
      </c>
      <c r="G2738" s="208"/>
      <c r="H2738" s="211">
        <v>1</v>
      </c>
      <c r="I2738" s="212"/>
      <c r="J2738" s="208"/>
      <c r="K2738" s="208"/>
      <c r="L2738" s="213"/>
      <c r="M2738" s="214"/>
      <c r="N2738" s="215"/>
      <c r="O2738" s="215"/>
      <c r="P2738" s="215"/>
      <c r="Q2738" s="215"/>
      <c r="R2738" s="215"/>
      <c r="S2738" s="215"/>
      <c r="T2738" s="216"/>
      <c r="AT2738" s="217" t="s">
        <v>178</v>
      </c>
      <c r="AU2738" s="217" t="s">
        <v>87</v>
      </c>
      <c r="AV2738" s="14" t="s">
        <v>172</v>
      </c>
      <c r="AW2738" s="14" t="s">
        <v>38</v>
      </c>
      <c r="AX2738" s="14" t="s">
        <v>85</v>
      </c>
      <c r="AY2738" s="217" t="s">
        <v>165</v>
      </c>
    </row>
    <row r="2739" spans="1:65" s="2" customFormat="1" ht="62.65" customHeight="1">
      <c r="A2739" s="37"/>
      <c r="B2739" s="38"/>
      <c r="C2739" s="176" t="s">
        <v>3367</v>
      </c>
      <c r="D2739" s="176" t="s">
        <v>167</v>
      </c>
      <c r="E2739" s="177" t="s">
        <v>762</v>
      </c>
      <c r="F2739" s="178" t="s">
        <v>3368</v>
      </c>
      <c r="G2739" s="179" t="s">
        <v>297</v>
      </c>
      <c r="H2739" s="180">
        <v>1</v>
      </c>
      <c r="I2739" s="181"/>
      <c r="J2739" s="182">
        <f>ROUND(I2739*H2739,2)</f>
        <v>0</v>
      </c>
      <c r="K2739" s="178" t="s">
        <v>21</v>
      </c>
      <c r="L2739" s="42"/>
      <c r="M2739" s="183" t="s">
        <v>21</v>
      </c>
      <c r="N2739" s="184" t="s">
        <v>48</v>
      </c>
      <c r="O2739" s="67"/>
      <c r="P2739" s="185">
        <f>O2739*H2739</f>
        <v>0</v>
      </c>
      <c r="Q2739" s="185">
        <v>0</v>
      </c>
      <c r="R2739" s="185">
        <f>Q2739*H2739</f>
        <v>0</v>
      </c>
      <c r="S2739" s="185">
        <v>0</v>
      </c>
      <c r="T2739" s="186">
        <f>S2739*H2739</f>
        <v>0</v>
      </c>
      <c r="U2739" s="37"/>
      <c r="V2739" s="37"/>
      <c r="W2739" s="37"/>
      <c r="X2739" s="37"/>
      <c r="Y2739" s="37"/>
      <c r="Z2739" s="37"/>
      <c r="AA2739" s="37"/>
      <c r="AB2739" s="37"/>
      <c r="AC2739" s="37"/>
      <c r="AD2739" s="37"/>
      <c r="AE2739" s="37"/>
      <c r="AR2739" s="187" t="s">
        <v>286</v>
      </c>
      <c r="AT2739" s="187" t="s">
        <v>167</v>
      </c>
      <c r="AU2739" s="187" t="s">
        <v>87</v>
      </c>
      <c r="AY2739" s="20" t="s">
        <v>165</v>
      </c>
      <c r="BE2739" s="188">
        <f>IF(N2739="základní",J2739,0)</f>
        <v>0</v>
      </c>
      <c r="BF2739" s="188">
        <f>IF(N2739="snížená",J2739,0)</f>
        <v>0</v>
      </c>
      <c r="BG2739" s="188">
        <f>IF(N2739="zákl. přenesená",J2739,0)</f>
        <v>0</v>
      </c>
      <c r="BH2739" s="188">
        <f>IF(N2739="sníž. přenesená",J2739,0)</f>
        <v>0</v>
      </c>
      <c r="BI2739" s="188">
        <f>IF(N2739="nulová",J2739,0)</f>
        <v>0</v>
      </c>
      <c r="BJ2739" s="20" t="s">
        <v>85</v>
      </c>
      <c r="BK2739" s="188">
        <f>ROUND(I2739*H2739,2)</f>
        <v>0</v>
      </c>
      <c r="BL2739" s="20" t="s">
        <v>286</v>
      </c>
      <c r="BM2739" s="187" t="s">
        <v>3369</v>
      </c>
    </row>
    <row r="2740" spans="1:65" s="2" customFormat="1" ht="68.25">
      <c r="A2740" s="37"/>
      <c r="B2740" s="38"/>
      <c r="C2740" s="39"/>
      <c r="D2740" s="189" t="s">
        <v>174</v>
      </c>
      <c r="E2740" s="39"/>
      <c r="F2740" s="190" t="s">
        <v>3370</v>
      </c>
      <c r="G2740" s="39"/>
      <c r="H2740" s="39"/>
      <c r="I2740" s="191"/>
      <c r="J2740" s="39"/>
      <c r="K2740" s="39"/>
      <c r="L2740" s="42"/>
      <c r="M2740" s="192"/>
      <c r="N2740" s="193"/>
      <c r="O2740" s="67"/>
      <c r="P2740" s="67"/>
      <c r="Q2740" s="67"/>
      <c r="R2740" s="67"/>
      <c r="S2740" s="67"/>
      <c r="T2740" s="68"/>
      <c r="U2740" s="37"/>
      <c r="V2740" s="37"/>
      <c r="W2740" s="37"/>
      <c r="X2740" s="37"/>
      <c r="Y2740" s="37"/>
      <c r="Z2740" s="37"/>
      <c r="AA2740" s="37"/>
      <c r="AB2740" s="37"/>
      <c r="AC2740" s="37"/>
      <c r="AD2740" s="37"/>
      <c r="AE2740" s="37"/>
      <c r="AT2740" s="20" t="s">
        <v>174</v>
      </c>
      <c r="AU2740" s="20" t="s">
        <v>87</v>
      </c>
    </row>
    <row r="2741" spans="1:65" s="13" customFormat="1" ht="11.25">
      <c r="B2741" s="196"/>
      <c r="C2741" s="197"/>
      <c r="D2741" s="189" t="s">
        <v>178</v>
      </c>
      <c r="E2741" s="198" t="s">
        <v>21</v>
      </c>
      <c r="F2741" s="199" t="s">
        <v>3371</v>
      </c>
      <c r="G2741" s="197"/>
      <c r="H2741" s="200">
        <v>1</v>
      </c>
      <c r="I2741" s="201"/>
      <c r="J2741" s="197"/>
      <c r="K2741" s="197"/>
      <c r="L2741" s="202"/>
      <c r="M2741" s="203"/>
      <c r="N2741" s="204"/>
      <c r="O2741" s="204"/>
      <c r="P2741" s="204"/>
      <c r="Q2741" s="204"/>
      <c r="R2741" s="204"/>
      <c r="S2741" s="204"/>
      <c r="T2741" s="205"/>
      <c r="AT2741" s="206" t="s">
        <v>178</v>
      </c>
      <c r="AU2741" s="206" t="s">
        <v>87</v>
      </c>
      <c r="AV2741" s="13" t="s">
        <v>87</v>
      </c>
      <c r="AW2741" s="13" t="s">
        <v>38</v>
      </c>
      <c r="AX2741" s="13" t="s">
        <v>77</v>
      </c>
      <c r="AY2741" s="206" t="s">
        <v>165</v>
      </c>
    </row>
    <row r="2742" spans="1:65" s="14" customFormat="1" ht="11.25">
      <c r="B2742" s="207"/>
      <c r="C2742" s="208"/>
      <c r="D2742" s="189" t="s">
        <v>178</v>
      </c>
      <c r="E2742" s="209" t="s">
        <v>21</v>
      </c>
      <c r="F2742" s="210" t="s">
        <v>180</v>
      </c>
      <c r="G2742" s="208"/>
      <c r="H2742" s="211">
        <v>1</v>
      </c>
      <c r="I2742" s="212"/>
      <c r="J2742" s="208"/>
      <c r="K2742" s="208"/>
      <c r="L2742" s="213"/>
      <c r="M2742" s="214"/>
      <c r="N2742" s="215"/>
      <c r="O2742" s="215"/>
      <c r="P2742" s="215"/>
      <c r="Q2742" s="215"/>
      <c r="R2742" s="215"/>
      <c r="S2742" s="215"/>
      <c r="T2742" s="216"/>
      <c r="AT2742" s="217" t="s">
        <v>178</v>
      </c>
      <c r="AU2742" s="217" t="s">
        <v>87</v>
      </c>
      <c r="AV2742" s="14" t="s">
        <v>172</v>
      </c>
      <c r="AW2742" s="14" t="s">
        <v>38</v>
      </c>
      <c r="AX2742" s="14" t="s">
        <v>85</v>
      </c>
      <c r="AY2742" s="217" t="s">
        <v>165</v>
      </c>
    </row>
    <row r="2743" spans="1:65" s="2" customFormat="1" ht="62.65" customHeight="1">
      <c r="A2743" s="37"/>
      <c r="B2743" s="38"/>
      <c r="C2743" s="176" t="s">
        <v>3372</v>
      </c>
      <c r="D2743" s="176" t="s">
        <v>167</v>
      </c>
      <c r="E2743" s="177" t="s">
        <v>769</v>
      </c>
      <c r="F2743" s="178" t="s">
        <v>3373</v>
      </c>
      <c r="G2743" s="179" t="s">
        <v>297</v>
      </c>
      <c r="H2743" s="180">
        <v>1</v>
      </c>
      <c r="I2743" s="181"/>
      <c r="J2743" s="182">
        <f>ROUND(I2743*H2743,2)</f>
        <v>0</v>
      </c>
      <c r="K2743" s="178" t="s">
        <v>21</v>
      </c>
      <c r="L2743" s="42"/>
      <c r="M2743" s="183" t="s">
        <v>21</v>
      </c>
      <c r="N2743" s="184" t="s">
        <v>48</v>
      </c>
      <c r="O2743" s="67"/>
      <c r="P2743" s="185">
        <f>O2743*H2743</f>
        <v>0</v>
      </c>
      <c r="Q2743" s="185">
        <v>0</v>
      </c>
      <c r="R2743" s="185">
        <f>Q2743*H2743</f>
        <v>0</v>
      </c>
      <c r="S2743" s="185">
        <v>0</v>
      </c>
      <c r="T2743" s="186">
        <f>S2743*H2743</f>
        <v>0</v>
      </c>
      <c r="U2743" s="37"/>
      <c r="V2743" s="37"/>
      <c r="W2743" s="37"/>
      <c r="X2743" s="37"/>
      <c r="Y2743" s="37"/>
      <c r="Z2743" s="37"/>
      <c r="AA2743" s="37"/>
      <c r="AB2743" s="37"/>
      <c r="AC2743" s="37"/>
      <c r="AD2743" s="37"/>
      <c r="AE2743" s="37"/>
      <c r="AR2743" s="187" t="s">
        <v>286</v>
      </c>
      <c r="AT2743" s="187" t="s">
        <v>167</v>
      </c>
      <c r="AU2743" s="187" t="s">
        <v>87</v>
      </c>
      <c r="AY2743" s="20" t="s">
        <v>165</v>
      </c>
      <c r="BE2743" s="188">
        <f>IF(N2743="základní",J2743,0)</f>
        <v>0</v>
      </c>
      <c r="BF2743" s="188">
        <f>IF(N2743="snížená",J2743,0)</f>
        <v>0</v>
      </c>
      <c r="BG2743" s="188">
        <f>IF(N2743="zákl. přenesená",J2743,0)</f>
        <v>0</v>
      </c>
      <c r="BH2743" s="188">
        <f>IF(N2743="sníž. přenesená",J2743,0)</f>
        <v>0</v>
      </c>
      <c r="BI2743" s="188">
        <f>IF(N2743="nulová",J2743,0)</f>
        <v>0</v>
      </c>
      <c r="BJ2743" s="20" t="s">
        <v>85</v>
      </c>
      <c r="BK2743" s="188">
        <f>ROUND(I2743*H2743,2)</f>
        <v>0</v>
      </c>
      <c r="BL2743" s="20" t="s">
        <v>286</v>
      </c>
      <c r="BM2743" s="187" t="s">
        <v>3374</v>
      </c>
    </row>
    <row r="2744" spans="1:65" s="2" customFormat="1" ht="68.25">
      <c r="A2744" s="37"/>
      <c r="B2744" s="38"/>
      <c r="C2744" s="39"/>
      <c r="D2744" s="189" t="s">
        <v>174</v>
      </c>
      <c r="E2744" s="39"/>
      <c r="F2744" s="190" t="s">
        <v>3375</v>
      </c>
      <c r="G2744" s="39"/>
      <c r="H2744" s="39"/>
      <c r="I2744" s="191"/>
      <c r="J2744" s="39"/>
      <c r="K2744" s="39"/>
      <c r="L2744" s="42"/>
      <c r="M2744" s="192"/>
      <c r="N2744" s="193"/>
      <c r="O2744" s="67"/>
      <c r="P2744" s="67"/>
      <c r="Q2744" s="67"/>
      <c r="R2744" s="67"/>
      <c r="S2744" s="67"/>
      <c r="T2744" s="68"/>
      <c r="U2744" s="37"/>
      <c r="V2744" s="37"/>
      <c r="W2744" s="37"/>
      <c r="X2744" s="37"/>
      <c r="Y2744" s="37"/>
      <c r="Z2744" s="37"/>
      <c r="AA2744" s="37"/>
      <c r="AB2744" s="37"/>
      <c r="AC2744" s="37"/>
      <c r="AD2744" s="37"/>
      <c r="AE2744" s="37"/>
      <c r="AT2744" s="20" t="s">
        <v>174</v>
      </c>
      <c r="AU2744" s="20" t="s">
        <v>87</v>
      </c>
    </row>
    <row r="2745" spans="1:65" s="13" customFormat="1" ht="11.25">
      <c r="B2745" s="196"/>
      <c r="C2745" s="197"/>
      <c r="D2745" s="189" t="s">
        <v>178</v>
      </c>
      <c r="E2745" s="198" t="s">
        <v>21</v>
      </c>
      <c r="F2745" s="199" t="s">
        <v>3371</v>
      </c>
      <c r="G2745" s="197"/>
      <c r="H2745" s="200">
        <v>1</v>
      </c>
      <c r="I2745" s="201"/>
      <c r="J2745" s="197"/>
      <c r="K2745" s="197"/>
      <c r="L2745" s="202"/>
      <c r="M2745" s="203"/>
      <c r="N2745" s="204"/>
      <c r="O2745" s="204"/>
      <c r="P2745" s="204"/>
      <c r="Q2745" s="204"/>
      <c r="R2745" s="204"/>
      <c r="S2745" s="204"/>
      <c r="T2745" s="205"/>
      <c r="AT2745" s="206" t="s">
        <v>178</v>
      </c>
      <c r="AU2745" s="206" t="s">
        <v>87</v>
      </c>
      <c r="AV2745" s="13" t="s">
        <v>87</v>
      </c>
      <c r="AW2745" s="13" t="s">
        <v>38</v>
      </c>
      <c r="AX2745" s="13" t="s">
        <v>77</v>
      </c>
      <c r="AY2745" s="206" t="s">
        <v>165</v>
      </c>
    </row>
    <row r="2746" spans="1:65" s="14" customFormat="1" ht="11.25">
      <c r="B2746" s="207"/>
      <c r="C2746" s="208"/>
      <c r="D2746" s="189" t="s">
        <v>178</v>
      </c>
      <c r="E2746" s="209" t="s">
        <v>21</v>
      </c>
      <c r="F2746" s="210" t="s">
        <v>180</v>
      </c>
      <c r="G2746" s="208"/>
      <c r="H2746" s="211">
        <v>1</v>
      </c>
      <c r="I2746" s="212"/>
      <c r="J2746" s="208"/>
      <c r="K2746" s="208"/>
      <c r="L2746" s="213"/>
      <c r="M2746" s="214"/>
      <c r="N2746" s="215"/>
      <c r="O2746" s="215"/>
      <c r="P2746" s="215"/>
      <c r="Q2746" s="215"/>
      <c r="R2746" s="215"/>
      <c r="S2746" s="215"/>
      <c r="T2746" s="216"/>
      <c r="AT2746" s="217" t="s">
        <v>178</v>
      </c>
      <c r="AU2746" s="217" t="s">
        <v>87</v>
      </c>
      <c r="AV2746" s="14" t="s">
        <v>172</v>
      </c>
      <c r="AW2746" s="14" t="s">
        <v>38</v>
      </c>
      <c r="AX2746" s="14" t="s">
        <v>85</v>
      </c>
      <c r="AY2746" s="217" t="s">
        <v>165</v>
      </c>
    </row>
    <row r="2747" spans="1:65" s="2" customFormat="1" ht="49.15" customHeight="1">
      <c r="A2747" s="37"/>
      <c r="B2747" s="38"/>
      <c r="C2747" s="176" t="s">
        <v>3376</v>
      </c>
      <c r="D2747" s="176" t="s">
        <v>167</v>
      </c>
      <c r="E2747" s="177" t="s">
        <v>774</v>
      </c>
      <c r="F2747" s="178" t="s">
        <v>3377</v>
      </c>
      <c r="G2747" s="179" t="s">
        <v>297</v>
      </c>
      <c r="H2747" s="180">
        <v>1</v>
      </c>
      <c r="I2747" s="181"/>
      <c r="J2747" s="182">
        <f>ROUND(I2747*H2747,2)</f>
        <v>0</v>
      </c>
      <c r="K2747" s="178" t="s">
        <v>21</v>
      </c>
      <c r="L2747" s="42"/>
      <c r="M2747" s="183" t="s">
        <v>21</v>
      </c>
      <c r="N2747" s="184" t="s">
        <v>48</v>
      </c>
      <c r="O2747" s="67"/>
      <c r="P2747" s="185">
        <f>O2747*H2747</f>
        <v>0</v>
      </c>
      <c r="Q2747" s="185">
        <v>0</v>
      </c>
      <c r="R2747" s="185">
        <f>Q2747*H2747</f>
        <v>0</v>
      </c>
      <c r="S2747" s="185">
        <v>0</v>
      </c>
      <c r="T2747" s="186">
        <f>S2747*H2747</f>
        <v>0</v>
      </c>
      <c r="U2747" s="37"/>
      <c r="V2747" s="37"/>
      <c r="W2747" s="37"/>
      <c r="X2747" s="37"/>
      <c r="Y2747" s="37"/>
      <c r="Z2747" s="37"/>
      <c r="AA2747" s="37"/>
      <c r="AB2747" s="37"/>
      <c r="AC2747" s="37"/>
      <c r="AD2747" s="37"/>
      <c r="AE2747" s="37"/>
      <c r="AR2747" s="187" t="s">
        <v>286</v>
      </c>
      <c r="AT2747" s="187" t="s">
        <v>167</v>
      </c>
      <c r="AU2747" s="187" t="s">
        <v>87</v>
      </c>
      <c r="AY2747" s="20" t="s">
        <v>165</v>
      </c>
      <c r="BE2747" s="188">
        <f>IF(N2747="základní",J2747,0)</f>
        <v>0</v>
      </c>
      <c r="BF2747" s="188">
        <f>IF(N2747="snížená",J2747,0)</f>
        <v>0</v>
      </c>
      <c r="BG2747" s="188">
        <f>IF(N2747="zákl. přenesená",J2747,0)</f>
        <v>0</v>
      </c>
      <c r="BH2747" s="188">
        <f>IF(N2747="sníž. přenesená",J2747,0)</f>
        <v>0</v>
      </c>
      <c r="BI2747" s="188">
        <f>IF(N2747="nulová",J2747,0)</f>
        <v>0</v>
      </c>
      <c r="BJ2747" s="20" t="s">
        <v>85</v>
      </c>
      <c r="BK2747" s="188">
        <f>ROUND(I2747*H2747,2)</f>
        <v>0</v>
      </c>
      <c r="BL2747" s="20" t="s">
        <v>286</v>
      </c>
      <c r="BM2747" s="187" t="s">
        <v>3378</v>
      </c>
    </row>
    <row r="2748" spans="1:65" s="2" customFormat="1" ht="68.25">
      <c r="A2748" s="37"/>
      <c r="B2748" s="38"/>
      <c r="C2748" s="39"/>
      <c r="D2748" s="189" t="s">
        <v>174</v>
      </c>
      <c r="E2748" s="39"/>
      <c r="F2748" s="190" t="s">
        <v>3379</v>
      </c>
      <c r="G2748" s="39"/>
      <c r="H2748" s="39"/>
      <c r="I2748" s="191"/>
      <c r="J2748" s="39"/>
      <c r="K2748" s="39"/>
      <c r="L2748" s="42"/>
      <c r="M2748" s="192"/>
      <c r="N2748" s="193"/>
      <c r="O2748" s="67"/>
      <c r="P2748" s="67"/>
      <c r="Q2748" s="67"/>
      <c r="R2748" s="67"/>
      <c r="S2748" s="67"/>
      <c r="T2748" s="68"/>
      <c r="U2748" s="37"/>
      <c r="V2748" s="37"/>
      <c r="W2748" s="37"/>
      <c r="X2748" s="37"/>
      <c r="Y2748" s="37"/>
      <c r="Z2748" s="37"/>
      <c r="AA2748" s="37"/>
      <c r="AB2748" s="37"/>
      <c r="AC2748" s="37"/>
      <c r="AD2748" s="37"/>
      <c r="AE2748" s="37"/>
      <c r="AT2748" s="20" t="s">
        <v>174</v>
      </c>
      <c r="AU2748" s="20" t="s">
        <v>87</v>
      </c>
    </row>
    <row r="2749" spans="1:65" s="13" customFormat="1" ht="11.25">
      <c r="B2749" s="196"/>
      <c r="C2749" s="197"/>
      <c r="D2749" s="189" t="s">
        <v>178</v>
      </c>
      <c r="E2749" s="198" t="s">
        <v>21</v>
      </c>
      <c r="F2749" s="199" t="s">
        <v>3380</v>
      </c>
      <c r="G2749" s="197"/>
      <c r="H2749" s="200">
        <v>1</v>
      </c>
      <c r="I2749" s="201"/>
      <c r="J2749" s="197"/>
      <c r="K2749" s="197"/>
      <c r="L2749" s="202"/>
      <c r="M2749" s="203"/>
      <c r="N2749" s="204"/>
      <c r="O2749" s="204"/>
      <c r="P2749" s="204"/>
      <c r="Q2749" s="204"/>
      <c r="R2749" s="204"/>
      <c r="S2749" s="204"/>
      <c r="T2749" s="205"/>
      <c r="AT2749" s="206" t="s">
        <v>178</v>
      </c>
      <c r="AU2749" s="206" t="s">
        <v>87</v>
      </c>
      <c r="AV2749" s="13" t="s">
        <v>87</v>
      </c>
      <c r="AW2749" s="13" t="s">
        <v>38</v>
      </c>
      <c r="AX2749" s="13" t="s">
        <v>77</v>
      </c>
      <c r="AY2749" s="206" t="s">
        <v>165</v>
      </c>
    </row>
    <row r="2750" spans="1:65" s="14" customFormat="1" ht="11.25">
      <c r="B2750" s="207"/>
      <c r="C2750" s="208"/>
      <c r="D2750" s="189" t="s">
        <v>178</v>
      </c>
      <c r="E2750" s="209" t="s">
        <v>21</v>
      </c>
      <c r="F2750" s="210" t="s">
        <v>180</v>
      </c>
      <c r="G2750" s="208"/>
      <c r="H2750" s="211">
        <v>1</v>
      </c>
      <c r="I2750" s="212"/>
      <c r="J2750" s="208"/>
      <c r="K2750" s="208"/>
      <c r="L2750" s="213"/>
      <c r="M2750" s="214"/>
      <c r="N2750" s="215"/>
      <c r="O2750" s="215"/>
      <c r="P2750" s="215"/>
      <c r="Q2750" s="215"/>
      <c r="R2750" s="215"/>
      <c r="S2750" s="215"/>
      <c r="T2750" s="216"/>
      <c r="AT2750" s="217" t="s">
        <v>178</v>
      </c>
      <c r="AU2750" s="217" t="s">
        <v>87</v>
      </c>
      <c r="AV2750" s="14" t="s">
        <v>172</v>
      </c>
      <c r="AW2750" s="14" t="s">
        <v>38</v>
      </c>
      <c r="AX2750" s="14" t="s">
        <v>85</v>
      </c>
      <c r="AY2750" s="217" t="s">
        <v>165</v>
      </c>
    </row>
    <row r="2751" spans="1:65" s="2" customFormat="1" ht="44.25" customHeight="1">
      <c r="A2751" s="37"/>
      <c r="B2751" s="38"/>
      <c r="C2751" s="176" t="s">
        <v>3381</v>
      </c>
      <c r="D2751" s="176" t="s">
        <v>167</v>
      </c>
      <c r="E2751" s="177" t="s">
        <v>782</v>
      </c>
      <c r="F2751" s="178" t="s">
        <v>3382</v>
      </c>
      <c r="G2751" s="179" t="s">
        <v>297</v>
      </c>
      <c r="H2751" s="180">
        <v>1</v>
      </c>
      <c r="I2751" s="181"/>
      <c r="J2751" s="182">
        <f>ROUND(I2751*H2751,2)</f>
        <v>0</v>
      </c>
      <c r="K2751" s="178" t="s">
        <v>21</v>
      </c>
      <c r="L2751" s="42"/>
      <c r="M2751" s="183" t="s">
        <v>21</v>
      </c>
      <c r="N2751" s="184" t="s">
        <v>48</v>
      </c>
      <c r="O2751" s="67"/>
      <c r="P2751" s="185">
        <f>O2751*H2751</f>
        <v>0</v>
      </c>
      <c r="Q2751" s="185">
        <v>0</v>
      </c>
      <c r="R2751" s="185">
        <f>Q2751*H2751</f>
        <v>0</v>
      </c>
      <c r="S2751" s="185">
        <v>0</v>
      </c>
      <c r="T2751" s="186">
        <f>S2751*H2751</f>
        <v>0</v>
      </c>
      <c r="U2751" s="37"/>
      <c r="V2751" s="37"/>
      <c r="W2751" s="37"/>
      <c r="X2751" s="37"/>
      <c r="Y2751" s="37"/>
      <c r="Z2751" s="37"/>
      <c r="AA2751" s="37"/>
      <c r="AB2751" s="37"/>
      <c r="AC2751" s="37"/>
      <c r="AD2751" s="37"/>
      <c r="AE2751" s="37"/>
      <c r="AR2751" s="187" t="s">
        <v>286</v>
      </c>
      <c r="AT2751" s="187" t="s">
        <v>167</v>
      </c>
      <c r="AU2751" s="187" t="s">
        <v>87</v>
      </c>
      <c r="AY2751" s="20" t="s">
        <v>165</v>
      </c>
      <c r="BE2751" s="188">
        <f>IF(N2751="základní",J2751,0)</f>
        <v>0</v>
      </c>
      <c r="BF2751" s="188">
        <f>IF(N2751="snížená",J2751,0)</f>
        <v>0</v>
      </c>
      <c r="BG2751" s="188">
        <f>IF(N2751="zákl. přenesená",J2751,0)</f>
        <v>0</v>
      </c>
      <c r="BH2751" s="188">
        <f>IF(N2751="sníž. přenesená",J2751,0)</f>
        <v>0</v>
      </c>
      <c r="BI2751" s="188">
        <f>IF(N2751="nulová",J2751,0)</f>
        <v>0</v>
      </c>
      <c r="BJ2751" s="20" t="s">
        <v>85</v>
      </c>
      <c r="BK2751" s="188">
        <f>ROUND(I2751*H2751,2)</f>
        <v>0</v>
      </c>
      <c r="BL2751" s="20" t="s">
        <v>286</v>
      </c>
      <c r="BM2751" s="187" t="s">
        <v>3383</v>
      </c>
    </row>
    <row r="2752" spans="1:65" s="2" customFormat="1" ht="68.25">
      <c r="A2752" s="37"/>
      <c r="B2752" s="38"/>
      <c r="C2752" s="39"/>
      <c r="D2752" s="189" t="s">
        <v>174</v>
      </c>
      <c r="E2752" s="39"/>
      <c r="F2752" s="190" t="s">
        <v>3384</v>
      </c>
      <c r="G2752" s="39"/>
      <c r="H2752" s="39"/>
      <c r="I2752" s="191"/>
      <c r="J2752" s="39"/>
      <c r="K2752" s="39"/>
      <c r="L2752" s="42"/>
      <c r="M2752" s="192"/>
      <c r="N2752" s="193"/>
      <c r="O2752" s="67"/>
      <c r="P2752" s="67"/>
      <c r="Q2752" s="67"/>
      <c r="R2752" s="67"/>
      <c r="S2752" s="67"/>
      <c r="T2752" s="68"/>
      <c r="U2752" s="37"/>
      <c r="V2752" s="37"/>
      <c r="W2752" s="37"/>
      <c r="X2752" s="37"/>
      <c r="Y2752" s="37"/>
      <c r="Z2752" s="37"/>
      <c r="AA2752" s="37"/>
      <c r="AB2752" s="37"/>
      <c r="AC2752" s="37"/>
      <c r="AD2752" s="37"/>
      <c r="AE2752" s="37"/>
      <c r="AT2752" s="20" t="s">
        <v>174</v>
      </c>
      <c r="AU2752" s="20" t="s">
        <v>87</v>
      </c>
    </row>
    <row r="2753" spans="1:65" s="13" customFormat="1" ht="11.25">
      <c r="B2753" s="196"/>
      <c r="C2753" s="197"/>
      <c r="D2753" s="189" t="s">
        <v>178</v>
      </c>
      <c r="E2753" s="198" t="s">
        <v>21</v>
      </c>
      <c r="F2753" s="199" t="s">
        <v>3385</v>
      </c>
      <c r="G2753" s="197"/>
      <c r="H2753" s="200">
        <v>1</v>
      </c>
      <c r="I2753" s="201"/>
      <c r="J2753" s="197"/>
      <c r="K2753" s="197"/>
      <c r="L2753" s="202"/>
      <c r="M2753" s="203"/>
      <c r="N2753" s="204"/>
      <c r="O2753" s="204"/>
      <c r="P2753" s="204"/>
      <c r="Q2753" s="204"/>
      <c r="R2753" s="204"/>
      <c r="S2753" s="204"/>
      <c r="T2753" s="205"/>
      <c r="AT2753" s="206" t="s">
        <v>178</v>
      </c>
      <c r="AU2753" s="206" t="s">
        <v>87</v>
      </c>
      <c r="AV2753" s="13" t="s">
        <v>87</v>
      </c>
      <c r="AW2753" s="13" t="s">
        <v>38</v>
      </c>
      <c r="AX2753" s="13" t="s">
        <v>77</v>
      </c>
      <c r="AY2753" s="206" t="s">
        <v>165</v>
      </c>
    </row>
    <row r="2754" spans="1:65" s="14" customFormat="1" ht="11.25">
      <c r="B2754" s="207"/>
      <c r="C2754" s="208"/>
      <c r="D2754" s="189" t="s">
        <v>178</v>
      </c>
      <c r="E2754" s="209" t="s">
        <v>21</v>
      </c>
      <c r="F2754" s="210" t="s">
        <v>180</v>
      </c>
      <c r="G2754" s="208"/>
      <c r="H2754" s="211">
        <v>1</v>
      </c>
      <c r="I2754" s="212"/>
      <c r="J2754" s="208"/>
      <c r="K2754" s="208"/>
      <c r="L2754" s="213"/>
      <c r="M2754" s="214"/>
      <c r="N2754" s="215"/>
      <c r="O2754" s="215"/>
      <c r="P2754" s="215"/>
      <c r="Q2754" s="215"/>
      <c r="R2754" s="215"/>
      <c r="S2754" s="215"/>
      <c r="T2754" s="216"/>
      <c r="AT2754" s="217" t="s">
        <v>178</v>
      </c>
      <c r="AU2754" s="217" t="s">
        <v>87</v>
      </c>
      <c r="AV2754" s="14" t="s">
        <v>172</v>
      </c>
      <c r="AW2754" s="14" t="s">
        <v>38</v>
      </c>
      <c r="AX2754" s="14" t="s">
        <v>85</v>
      </c>
      <c r="AY2754" s="217" t="s">
        <v>165</v>
      </c>
    </row>
    <row r="2755" spans="1:65" s="2" customFormat="1" ht="44.25" customHeight="1">
      <c r="A2755" s="37"/>
      <c r="B2755" s="38"/>
      <c r="C2755" s="176" t="s">
        <v>3386</v>
      </c>
      <c r="D2755" s="176" t="s">
        <v>167</v>
      </c>
      <c r="E2755" s="177" t="s">
        <v>792</v>
      </c>
      <c r="F2755" s="178" t="s">
        <v>3387</v>
      </c>
      <c r="G2755" s="179" t="s">
        <v>297</v>
      </c>
      <c r="H2755" s="180">
        <v>1</v>
      </c>
      <c r="I2755" s="181"/>
      <c r="J2755" s="182">
        <f>ROUND(I2755*H2755,2)</f>
        <v>0</v>
      </c>
      <c r="K2755" s="178" t="s">
        <v>21</v>
      </c>
      <c r="L2755" s="42"/>
      <c r="M2755" s="183" t="s">
        <v>21</v>
      </c>
      <c r="N2755" s="184" t="s">
        <v>48</v>
      </c>
      <c r="O2755" s="67"/>
      <c r="P2755" s="185">
        <f>O2755*H2755</f>
        <v>0</v>
      </c>
      <c r="Q2755" s="185">
        <v>0</v>
      </c>
      <c r="R2755" s="185">
        <f>Q2755*H2755</f>
        <v>0</v>
      </c>
      <c r="S2755" s="185">
        <v>0</v>
      </c>
      <c r="T2755" s="186">
        <f>S2755*H2755</f>
        <v>0</v>
      </c>
      <c r="U2755" s="37"/>
      <c r="V2755" s="37"/>
      <c r="W2755" s="37"/>
      <c r="X2755" s="37"/>
      <c r="Y2755" s="37"/>
      <c r="Z2755" s="37"/>
      <c r="AA2755" s="37"/>
      <c r="AB2755" s="37"/>
      <c r="AC2755" s="37"/>
      <c r="AD2755" s="37"/>
      <c r="AE2755" s="37"/>
      <c r="AR2755" s="187" t="s">
        <v>286</v>
      </c>
      <c r="AT2755" s="187" t="s">
        <v>167</v>
      </c>
      <c r="AU2755" s="187" t="s">
        <v>87</v>
      </c>
      <c r="AY2755" s="20" t="s">
        <v>165</v>
      </c>
      <c r="BE2755" s="188">
        <f>IF(N2755="základní",J2755,0)</f>
        <v>0</v>
      </c>
      <c r="BF2755" s="188">
        <f>IF(N2755="snížená",J2755,0)</f>
        <v>0</v>
      </c>
      <c r="BG2755" s="188">
        <f>IF(N2755="zákl. přenesená",J2755,0)</f>
        <v>0</v>
      </c>
      <c r="BH2755" s="188">
        <f>IF(N2755="sníž. přenesená",J2755,0)</f>
        <v>0</v>
      </c>
      <c r="BI2755" s="188">
        <f>IF(N2755="nulová",J2755,0)</f>
        <v>0</v>
      </c>
      <c r="BJ2755" s="20" t="s">
        <v>85</v>
      </c>
      <c r="BK2755" s="188">
        <f>ROUND(I2755*H2755,2)</f>
        <v>0</v>
      </c>
      <c r="BL2755" s="20" t="s">
        <v>286</v>
      </c>
      <c r="BM2755" s="187" t="s">
        <v>3388</v>
      </c>
    </row>
    <row r="2756" spans="1:65" s="2" customFormat="1" ht="68.25">
      <c r="A2756" s="37"/>
      <c r="B2756" s="38"/>
      <c r="C2756" s="39"/>
      <c r="D2756" s="189" t="s">
        <v>174</v>
      </c>
      <c r="E2756" s="39"/>
      <c r="F2756" s="190" t="s">
        <v>3389</v>
      </c>
      <c r="G2756" s="39"/>
      <c r="H2756" s="39"/>
      <c r="I2756" s="191"/>
      <c r="J2756" s="39"/>
      <c r="K2756" s="39"/>
      <c r="L2756" s="42"/>
      <c r="M2756" s="192"/>
      <c r="N2756" s="193"/>
      <c r="O2756" s="67"/>
      <c r="P2756" s="67"/>
      <c r="Q2756" s="67"/>
      <c r="R2756" s="67"/>
      <c r="S2756" s="67"/>
      <c r="T2756" s="68"/>
      <c r="U2756" s="37"/>
      <c r="V2756" s="37"/>
      <c r="W2756" s="37"/>
      <c r="X2756" s="37"/>
      <c r="Y2756" s="37"/>
      <c r="Z2756" s="37"/>
      <c r="AA2756" s="37"/>
      <c r="AB2756" s="37"/>
      <c r="AC2756" s="37"/>
      <c r="AD2756" s="37"/>
      <c r="AE2756" s="37"/>
      <c r="AT2756" s="20" t="s">
        <v>174</v>
      </c>
      <c r="AU2756" s="20" t="s">
        <v>87</v>
      </c>
    </row>
    <row r="2757" spans="1:65" s="13" customFormat="1" ht="11.25">
      <c r="B2757" s="196"/>
      <c r="C2757" s="197"/>
      <c r="D2757" s="189" t="s">
        <v>178</v>
      </c>
      <c r="E2757" s="198" t="s">
        <v>21</v>
      </c>
      <c r="F2757" s="199" t="s">
        <v>3390</v>
      </c>
      <c r="G2757" s="197"/>
      <c r="H2757" s="200">
        <v>1</v>
      </c>
      <c r="I2757" s="201"/>
      <c r="J2757" s="197"/>
      <c r="K2757" s="197"/>
      <c r="L2757" s="202"/>
      <c r="M2757" s="203"/>
      <c r="N2757" s="204"/>
      <c r="O2757" s="204"/>
      <c r="P2757" s="204"/>
      <c r="Q2757" s="204"/>
      <c r="R2757" s="204"/>
      <c r="S2757" s="204"/>
      <c r="T2757" s="205"/>
      <c r="AT2757" s="206" t="s">
        <v>178</v>
      </c>
      <c r="AU2757" s="206" t="s">
        <v>87</v>
      </c>
      <c r="AV2757" s="13" t="s">
        <v>87</v>
      </c>
      <c r="AW2757" s="13" t="s">
        <v>38</v>
      </c>
      <c r="AX2757" s="13" t="s">
        <v>77</v>
      </c>
      <c r="AY2757" s="206" t="s">
        <v>165</v>
      </c>
    </row>
    <row r="2758" spans="1:65" s="14" customFormat="1" ht="11.25">
      <c r="B2758" s="207"/>
      <c r="C2758" s="208"/>
      <c r="D2758" s="189" t="s">
        <v>178</v>
      </c>
      <c r="E2758" s="209" t="s">
        <v>21</v>
      </c>
      <c r="F2758" s="210" t="s">
        <v>180</v>
      </c>
      <c r="G2758" s="208"/>
      <c r="H2758" s="211">
        <v>1</v>
      </c>
      <c r="I2758" s="212"/>
      <c r="J2758" s="208"/>
      <c r="K2758" s="208"/>
      <c r="L2758" s="213"/>
      <c r="M2758" s="214"/>
      <c r="N2758" s="215"/>
      <c r="O2758" s="215"/>
      <c r="P2758" s="215"/>
      <c r="Q2758" s="215"/>
      <c r="R2758" s="215"/>
      <c r="S2758" s="215"/>
      <c r="T2758" s="216"/>
      <c r="AT2758" s="217" t="s">
        <v>178</v>
      </c>
      <c r="AU2758" s="217" t="s">
        <v>87</v>
      </c>
      <c r="AV2758" s="14" t="s">
        <v>172</v>
      </c>
      <c r="AW2758" s="14" t="s">
        <v>38</v>
      </c>
      <c r="AX2758" s="14" t="s">
        <v>85</v>
      </c>
      <c r="AY2758" s="217" t="s">
        <v>165</v>
      </c>
    </row>
    <row r="2759" spans="1:65" s="2" customFormat="1" ht="44.25" customHeight="1">
      <c r="A2759" s="37"/>
      <c r="B2759" s="38"/>
      <c r="C2759" s="176" t="s">
        <v>3391</v>
      </c>
      <c r="D2759" s="176" t="s">
        <v>167</v>
      </c>
      <c r="E2759" s="177" t="s">
        <v>799</v>
      </c>
      <c r="F2759" s="178" t="s">
        <v>3392</v>
      </c>
      <c r="G2759" s="179" t="s">
        <v>297</v>
      </c>
      <c r="H2759" s="180">
        <v>1</v>
      </c>
      <c r="I2759" s="181"/>
      <c r="J2759" s="182">
        <f>ROUND(I2759*H2759,2)</f>
        <v>0</v>
      </c>
      <c r="K2759" s="178" t="s">
        <v>21</v>
      </c>
      <c r="L2759" s="42"/>
      <c r="M2759" s="183" t="s">
        <v>21</v>
      </c>
      <c r="N2759" s="184" t="s">
        <v>48</v>
      </c>
      <c r="O2759" s="67"/>
      <c r="P2759" s="185">
        <f>O2759*H2759</f>
        <v>0</v>
      </c>
      <c r="Q2759" s="185">
        <v>0</v>
      </c>
      <c r="R2759" s="185">
        <f>Q2759*H2759</f>
        <v>0</v>
      </c>
      <c r="S2759" s="185">
        <v>0</v>
      </c>
      <c r="T2759" s="186">
        <f>S2759*H2759</f>
        <v>0</v>
      </c>
      <c r="U2759" s="37"/>
      <c r="V2759" s="37"/>
      <c r="W2759" s="37"/>
      <c r="X2759" s="37"/>
      <c r="Y2759" s="37"/>
      <c r="Z2759" s="37"/>
      <c r="AA2759" s="37"/>
      <c r="AB2759" s="37"/>
      <c r="AC2759" s="37"/>
      <c r="AD2759" s="37"/>
      <c r="AE2759" s="37"/>
      <c r="AR2759" s="187" t="s">
        <v>286</v>
      </c>
      <c r="AT2759" s="187" t="s">
        <v>167</v>
      </c>
      <c r="AU2759" s="187" t="s">
        <v>87</v>
      </c>
      <c r="AY2759" s="20" t="s">
        <v>165</v>
      </c>
      <c r="BE2759" s="188">
        <f>IF(N2759="základní",J2759,0)</f>
        <v>0</v>
      </c>
      <c r="BF2759" s="188">
        <f>IF(N2759="snížená",J2759,0)</f>
        <v>0</v>
      </c>
      <c r="BG2759" s="188">
        <f>IF(N2759="zákl. přenesená",J2759,0)</f>
        <v>0</v>
      </c>
      <c r="BH2759" s="188">
        <f>IF(N2759="sníž. přenesená",J2759,0)</f>
        <v>0</v>
      </c>
      <c r="BI2759" s="188">
        <f>IF(N2759="nulová",J2759,0)</f>
        <v>0</v>
      </c>
      <c r="BJ2759" s="20" t="s">
        <v>85</v>
      </c>
      <c r="BK2759" s="188">
        <f>ROUND(I2759*H2759,2)</f>
        <v>0</v>
      </c>
      <c r="BL2759" s="20" t="s">
        <v>286</v>
      </c>
      <c r="BM2759" s="187" t="s">
        <v>3393</v>
      </c>
    </row>
    <row r="2760" spans="1:65" s="2" customFormat="1" ht="68.25">
      <c r="A2760" s="37"/>
      <c r="B2760" s="38"/>
      <c r="C2760" s="39"/>
      <c r="D2760" s="189" t="s">
        <v>174</v>
      </c>
      <c r="E2760" s="39"/>
      <c r="F2760" s="190" t="s">
        <v>3394</v>
      </c>
      <c r="G2760" s="39"/>
      <c r="H2760" s="39"/>
      <c r="I2760" s="191"/>
      <c r="J2760" s="39"/>
      <c r="K2760" s="39"/>
      <c r="L2760" s="42"/>
      <c r="M2760" s="192"/>
      <c r="N2760" s="193"/>
      <c r="O2760" s="67"/>
      <c r="P2760" s="67"/>
      <c r="Q2760" s="67"/>
      <c r="R2760" s="67"/>
      <c r="S2760" s="67"/>
      <c r="T2760" s="68"/>
      <c r="U2760" s="37"/>
      <c r="V2760" s="37"/>
      <c r="W2760" s="37"/>
      <c r="X2760" s="37"/>
      <c r="Y2760" s="37"/>
      <c r="Z2760" s="37"/>
      <c r="AA2760" s="37"/>
      <c r="AB2760" s="37"/>
      <c r="AC2760" s="37"/>
      <c r="AD2760" s="37"/>
      <c r="AE2760" s="37"/>
      <c r="AT2760" s="20" t="s">
        <v>174</v>
      </c>
      <c r="AU2760" s="20" t="s">
        <v>87</v>
      </c>
    </row>
    <row r="2761" spans="1:65" s="13" customFormat="1" ht="11.25">
      <c r="B2761" s="196"/>
      <c r="C2761" s="197"/>
      <c r="D2761" s="189" t="s">
        <v>178</v>
      </c>
      <c r="E2761" s="198" t="s">
        <v>21</v>
      </c>
      <c r="F2761" s="199" t="s">
        <v>3395</v>
      </c>
      <c r="G2761" s="197"/>
      <c r="H2761" s="200">
        <v>1</v>
      </c>
      <c r="I2761" s="201"/>
      <c r="J2761" s="197"/>
      <c r="K2761" s="197"/>
      <c r="L2761" s="202"/>
      <c r="M2761" s="203"/>
      <c r="N2761" s="204"/>
      <c r="O2761" s="204"/>
      <c r="P2761" s="204"/>
      <c r="Q2761" s="204"/>
      <c r="R2761" s="204"/>
      <c r="S2761" s="204"/>
      <c r="T2761" s="205"/>
      <c r="AT2761" s="206" t="s">
        <v>178</v>
      </c>
      <c r="AU2761" s="206" t="s">
        <v>87</v>
      </c>
      <c r="AV2761" s="13" t="s">
        <v>87</v>
      </c>
      <c r="AW2761" s="13" t="s">
        <v>38</v>
      </c>
      <c r="AX2761" s="13" t="s">
        <v>77</v>
      </c>
      <c r="AY2761" s="206" t="s">
        <v>165</v>
      </c>
    </row>
    <row r="2762" spans="1:65" s="14" customFormat="1" ht="11.25">
      <c r="B2762" s="207"/>
      <c r="C2762" s="208"/>
      <c r="D2762" s="189" t="s">
        <v>178</v>
      </c>
      <c r="E2762" s="209" t="s">
        <v>21</v>
      </c>
      <c r="F2762" s="210" t="s">
        <v>180</v>
      </c>
      <c r="G2762" s="208"/>
      <c r="H2762" s="211">
        <v>1</v>
      </c>
      <c r="I2762" s="212"/>
      <c r="J2762" s="208"/>
      <c r="K2762" s="208"/>
      <c r="L2762" s="213"/>
      <c r="M2762" s="214"/>
      <c r="N2762" s="215"/>
      <c r="O2762" s="215"/>
      <c r="P2762" s="215"/>
      <c r="Q2762" s="215"/>
      <c r="R2762" s="215"/>
      <c r="S2762" s="215"/>
      <c r="T2762" s="216"/>
      <c r="AT2762" s="217" t="s">
        <v>178</v>
      </c>
      <c r="AU2762" s="217" t="s">
        <v>87</v>
      </c>
      <c r="AV2762" s="14" t="s">
        <v>172</v>
      </c>
      <c r="AW2762" s="14" t="s">
        <v>38</v>
      </c>
      <c r="AX2762" s="14" t="s">
        <v>85</v>
      </c>
      <c r="AY2762" s="217" t="s">
        <v>165</v>
      </c>
    </row>
    <row r="2763" spans="1:65" s="2" customFormat="1" ht="44.25" customHeight="1">
      <c r="A2763" s="37"/>
      <c r="B2763" s="38"/>
      <c r="C2763" s="176" t="s">
        <v>3396</v>
      </c>
      <c r="D2763" s="176" t="s">
        <v>167</v>
      </c>
      <c r="E2763" s="177" t="s">
        <v>810</v>
      </c>
      <c r="F2763" s="178" t="s">
        <v>3397</v>
      </c>
      <c r="G2763" s="179" t="s">
        <v>297</v>
      </c>
      <c r="H2763" s="180">
        <v>1</v>
      </c>
      <c r="I2763" s="181"/>
      <c r="J2763" s="182">
        <f>ROUND(I2763*H2763,2)</f>
        <v>0</v>
      </c>
      <c r="K2763" s="178" t="s">
        <v>21</v>
      </c>
      <c r="L2763" s="42"/>
      <c r="M2763" s="183" t="s">
        <v>21</v>
      </c>
      <c r="N2763" s="184" t="s">
        <v>48</v>
      </c>
      <c r="O2763" s="67"/>
      <c r="P2763" s="185">
        <f>O2763*H2763</f>
        <v>0</v>
      </c>
      <c r="Q2763" s="185">
        <v>0</v>
      </c>
      <c r="R2763" s="185">
        <f>Q2763*H2763</f>
        <v>0</v>
      </c>
      <c r="S2763" s="185">
        <v>0</v>
      </c>
      <c r="T2763" s="186">
        <f>S2763*H2763</f>
        <v>0</v>
      </c>
      <c r="U2763" s="37"/>
      <c r="V2763" s="37"/>
      <c r="W2763" s="37"/>
      <c r="X2763" s="37"/>
      <c r="Y2763" s="37"/>
      <c r="Z2763" s="37"/>
      <c r="AA2763" s="37"/>
      <c r="AB2763" s="37"/>
      <c r="AC2763" s="37"/>
      <c r="AD2763" s="37"/>
      <c r="AE2763" s="37"/>
      <c r="AR2763" s="187" t="s">
        <v>286</v>
      </c>
      <c r="AT2763" s="187" t="s">
        <v>167</v>
      </c>
      <c r="AU2763" s="187" t="s">
        <v>87</v>
      </c>
      <c r="AY2763" s="20" t="s">
        <v>165</v>
      </c>
      <c r="BE2763" s="188">
        <f>IF(N2763="základní",J2763,0)</f>
        <v>0</v>
      </c>
      <c r="BF2763" s="188">
        <f>IF(N2763="snížená",J2763,0)</f>
        <v>0</v>
      </c>
      <c r="BG2763" s="188">
        <f>IF(N2763="zákl. přenesená",J2763,0)</f>
        <v>0</v>
      </c>
      <c r="BH2763" s="188">
        <f>IF(N2763="sníž. přenesená",J2763,0)</f>
        <v>0</v>
      </c>
      <c r="BI2763" s="188">
        <f>IF(N2763="nulová",J2763,0)</f>
        <v>0</v>
      </c>
      <c r="BJ2763" s="20" t="s">
        <v>85</v>
      </c>
      <c r="BK2763" s="188">
        <f>ROUND(I2763*H2763,2)</f>
        <v>0</v>
      </c>
      <c r="BL2763" s="20" t="s">
        <v>286</v>
      </c>
      <c r="BM2763" s="187" t="s">
        <v>3398</v>
      </c>
    </row>
    <row r="2764" spans="1:65" s="2" customFormat="1" ht="68.25">
      <c r="A2764" s="37"/>
      <c r="B2764" s="38"/>
      <c r="C2764" s="39"/>
      <c r="D2764" s="189" t="s">
        <v>174</v>
      </c>
      <c r="E2764" s="39"/>
      <c r="F2764" s="190" t="s">
        <v>3399</v>
      </c>
      <c r="G2764" s="39"/>
      <c r="H2764" s="39"/>
      <c r="I2764" s="191"/>
      <c r="J2764" s="39"/>
      <c r="K2764" s="39"/>
      <c r="L2764" s="42"/>
      <c r="M2764" s="192"/>
      <c r="N2764" s="193"/>
      <c r="O2764" s="67"/>
      <c r="P2764" s="67"/>
      <c r="Q2764" s="67"/>
      <c r="R2764" s="67"/>
      <c r="S2764" s="67"/>
      <c r="T2764" s="68"/>
      <c r="U2764" s="37"/>
      <c r="V2764" s="37"/>
      <c r="W2764" s="37"/>
      <c r="X2764" s="37"/>
      <c r="Y2764" s="37"/>
      <c r="Z2764" s="37"/>
      <c r="AA2764" s="37"/>
      <c r="AB2764" s="37"/>
      <c r="AC2764" s="37"/>
      <c r="AD2764" s="37"/>
      <c r="AE2764" s="37"/>
      <c r="AT2764" s="20" t="s">
        <v>174</v>
      </c>
      <c r="AU2764" s="20" t="s">
        <v>87</v>
      </c>
    </row>
    <row r="2765" spans="1:65" s="13" customFormat="1" ht="11.25">
      <c r="B2765" s="196"/>
      <c r="C2765" s="197"/>
      <c r="D2765" s="189" t="s">
        <v>178</v>
      </c>
      <c r="E2765" s="198" t="s">
        <v>21</v>
      </c>
      <c r="F2765" s="199" t="s">
        <v>3400</v>
      </c>
      <c r="G2765" s="197"/>
      <c r="H2765" s="200">
        <v>1</v>
      </c>
      <c r="I2765" s="201"/>
      <c r="J2765" s="197"/>
      <c r="K2765" s="197"/>
      <c r="L2765" s="202"/>
      <c r="M2765" s="203"/>
      <c r="N2765" s="204"/>
      <c r="O2765" s="204"/>
      <c r="P2765" s="204"/>
      <c r="Q2765" s="204"/>
      <c r="R2765" s="204"/>
      <c r="S2765" s="204"/>
      <c r="T2765" s="205"/>
      <c r="AT2765" s="206" t="s">
        <v>178</v>
      </c>
      <c r="AU2765" s="206" t="s">
        <v>87</v>
      </c>
      <c r="AV2765" s="13" t="s">
        <v>87</v>
      </c>
      <c r="AW2765" s="13" t="s">
        <v>38</v>
      </c>
      <c r="AX2765" s="13" t="s">
        <v>77</v>
      </c>
      <c r="AY2765" s="206" t="s">
        <v>165</v>
      </c>
    </row>
    <row r="2766" spans="1:65" s="14" customFormat="1" ht="11.25">
      <c r="B2766" s="207"/>
      <c r="C2766" s="208"/>
      <c r="D2766" s="189" t="s">
        <v>178</v>
      </c>
      <c r="E2766" s="209" t="s">
        <v>21</v>
      </c>
      <c r="F2766" s="210" t="s">
        <v>180</v>
      </c>
      <c r="G2766" s="208"/>
      <c r="H2766" s="211">
        <v>1</v>
      </c>
      <c r="I2766" s="212"/>
      <c r="J2766" s="208"/>
      <c r="K2766" s="208"/>
      <c r="L2766" s="213"/>
      <c r="M2766" s="214"/>
      <c r="N2766" s="215"/>
      <c r="O2766" s="215"/>
      <c r="P2766" s="215"/>
      <c r="Q2766" s="215"/>
      <c r="R2766" s="215"/>
      <c r="S2766" s="215"/>
      <c r="T2766" s="216"/>
      <c r="AT2766" s="217" t="s">
        <v>178</v>
      </c>
      <c r="AU2766" s="217" t="s">
        <v>87</v>
      </c>
      <c r="AV2766" s="14" t="s">
        <v>172</v>
      </c>
      <c r="AW2766" s="14" t="s">
        <v>38</v>
      </c>
      <c r="AX2766" s="14" t="s">
        <v>85</v>
      </c>
      <c r="AY2766" s="217" t="s">
        <v>165</v>
      </c>
    </row>
    <row r="2767" spans="1:65" s="2" customFormat="1" ht="49.15" customHeight="1">
      <c r="A2767" s="37"/>
      <c r="B2767" s="38"/>
      <c r="C2767" s="176" t="s">
        <v>3401</v>
      </c>
      <c r="D2767" s="176" t="s">
        <v>167</v>
      </c>
      <c r="E2767" s="177" t="s">
        <v>817</v>
      </c>
      <c r="F2767" s="178" t="s">
        <v>3402</v>
      </c>
      <c r="G2767" s="179" t="s">
        <v>297</v>
      </c>
      <c r="H2767" s="180">
        <v>1</v>
      </c>
      <c r="I2767" s="181"/>
      <c r="J2767" s="182">
        <f>ROUND(I2767*H2767,2)</f>
        <v>0</v>
      </c>
      <c r="K2767" s="178" t="s">
        <v>21</v>
      </c>
      <c r="L2767" s="42"/>
      <c r="M2767" s="183" t="s">
        <v>21</v>
      </c>
      <c r="N2767" s="184" t="s">
        <v>48</v>
      </c>
      <c r="O2767" s="67"/>
      <c r="P2767" s="185">
        <f>O2767*H2767</f>
        <v>0</v>
      </c>
      <c r="Q2767" s="185">
        <v>0</v>
      </c>
      <c r="R2767" s="185">
        <f>Q2767*H2767</f>
        <v>0</v>
      </c>
      <c r="S2767" s="185">
        <v>0</v>
      </c>
      <c r="T2767" s="186">
        <f>S2767*H2767</f>
        <v>0</v>
      </c>
      <c r="U2767" s="37"/>
      <c r="V2767" s="37"/>
      <c r="W2767" s="37"/>
      <c r="X2767" s="37"/>
      <c r="Y2767" s="37"/>
      <c r="Z2767" s="37"/>
      <c r="AA2767" s="37"/>
      <c r="AB2767" s="37"/>
      <c r="AC2767" s="37"/>
      <c r="AD2767" s="37"/>
      <c r="AE2767" s="37"/>
      <c r="AR2767" s="187" t="s">
        <v>286</v>
      </c>
      <c r="AT2767" s="187" t="s">
        <v>167</v>
      </c>
      <c r="AU2767" s="187" t="s">
        <v>87</v>
      </c>
      <c r="AY2767" s="20" t="s">
        <v>165</v>
      </c>
      <c r="BE2767" s="188">
        <f>IF(N2767="základní",J2767,0)</f>
        <v>0</v>
      </c>
      <c r="BF2767" s="188">
        <f>IF(N2767="snížená",J2767,0)</f>
        <v>0</v>
      </c>
      <c r="BG2767" s="188">
        <f>IF(N2767="zákl. přenesená",J2767,0)</f>
        <v>0</v>
      </c>
      <c r="BH2767" s="188">
        <f>IF(N2767="sníž. přenesená",J2767,0)</f>
        <v>0</v>
      </c>
      <c r="BI2767" s="188">
        <f>IF(N2767="nulová",J2767,0)</f>
        <v>0</v>
      </c>
      <c r="BJ2767" s="20" t="s">
        <v>85</v>
      </c>
      <c r="BK2767" s="188">
        <f>ROUND(I2767*H2767,2)</f>
        <v>0</v>
      </c>
      <c r="BL2767" s="20" t="s">
        <v>286</v>
      </c>
      <c r="BM2767" s="187" t="s">
        <v>3403</v>
      </c>
    </row>
    <row r="2768" spans="1:65" s="2" customFormat="1" ht="48.75">
      <c r="A2768" s="37"/>
      <c r="B2768" s="38"/>
      <c r="C2768" s="39"/>
      <c r="D2768" s="189" t="s">
        <v>174</v>
      </c>
      <c r="E2768" s="39"/>
      <c r="F2768" s="190" t="s">
        <v>3404</v>
      </c>
      <c r="G2768" s="39"/>
      <c r="H2768" s="39"/>
      <c r="I2768" s="191"/>
      <c r="J2768" s="39"/>
      <c r="K2768" s="39"/>
      <c r="L2768" s="42"/>
      <c r="M2768" s="192"/>
      <c r="N2768" s="193"/>
      <c r="O2768" s="67"/>
      <c r="P2768" s="67"/>
      <c r="Q2768" s="67"/>
      <c r="R2768" s="67"/>
      <c r="S2768" s="67"/>
      <c r="T2768" s="68"/>
      <c r="U2768" s="37"/>
      <c r="V2768" s="37"/>
      <c r="W2768" s="37"/>
      <c r="X2768" s="37"/>
      <c r="Y2768" s="37"/>
      <c r="Z2768" s="37"/>
      <c r="AA2768" s="37"/>
      <c r="AB2768" s="37"/>
      <c r="AC2768" s="37"/>
      <c r="AD2768" s="37"/>
      <c r="AE2768" s="37"/>
      <c r="AT2768" s="20" t="s">
        <v>174</v>
      </c>
      <c r="AU2768" s="20" t="s">
        <v>87</v>
      </c>
    </row>
    <row r="2769" spans="1:65" s="13" customFormat="1" ht="11.25">
      <c r="B2769" s="196"/>
      <c r="C2769" s="197"/>
      <c r="D2769" s="189" t="s">
        <v>178</v>
      </c>
      <c r="E2769" s="198" t="s">
        <v>21</v>
      </c>
      <c r="F2769" s="199" t="s">
        <v>3405</v>
      </c>
      <c r="G2769" s="197"/>
      <c r="H2769" s="200">
        <v>1</v>
      </c>
      <c r="I2769" s="201"/>
      <c r="J2769" s="197"/>
      <c r="K2769" s="197"/>
      <c r="L2769" s="202"/>
      <c r="M2769" s="203"/>
      <c r="N2769" s="204"/>
      <c r="O2769" s="204"/>
      <c r="P2769" s="204"/>
      <c r="Q2769" s="204"/>
      <c r="R2769" s="204"/>
      <c r="S2769" s="204"/>
      <c r="T2769" s="205"/>
      <c r="AT2769" s="206" t="s">
        <v>178</v>
      </c>
      <c r="AU2769" s="206" t="s">
        <v>87</v>
      </c>
      <c r="AV2769" s="13" t="s">
        <v>87</v>
      </c>
      <c r="AW2769" s="13" t="s">
        <v>38</v>
      </c>
      <c r="AX2769" s="13" t="s">
        <v>77</v>
      </c>
      <c r="AY2769" s="206" t="s">
        <v>165</v>
      </c>
    </row>
    <row r="2770" spans="1:65" s="14" customFormat="1" ht="11.25">
      <c r="B2770" s="207"/>
      <c r="C2770" s="208"/>
      <c r="D2770" s="189" t="s">
        <v>178</v>
      </c>
      <c r="E2770" s="209" t="s">
        <v>21</v>
      </c>
      <c r="F2770" s="210" t="s">
        <v>180</v>
      </c>
      <c r="G2770" s="208"/>
      <c r="H2770" s="211">
        <v>1</v>
      </c>
      <c r="I2770" s="212"/>
      <c r="J2770" s="208"/>
      <c r="K2770" s="208"/>
      <c r="L2770" s="213"/>
      <c r="M2770" s="214"/>
      <c r="N2770" s="215"/>
      <c r="O2770" s="215"/>
      <c r="P2770" s="215"/>
      <c r="Q2770" s="215"/>
      <c r="R2770" s="215"/>
      <c r="S2770" s="215"/>
      <c r="T2770" s="216"/>
      <c r="AT2770" s="217" t="s">
        <v>178</v>
      </c>
      <c r="AU2770" s="217" t="s">
        <v>87</v>
      </c>
      <c r="AV2770" s="14" t="s">
        <v>172</v>
      </c>
      <c r="AW2770" s="14" t="s">
        <v>38</v>
      </c>
      <c r="AX2770" s="14" t="s">
        <v>85</v>
      </c>
      <c r="AY2770" s="217" t="s">
        <v>165</v>
      </c>
    </row>
    <row r="2771" spans="1:65" s="2" customFormat="1" ht="49.15" customHeight="1">
      <c r="A2771" s="37"/>
      <c r="B2771" s="38"/>
      <c r="C2771" s="176" t="s">
        <v>3406</v>
      </c>
      <c r="D2771" s="176" t="s">
        <v>167</v>
      </c>
      <c r="E2771" s="177" t="s">
        <v>824</v>
      </c>
      <c r="F2771" s="178" t="s">
        <v>3407</v>
      </c>
      <c r="G2771" s="179" t="s">
        <v>297</v>
      </c>
      <c r="H2771" s="180">
        <v>1</v>
      </c>
      <c r="I2771" s="181"/>
      <c r="J2771" s="182">
        <f>ROUND(I2771*H2771,2)</f>
        <v>0</v>
      </c>
      <c r="K2771" s="178" t="s">
        <v>21</v>
      </c>
      <c r="L2771" s="42"/>
      <c r="M2771" s="183" t="s">
        <v>21</v>
      </c>
      <c r="N2771" s="184" t="s">
        <v>48</v>
      </c>
      <c r="O2771" s="67"/>
      <c r="P2771" s="185">
        <f>O2771*H2771</f>
        <v>0</v>
      </c>
      <c r="Q2771" s="185">
        <v>0</v>
      </c>
      <c r="R2771" s="185">
        <f>Q2771*H2771</f>
        <v>0</v>
      </c>
      <c r="S2771" s="185">
        <v>0</v>
      </c>
      <c r="T2771" s="186">
        <f>S2771*H2771</f>
        <v>0</v>
      </c>
      <c r="U2771" s="37"/>
      <c r="V2771" s="37"/>
      <c r="W2771" s="37"/>
      <c r="X2771" s="37"/>
      <c r="Y2771" s="37"/>
      <c r="Z2771" s="37"/>
      <c r="AA2771" s="37"/>
      <c r="AB2771" s="37"/>
      <c r="AC2771" s="37"/>
      <c r="AD2771" s="37"/>
      <c r="AE2771" s="37"/>
      <c r="AR2771" s="187" t="s">
        <v>286</v>
      </c>
      <c r="AT2771" s="187" t="s">
        <v>167</v>
      </c>
      <c r="AU2771" s="187" t="s">
        <v>87</v>
      </c>
      <c r="AY2771" s="20" t="s">
        <v>165</v>
      </c>
      <c r="BE2771" s="188">
        <f>IF(N2771="základní",J2771,0)</f>
        <v>0</v>
      </c>
      <c r="BF2771" s="188">
        <f>IF(N2771="snížená",J2771,0)</f>
        <v>0</v>
      </c>
      <c r="BG2771" s="188">
        <f>IF(N2771="zákl. přenesená",J2771,0)</f>
        <v>0</v>
      </c>
      <c r="BH2771" s="188">
        <f>IF(N2771="sníž. přenesená",J2771,0)</f>
        <v>0</v>
      </c>
      <c r="BI2771" s="188">
        <f>IF(N2771="nulová",J2771,0)</f>
        <v>0</v>
      </c>
      <c r="BJ2771" s="20" t="s">
        <v>85</v>
      </c>
      <c r="BK2771" s="188">
        <f>ROUND(I2771*H2771,2)</f>
        <v>0</v>
      </c>
      <c r="BL2771" s="20" t="s">
        <v>286</v>
      </c>
      <c r="BM2771" s="187" t="s">
        <v>3408</v>
      </c>
    </row>
    <row r="2772" spans="1:65" s="2" customFormat="1" ht="48.75">
      <c r="A2772" s="37"/>
      <c r="B2772" s="38"/>
      <c r="C2772" s="39"/>
      <c r="D2772" s="189" t="s">
        <v>174</v>
      </c>
      <c r="E2772" s="39"/>
      <c r="F2772" s="190" t="s">
        <v>3409</v>
      </c>
      <c r="G2772" s="39"/>
      <c r="H2772" s="39"/>
      <c r="I2772" s="191"/>
      <c r="J2772" s="39"/>
      <c r="K2772" s="39"/>
      <c r="L2772" s="42"/>
      <c r="M2772" s="192"/>
      <c r="N2772" s="193"/>
      <c r="O2772" s="67"/>
      <c r="P2772" s="67"/>
      <c r="Q2772" s="67"/>
      <c r="R2772" s="67"/>
      <c r="S2772" s="67"/>
      <c r="T2772" s="68"/>
      <c r="U2772" s="37"/>
      <c r="V2772" s="37"/>
      <c r="W2772" s="37"/>
      <c r="X2772" s="37"/>
      <c r="Y2772" s="37"/>
      <c r="Z2772" s="37"/>
      <c r="AA2772" s="37"/>
      <c r="AB2772" s="37"/>
      <c r="AC2772" s="37"/>
      <c r="AD2772" s="37"/>
      <c r="AE2772" s="37"/>
      <c r="AT2772" s="20" t="s">
        <v>174</v>
      </c>
      <c r="AU2772" s="20" t="s">
        <v>87</v>
      </c>
    </row>
    <row r="2773" spans="1:65" s="13" customFormat="1" ht="11.25">
      <c r="B2773" s="196"/>
      <c r="C2773" s="197"/>
      <c r="D2773" s="189" t="s">
        <v>178</v>
      </c>
      <c r="E2773" s="198" t="s">
        <v>21</v>
      </c>
      <c r="F2773" s="199" t="s">
        <v>3410</v>
      </c>
      <c r="G2773" s="197"/>
      <c r="H2773" s="200">
        <v>1</v>
      </c>
      <c r="I2773" s="201"/>
      <c r="J2773" s="197"/>
      <c r="K2773" s="197"/>
      <c r="L2773" s="202"/>
      <c r="M2773" s="203"/>
      <c r="N2773" s="204"/>
      <c r="O2773" s="204"/>
      <c r="P2773" s="204"/>
      <c r="Q2773" s="204"/>
      <c r="R2773" s="204"/>
      <c r="S2773" s="204"/>
      <c r="T2773" s="205"/>
      <c r="AT2773" s="206" t="s">
        <v>178</v>
      </c>
      <c r="AU2773" s="206" t="s">
        <v>87</v>
      </c>
      <c r="AV2773" s="13" t="s">
        <v>87</v>
      </c>
      <c r="AW2773" s="13" t="s">
        <v>38</v>
      </c>
      <c r="AX2773" s="13" t="s">
        <v>77</v>
      </c>
      <c r="AY2773" s="206" t="s">
        <v>165</v>
      </c>
    </row>
    <row r="2774" spans="1:65" s="14" customFormat="1" ht="11.25">
      <c r="B2774" s="207"/>
      <c r="C2774" s="208"/>
      <c r="D2774" s="189" t="s">
        <v>178</v>
      </c>
      <c r="E2774" s="209" t="s">
        <v>21</v>
      </c>
      <c r="F2774" s="210" t="s">
        <v>180</v>
      </c>
      <c r="G2774" s="208"/>
      <c r="H2774" s="211">
        <v>1</v>
      </c>
      <c r="I2774" s="212"/>
      <c r="J2774" s="208"/>
      <c r="K2774" s="208"/>
      <c r="L2774" s="213"/>
      <c r="M2774" s="214"/>
      <c r="N2774" s="215"/>
      <c r="O2774" s="215"/>
      <c r="P2774" s="215"/>
      <c r="Q2774" s="215"/>
      <c r="R2774" s="215"/>
      <c r="S2774" s="215"/>
      <c r="T2774" s="216"/>
      <c r="AT2774" s="217" t="s">
        <v>178</v>
      </c>
      <c r="AU2774" s="217" t="s">
        <v>87</v>
      </c>
      <c r="AV2774" s="14" t="s">
        <v>172</v>
      </c>
      <c r="AW2774" s="14" t="s">
        <v>38</v>
      </c>
      <c r="AX2774" s="14" t="s">
        <v>85</v>
      </c>
      <c r="AY2774" s="217" t="s">
        <v>165</v>
      </c>
    </row>
    <row r="2775" spans="1:65" s="2" customFormat="1" ht="33" customHeight="1">
      <c r="A2775" s="37"/>
      <c r="B2775" s="38"/>
      <c r="C2775" s="176" t="s">
        <v>3411</v>
      </c>
      <c r="D2775" s="176" t="s">
        <v>167</v>
      </c>
      <c r="E2775" s="177" t="s">
        <v>831</v>
      </c>
      <c r="F2775" s="178" t="s">
        <v>3412</v>
      </c>
      <c r="G2775" s="179" t="s">
        <v>449</v>
      </c>
      <c r="H2775" s="180">
        <v>5</v>
      </c>
      <c r="I2775" s="181"/>
      <c r="J2775" s="182">
        <f>ROUND(I2775*H2775,2)</f>
        <v>0</v>
      </c>
      <c r="K2775" s="178" t="s">
        <v>21</v>
      </c>
      <c r="L2775" s="42"/>
      <c r="M2775" s="183" t="s">
        <v>21</v>
      </c>
      <c r="N2775" s="184" t="s">
        <v>48</v>
      </c>
      <c r="O2775" s="67"/>
      <c r="P2775" s="185">
        <f>O2775*H2775</f>
        <v>0</v>
      </c>
      <c r="Q2775" s="185">
        <v>0</v>
      </c>
      <c r="R2775" s="185">
        <f>Q2775*H2775</f>
        <v>0</v>
      </c>
      <c r="S2775" s="185">
        <v>0</v>
      </c>
      <c r="T2775" s="186">
        <f>S2775*H2775</f>
        <v>0</v>
      </c>
      <c r="U2775" s="37"/>
      <c r="V2775" s="37"/>
      <c r="W2775" s="37"/>
      <c r="X2775" s="37"/>
      <c r="Y2775" s="37"/>
      <c r="Z2775" s="37"/>
      <c r="AA2775" s="37"/>
      <c r="AB2775" s="37"/>
      <c r="AC2775" s="37"/>
      <c r="AD2775" s="37"/>
      <c r="AE2775" s="37"/>
      <c r="AR2775" s="187" t="s">
        <v>286</v>
      </c>
      <c r="AT2775" s="187" t="s">
        <v>167</v>
      </c>
      <c r="AU2775" s="187" t="s">
        <v>87</v>
      </c>
      <c r="AY2775" s="20" t="s">
        <v>165</v>
      </c>
      <c r="BE2775" s="188">
        <f>IF(N2775="základní",J2775,0)</f>
        <v>0</v>
      </c>
      <c r="BF2775" s="188">
        <f>IF(N2775="snížená",J2775,0)</f>
        <v>0</v>
      </c>
      <c r="BG2775" s="188">
        <f>IF(N2775="zákl. přenesená",J2775,0)</f>
        <v>0</v>
      </c>
      <c r="BH2775" s="188">
        <f>IF(N2775="sníž. přenesená",J2775,0)</f>
        <v>0</v>
      </c>
      <c r="BI2775" s="188">
        <f>IF(N2775="nulová",J2775,0)</f>
        <v>0</v>
      </c>
      <c r="BJ2775" s="20" t="s">
        <v>85</v>
      </c>
      <c r="BK2775" s="188">
        <f>ROUND(I2775*H2775,2)</f>
        <v>0</v>
      </c>
      <c r="BL2775" s="20" t="s">
        <v>286</v>
      </c>
      <c r="BM2775" s="187" t="s">
        <v>3413</v>
      </c>
    </row>
    <row r="2776" spans="1:65" s="2" customFormat="1" ht="39">
      <c r="A2776" s="37"/>
      <c r="B2776" s="38"/>
      <c r="C2776" s="39"/>
      <c r="D2776" s="189" t="s">
        <v>174</v>
      </c>
      <c r="E2776" s="39"/>
      <c r="F2776" s="190" t="s">
        <v>3414</v>
      </c>
      <c r="G2776" s="39"/>
      <c r="H2776" s="39"/>
      <c r="I2776" s="191"/>
      <c r="J2776" s="39"/>
      <c r="K2776" s="39"/>
      <c r="L2776" s="42"/>
      <c r="M2776" s="192"/>
      <c r="N2776" s="193"/>
      <c r="O2776" s="67"/>
      <c r="P2776" s="67"/>
      <c r="Q2776" s="67"/>
      <c r="R2776" s="67"/>
      <c r="S2776" s="67"/>
      <c r="T2776" s="68"/>
      <c r="U2776" s="37"/>
      <c r="V2776" s="37"/>
      <c r="W2776" s="37"/>
      <c r="X2776" s="37"/>
      <c r="Y2776" s="37"/>
      <c r="Z2776" s="37"/>
      <c r="AA2776" s="37"/>
      <c r="AB2776" s="37"/>
      <c r="AC2776" s="37"/>
      <c r="AD2776" s="37"/>
      <c r="AE2776" s="37"/>
      <c r="AT2776" s="20" t="s">
        <v>174</v>
      </c>
      <c r="AU2776" s="20" t="s">
        <v>87</v>
      </c>
    </row>
    <row r="2777" spans="1:65" s="13" customFormat="1" ht="11.25">
      <c r="B2777" s="196"/>
      <c r="C2777" s="197"/>
      <c r="D2777" s="189" t="s">
        <v>178</v>
      </c>
      <c r="E2777" s="198" t="s">
        <v>21</v>
      </c>
      <c r="F2777" s="199" t="s">
        <v>3415</v>
      </c>
      <c r="G2777" s="197"/>
      <c r="H2777" s="200">
        <v>5</v>
      </c>
      <c r="I2777" s="201"/>
      <c r="J2777" s="197"/>
      <c r="K2777" s="197"/>
      <c r="L2777" s="202"/>
      <c r="M2777" s="203"/>
      <c r="N2777" s="204"/>
      <c r="O2777" s="204"/>
      <c r="P2777" s="204"/>
      <c r="Q2777" s="204"/>
      <c r="R2777" s="204"/>
      <c r="S2777" s="204"/>
      <c r="T2777" s="205"/>
      <c r="AT2777" s="206" t="s">
        <v>178</v>
      </c>
      <c r="AU2777" s="206" t="s">
        <v>87</v>
      </c>
      <c r="AV2777" s="13" t="s">
        <v>87</v>
      </c>
      <c r="AW2777" s="13" t="s">
        <v>38</v>
      </c>
      <c r="AX2777" s="13" t="s">
        <v>77</v>
      </c>
      <c r="AY2777" s="206" t="s">
        <v>165</v>
      </c>
    </row>
    <row r="2778" spans="1:65" s="14" customFormat="1" ht="11.25">
      <c r="B2778" s="207"/>
      <c r="C2778" s="208"/>
      <c r="D2778" s="189" t="s">
        <v>178</v>
      </c>
      <c r="E2778" s="209" t="s">
        <v>21</v>
      </c>
      <c r="F2778" s="210" t="s">
        <v>180</v>
      </c>
      <c r="G2778" s="208"/>
      <c r="H2778" s="211">
        <v>5</v>
      </c>
      <c r="I2778" s="212"/>
      <c r="J2778" s="208"/>
      <c r="K2778" s="208"/>
      <c r="L2778" s="213"/>
      <c r="M2778" s="214"/>
      <c r="N2778" s="215"/>
      <c r="O2778" s="215"/>
      <c r="P2778" s="215"/>
      <c r="Q2778" s="215"/>
      <c r="R2778" s="215"/>
      <c r="S2778" s="215"/>
      <c r="T2778" s="216"/>
      <c r="AT2778" s="217" t="s">
        <v>178</v>
      </c>
      <c r="AU2778" s="217" t="s">
        <v>87</v>
      </c>
      <c r="AV2778" s="14" t="s">
        <v>172</v>
      </c>
      <c r="AW2778" s="14" t="s">
        <v>38</v>
      </c>
      <c r="AX2778" s="14" t="s">
        <v>85</v>
      </c>
      <c r="AY2778" s="217" t="s">
        <v>165</v>
      </c>
    </row>
    <row r="2779" spans="1:65" s="2" customFormat="1" ht="49.15" customHeight="1">
      <c r="A2779" s="37"/>
      <c r="B2779" s="38"/>
      <c r="C2779" s="176" t="s">
        <v>3416</v>
      </c>
      <c r="D2779" s="176" t="s">
        <v>167</v>
      </c>
      <c r="E2779" s="177" t="s">
        <v>843</v>
      </c>
      <c r="F2779" s="178" t="s">
        <v>3417</v>
      </c>
      <c r="G2779" s="179" t="s">
        <v>449</v>
      </c>
      <c r="H2779" s="180">
        <v>12</v>
      </c>
      <c r="I2779" s="181"/>
      <c r="J2779" s="182">
        <f>ROUND(I2779*H2779,2)</f>
        <v>0</v>
      </c>
      <c r="K2779" s="178" t="s">
        <v>21</v>
      </c>
      <c r="L2779" s="42"/>
      <c r="M2779" s="183" t="s">
        <v>21</v>
      </c>
      <c r="N2779" s="184" t="s">
        <v>48</v>
      </c>
      <c r="O2779" s="67"/>
      <c r="P2779" s="185">
        <f>O2779*H2779</f>
        <v>0</v>
      </c>
      <c r="Q2779" s="185">
        <v>0</v>
      </c>
      <c r="R2779" s="185">
        <f>Q2779*H2779</f>
        <v>0</v>
      </c>
      <c r="S2779" s="185">
        <v>0</v>
      </c>
      <c r="T2779" s="186">
        <f>S2779*H2779</f>
        <v>0</v>
      </c>
      <c r="U2779" s="37"/>
      <c r="V2779" s="37"/>
      <c r="W2779" s="37"/>
      <c r="X2779" s="37"/>
      <c r="Y2779" s="37"/>
      <c r="Z2779" s="37"/>
      <c r="AA2779" s="37"/>
      <c r="AB2779" s="37"/>
      <c r="AC2779" s="37"/>
      <c r="AD2779" s="37"/>
      <c r="AE2779" s="37"/>
      <c r="AR2779" s="187" t="s">
        <v>286</v>
      </c>
      <c r="AT2779" s="187" t="s">
        <v>167</v>
      </c>
      <c r="AU2779" s="187" t="s">
        <v>87</v>
      </c>
      <c r="AY2779" s="20" t="s">
        <v>165</v>
      </c>
      <c r="BE2779" s="188">
        <f>IF(N2779="základní",J2779,0)</f>
        <v>0</v>
      </c>
      <c r="BF2779" s="188">
        <f>IF(N2779="snížená",J2779,0)</f>
        <v>0</v>
      </c>
      <c r="BG2779" s="188">
        <f>IF(N2779="zákl. přenesená",J2779,0)</f>
        <v>0</v>
      </c>
      <c r="BH2779" s="188">
        <f>IF(N2779="sníž. přenesená",J2779,0)</f>
        <v>0</v>
      </c>
      <c r="BI2779" s="188">
        <f>IF(N2779="nulová",J2779,0)</f>
        <v>0</v>
      </c>
      <c r="BJ2779" s="20" t="s">
        <v>85</v>
      </c>
      <c r="BK2779" s="188">
        <f>ROUND(I2779*H2779,2)</f>
        <v>0</v>
      </c>
      <c r="BL2779" s="20" t="s">
        <v>286</v>
      </c>
      <c r="BM2779" s="187" t="s">
        <v>3418</v>
      </c>
    </row>
    <row r="2780" spans="1:65" s="2" customFormat="1" ht="48.75">
      <c r="A2780" s="37"/>
      <c r="B2780" s="38"/>
      <c r="C2780" s="39"/>
      <c r="D2780" s="189" t="s">
        <v>174</v>
      </c>
      <c r="E2780" s="39"/>
      <c r="F2780" s="190" t="s">
        <v>3419</v>
      </c>
      <c r="G2780" s="39"/>
      <c r="H2780" s="39"/>
      <c r="I2780" s="191"/>
      <c r="J2780" s="39"/>
      <c r="K2780" s="39"/>
      <c r="L2780" s="42"/>
      <c r="M2780" s="192"/>
      <c r="N2780" s="193"/>
      <c r="O2780" s="67"/>
      <c r="P2780" s="67"/>
      <c r="Q2780" s="67"/>
      <c r="R2780" s="67"/>
      <c r="S2780" s="67"/>
      <c r="T2780" s="68"/>
      <c r="U2780" s="37"/>
      <c r="V2780" s="37"/>
      <c r="W2780" s="37"/>
      <c r="X2780" s="37"/>
      <c r="Y2780" s="37"/>
      <c r="Z2780" s="37"/>
      <c r="AA2780" s="37"/>
      <c r="AB2780" s="37"/>
      <c r="AC2780" s="37"/>
      <c r="AD2780" s="37"/>
      <c r="AE2780" s="37"/>
      <c r="AT2780" s="20" t="s">
        <v>174</v>
      </c>
      <c r="AU2780" s="20" t="s">
        <v>87</v>
      </c>
    </row>
    <row r="2781" spans="1:65" s="13" customFormat="1" ht="11.25">
      <c r="B2781" s="196"/>
      <c r="C2781" s="197"/>
      <c r="D2781" s="189" t="s">
        <v>178</v>
      </c>
      <c r="E2781" s="198" t="s">
        <v>21</v>
      </c>
      <c r="F2781" s="199" t="s">
        <v>3420</v>
      </c>
      <c r="G2781" s="197"/>
      <c r="H2781" s="200">
        <v>12</v>
      </c>
      <c r="I2781" s="201"/>
      <c r="J2781" s="197"/>
      <c r="K2781" s="197"/>
      <c r="L2781" s="202"/>
      <c r="M2781" s="203"/>
      <c r="N2781" s="204"/>
      <c r="O2781" s="204"/>
      <c r="P2781" s="204"/>
      <c r="Q2781" s="204"/>
      <c r="R2781" s="204"/>
      <c r="S2781" s="204"/>
      <c r="T2781" s="205"/>
      <c r="AT2781" s="206" t="s">
        <v>178</v>
      </c>
      <c r="AU2781" s="206" t="s">
        <v>87</v>
      </c>
      <c r="AV2781" s="13" t="s">
        <v>87</v>
      </c>
      <c r="AW2781" s="13" t="s">
        <v>38</v>
      </c>
      <c r="AX2781" s="13" t="s">
        <v>77</v>
      </c>
      <c r="AY2781" s="206" t="s">
        <v>165</v>
      </c>
    </row>
    <row r="2782" spans="1:65" s="14" customFormat="1" ht="11.25">
      <c r="B2782" s="207"/>
      <c r="C2782" s="208"/>
      <c r="D2782" s="189" t="s">
        <v>178</v>
      </c>
      <c r="E2782" s="209" t="s">
        <v>21</v>
      </c>
      <c r="F2782" s="210" t="s">
        <v>180</v>
      </c>
      <c r="G2782" s="208"/>
      <c r="H2782" s="211">
        <v>12</v>
      </c>
      <c r="I2782" s="212"/>
      <c r="J2782" s="208"/>
      <c r="K2782" s="208"/>
      <c r="L2782" s="213"/>
      <c r="M2782" s="214"/>
      <c r="N2782" s="215"/>
      <c r="O2782" s="215"/>
      <c r="P2782" s="215"/>
      <c r="Q2782" s="215"/>
      <c r="R2782" s="215"/>
      <c r="S2782" s="215"/>
      <c r="T2782" s="216"/>
      <c r="AT2782" s="217" t="s">
        <v>178</v>
      </c>
      <c r="AU2782" s="217" t="s">
        <v>87</v>
      </c>
      <c r="AV2782" s="14" t="s">
        <v>172</v>
      </c>
      <c r="AW2782" s="14" t="s">
        <v>38</v>
      </c>
      <c r="AX2782" s="14" t="s">
        <v>85</v>
      </c>
      <c r="AY2782" s="217" t="s">
        <v>165</v>
      </c>
    </row>
    <row r="2783" spans="1:65" s="2" customFormat="1" ht="49.15" customHeight="1">
      <c r="A2783" s="37"/>
      <c r="B2783" s="38"/>
      <c r="C2783" s="176" t="s">
        <v>3421</v>
      </c>
      <c r="D2783" s="176" t="s">
        <v>167</v>
      </c>
      <c r="E2783" s="177" t="s">
        <v>849</v>
      </c>
      <c r="F2783" s="178" t="s">
        <v>3422</v>
      </c>
      <c r="G2783" s="179" t="s">
        <v>449</v>
      </c>
      <c r="H2783" s="180">
        <v>27</v>
      </c>
      <c r="I2783" s="181"/>
      <c r="J2783" s="182">
        <f>ROUND(I2783*H2783,2)</f>
        <v>0</v>
      </c>
      <c r="K2783" s="178" t="s">
        <v>21</v>
      </c>
      <c r="L2783" s="42"/>
      <c r="M2783" s="183" t="s">
        <v>21</v>
      </c>
      <c r="N2783" s="184" t="s">
        <v>48</v>
      </c>
      <c r="O2783" s="67"/>
      <c r="P2783" s="185">
        <f>O2783*H2783</f>
        <v>0</v>
      </c>
      <c r="Q2783" s="185">
        <v>0</v>
      </c>
      <c r="R2783" s="185">
        <f>Q2783*H2783</f>
        <v>0</v>
      </c>
      <c r="S2783" s="185">
        <v>0</v>
      </c>
      <c r="T2783" s="186">
        <f>S2783*H2783</f>
        <v>0</v>
      </c>
      <c r="U2783" s="37"/>
      <c r="V2783" s="37"/>
      <c r="W2783" s="37"/>
      <c r="X2783" s="37"/>
      <c r="Y2783" s="37"/>
      <c r="Z2783" s="37"/>
      <c r="AA2783" s="37"/>
      <c r="AB2783" s="37"/>
      <c r="AC2783" s="37"/>
      <c r="AD2783" s="37"/>
      <c r="AE2783" s="37"/>
      <c r="AR2783" s="187" t="s">
        <v>286</v>
      </c>
      <c r="AT2783" s="187" t="s">
        <v>167</v>
      </c>
      <c r="AU2783" s="187" t="s">
        <v>87</v>
      </c>
      <c r="AY2783" s="20" t="s">
        <v>165</v>
      </c>
      <c r="BE2783" s="188">
        <f>IF(N2783="základní",J2783,0)</f>
        <v>0</v>
      </c>
      <c r="BF2783" s="188">
        <f>IF(N2783="snížená",J2783,0)</f>
        <v>0</v>
      </c>
      <c r="BG2783" s="188">
        <f>IF(N2783="zákl. přenesená",J2783,0)</f>
        <v>0</v>
      </c>
      <c r="BH2783" s="188">
        <f>IF(N2783="sníž. přenesená",J2783,0)</f>
        <v>0</v>
      </c>
      <c r="BI2783" s="188">
        <f>IF(N2783="nulová",J2783,0)</f>
        <v>0</v>
      </c>
      <c r="BJ2783" s="20" t="s">
        <v>85</v>
      </c>
      <c r="BK2783" s="188">
        <f>ROUND(I2783*H2783,2)</f>
        <v>0</v>
      </c>
      <c r="BL2783" s="20" t="s">
        <v>286</v>
      </c>
      <c r="BM2783" s="187" t="s">
        <v>3423</v>
      </c>
    </row>
    <row r="2784" spans="1:65" s="2" customFormat="1" ht="58.5">
      <c r="A2784" s="37"/>
      <c r="B2784" s="38"/>
      <c r="C2784" s="39"/>
      <c r="D2784" s="189" t="s">
        <v>174</v>
      </c>
      <c r="E2784" s="39"/>
      <c r="F2784" s="190" t="s">
        <v>3424</v>
      </c>
      <c r="G2784" s="39"/>
      <c r="H2784" s="39"/>
      <c r="I2784" s="191"/>
      <c r="J2784" s="39"/>
      <c r="K2784" s="39"/>
      <c r="L2784" s="42"/>
      <c r="M2784" s="192"/>
      <c r="N2784" s="193"/>
      <c r="O2784" s="67"/>
      <c r="P2784" s="67"/>
      <c r="Q2784" s="67"/>
      <c r="R2784" s="67"/>
      <c r="S2784" s="67"/>
      <c r="T2784" s="68"/>
      <c r="U2784" s="37"/>
      <c r="V2784" s="37"/>
      <c r="W2784" s="37"/>
      <c r="X2784" s="37"/>
      <c r="Y2784" s="37"/>
      <c r="Z2784" s="37"/>
      <c r="AA2784" s="37"/>
      <c r="AB2784" s="37"/>
      <c r="AC2784" s="37"/>
      <c r="AD2784" s="37"/>
      <c r="AE2784" s="37"/>
      <c r="AT2784" s="20" t="s">
        <v>174</v>
      </c>
      <c r="AU2784" s="20" t="s">
        <v>87</v>
      </c>
    </row>
    <row r="2785" spans="1:65" s="13" customFormat="1" ht="11.25">
      <c r="B2785" s="196"/>
      <c r="C2785" s="197"/>
      <c r="D2785" s="189" t="s">
        <v>178</v>
      </c>
      <c r="E2785" s="198" t="s">
        <v>21</v>
      </c>
      <c r="F2785" s="199" t="s">
        <v>3425</v>
      </c>
      <c r="G2785" s="197"/>
      <c r="H2785" s="200">
        <v>27</v>
      </c>
      <c r="I2785" s="201"/>
      <c r="J2785" s="197"/>
      <c r="K2785" s="197"/>
      <c r="L2785" s="202"/>
      <c r="M2785" s="203"/>
      <c r="N2785" s="204"/>
      <c r="O2785" s="204"/>
      <c r="P2785" s="204"/>
      <c r="Q2785" s="204"/>
      <c r="R2785" s="204"/>
      <c r="S2785" s="204"/>
      <c r="T2785" s="205"/>
      <c r="AT2785" s="206" t="s">
        <v>178</v>
      </c>
      <c r="AU2785" s="206" t="s">
        <v>87</v>
      </c>
      <c r="AV2785" s="13" t="s">
        <v>87</v>
      </c>
      <c r="AW2785" s="13" t="s">
        <v>38</v>
      </c>
      <c r="AX2785" s="13" t="s">
        <v>77</v>
      </c>
      <c r="AY2785" s="206" t="s">
        <v>165</v>
      </c>
    </row>
    <row r="2786" spans="1:65" s="14" customFormat="1" ht="11.25">
      <c r="B2786" s="207"/>
      <c r="C2786" s="208"/>
      <c r="D2786" s="189" t="s">
        <v>178</v>
      </c>
      <c r="E2786" s="209" t="s">
        <v>21</v>
      </c>
      <c r="F2786" s="210" t="s">
        <v>180</v>
      </c>
      <c r="G2786" s="208"/>
      <c r="H2786" s="211">
        <v>27</v>
      </c>
      <c r="I2786" s="212"/>
      <c r="J2786" s="208"/>
      <c r="K2786" s="208"/>
      <c r="L2786" s="213"/>
      <c r="M2786" s="214"/>
      <c r="N2786" s="215"/>
      <c r="O2786" s="215"/>
      <c r="P2786" s="215"/>
      <c r="Q2786" s="215"/>
      <c r="R2786" s="215"/>
      <c r="S2786" s="215"/>
      <c r="T2786" s="216"/>
      <c r="AT2786" s="217" t="s">
        <v>178</v>
      </c>
      <c r="AU2786" s="217" t="s">
        <v>87</v>
      </c>
      <c r="AV2786" s="14" t="s">
        <v>172</v>
      </c>
      <c r="AW2786" s="14" t="s">
        <v>38</v>
      </c>
      <c r="AX2786" s="14" t="s">
        <v>85</v>
      </c>
      <c r="AY2786" s="217" t="s">
        <v>165</v>
      </c>
    </row>
    <row r="2787" spans="1:65" s="2" customFormat="1" ht="49.15" customHeight="1">
      <c r="A2787" s="37"/>
      <c r="B2787" s="38"/>
      <c r="C2787" s="176" t="s">
        <v>3426</v>
      </c>
      <c r="D2787" s="176" t="s">
        <v>167</v>
      </c>
      <c r="E2787" s="177" t="s">
        <v>855</v>
      </c>
      <c r="F2787" s="178" t="s">
        <v>3427</v>
      </c>
      <c r="G2787" s="179" t="s">
        <v>449</v>
      </c>
      <c r="H2787" s="180">
        <v>38</v>
      </c>
      <c r="I2787" s="181"/>
      <c r="J2787" s="182">
        <f>ROUND(I2787*H2787,2)</f>
        <v>0</v>
      </c>
      <c r="K2787" s="178" t="s">
        <v>21</v>
      </c>
      <c r="L2787" s="42"/>
      <c r="M2787" s="183" t="s">
        <v>21</v>
      </c>
      <c r="N2787" s="184" t="s">
        <v>48</v>
      </c>
      <c r="O2787" s="67"/>
      <c r="P2787" s="185">
        <f>O2787*H2787</f>
        <v>0</v>
      </c>
      <c r="Q2787" s="185">
        <v>0</v>
      </c>
      <c r="R2787" s="185">
        <f>Q2787*H2787</f>
        <v>0</v>
      </c>
      <c r="S2787" s="185">
        <v>0</v>
      </c>
      <c r="T2787" s="186">
        <f>S2787*H2787</f>
        <v>0</v>
      </c>
      <c r="U2787" s="37"/>
      <c r="V2787" s="37"/>
      <c r="W2787" s="37"/>
      <c r="X2787" s="37"/>
      <c r="Y2787" s="37"/>
      <c r="Z2787" s="37"/>
      <c r="AA2787" s="37"/>
      <c r="AB2787" s="37"/>
      <c r="AC2787" s="37"/>
      <c r="AD2787" s="37"/>
      <c r="AE2787" s="37"/>
      <c r="AR2787" s="187" t="s">
        <v>286</v>
      </c>
      <c r="AT2787" s="187" t="s">
        <v>167</v>
      </c>
      <c r="AU2787" s="187" t="s">
        <v>87</v>
      </c>
      <c r="AY2787" s="20" t="s">
        <v>165</v>
      </c>
      <c r="BE2787" s="188">
        <f>IF(N2787="základní",J2787,0)</f>
        <v>0</v>
      </c>
      <c r="BF2787" s="188">
        <f>IF(N2787="snížená",J2787,0)</f>
        <v>0</v>
      </c>
      <c r="BG2787" s="188">
        <f>IF(N2787="zákl. přenesená",J2787,0)</f>
        <v>0</v>
      </c>
      <c r="BH2787" s="188">
        <f>IF(N2787="sníž. přenesená",J2787,0)</f>
        <v>0</v>
      </c>
      <c r="BI2787" s="188">
        <f>IF(N2787="nulová",J2787,0)</f>
        <v>0</v>
      </c>
      <c r="BJ2787" s="20" t="s">
        <v>85</v>
      </c>
      <c r="BK2787" s="188">
        <f>ROUND(I2787*H2787,2)</f>
        <v>0</v>
      </c>
      <c r="BL2787" s="20" t="s">
        <v>286</v>
      </c>
      <c r="BM2787" s="187" t="s">
        <v>3428</v>
      </c>
    </row>
    <row r="2788" spans="1:65" s="2" customFormat="1" ht="58.5">
      <c r="A2788" s="37"/>
      <c r="B2788" s="38"/>
      <c r="C2788" s="39"/>
      <c r="D2788" s="189" t="s">
        <v>174</v>
      </c>
      <c r="E2788" s="39"/>
      <c r="F2788" s="190" t="s">
        <v>3429</v>
      </c>
      <c r="G2788" s="39"/>
      <c r="H2788" s="39"/>
      <c r="I2788" s="191"/>
      <c r="J2788" s="39"/>
      <c r="K2788" s="39"/>
      <c r="L2788" s="42"/>
      <c r="M2788" s="192"/>
      <c r="N2788" s="193"/>
      <c r="O2788" s="67"/>
      <c r="P2788" s="67"/>
      <c r="Q2788" s="67"/>
      <c r="R2788" s="67"/>
      <c r="S2788" s="67"/>
      <c r="T2788" s="68"/>
      <c r="U2788" s="37"/>
      <c r="V2788" s="37"/>
      <c r="W2788" s="37"/>
      <c r="X2788" s="37"/>
      <c r="Y2788" s="37"/>
      <c r="Z2788" s="37"/>
      <c r="AA2788" s="37"/>
      <c r="AB2788" s="37"/>
      <c r="AC2788" s="37"/>
      <c r="AD2788" s="37"/>
      <c r="AE2788" s="37"/>
      <c r="AT2788" s="20" t="s">
        <v>174</v>
      </c>
      <c r="AU2788" s="20" t="s">
        <v>87</v>
      </c>
    </row>
    <row r="2789" spans="1:65" s="13" customFormat="1" ht="11.25">
      <c r="B2789" s="196"/>
      <c r="C2789" s="197"/>
      <c r="D2789" s="189" t="s">
        <v>178</v>
      </c>
      <c r="E2789" s="198" t="s">
        <v>21</v>
      </c>
      <c r="F2789" s="199" t="s">
        <v>3430</v>
      </c>
      <c r="G2789" s="197"/>
      <c r="H2789" s="200">
        <v>38</v>
      </c>
      <c r="I2789" s="201"/>
      <c r="J2789" s="197"/>
      <c r="K2789" s="197"/>
      <c r="L2789" s="202"/>
      <c r="M2789" s="203"/>
      <c r="N2789" s="204"/>
      <c r="O2789" s="204"/>
      <c r="P2789" s="204"/>
      <c r="Q2789" s="204"/>
      <c r="R2789" s="204"/>
      <c r="S2789" s="204"/>
      <c r="T2789" s="205"/>
      <c r="AT2789" s="206" t="s">
        <v>178</v>
      </c>
      <c r="AU2789" s="206" t="s">
        <v>87</v>
      </c>
      <c r="AV2789" s="13" t="s">
        <v>87</v>
      </c>
      <c r="AW2789" s="13" t="s">
        <v>38</v>
      </c>
      <c r="AX2789" s="13" t="s">
        <v>77</v>
      </c>
      <c r="AY2789" s="206" t="s">
        <v>165</v>
      </c>
    </row>
    <row r="2790" spans="1:65" s="14" customFormat="1" ht="11.25">
      <c r="B2790" s="207"/>
      <c r="C2790" s="208"/>
      <c r="D2790" s="189" t="s">
        <v>178</v>
      </c>
      <c r="E2790" s="209" t="s">
        <v>21</v>
      </c>
      <c r="F2790" s="210" t="s">
        <v>180</v>
      </c>
      <c r="G2790" s="208"/>
      <c r="H2790" s="211">
        <v>38</v>
      </c>
      <c r="I2790" s="212"/>
      <c r="J2790" s="208"/>
      <c r="K2790" s="208"/>
      <c r="L2790" s="213"/>
      <c r="M2790" s="214"/>
      <c r="N2790" s="215"/>
      <c r="O2790" s="215"/>
      <c r="P2790" s="215"/>
      <c r="Q2790" s="215"/>
      <c r="R2790" s="215"/>
      <c r="S2790" s="215"/>
      <c r="T2790" s="216"/>
      <c r="AT2790" s="217" t="s">
        <v>178</v>
      </c>
      <c r="AU2790" s="217" t="s">
        <v>87</v>
      </c>
      <c r="AV2790" s="14" t="s">
        <v>172</v>
      </c>
      <c r="AW2790" s="14" t="s">
        <v>38</v>
      </c>
      <c r="AX2790" s="14" t="s">
        <v>85</v>
      </c>
      <c r="AY2790" s="217" t="s">
        <v>165</v>
      </c>
    </row>
    <row r="2791" spans="1:65" s="2" customFormat="1" ht="37.9" customHeight="1">
      <c r="A2791" s="37"/>
      <c r="B2791" s="38"/>
      <c r="C2791" s="176" t="s">
        <v>3431</v>
      </c>
      <c r="D2791" s="176" t="s">
        <v>167</v>
      </c>
      <c r="E2791" s="177" t="s">
        <v>865</v>
      </c>
      <c r="F2791" s="178" t="s">
        <v>3432</v>
      </c>
      <c r="G2791" s="179" t="s">
        <v>449</v>
      </c>
      <c r="H2791" s="180">
        <v>20</v>
      </c>
      <c r="I2791" s="181"/>
      <c r="J2791" s="182">
        <f>ROUND(I2791*H2791,2)</f>
        <v>0</v>
      </c>
      <c r="K2791" s="178" t="s">
        <v>21</v>
      </c>
      <c r="L2791" s="42"/>
      <c r="M2791" s="183" t="s">
        <v>21</v>
      </c>
      <c r="N2791" s="184" t="s">
        <v>48</v>
      </c>
      <c r="O2791" s="67"/>
      <c r="P2791" s="185">
        <f>O2791*H2791</f>
        <v>0</v>
      </c>
      <c r="Q2791" s="185">
        <v>0</v>
      </c>
      <c r="R2791" s="185">
        <f>Q2791*H2791</f>
        <v>0</v>
      </c>
      <c r="S2791" s="185">
        <v>0</v>
      </c>
      <c r="T2791" s="186">
        <f>S2791*H2791</f>
        <v>0</v>
      </c>
      <c r="U2791" s="37"/>
      <c r="V2791" s="37"/>
      <c r="W2791" s="37"/>
      <c r="X2791" s="37"/>
      <c r="Y2791" s="37"/>
      <c r="Z2791" s="37"/>
      <c r="AA2791" s="37"/>
      <c r="AB2791" s="37"/>
      <c r="AC2791" s="37"/>
      <c r="AD2791" s="37"/>
      <c r="AE2791" s="37"/>
      <c r="AR2791" s="187" t="s">
        <v>286</v>
      </c>
      <c r="AT2791" s="187" t="s">
        <v>167</v>
      </c>
      <c r="AU2791" s="187" t="s">
        <v>87</v>
      </c>
      <c r="AY2791" s="20" t="s">
        <v>165</v>
      </c>
      <c r="BE2791" s="188">
        <f>IF(N2791="základní",J2791,0)</f>
        <v>0</v>
      </c>
      <c r="BF2791" s="188">
        <f>IF(N2791="snížená",J2791,0)</f>
        <v>0</v>
      </c>
      <c r="BG2791" s="188">
        <f>IF(N2791="zákl. přenesená",J2791,0)</f>
        <v>0</v>
      </c>
      <c r="BH2791" s="188">
        <f>IF(N2791="sníž. přenesená",J2791,0)</f>
        <v>0</v>
      </c>
      <c r="BI2791" s="188">
        <f>IF(N2791="nulová",J2791,0)</f>
        <v>0</v>
      </c>
      <c r="BJ2791" s="20" t="s">
        <v>85</v>
      </c>
      <c r="BK2791" s="188">
        <f>ROUND(I2791*H2791,2)</f>
        <v>0</v>
      </c>
      <c r="BL2791" s="20" t="s">
        <v>286</v>
      </c>
      <c r="BM2791" s="187" t="s">
        <v>3433</v>
      </c>
    </row>
    <row r="2792" spans="1:65" s="2" customFormat="1" ht="48.75">
      <c r="A2792" s="37"/>
      <c r="B2792" s="38"/>
      <c r="C2792" s="39"/>
      <c r="D2792" s="189" t="s">
        <v>174</v>
      </c>
      <c r="E2792" s="39"/>
      <c r="F2792" s="190" t="s">
        <v>3434</v>
      </c>
      <c r="G2792" s="39"/>
      <c r="H2792" s="39"/>
      <c r="I2792" s="191"/>
      <c r="J2792" s="39"/>
      <c r="K2792" s="39"/>
      <c r="L2792" s="42"/>
      <c r="M2792" s="192"/>
      <c r="N2792" s="193"/>
      <c r="O2792" s="67"/>
      <c r="P2792" s="67"/>
      <c r="Q2792" s="67"/>
      <c r="R2792" s="67"/>
      <c r="S2792" s="67"/>
      <c r="T2792" s="68"/>
      <c r="U2792" s="37"/>
      <c r="V2792" s="37"/>
      <c r="W2792" s="37"/>
      <c r="X2792" s="37"/>
      <c r="Y2792" s="37"/>
      <c r="Z2792" s="37"/>
      <c r="AA2792" s="37"/>
      <c r="AB2792" s="37"/>
      <c r="AC2792" s="37"/>
      <c r="AD2792" s="37"/>
      <c r="AE2792" s="37"/>
      <c r="AT2792" s="20" t="s">
        <v>174</v>
      </c>
      <c r="AU2792" s="20" t="s">
        <v>87</v>
      </c>
    </row>
    <row r="2793" spans="1:65" s="13" customFormat="1" ht="11.25">
      <c r="B2793" s="196"/>
      <c r="C2793" s="197"/>
      <c r="D2793" s="189" t="s">
        <v>178</v>
      </c>
      <c r="E2793" s="198" t="s">
        <v>21</v>
      </c>
      <c r="F2793" s="199" t="s">
        <v>3435</v>
      </c>
      <c r="G2793" s="197"/>
      <c r="H2793" s="200">
        <v>20</v>
      </c>
      <c r="I2793" s="201"/>
      <c r="J2793" s="197"/>
      <c r="K2793" s="197"/>
      <c r="L2793" s="202"/>
      <c r="M2793" s="203"/>
      <c r="N2793" s="204"/>
      <c r="O2793" s="204"/>
      <c r="P2793" s="204"/>
      <c r="Q2793" s="204"/>
      <c r="R2793" s="204"/>
      <c r="S2793" s="204"/>
      <c r="T2793" s="205"/>
      <c r="AT2793" s="206" t="s">
        <v>178</v>
      </c>
      <c r="AU2793" s="206" t="s">
        <v>87</v>
      </c>
      <c r="AV2793" s="13" t="s">
        <v>87</v>
      </c>
      <c r="AW2793" s="13" t="s">
        <v>38</v>
      </c>
      <c r="AX2793" s="13" t="s">
        <v>77</v>
      </c>
      <c r="AY2793" s="206" t="s">
        <v>165</v>
      </c>
    </row>
    <row r="2794" spans="1:65" s="14" customFormat="1" ht="11.25">
      <c r="B2794" s="207"/>
      <c r="C2794" s="208"/>
      <c r="D2794" s="189" t="s">
        <v>178</v>
      </c>
      <c r="E2794" s="209" t="s">
        <v>21</v>
      </c>
      <c r="F2794" s="210" t="s">
        <v>180</v>
      </c>
      <c r="G2794" s="208"/>
      <c r="H2794" s="211">
        <v>20</v>
      </c>
      <c r="I2794" s="212"/>
      <c r="J2794" s="208"/>
      <c r="K2794" s="208"/>
      <c r="L2794" s="213"/>
      <c r="M2794" s="214"/>
      <c r="N2794" s="215"/>
      <c r="O2794" s="215"/>
      <c r="P2794" s="215"/>
      <c r="Q2794" s="215"/>
      <c r="R2794" s="215"/>
      <c r="S2794" s="215"/>
      <c r="T2794" s="216"/>
      <c r="AT2794" s="217" t="s">
        <v>178</v>
      </c>
      <c r="AU2794" s="217" t="s">
        <v>87</v>
      </c>
      <c r="AV2794" s="14" t="s">
        <v>172</v>
      </c>
      <c r="AW2794" s="14" t="s">
        <v>38</v>
      </c>
      <c r="AX2794" s="14" t="s">
        <v>85</v>
      </c>
      <c r="AY2794" s="217" t="s">
        <v>165</v>
      </c>
    </row>
    <row r="2795" spans="1:65" s="2" customFormat="1" ht="37.9" customHeight="1">
      <c r="A2795" s="37"/>
      <c r="B2795" s="38"/>
      <c r="C2795" s="176" t="s">
        <v>3436</v>
      </c>
      <c r="D2795" s="176" t="s">
        <v>167</v>
      </c>
      <c r="E2795" s="177" t="s">
        <v>870</v>
      </c>
      <c r="F2795" s="178" t="s">
        <v>3437</v>
      </c>
      <c r="G2795" s="179" t="s">
        <v>297</v>
      </c>
      <c r="H2795" s="180">
        <v>1</v>
      </c>
      <c r="I2795" s="181"/>
      <c r="J2795" s="182">
        <f>ROUND(I2795*H2795,2)</f>
        <v>0</v>
      </c>
      <c r="K2795" s="178" t="s">
        <v>21</v>
      </c>
      <c r="L2795" s="42"/>
      <c r="M2795" s="183" t="s">
        <v>21</v>
      </c>
      <c r="N2795" s="184" t="s">
        <v>48</v>
      </c>
      <c r="O2795" s="67"/>
      <c r="P2795" s="185">
        <f>O2795*H2795</f>
        <v>0</v>
      </c>
      <c r="Q2795" s="185">
        <v>0</v>
      </c>
      <c r="R2795" s="185">
        <f>Q2795*H2795</f>
        <v>0</v>
      </c>
      <c r="S2795" s="185">
        <v>0</v>
      </c>
      <c r="T2795" s="186">
        <f>S2795*H2795</f>
        <v>0</v>
      </c>
      <c r="U2795" s="37"/>
      <c r="V2795" s="37"/>
      <c r="W2795" s="37"/>
      <c r="X2795" s="37"/>
      <c r="Y2795" s="37"/>
      <c r="Z2795" s="37"/>
      <c r="AA2795" s="37"/>
      <c r="AB2795" s="37"/>
      <c r="AC2795" s="37"/>
      <c r="AD2795" s="37"/>
      <c r="AE2795" s="37"/>
      <c r="AR2795" s="187" t="s">
        <v>286</v>
      </c>
      <c r="AT2795" s="187" t="s">
        <v>167</v>
      </c>
      <c r="AU2795" s="187" t="s">
        <v>87</v>
      </c>
      <c r="AY2795" s="20" t="s">
        <v>165</v>
      </c>
      <c r="BE2795" s="188">
        <f>IF(N2795="základní",J2795,0)</f>
        <v>0</v>
      </c>
      <c r="BF2795" s="188">
        <f>IF(N2795="snížená",J2795,0)</f>
        <v>0</v>
      </c>
      <c r="BG2795" s="188">
        <f>IF(N2795="zákl. přenesená",J2795,0)</f>
        <v>0</v>
      </c>
      <c r="BH2795" s="188">
        <f>IF(N2795="sníž. přenesená",J2795,0)</f>
        <v>0</v>
      </c>
      <c r="BI2795" s="188">
        <f>IF(N2795="nulová",J2795,0)</f>
        <v>0</v>
      </c>
      <c r="BJ2795" s="20" t="s">
        <v>85</v>
      </c>
      <c r="BK2795" s="188">
        <f>ROUND(I2795*H2795,2)</f>
        <v>0</v>
      </c>
      <c r="BL2795" s="20" t="s">
        <v>286</v>
      </c>
      <c r="BM2795" s="187" t="s">
        <v>3438</v>
      </c>
    </row>
    <row r="2796" spans="1:65" s="2" customFormat="1" ht="68.25">
      <c r="A2796" s="37"/>
      <c r="B2796" s="38"/>
      <c r="C2796" s="39"/>
      <c r="D2796" s="189" t="s">
        <v>174</v>
      </c>
      <c r="E2796" s="39"/>
      <c r="F2796" s="190" t="s">
        <v>3439</v>
      </c>
      <c r="G2796" s="39"/>
      <c r="H2796" s="39"/>
      <c r="I2796" s="191"/>
      <c r="J2796" s="39"/>
      <c r="K2796" s="39"/>
      <c r="L2796" s="42"/>
      <c r="M2796" s="192"/>
      <c r="N2796" s="193"/>
      <c r="O2796" s="67"/>
      <c r="P2796" s="67"/>
      <c r="Q2796" s="67"/>
      <c r="R2796" s="67"/>
      <c r="S2796" s="67"/>
      <c r="T2796" s="68"/>
      <c r="U2796" s="37"/>
      <c r="V2796" s="37"/>
      <c r="W2796" s="37"/>
      <c r="X2796" s="37"/>
      <c r="Y2796" s="37"/>
      <c r="Z2796" s="37"/>
      <c r="AA2796" s="37"/>
      <c r="AB2796" s="37"/>
      <c r="AC2796" s="37"/>
      <c r="AD2796" s="37"/>
      <c r="AE2796" s="37"/>
      <c r="AT2796" s="20" t="s">
        <v>174</v>
      </c>
      <c r="AU2796" s="20" t="s">
        <v>87</v>
      </c>
    </row>
    <row r="2797" spans="1:65" s="13" customFormat="1" ht="11.25">
      <c r="B2797" s="196"/>
      <c r="C2797" s="197"/>
      <c r="D2797" s="189" t="s">
        <v>178</v>
      </c>
      <c r="E2797" s="198" t="s">
        <v>21</v>
      </c>
      <c r="F2797" s="199" t="s">
        <v>3440</v>
      </c>
      <c r="G2797" s="197"/>
      <c r="H2797" s="200">
        <v>1</v>
      </c>
      <c r="I2797" s="201"/>
      <c r="J2797" s="197"/>
      <c r="K2797" s="197"/>
      <c r="L2797" s="202"/>
      <c r="M2797" s="203"/>
      <c r="N2797" s="204"/>
      <c r="O2797" s="204"/>
      <c r="P2797" s="204"/>
      <c r="Q2797" s="204"/>
      <c r="R2797" s="204"/>
      <c r="S2797" s="204"/>
      <c r="T2797" s="205"/>
      <c r="AT2797" s="206" t="s">
        <v>178</v>
      </c>
      <c r="AU2797" s="206" t="s">
        <v>87</v>
      </c>
      <c r="AV2797" s="13" t="s">
        <v>87</v>
      </c>
      <c r="AW2797" s="13" t="s">
        <v>38</v>
      </c>
      <c r="AX2797" s="13" t="s">
        <v>77</v>
      </c>
      <c r="AY2797" s="206" t="s">
        <v>165</v>
      </c>
    </row>
    <row r="2798" spans="1:65" s="14" customFormat="1" ht="11.25">
      <c r="B2798" s="207"/>
      <c r="C2798" s="208"/>
      <c r="D2798" s="189" t="s">
        <v>178</v>
      </c>
      <c r="E2798" s="209" t="s">
        <v>21</v>
      </c>
      <c r="F2798" s="210" t="s">
        <v>180</v>
      </c>
      <c r="G2798" s="208"/>
      <c r="H2798" s="211">
        <v>1</v>
      </c>
      <c r="I2798" s="212"/>
      <c r="J2798" s="208"/>
      <c r="K2798" s="208"/>
      <c r="L2798" s="213"/>
      <c r="M2798" s="214"/>
      <c r="N2798" s="215"/>
      <c r="O2798" s="215"/>
      <c r="P2798" s="215"/>
      <c r="Q2798" s="215"/>
      <c r="R2798" s="215"/>
      <c r="S2798" s="215"/>
      <c r="T2798" s="216"/>
      <c r="AT2798" s="217" t="s">
        <v>178</v>
      </c>
      <c r="AU2798" s="217" t="s">
        <v>87</v>
      </c>
      <c r="AV2798" s="14" t="s">
        <v>172</v>
      </c>
      <c r="AW2798" s="14" t="s">
        <v>38</v>
      </c>
      <c r="AX2798" s="14" t="s">
        <v>85</v>
      </c>
      <c r="AY2798" s="217" t="s">
        <v>165</v>
      </c>
    </row>
    <row r="2799" spans="1:65" s="2" customFormat="1" ht="37.9" customHeight="1">
      <c r="A2799" s="37"/>
      <c r="B2799" s="38"/>
      <c r="C2799" s="176" t="s">
        <v>3441</v>
      </c>
      <c r="D2799" s="176" t="s">
        <v>167</v>
      </c>
      <c r="E2799" s="177" t="s">
        <v>876</v>
      </c>
      <c r="F2799" s="178" t="s">
        <v>3442</v>
      </c>
      <c r="G2799" s="179" t="s">
        <v>297</v>
      </c>
      <c r="H2799" s="180">
        <v>1</v>
      </c>
      <c r="I2799" s="181"/>
      <c r="J2799" s="182">
        <f>ROUND(I2799*H2799,2)</f>
        <v>0</v>
      </c>
      <c r="K2799" s="178" t="s">
        <v>21</v>
      </c>
      <c r="L2799" s="42"/>
      <c r="M2799" s="183" t="s">
        <v>21</v>
      </c>
      <c r="N2799" s="184" t="s">
        <v>48</v>
      </c>
      <c r="O2799" s="67"/>
      <c r="P2799" s="185">
        <f>O2799*H2799</f>
        <v>0</v>
      </c>
      <c r="Q2799" s="185">
        <v>0</v>
      </c>
      <c r="R2799" s="185">
        <f>Q2799*H2799</f>
        <v>0</v>
      </c>
      <c r="S2799" s="185">
        <v>0</v>
      </c>
      <c r="T2799" s="186">
        <f>S2799*H2799</f>
        <v>0</v>
      </c>
      <c r="U2799" s="37"/>
      <c r="V2799" s="37"/>
      <c r="W2799" s="37"/>
      <c r="X2799" s="37"/>
      <c r="Y2799" s="37"/>
      <c r="Z2799" s="37"/>
      <c r="AA2799" s="37"/>
      <c r="AB2799" s="37"/>
      <c r="AC2799" s="37"/>
      <c r="AD2799" s="37"/>
      <c r="AE2799" s="37"/>
      <c r="AR2799" s="187" t="s">
        <v>286</v>
      </c>
      <c r="AT2799" s="187" t="s">
        <v>167</v>
      </c>
      <c r="AU2799" s="187" t="s">
        <v>87</v>
      </c>
      <c r="AY2799" s="20" t="s">
        <v>165</v>
      </c>
      <c r="BE2799" s="188">
        <f>IF(N2799="základní",J2799,0)</f>
        <v>0</v>
      </c>
      <c r="BF2799" s="188">
        <f>IF(N2799="snížená",J2799,0)</f>
        <v>0</v>
      </c>
      <c r="BG2799" s="188">
        <f>IF(N2799="zákl. přenesená",J2799,0)</f>
        <v>0</v>
      </c>
      <c r="BH2799" s="188">
        <f>IF(N2799="sníž. přenesená",J2799,0)</f>
        <v>0</v>
      </c>
      <c r="BI2799" s="188">
        <f>IF(N2799="nulová",J2799,0)</f>
        <v>0</v>
      </c>
      <c r="BJ2799" s="20" t="s">
        <v>85</v>
      </c>
      <c r="BK2799" s="188">
        <f>ROUND(I2799*H2799,2)</f>
        <v>0</v>
      </c>
      <c r="BL2799" s="20" t="s">
        <v>286</v>
      </c>
      <c r="BM2799" s="187" t="s">
        <v>3443</v>
      </c>
    </row>
    <row r="2800" spans="1:65" s="2" customFormat="1" ht="87.75">
      <c r="A2800" s="37"/>
      <c r="B2800" s="38"/>
      <c r="C2800" s="39"/>
      <c r="D2800" s="189" t="s">
        <v>174</v>
      </c>
      <c r="E2800" s="39"/>
      <c r="F2800" s="190" t="s">
        <v>3444</v>
      </c>
      <c r="G2800" s="39"/>
      <c r="H2800" s="39"/>
      <c r="I2800" s="191"/>
      <c r="J2800" s="39"/>
      <c r="K2800" s="39"/>
      <c r="L2800" s="42"/>
      <c r="M2800" s="192"/>
      <c r="N2800" s="193"/>
      <c r="O2800" s="67"/>
      <c r="P2800" s="67"/>
      <c r="Q2800" s="67"/>
      <c r="R2800" s="67"/>
      <c r="S2800" s="67"/>
      <c r="T2800" s="68"/>
      <c r="U2800" s="37"/>
      <c r="V2800" s="37"/>
      <c r="W2800" s="37"/>
      <c r="X2800" s="37"/>
      <c r="Y2800" s="37"/>
      <c r="Z2800" s="37"/>
      <c r="AA2800" s="37"/>
      <c r="AB2800" s="37"/>
      <c r="AC2800" s="37"/>
      <c r="AD2800" s="37"/>
      <c r="AE2800" s="37"/>
      <c r="AT2800" s="20" t="s">
        <v>174</v>
      </c>
      <c r="AU2800" s="20" t="s">
        <v>87</v>
      </c>
    </row>
    <row r="2801" spans="1:65" s="13" customFormat="1" ht="11.25">
      <c r="B2801" s="196"/>
      <c r="C2801" s="197"/>
      <c r="D2801" s="189" t="s">
        <v>178</v>
      </c>
      <c r="E2801" s="198" t="s">
        <v>21</v>
      </c>
      <c r="F2801" s="199" t="s">
        <v>3445</v>
      </c>
      <c r="G2801" s="197"/>
      <c r="H2801" s="200">
        <v>1</v>
      </c>
      <c r="I2801" s="201"/>
      <c r="J2801" s="197"/>
      <c r="K2801" s="197"/>
      <c r="L2801" s="202"/>
      <c r="M2801" s="203"/>
      <c r="N2801" s="204"/>
      <c r="O2801" s="204"/>
      <c r="P2801" s="204"/>
      <c r="Q2801" s="204"/>
      <c r="R2801" s="204"/>
      <c r="S2801" s="204"/>
      <c r="T2801" s="205"/>
      <c r="AT2801" s="206" t="s">
        <v>178</v>
      </c>
      <c r="AU2801" s="206" t="s">
        <v>87</v>
      </c>
      <c r="AV2801" s="13" t="s">
        <v>87</v>
      </c>
      <c r="AW2801" s="13" t="s">
        <v>38</v>
      </c>
      <c r="AX2801" s="13" t="s">
        <v>77</v>
      </c>
      <c r="AY2801" s="206" t="s">
        <v>165</v>
      </c>
    </row>
    <row r="2802" spans="1:65" s="14" customFormat="1" ht="11.25">
      <c r="B2802" s="207"/>
      <c r="C2802" s="208"/>
      <c r="D2802" s="189" t="s">
        <v>178</v>
      </c>
      <c r="E2802" s="209" t="s">
        <v>21</v>
      </c>
      <c r="F2802" s="210" t="s">
        <v>180</v>
      </c>
      <c r="G2802" s="208"/>
      <c r="H2802" s="211">
        <v>1</v>
      </c>
      <c r="I2802" s="212"/>
      <c r="J2802" s="208"/>
      <c r="K2802" s="208"/>
      <c r="L2802" s="213"/>
      <c r="M2802" s="214"/>
      <c r="N2802" s="215"/>
      <c r="O2802" s="215"/>
      <c r="P2802" s="215"/>
      <c r="Q2802" s="215"/>
      <c r="R2802" s="215"/>
      <c r="S2802" s="215"/>
      <c r="T2802" s="216"/>
      <c r="AT2802" s="217" t="s">
        <v>178</v>
      </c>
      <c r="AU2802" s="217" t="s">
        <v>87</v>
      </c>
      <c r="AV2802" s="14" t="s">
        <v>172</v>
      </c>
      <c r="AW2802" s="14" t="s">
        <v>38</v>
      </c>
      <c r="AX2802" s="14" t="s">
        <v>85</v>
      </c>
      <c r="AY2802" s="217" t="s">
        <v>165</v>
      </c>
    </row>
    <row r="2803" spans="1:65" s="2" customFormat="1" ht="37.9" customHeight="1">
      <c r="A2803" s="37"/>
      <c r="B2803" s="38"/>
      <c r="C2803" s="176" t="s">
        <v>3446</v>
      </c>
      <c r="D2803" s="176" t="s">
        <v>167</v>
      </c>
      <c r="E2803" s="177" t="s">
        <v>886</v>
      </c>
      <c r="F2803" s="178" t="s">
        <v>3447</v>
      </c>
      <c r="G2803" s="179" t="s">
        <v>297</v>
      </c>
      <c r="H2803" s="180">
        <v>1</v>
      </c>
      <c r="I2803" s="181"/>
      <c r="J2803" s="182">
        <f>ROUND(I2803*H2803,2)</f>
        <v>0</v>
      </c>
      <c r="K2803" s="178" t="s">
        <v>21</v>
      </c>
      <c r="L2803" s="42"/>
      <c r="M2803" s="183" t="s">
        <v>21</v>
      </c>
      <c r="N2803" s="184" t="s">
        <v>48</v>
      </c>
      <c r="O2803" s="67"/>
      <c r="P2803" s="185">
        <f>O2803*H2803</f>
        <v>0</v>
      </c>
      <c r="Q2803" s="185">
        <v>0</v>
      </c>
      <c r="R2803" s="185">
        <f>Q2803*H2803</f>
        <v>0</v>
      </c>
      <c r="S2803" s="185">
        <v>0</v>
      </c>
      <c r="T2803" s="186">
        <f>S2803*H2803</f>
        <v>0</v>
      </c>
      <c r="U2803" s="37"/>
      <c r="V2803" s="37"/>
      <c r="W2803" s="37"/>
      <c r="X2803" s="37"/>
      <c r="Y2803" s="37"/>
      <c r="Z2803" s="37"/>
      <c r="AA2803" s="37"/>
      <c r="AB2803" s="37"/>
      <c r="AC2803" s="37"/>
      <c r="AD2803" s="37"/>
      <c r="AE2803" s="37"/>
      <c r="AR2803" s="187" t="s">
        <v>286</v>
      </c>
      <c r="AT2803" s="187" t="s">
        <v>167</v>
      </c>
      <c r="AU2803" s="187" t="s">
        <v>87</v>
      </c>
      <c r="AY2803" s="20" t="s">
        <v>165</v>
      </c>
      <c r="BE2803" s="188">
        <f>IF(N2803="základní",J2803,0)</f>
        <v>0</v>
      </c>
      <c r="BF2803" s="188">
        <f>IF(N2803="snížená",J2803,0)</f>
        <v>0</v>
      </c>
      <c r="BG2803" s="188">
        <f>IF(N2803="zákl. přenesená",J2803,0)</f>
        <v>0</v>
      </c>
      <c r="BH2803" s="188">
        <f>IF(N2803="sníž. přenesená",J2803,0)</f>
        <v>0</v>
      </c>
      <c r="BI2803" s="188">
        <f>IF(N2803="nulová",J2803,0)</f>
        <v>0</v>
      </c>
      <c r="BJ2803" s="20" t="s">
        <v>85</v>
      </c>
      <c r="BK2803" s="188">
        <f>ROUND(I2803*H2803,2)</f>
        <v>0</v>
      </c>
      <c r="BL2803" s="20" t="s">
        <v>286</v>
      </c>
      <c r="BM2803" s="187" t="s">
        <v>3448</v>
      </c>
    </row>
    <row r="2804" spans="1:65" s="2" customFormat="1" ht="87.75">
      <c r="A2804" s="37"/>
      <c r="B2804" s="38"/>
      <c r="C2804" s="39"/>
      <c r="D2804" s="189" t="s">
        <v>174</v>
      </c>
      <c r="E2804" s="39"/>
      <c r="F2804" s="190" t="s">
        <v>3449</v>
      </c>
      <c r="G2804" s="39"/>
      <c r="H2804" s="39"/>
      <c r="I2804" s="191"/>
      <c r="J2804" s="39"/>
      <c r="K2804" s="39"/>
      <c r="L2804" s="42"/>
      <c r="M2804" s="192"/>
      <c r="N2804" s="193"/>
      <c r="O2804" s="67"/>
      <c r="P2804" s="67"/>
      <c r="Q2804" s="67"/>
      <c r="R2804" s="67"/>
      <c r="S2804" s="67"/>
      <c r="T2804" s="68"/>
      <c r="U2804" s="37"/>
      <c r="V2804" s="37"/>
      <c r="W2804" s="37"/>
      <c r="X2804" s="37"/>
      <c r="Y2804" s="37"/>
      <c r="Z2804" s="37"/>
      <c r="AA2804" s="37"/>
      <c r="AB2804" s="37"/>
      <c r="AC2804" s="37"/>
      <c r="AD2804" s="37"/>
      <c r="AE2804" s="37"/>
      <c r="AT2804" s="20" t="s">
        <v>174</v>
      </c>
      <c r="AU2804" s="20" t="s">
        <v>87</v>
      </c>
    </row>
    <row r="2805" spans="1:65" s="13" customFormat="1" ht="11.25">
      <c r="B2805" s="196"/>
      <c r="C2805" s="197"/>
      <c r="D2805" s="189" t="s">
        <v>178</v>
      </c>
      <c r="E2805" s="198" t="s">
        <v>21</v>
      </c>
      <c r="F2805" s="199" t="s">
        <v>3450</v>
      </c>
      <c r="G2805" s="197"/>
      <c r="H2805" s="200">
        <v>1</v>
      </c>
      <c r="I2805" s="201"/>
      <c r="J2805" s="197"/>
      <c r="K2805" s="197"/>
      <c r="L2805" s="202"/>
      <c r="M2805" s="203"/>
      <c r="N2805" s="204"/>
      <c r="O2805" s="204"/>
      <c r="P2805" s="204"/>
      <c r="Q2805" s="204"/>
      <c r="R2805" s="204"/>
      <c r="S2805" s="204"/>
      <c r="T2805" s="205"/>
      <c r="AT2805" s="206" t="s">
        <v>178</v>
      </c>
      <c r="AU2805" s="206" t="s">
        <v>87</v>
      </c>
      <c r="AV2805" s="13" t="s">
        <v>87</v>
      </c>
      <c r="AW2805" s="13" t="s">
        <v>38</v>
      </c>
      <c r="AX2805" s="13" t="s">
        <v>77</v>
      </c>
      <c r="AY2805" s="206" t="s">
        <v>165</v>
      </c>
    </row>
    <row r="2806" spans="1:65" s="14" customFormat="1" ht="11.25">
      <c r="B2806" s="207"/>
      <c r="C2806" s="208"/>
      <c r="D2806" s="189" t="s">
        <v>178</v>
      </c>
      <c r="E2806" s="209" t="s">
        <v>21</v>
      </c>
      <c r="F2806" s="210" t="s">
        <v>180</v>
      </c>
      <c r="G2806" s="208"/>
      <c r="H2806" s="211">
        <v>1</v>
      </c>
      <c r="I2806" s="212"/>
      <c r="J2806" s="208"/>
      <c r="K2806" s="208"/>
      <c r="L2806" s="213"/>
      <c r="M2806" s="214"/>
      <c r="N2806" s="215"/>
      <c r="O2806" s="215"/>
      <c r="P2806" s="215"/>
      <c r="Q2806" s="215"/>
      <c r="R2806" s="215"/>
      <c r="S2806" s="215"/>
      <c r="T2806" s="216"/>
      <c r="AT2806" s="217" t="s">
        <v>178</v>
      </c>
      <c r="AU2806" s="217" t="s">
        <v>87</v>
      </c>
      <c r="AV2806" s="14" t="s">
        <v>172</v>
      </c>
      <c r="AW2806" s="14" t="s">
        <v>38</v>
      </c>
      <c r="AX2806" s="14" t="s">
        <v>85</v>
      </c>
      <c r="AY2806" s="217" t="s">
        <v>165</v>
      </c>
    </row>
    <row r="2807" spans="1:65" s="2" customFormat="1" ht="37.9" customHeight="1">
      <c r="A2807" s="37"/>
      <c r="B2807" s="38"/>
      <c r="C2807" s="176" t="s">
        <v>3451</v>
      </c>
      <c r="D2807" s="176" t="s">
        <v>167</v>
      </c>
      <c r="E2807" s="177" t="s">
        <v>896</v>
      </c>
      <c r="F2807" s="178" t="s">
        <v>3452</v>
      </c>
      <c r="G2807" s="179" t="s">
        <v>297</v>
      </c>
      <c r="H2807" s="180">
        <v>1</v>
      </c>
      <c r="I2807" s="181"/>
      <c r="J2807" s="182">
        <f>ROUND(I2807*H2807,2)</f>
        <v>0</v>
      </c>
      <c r="K2807" s="178" t="s">
        <v>21</v>
      </c>
      <c r="L2807" s="42"/>
      <c r="M2807" s="183" t="s">
        <v>21</v>
      </c>
      <c r="N2807" s="184" t="s">
        <v>48</v>
      </c>
      <c r="O2807" s="67"/>
      <c r="P2807" s="185">
        <f>O2807*H2807</f>
        <v>0</v>
      </c>
      <c r="Q2807" s="185">
        <v>0</v>
      </c>
      <c r="R2807" s="185">
        <f>Q2807*H2807</f>
        <v>0</v>
      </c>
      <c r="S2807" s="185">
        <v>0</v>
      </c>
      <c r="T2807" s="186">
        <f>S2807*H2807</f>
        <v>0</v>
      </c>
      <c r="U2807" s="37"/>
      <c r="V2807" s="37"/>
      <c r="W2807" s="37"/>
      <c r="X2807" s="37"/>
      <c r="Y2807" s="37"/>
      <c r="Z2807" s="37"/>
      <c r="AA2807" s="37"/>
      <c r="AB2807" s="37"/>
      <c r="AC2807" s="37"/>
      <c r="AD2807" s="37"/>
      <c r="AE2807" s="37"/>
      <c r="AR2807" s="187" t="s">
        <v>286</v>
      </c>
      <c r="AT2807" s="187" t="s">
        <v>167</v>
      </c>
      <c r="AU2807" s="187" t="s">
        <v>87</v>
      </c>
      <c r="AY2807" s="20" t="s">
        <v>165</v>
      </c>
      <c r="BE2807" s="188">
        <f>IF(N2807="základní",J2807,0)</f>
        <v>0</v>
      </c>
      <c r="BF2807" s="188">
        <f>IF(N2807="snížená",J2807,0)</f>
        <v>0</v>
      </c>
      <c r="BG2807" s="188">
        <f>IF(N2807="zákl. přenesená",J2807,0)</f>
        <v>0</v>
      </c>
      <c r="BH2807" s="188">
        <f>IF(N2807="sníž. přenesená",J2807,0)</f>
        <v>0</v>
      </c>
      <c r="BI2807" s="188">
        <f>IF(N2807="nulová",J2807,0)</f>
        <v>0</v>
      </c>
      <c r="BJ2807" s="20" t="s">
        <v>85</v>
      </c>
      <c r="BK2807" s="188">
        <f>ROUND(I2807*H2807,2)</f>
        <v>0</v>
      </c>
      <c r="BL2807" s="20" t="s">
        <v>286</v>
      </c>
      <c r="BM2807" s="187" t="s">
        <v>3453</v>
      </c>
    </row>
    <row r="2808" spans="1:65" s="2" customFormat="1" ht="87.75">
      <c r="A2808" s="37"/>
      <c r="B2808" s="38"/>
      <c r="C2808" s="39"/>
      <c r="D2808" s="189" t="s">
        <v>174</v>
      </c>
      <c r="E2808" s="39"/>
      <c r="F2808" s="190" t="s">
        <v>3454</v>
      </c>
      <c r="G2808" s="39"/>
      <c r="H2808" s="39"/>
      <c r="I2808" s="191"/>
      <c r="J2808" s="39"/>
      <c r="K2808" s="39"/>
      <c r="L2808" s="42"/>
      <c r="M2808" s="192"/>
      <c r="N2808" s="193"/>
      <c r="O2808" s="67"/>
      <c r="P2808" s="67"/>
      <c r="Q2808" s="67"/>
      <c r="R2808" s="67"/>
      <c r="S2808" s="67"/>
      <c r="T2808" s="68"/>
      <c r="U2808" s="37"/>
      <c r="V2808" s="37"/>
      <c r="W2808" s="37"/>
      <c r="X2808" s="37"/>
      <c r="Y2808" s="37"/>
      <c r="Z2808" s="37"/>
      <c r="AA2808" s="37"/>
      <c r="AB2808" s="37"/>
      <c r="AC2808" s="37"/>
      <c r="AD2808" s="37"/>
      <c r="AE2808" s="37"/>
      <c r="AT2808" s="20" t="s">
        <v>174</v>
      </c>
      <c r="AU2808" s="20" t="s">
        <v>87</v>
      </c>
    </row>
    <row r="2809" spans="1:65" s="13" customFormat="1" ht="11.25">
      <c r="B2809" s="196"/>
      <c r="C2809" s="197"/>
      <c r="D2809" s="189" t="s">
        <v>178</v>
      </c>
      <c r="E2809" s="198" t="s">
        <v>21</v>
      </c>
      <c r="F2809" s="199" t="s">
        <v>3455</v>
      </c>
      <c r="G2809" s="197"/>
      <c r="H2809" s="200">
        <v>1</v>
      </c>
      <c r="I2809" s="201"/>
      <c r="J2809" s="197"/>
      <c r="K2809" s="197"/>
      <c r="L2809" s="202"/>
      <c r="M2809" s="203"/>
      <c r="N2809" s="204"/>
      <c r="O2809" s="204"/>
      <c r="P2809" s="204"/>
      <c r="Q2809" s="204"/>
      <c r="R2809" s="204"/>
      <c r="S2809" s="204"/>
      <c r="T2809" s="205"/>
      <c r="AT2809" s="206" t="s">
        <v>178</v>
      </c>
      <c r="AU2809" s="206" t="s">
        <v>87</v>
      </c>
      <c r="AV2809" s="13" t="s">
        <v>87</v>
      </c>
      <c r="AW2809" s="13" t="s">
        <v>38</v>
      </c>
      <c r="AX2809" s="13" t="s">
        <v>77</v>
      </c>
      <c r="AY2809" s="206" t="s">
        <v>165</v>
      </c>
    </row>
    <row r="2810" spans="1:65" s="14" customFormat="1" ht="11.25">
      <c r="B2810" s="207"/>
      <c r="C2810" s="208"/>
      <c r="D2810" s="189" t="s">
        <v>178</v>
      </c>
      <c r="E2810" s="209" t="s">
        <v>21</v>
      </c>
      <c r="F2810" s="210" t="s">
        <v>180</v>
      </c>
      <c r="G2810" s="208"/>
      <c r="H2810" s="211">
        <v>1</v>
      </c>
      <c r="I2810" s="212"/>
      <c r="J2810" s="208"/>
      <c r="K2810" s="208"/>
      <c r="L2810" s="213"/>
      <c r="M2810" s="214"/>
      <c r="N2810" s="215"/>
      <c r="O2810" s="215"/>
      <c r="P2810" s="215"/>
      <c r="Q2810" s="215"/>
      <c r="R2810" s="215"/>
      <c r="S2810" s="215"/>
      <c r="T2810" s="216"/>
      <c r="AT2810" s="217" t="s">
        <v>178</v>
      </c>
      <c r="AU2810" s="217" t="s">
        <v>87</v>
      </c>
      <c r="AV2810" s="14" t="s">
        <v>172</v>
      </c>
      <c r="AW2810" s="14" t="s">
        <v>38</v>
      </c>
      <c r="AX2810" s="14" t="s">
        <v>85</v>
      </c>
      <c r="AY2810" s="217" t="s">
        <v>165</v>
      </c>
    </row>
    <row r="2811" spans="1:65" s="2" customFormat="1" ht="37.9" customHeight="1">
      <c r="A2811" s="37"/>
      <c r="B2811" s="38"/>
      <c r="C2811" s="176" t="s">
        <v>3456</v>
      </c>
      <c r="D2811" s="176" t="s">
        <v>167</v>
      </c>
      <c r="E2811" s="177" t="s">
        <v>906</v>
      </c>
      <c r="F2811" s="178" t="s">
        <v>3457</v>
      </c>
      <c r="G2811" s="179" t="s">
        <v>297</v>
      </c>
      <c r="H2811" s="180">
        <v>1</v>
      </c>
      <c r="I2811" s="181"/>
      <c r="J2811" s="182">
        <f>ROUND(I2811*H2811,2)</f>
        <v>0</v>
      </c>
      <c r="K2811" s="178" t="s">
        <v>21</v>
      </c>
      <c r="L2811" s="42"/>
      <c r="M2811" s="183" t="s">
        <v>21</v>
      </c>
      <c r="N2811" s="184" t="s">
        <v>48</v>
      </c>
      <c r="O2811" s="67"/>
      <c r="P2811" s="185">
        <f>O2811*H2811</f>
        <v>0</v>
      </c>
      <c r="Q2811" s="185">
        <v>0</v>
      </c>
      <c r="R2811" s="185">
        <f>Q2811*H2811</f>
        <v>0</v>
      </c>
      <c r="S2811" s="185">
        <v>0</v>
      </c>
      <c r="T2811" s="186">
        <f>S2811*H2811</f>
        <v>0</v>
      </c>
      <c r="U2811" s="37"/>
      <c r="V2811" s="37"/>
      <c r="W2811" s="37"/>
      <c r="X2811" s="37"/>
      <c r="Y2811" s="37"/>
      <c r="Z2811" s="37"/>
      <c r="AA2811" s="37"/>
      <c r="AB2811" s="37"/>
      <c r="AC2811" s="37"/>
      <c r="AD2811" s="37"/>
      <c r="AE2811" s="37"/>
      <c r="AR2811" s="187" t="s">
        <v>286</v>
      </c>
      <c r="AT2811" s="187" t="s">
        <v>167</v>
      </c>
      <c r="AU2811" s="187" t="s">
        <v>87</v>
      </c>
      <c r="AY2811" s="20" t="s">
        <v>165</v>
      </c>
      <c r="BE2811" s="188">
        <f>IF(N2811="základní",J2811,0)</f>
        <v>0</v>
      </c>
      <c r="BF2811" s="188">
        <f>IF(N2811="snížená",J2811,0)</f>
        <v>0</v>
      </c>
      <c r="BG2811" s="188">
        <f>IF(N2811="zákl. přenesená",J2811,0)</f>
        <v>0</v>
      </c>
      <c r="BH2811" s="188">
        <f>IF(N2811="sníž. přenesená",J2811,0)</f>
        <v>0</v>
      </c>
      <c r="BI2811" s="188">
        <f>IF(N2811="nulová",J2811,0)</f>
        <v>0</v>
      </c>
      <c r="BJ2811" s="20" t="s">
        <v>85</v>
      </c>
      <c r="BK2811" s="188">
        <f>ROUND(I2811*H2811,2)</f>
        <v>0</v>
      </c>
      <c r="BL2811" s="20" t="s">
        <v>286</v>
      </c>
      <c r="BM2811" s="187" t="s">
        <v>3458</v>
      </c>
    </row>
    <row r="2812" spans="1:65" s="2" customFormat="1" ht="87.75">
      <c r="A2812" s="37"/>
      <c r="B2812" s="38"/>
      <c r="C2812" s="39"/>
      <c r="D2812" s="189" t="s">
        <v>174</v>
      </c>
      <c r="E2812" s="39"/>
      <c r="F2812" s="190" t="s">
        <v>3459</v>
      </c>
      <c r="G2812" s="39"/>
      <c r="H2812" s="39"/>
      <c r="I2812" s="191"/>
      <c r="J2812" s="39"/>
      <c r="K2812" s="39"/>
      <c r="L2812" s="42"/>
      <c r="M2812" s="192"/>
      <c r="N2812" s="193"/>
      <c r="O2812" s="67"/>
      <c r="P2812" s="67"/>
      <c r="Q2812" s="67"/>
      <c r="R2812" s="67"/>
      <c r="S2812" s="67"/>
      <c r="T2812" s="68"/>
      <c r="U2812" s="37"/>
      <c r="V2812" s="37"/>
      <c r="W2812" s="37"/>
      <c r="X2812" s="37"/>
      <c r="Y2812" s="37"/>
      <c r="Z2812" s="37"/>
      <c r="AA2812" s="37"/>
      <c r="AB2812" s="37"/>
      <c r="AC2812" s="37"/>
      <c r="AD2812" s="37"/>
      <c r="AE2812" s="37"/>
      <c r="AT2812" s="20" t="s">
        <v>174</v>
      </c>
      <c r="AU2812" s="20" t="s">
        <v>87</v>
      </c>
    </row>
    <row r="2813" spans="1:65" s="13" customFormat="1" ht="11.25">
      <c r="B2813" s="196"/>
      <c r="C2813" s="197"/>
      <c r="D2813" s="189" t="s">
        <v>178</v>
      </c>
      <c r="E2813" s="198" t="s">
        <v>21</v>
      </c>
      <c r="F2813" s="199" t="s">
        <v>3460</v>
      </c>
      <c r="G2813" s="197"/>
      <c r="H2813" s="200">
        <v>1</v>
      </c>
      <c r="I2813" s="201"/>
      <c r="J2813" s="197"/>
      <c r="K2813" s="197"/>
      <c r="L2813" s="202"/>
      <c r="M2813" s="203"/>
      <c r="N2813" s="204"/>
      <c r="O2813" s="204"/>
      <c r="P2813" s="204"/>
      <c r="Q2813" s="204"/>
      <c r="R2813" s="204"/>
      <c r="S2813" s="204"/>
      <c r="T2813" s="205"/>
      <c r="AT2813" s="206" t="s">
        <v>178</v>
      </c>
      <c r="AU2813" s="206" t="s">
        <v>87</v>
      </c>
      <c r="AV2813" s="13" t="s">
        <v>87</v>
      </c>
      <c r="AW2813" s="13" t="s">
        <v>38</v>
      </c>
      <c r="AX2813" s="13" t="s">
        <v>77</v>
      </c>
      <c r="AY2813" s="206" t="s">
        <v>165</v>
      </c>
    </row>
    <row r="2814" spans="1:65" s="14" customFormat="1" ht="11.25">
      <c r="B2814" s="207"/>
      <c r="C2814" s="208"/>
      <c r="D2814" s="189" t="s">
        <v>178</v>
      </c>
      <c r="E2814" s="209" t="s">
        <v>21</v>
      </c>
      <c r="F2814" s="210" t="s">
        <v>180</v>
      </c>
      <c r="G2814" s="208"/>
      <c r="H2814" s="211">
        <v>1</v>
      </c>
      <c r="I2814" s="212"/>
      <c r="J2814" s="208"/>
      <c r="K2814" s="208"/>
      <c r="L2814" s="213"/>
      <c r="M2814" s="214"/>
      <c r="N2814" s="215"/>
      <c r="O2814" s="215"/>
      <c r="P2814" s="215"/>
      <c r="Q2814" s="215"/>
      <c r="R2814" s="215"/>
      <c r="S2814" s="215"/>
      <c r="T2814" s="216"/>
      <c r="AT2814" s="217" t="s">
        <v>178</v>
      </c>
      <c r="AU2814" s="217" t="s">
        <v>87</v>
      </c>
      <c r="AV2814" s="14" t="s">
        <v>172</v>
      </c>
      <c r="AW2814" s="14" t="s">
        <v>38</v>
      </c>
      <c r="AX2814" s="14" t="s">
        <v>85</v>
      </c>
      <c r="AY2814" s="217" t="s">
        <v>165</v>
      </c>
    </row>
    <row r="2815" spans="1:65" s="2" customFormat="1" ht="44.25" customHeight="1">
      <c r="A2815" s="37"/>
      <c r="B2815" s="38"/>
      <c r="C2815" s="176" t="s">
        <v>3461</v>
      </c>
      <c r="D2815" s="176" t="s">
        <v>167</v>
      </c>
      <c r="E2815" s="177" t="s">
        <v>939</v>
      </c>
      <c r="F2815" s="178" t="s">
        <v>3462</v>
      </c>
      <c r="G2815" s="179" t="s">
        <v>297</v>
      </c>
      <c r="H2815" s="180">
        <v>2</v>
      </c>
      <c r="I2815" s="181"/>
      <c r="J2815" s="182">
        <f>ROUND(I2815*H2815,2)</f>
        <v>0</v>
      </c>
      <c r="K2815" s="178" t="s">
        <v>21</v>
      </c>
      <c r="L2815" s="42"/>
      <c r="M2815" s="183" t="s">
        <v>21</v>
      </c>
      <c r="N2815" s="184" t="s">
        <v>48</v>
      </c>
      <c r="O2815" s="67"/>
      <c r="P2815" s="185">
        <f>O2815*H2815</f>
        <v>0</v>
      </c>
      <c r="Q2815" s="185">
        <v>0</v>
      </c>
      <c r="R2815" s="185">
        <f>Q2815*H2815</f>
        <v>0</v>
      </c>
      <c r="S2815" s="185">
        <v>0</v>
      </c>
      <c r="T2815" s="186">
        <f>S2815*H2815</f>
        <v>0</v>
      </c>
      <c r="U2815" s="37"/>
      <c r="V2815" s="37"/>
      <c r="W2815" s="37"/>
      <c r="X2815" s="37"/>
      <c r="Y2815" s="37"/>
      <c r="Z2815" s="37"/>
      <c r="AA2815" s="37"/>
      <c r="AB2815" s="37"/>
      <c r="AC2815" s="37"/>
      <c r="AD2815" s="37"/>
      <c r="AE2815" s="37"/>
      <c r="AR2815" s="187" t="s">
        <v>286</v>
      </c>
      <c r="AT2815" s="187" t="s">
        <v>167</v>
      </c>
      <c r="AU2815" s="187" t="s">
        <v>87</v>
      </c>
      <c r="AY2815" s="20" t="s">
        <v>165</v>
      </c>
      <c r="BE2815" s="188">
        <f>IF(N2815="základní",J2815,0)</f>
        <v>0</v>
      </c>
      <c r="BF2815" s="188">
        <f>IF(N2815="snížená",J2815,0)</f>
        <v>0</v>
      </c>
      <c r="BG2815" s="188">
        <f>IF(N2815="zákl. přenesená",J2815,0)</f>
        <v>0</v>
      </c>
      <c r="BH2815" s="188">
        <f>IF(N2815="sníž. přenesená",J2815,0)</f>
        <v>0</v>
      </c>
      <c r="BI2815" s="188">
        <f>IF(N2815="nulová",J2815,0)</f>
        <v>0</v>
      </c>
      <c r="BJ2815" s="20" t="s">
        <v>85</v>
      </c>
      <c r="BK2815" s="188">
        <f>ROUND(I2815*H2815,2)</f>
        <v>0</v>
      </c>
      <c r="BL2815" s="20" t="s">
        <v>286</v>
      </c>
      <c r="BM2815" s="187" t="s">
        <v>3463</v>
      </c>
    </row>
    <row r="2816" spans="1:65" s="2" customFormat="1" ht="48.75">
      <c r="A2816" s="37"/>
      <c r="B2816" s="38"/>
      <c r="C2816" s="39"/>
      <c r="D2816" s="189" t="s">
        <v>174</v>
      </c>
      <c r="E2816" s="39"/>
      <c r="F2816" s="190" t="s">
        <v>3464</v>
      </c>
      <c r="G2816" s="39"/>
      <c r="H2816" s="39"/>
      <c r="I2816" s="191"/>
      <c r="J2816" s="39"/>
      <c r="K2816" s="39"/>
      <c r="L2816" s="42"/>
      <c r="M2816" s="192"/>
      <c r="N2816" s="193"/>
      <c r="O2816" s="67"/>
      <c r="P2816" s="67"/>
      <c r="Q2816" s="67"/>
      <c r="R2816" s="67"/>
      <c r="S2816" s="67"/>
      <c r="T2816" s="68"/>
      <c r="U2816" s="37"/>
      <c r="V2816" s="37"/>
      <c r="W2816" s="37"/>
      <c r="X2816" s="37"/>
      <c r="Y2816" s="37"/>
      <c r="Z2816" s="37"/>
      <c r="AA2816" s="37"/>
      <c r="AB2816" s="37"/>
      <c r="AC2816" s="37"/>
      <c r="AD2816" s="37"/>
      <c r="AE2816" s="37"/>
      <c r="AT2816" s="20" t="s">
        <v>174</v>
      </c>
      <c r="AU2816" s="20" t="s">
        <v>87</v>
      </c>
    </row>
    <row r="2817" spans="1:65" s="13" customFormat="1" ht="11.25">
      <c r="B2817" s="196"/>
      <c r="C2817" s="197"/>
      <c r="D2817" s="189" t="s">
        <v>178</v>
      </c>
      <c r="E2817" s="198" t="s">
        <v>21</v>
      </c>
      <c r="F2817" s="199" t="s">
        <v>3465</v>
      </c>
      <c r="G2817" s="197"/>
      <c r="H2817" s="200">
        <v>2</v>
      </c>
      <c r="I2817" s="201"/>
      <c r="J2817" s="197"/>
      <c r="K2817" s="197"/>
      <c r="L2817" s="202"/>
      <c r="M2817" s="203"/>
      <c r="N2817" s="204"/>
      <c r="O2817" s="204"/>
      <c r="P2817" s="204"/>
      <c r="Q2817" s="204"/>
      <c r="R2817" s="204"/>
      <c r="S2817" s="204"/>
      <c r="T2817" s="205"/>
      <c r="AT2817" s="206" t="s">
        <v>178</v>
      </c>
      <c r="AU2817" s="206" t="s">
        <v>87</v>
      </c>
      <c r="AV2817" s="13" t="s">
        <v>87</v>
      </c>
      <c r="AW2817" s="13" t="s">
        <v>38</v>
      </c>
      <c r="AX2817" s="13" t="s">
        <v>77</v>
      </c>
      <c r="AY2817" s="206" t="s">
        <v>165</v>
      </c>
    </row>
    <row r="2818" spans="1:65" s="14" customFormat="1" ht="11.25">
      <c r="B2818" s="207"/>
      <c r="C2818" s="208"/>
      <c r="D2818" s="189" t="s">
        <v>178</v>
      </c>
      <c r="E2818" s="209" t="s">
        <v>21</v>
      </c>
      <c r="F2818" s="210" t="s">
        <v>180</v>
      </c>
      <c r="G2818" s="208"/>
      <c r="H2818" s="211">
        <v>2</v>
      </c>
      <c r="I2818" s="212"/>
      <c r="J2818" s="208"/>
      <c r="K2818" s="208"/>
      <c r="L2818" s="213"/>
      <c r="M2818" s="214"/>
      <c r="N2818" s="215"/>
      <c r="O2818" s="215"/>
      <c r="P2818" s="215"/>
      <c r="Q2818" s="215"/>
      <c r="R2818" s="215"/>
      <c r="S2818" s="215"/>
      <c r="T2818" s="216"/>
      <c r="AT2818" s="217" t="s">
        <v>178</v>
      </c>
      <c r="AU2818" s="217" t="s">
        <v>87</v>
      </c>
      <c r="AV2818" s="14" t="s">
        <v>172</v>
      </c>
      <c r="AW2818" s="14" t="s">
        <v>38</v>
      </c>
      <c r="AX2818" s="14" t="s">
        <v>85</v>
      </c>
      <c r="AY2818" s="217" t="s">
        <v>165</v>
      </c>
    </row>
    <row r="2819" spans="1:65" s="2" customFormat="1" ht="44.25" customHeight="1">
      <c r="A2819" s="37"/>
      <c r="B2819" s="38"/>
      <c r="C2819" s="176" t="s">
        <v>3466</v>
      </c>
      <c r="D2819" s="176" t="s">
        <v>167</v>
      </c>
      <c r="E2819" s="177" t="s">
        <v>948</v>
      </c>
      <c r="F2819" s="178" t="s">
        <v>3467</v>
      </c>
      <c r="G2819" s="179" t="s">
        <v>297</v>
      </c>
      <c r="H2819" s="180">
        <v>1</v>
      </c>
      <c r="I2819" s="181"/>
      <c r="J2819" s="182">
        <f>ROUND(I2819*H2819,2)</f>
        <v>0</v>
      </c>
      <c r="K2819" s="178" t="s">
        <v>21</v>
      </c>
      <c r="L2819" s="42"/>
      <c r="M2819" s="183" t="s">
        <v>21</v>
      </c>
      <c r="N2819" s="184" t="s">
        <v>48</v>
      </c>
      <c r="O2819" s="67"/>
      <c r="P2819" s="185">
        <f>O2819*H2819</f>
        <v>0</v>
      </c>
      <c r="Q2819" s="185">
        <v>0</v>
      </c>
      <c r="R2819" s="185">
        <f>Q2819*H2819</f>
        <v>0</v>
      </c>
      <c r="S2819" s="185">
        <v>0</v>
      </c>
      <c r="T2819" s="186">
        <f>S2819*H2819</f>
        <v>0</v>
      </c>
      <c r="U2819" s="37"/>
      <c r="V2819" s="37"/>
      <c r="W2819" s="37"/>
      <c r="X2819" s="37"/>
      <c r="Y2819" s="37"/>
      <c r="Z2819" s="37"/>
      <c r="AA2819" s="37"/>
      <c r="AB2819" s="37"/>
      <c r="AC2819" s="37"/>
      <c r="AD2819" s="37"/>
      <c r="AE2819" s="37"/>
      <c r="AR2819" s="187" t="s">
        <v>286</v>
      </c>
      <c r="AT2819" s="187" t="s">
        <v>167</v>
      </c>
      <c r="AU2819" s="187" t="s">
        <v>87</v>
      </c>
      <c r="AY2819" s="20" t="s">
        <v>165</v>
      </c>
      <c r="BE2819" s="188">
        <f>IF(N2819="základní",J2819,0)</f>
        <v>0</v>
      </c>
      <c r="BF2819" s="188">
        <f>IF(N2819="snížená",J2819,0)</f>
        <v>0</v>
      </c>
      <c r="BG2819" s="188">
        <f>IF(N2819="zákl. přenesená",J2819,0)</f>
        <v>0</v>
      </c>
      <c r="BH2819" s="188">
        <f>IF(N2819="sníž. přenesená",J2819,0)</f>
        <v>0</v>
      </c>
      <c r="BI2819" s="188">
        <f>IF(N2819="nulová",J2819,0)</f>
        <v>0</v>
      </c>
      <c r="BJ2819" s="20" t="s">
        <v>85</v>
      </c>
      <c r="BK2819" s="188">
        <f>ROUND(I2819*H2819,2)</f>
        <v>0</v>
      </c>
      <c r="BL2819" s="20" t="s">
        <v>286</v>
      </c>
      <c r="BM2819" s="187" t="s">
        <v>3468</v>
      </c>
    </row>
    <row r="2820" spans="1:65" s="2" customFormat="1" ht="48.75">
      <c r="A2820" s="37"/>
      <c r="B2820" s="38"/>
      <c r="C2820" s="39"/>
      <c r="D2820" s="189" t="s">
        <v>174</v>
      </c>
      <c r="E2820" s="39"/>
      <c r="F2820" s="190" t="s">
        <v>3469</v>
      </c>
      <c r="G2820" s="39"/>
      <c r="H2820" s="39"/>
      <c r="I2820" s="191"/>
      <c r="J2820" s="39"/>
      <c r="K2820" s="39"/>
      <c r="L2820" s="42"/>
      <c r="M2820" s="192"/>
      <c r="N2820" s="193"/>
      <c r="O2820" s="67"/>
      <c r="P2820" s="67"/>
      <c r="Q2820" s="67"/>
      <c r="R2820" s="67"/>
      <c r="S2820" s="67"/>
      <c r="T2820" s="68"/>
      <c r="U2820" s="37"/>
      <c r="V2820" s="37"/>
      <c r="W2820" s="37"/>
      <c r="X2820" s="37"/>
      <c r="Y2820" s="37"/>
      <c r="Z2820" s="37"/>
      <c r="AA2820" s="37"/>
      <c r="AB2820" s="37"/>
      <c r="AC2820" s="37"/>
      <c r="AD2820" s="37"/>
      <c r="AE2820" s="37"/>
      <c r="AT2820" s="20" t="s">
        <v>174</v>
      </c>
      <c r="AU2820" s="20" t="s">
        <v>87</v>
      </c>
    </row>
    <row r="2821" spans="1:65" s="13" customFormat="1" ht="11.25">
      <c r="B2821" s="196"/>
      <c r="C2821" s="197"/>
      <c r="D2821" s="189" t="s">
        <v>178</v>
      </c>
      <c r="E2821" s="198" t="s">
        <v>21</v>
      </c>
      <c r="F2821" s="199" t="s">
        <v>3470</v>
      </c>
      <c r="G2821" s="197"/>
      <c r="H2821" s="200">
        <v>1</v>
      </c>
      <c r="I2821" s="201"/>
      <c r="J2821" s="197"/>
      <c r="K2821" s="197"/>
      <c r="L2821" s="202"/>
      <c r="M2821" s="203"/>
      <c r="N2821" s="204"/>
      <c r="O2821" s="204"/>
      <c r="P2821" s="204"/>
      <c r="Q2821" s="204"/>
      <c r="R2821" s="204"/>
      <c r="S2821" s="204"/>
      <c r="T2821" s="205"/>
      <c r="AT2821" s="206" t="s">
        <v>178</v>
      </c>
      <c r="AU2821" s="206" t="s">
        <v>87</v>
      </c>
      <c r="AV2821" s="13" t="s">
        <v>87</v>
      </c>
      <c r="AW2821" s="13" t="s">
        <v>38</v>
      </c>
      <c r="AX2821" s="13" t="s">
        <v>77</v>
      </c>
      <c r="AY2821" s="206" t="s">
        <v>165</v>
      </c>
    </row>
    <row r="2822" spans="1:65" s="14" customFormat="1" ht="11.25">
      <c r="B2822" s="207"/>
      <c r="C2822" s="208"/>
      <c r="D2822" s="189" t="s">
        <v>178</v>
      </c>
      <c r="E2822" s="209" t="s">
        <v>21</v>
      </c>
      <c r="F2822" s="210" t="s">
        <v>180</v>
      </c>
      <c r="G2822" s="208"/>
      <c r="H2822" s="211">
        <v>1</v>
      </c>
      <c r="I2822" s="212"/>
      <c r="J2822" s="208"/>
      <c r="K2822" s="208"/>
      <c r="L2822" s="213"/>
      <c r="M2822" s="214"/>
      <c r="N2822" s="215"/>
      <c r="O2822" s="215"/>
      <c r="P2822" s="215"/>
      <c r="Q2822" s="215"/>
      <c r="R2822" s="215"/>
      <c r="S2822" s="215"/>
      <c r="T2822" s="216"/>
      <c r="AT2822" s="217" t="s">
        <v>178</v>
      </c>
      <c r="AU2822" s="217" t="s">
        <v>87</v>
      </c>
      <c r="AV2822" s="14" t="s">
        <v>172</v>
      </c>
      <c r="AW2822" s="14" t="s">
        <v>38</v>
      </c>
      <c r="AX2822" s="14" t="s">
        <v>85</v>
      </c>
      <c r="AY2822" s="217" t="s">
        <v>165</v>
      </c>
    </row>
    <row r="2823" spans="1:65" s="2" customFormat="1" ht="44.25" customHeight="1">
      <c r="A2823" s="37"/>
      <c r="B2823" s="38"/>
      <c r="C2823" s="176" t="s">
        <v>3471</v>
      </c>
      <c r="D2823" s="176" t="s">
        <v>167</v>
      </c>
      <c r="E2823" s="177" t="s">
        <v>955</v>
      </c>
      <c r="F2823" s="178" t="s">
        <v>3472</v>
      </c>
      <c r="G2823" s="179" t="s">
        <v>297</v>
      </c>
      <c r="H2823" s="180">
        <v>2</v>
      </c>
      <c r="I2823" s="181"/>
      <c r="J2823" s="182">
        <f>ROUND(I2823*H2823,2)</f>
        <v>0</v>
      </c>
      <c r="K2823" s="178" t="s">
        <v>21</v>
      </c>
      <c r="L2823" s="42"/>
      <c r="M2823" s="183" t="s">
        <v>21</v>
      </c>
      <c r="N2823" s="184" t="s">
        <v>48</v>
      </c>
      <c r="O2823" s="67"/>
      <c r="P2823" s="185">
        <f>O2823*H2823</f>
        <v>0</v>
      </c>
      <c r="Q2823" s="185">
        <v>0</v>
      </c>
      <c r="R2823" s="185">
        <f>Q2823*H2823</f>
        <v>0</v>
      </c>
      <c r="S2823" s="185">
        <v>0</v>
      </c>
      <c r="T2823" s="186">
        <f>S2823*H2823</f>
        <v>0</v>
      </c>
      <c r="U2823" s="37"/>
      <c r="V2823" s="37"/>
      <c r="W2823" s="37"/>
      <c r="X2823" s="37"/>
      <c r="Y2823" s="37"/>
      <c r="Z2823" s="37"/>
      <c r="AA2823" s="37"/>
      <c r="AB2823" s="37"/>
      <c r="AC2823" s="37"/>
      <c r="AD2823" s="37"/>
      <c r="AE2823" s="37"/>
      <c r="AR2823" s="187" t="s">
        <v>286</v>
      </c>
      <c r="AT2823" s="187" t="s">
        <v>167</v>
      </c>
      <c r="AU2823" s="187" t="s">
        <v>87</v>
      </c>
      <c r="AY2823" s="20" t="s">
        <v>165</v>
      </c>
      <c r="BE2823" s="188">
        <f>IF(N2823="základní",J2823,0)</f>
        <v>0</v>
      </c>
      <c r="BF2823" s="188">
        <f>IF(N2823="snížená",J2823,0)</f>
        <v>0</v>
      </c>
      <c r="BG2823" s="188">
        <f>IF(N2823="zákl. přenesená",J2823,0)</f>
        <v>0</v>
      </c>
      <c r="BH2823" s="188">
        <f>IF(N2823="sníž. přenesená",J2823,0)</f>
        <v>0</v>
      </c>
      <c r="BI2823" s="188">
        <f>IF(N2823="nulová",J2823,0)</f>
        <v>0</v>
      </c>
      <c r="BJ2823" s="20" t="s">
        <v>85</v>
      </c>
      <c r="BK2823" s="188">
        <f>ROUND(I2823*H2823,2)</f>
        <v>0</v>
      </c>
      <c r="BL2823" s="20" t="s">
        <v>286</v>
      </c>
      <c r="BM2823" s="187" t="s">
        <v>3473</v>
      </c>
    </row>
    <row r="2824" spans="1:65" s="2" customFormat="1" ht="48.75">
      <c r="A2824" s="37"/>
      <c r="B2824" s="38"/>
      <c r="C2824" s="39"/>
      <c r="D2824" s="189" t="s">
        <v>174</v>
      </c>
      <c r="E2824" s="39"/>
      <c r="F2824" s="190" t="s">
        <v>3474</v>
      </c>
      <c r="G2824" s="39"/>
      <c r="H2824" s="39"/>
      <c r="I2824" s="191"/>
      <c r="J2824" s="39"/>
      <c r="K2824" s="39"/>
      <c r="L2824" s="42"/>
      <c r="M2824" s="192"/>
      <c r="N2824" s="193"/>
      <c r="O2824" s="67"/>
      <c r="P2824" s="67"/>
      <c r="Q2824" s="67"/>
      <c r="R2824" s="67"/>
      <c r="S2824" s="67"/>
      <c r="T2824" s="68"/>
      <c r="U2824" s="37"/>
      <c r="V2824" s="37"/>
      <c r="W2824" s="37"/>
      <c r="X2824" s="37"/>
      <c r="Y2824" s="37"/>
      <c r="Z2824" s="37"/>
      <c r="AA2824" s="37"/>
      <c r="AB2824" s="37"/>
      <c r="AC2824" s="37"/>
      <c r="AD2824" s="37"/>
      <c r="AE2824" s="37"/>
      <c r="AT2824" s="20" t="s">
        <v>174</v>
      </c>
      <c r="AU2824" s="20" t="s">
        <v>87</v>
      </c>
    </row>
    <row r="2825" spans="1:65" s="13" customFormat="1" ht="11.25">
      <c r="B2825" s="196"/>
      <c r="C2825" s="197"/>
      <c r="D2825" s="189" t="s">
        <v>178</v>
      </c>
      <c r="E2825" s="198" t="s">
        <v>21</v>
      </c>
      <c r="F2825" s="199" t="s">
        <v>3475</v>
      </c>
      <c r="G2825" s="197"/>
      <c r="H2825" s="200">
        <v>2</v>
      </c>
      <c r="I2825" s="201"/>
      <c r="J2825" s="197"/>
      <c r="K2825" s="197"/>
      <c r="L2825" s="202"/>
      <c r="M2825" s="203"/>
      <c r="N2825" s="204"/>
      <c r="O2825" s="204"/>
      <c r="P2825" s="204"/>
      <c r="Q2825" s="204"/>
      <c r="R2825" s="204"/>
      <c r="S2825" s="204"/>
      <c r="T2825" s="205"/>
      <c r="AT2825" s="206" t="s">
        <v>178</v>
      </c>
      <c r="AU2825" s="206" t="s">
        <v>87</v>
      </c>
      <c r="AV2825" s="13" t="s">
        <v>87</v>
      </c>
      <c r="AW2825" s="13" t="s">
        <v>38</v>
      </c>
      <c r="AX2825" s="13" t="s">
        <v>77</v>
      </c>
      <c r="AY2825" s="206" t="s">
        <v>165</v>
      </c>
    </row>
    <row r="2826" spans="1:65" s="14" customFormat="1" ht="11.25">
      <c r="B2826" s="207"/>
      <c r="C2826" s="208"/>
      <c r="D2826" s="189" t="s">
        <v>178</v>
      </c>
      <c r="E2826" s="209" t="s">
        <v>21</v>
      </c>
      <c r="F2826" s="210" t="s">
        <v>180</v>
      </c>
      <c r="G2826" s="208"/>
      <c r="H2826" s="211">
        <v>2</v>
      </c>
      <c r="I2826" s="212"/>
      <c r="J2826" s="208"/>
      <c r="K2826" s="208"/>
      <c r="L2826" s="213"/>
      <c r="M2826" s="214"/>
      <c r="N2826" s="215"/>
      <c r="O2826" s="215"/>
      <c r="P2826" s="215"/>
      <c r="Q2826" s="215"/>
      <c r="R2826" s="215"/>
      <c r="S2826" s="215"/>
      <c r="T2826" s="216"/>
      <c r="AT2826" s="217" t="s">
        <v>178</v>
      </c>
      <c r="AU2826" s="217" t="s">
        <v>87</v>
      </c>
      <c r="AV2826" s="14" t="s">
        <v>172</v>
      </c>
      <c r="AW2826" s="14" t="s">
        <v>38</v>
      </c>
      <c r="AX2826" s="14" t="s">
        <v>85</v>
      </c>
      <c r="AY2826" s="217" t="s">
        <v>165</v>
      </c>
    </row>
    <row r="2827" spans="1:65" s="2" customFormat="1" ht="44.25" customHeight="1">
      <c r="A2827" s="37"/>
      <c r="B2827" s="38"/>
      <c r="C2827" s="176" t="s">
        <v>3476</v>
      </c>
      <c r="D2827" s="176" t="s">
        <v>167</v>
      </c>
      <c r="E2827" s="177" t="s">
        <v>961</v>
      </c>
      <c r="F2827" s="178" t="s">
        <v>3477</v>
      </c>
      <c r="G2827" s="179" t="s">
        <v>297</v>
      </c>
      <c r="H2827" s="180">
        <v>1</v>
      </c>
      <c r="I2827" s="181"/>
      <c r="J2827" s="182">
        <f>ROUND(I2827*H2827,2)</f>
        <v>0</v>
      </c>
      <c r="K2827" s="178" t="s">
        <v>21</v>
      </c>
      <c r="L2827" s="42"/>
      <c r="M2827" s="183" t="s">
        <v>21</v>
      </c>
      <c r="N2827" s="184" t="s">
        <v>48</v>
      </c>
      <c r="O2827" s="67"/>
      <c r="P2827" s="185">
        <f>O2827*H2827</f>
        <v>0</v>
      </c>
      <c r="Q2827" s="185">
        <v>0</v>
      </c>
      <c r="R2827" s="185">
        <f>Q2827*H2827</f>
        <v>0</v>
      </c>
      <c r="S2827" s="185">
        <v>0</v>
      </c>
      <c r="T2827" s="186">
        <f>S2827*H2827</f>
        <v>0</v>
      </c>
      <c r="U2827" s="37"/>
      <c r="V2827" s="37"/>
      <c r="W2827" s="37"/>
      <c r="X2827" s="37"/>
      <c r="Y2827" s="37"/>
      <c r="Z2827" s="37"/>
      <c r="AA2827" s="37"/>
      <c r="AB2827" s="37"/>
      <c r="AC2827" s="37"/>
      <c r="AD2827" s="37"/>
      <c r="AE2827" s="37"/>
      <c r="AR2827" s="187" t="s">
        <v>286</v>
      </c>
      <c r="AT2827" s="187" t="s">
        <v>167</v>
      </c>
      <c r="AU2827" s="187" t="s">
        <v>87</v>
      </c>
      <c r="AY2827" s="20" t="s">
        <v>165</v>
      </c>
      <c r="BE2827" s="188">
        <f>IF(N2827="základní",J2827,0)</f>
        <v>0</v>
      </c>
      <c r="BF2827" s="188">
        <f>IF(N2827="snížená",J2827,0)</f>
        <v>0</v>
      </c>
      <c r="BG2827" s="188">
        <f>IF(N2827="zákl. přenesená",J2827,0)</f>
        <v>0</v>
      </c>
      <c r="BH2827" s="188">
        <f>IF(N2827="sníž. přenesená",J2827,0)</f>
        <v>0</v>
      </c>
      <c r="BI2827" s="188">
        <f>IF(N2827="nulová",J2827,0)</f>
        <v>0</v>
      </c>
      <c r="BJ2827" s="20" t="s">
        <v>85</v>
      </c>
      <c r="BK2827" s="188">
        <f>ROUND(I2827*H2827,2)</f>
        <v>0</v>
      </c>
      <c r="BL2827" s="20" t="s">
        <v>286</v>
      </c>
      <c r="BM2827" s="187" t="s">
        <v>3478</v>
      </c>
    </row>
    <row r="2828" spans="1:65" s="2" customFormat="1" ht="68.25">
      <c r="A2828" s="37"/>
      <c r="B2828" s="38"/>
      <c r="C2828" s="39"/>
      <c r="D2828" s="189" t="s">
        <v>174</v>
      </c>
      <c r="E2828" s="39"/>
      <c r="F2828" s="190" t="s">
        <v>3479</v>
      </c>
      <c r="G2828" s="39"/>
      <c r="H2828" s="39"/>
      <c r="I2828" s="191"/>
      <c r="J2828" s="39"/>
      <c r="K2828" s="39"/>
      <c r="L2828" s="42"/>
      <c r="M2828" s="192"/>
      <c r="N2828" s="193"/>
      <c r="O2828" s="67"/>
      <c r="P2828" s="67"/>
      <c r="Q2828" s="67"/>
      <c r="R2828" s="67"/>
      <c r="S2828" s="67"/>
      <c r="T2828" s="68"/>
      <c r="U2828" s="37"/>
      <c r="V2828" s="37"/>
      <c r="W2828" s="37"/>
      <c r="X2828" s="37"/>
      <c r="Y2828" s="37"/>
      <c r="Z2828" s="37"/>
      <c r="AA2828" s="37"/>
      <c r="AB2828" s="37"/>
      <c r="AC2828" s="37"/>
      <c r="AD2828" s="37"/>
      <c r="AE2828" s="37"/>
      <c r="AT2828" s="20" t="s">
        <v>174</v>
      </c>
      <c r="AU2828" s="20" t="s">
        <v>87</v>
      </c>
    </row>
    <row r="2829" spans="1:65" s="13" customFormat="1" ht="11.25">
      <c r="B2829" s="196"/>
      <c r="C2829" s="197"/>
      <c r="D2829" s="189" t="s">
        <v>178</v>
      </c>
      <c r="E2829" s="198" t="s">
        <v>21</v>
      </c>
      <c r="F2829" s="199" t="s">
        <v>3480</v>
      </c>
      <c r="G2829" s="197"/>
      <c r="H2829" s="200">
        <v>1</v>
      </c>
      <c r="I2829" s="201"/>
      <c r="J2829" s="197"/>
      <c r="K2829" s="197"/>
      <c r="L2829" s="202"/>
      <c r="M2829" s="203"/>
      <c r="N2829" s="204"/>
      <c r="O2829" s="204"/>
      <c r="P2829" s="204"/>
      <c r="Q2829" s="204"/>
      <c r="R2829" s="204"/>
      <c r="S2829" s="204"/>
      <c r="T2829" s="205"/>
      <c r="AT2829" s="206" t="s">
        <v>178</v>
      </c>
      <c r="AU2829" s="206" t="s">
        <v>87</v>
      </c>
      <c r="AV2829" s="13" t="s">
        <v>87</v>
      </c>
      <c r="AW2829" s="13" t="s">
        <v>38</v>
      </c>
      <c r="AX2829" s="13" t="s">
        <v>77</v>
      </c>
      <c r="AY2829" s="206" t="s">
        <v>165</v>
      </c>
    </row>
    <row r="2830" spans="1:65" s="14" customFormat="1" ht="11.25">
      <c r="B2830" s="207"/>
      <c r="C2830" s="208"/>
      <c r="D2830" s="189" t="s">
        <v>178</v>
      </c>
      <c r="E2830" s="209" t="s">
        <v>21</v>
      </c>
      <c r="F2830" s="210" t="s">
        <v>180</v>
      </c>
      <c r="G2830" s="208"/>
      <c r="H2830" s="211">
        <v>1</v>
      </c>
      <c r="I2830" s="212"/>
      <c r="J2830" s="208"/>
      <c r="K2830" s="208"/>
      <c r="L2830" s="213"/>
      <c r="M2830" s="214"/>
      <c r="N2830" s="215"/>
      <c r="O2830" s="215"/>
      <c r="P2830" s="215"/>
      <c r="Q2830" s="215"/>
      <c r="R2830" s="215"/>
      <c r="S2830" s="215"/>
      <c r="T2830" s="216"/>
      <c r="AT2830" s="217" t="s">
        <v>178</v>
      </c>
      <c r="AU2830" s="217" t="s">
        <v>87</v>
      </c>
      <c r="AV2830" s="14" t="s">
        <v>172</v>
      </c>
      <c r="AW2830" s="14" t="s">
        <v>38</v>
      </c>
      <c r="AX2830" s="14" t="s">
        <v>85</v>
      </c>
      <c r="AY2830" s="217" t="s">
        <v>165</v>
      </c>
    </row>
    <row r="2831" spans="1:65" s="2" customFormat="1" ht="37.9" customHeight="1">
      <c r="A2831" s="37"/>
      <c r="B2831" s="38"/>
      <c r="C2831" s="176" t="s">
        <v>3481</v>
      </c>
      <c r="D2831" s="176" t="s">
        <v>167</v>
      </c>
      <c r="E2831" s="177" t="s">
        <v>967</v>
      </c>
      <c r="F2831" s="178" t="s">
        <v>3482</v>
      </c>
      <c r="G2831" s="179" t="s">
        <v>449</v>
      </c>
      <c r="H2831" s="180">
        <v>1</v>
      </c>
      <c r="I2831" s="181"/>
      <c r="J2831" s="182">
        <f>ROUND(I2831*H2831,2)</f>
        <v>0</v>
      </c>
      <c r="K2831" s="178" t="s">
        <v>21</v>
      </c>
      <c r="L2831" s="42"/>
      <c r="M2831" s="183" t="s">
        <v>21</v>
      </c>
      <c r="N2831" s="184" t="s">
        <v>48</v>
      </c>
      <c r="O2831" s="67"/>
      <c r="P2831" s="185">
        <f>O2831*H2831</f>
        <v>0</v>
      </c>
      <c r="Q2831" s="185">
        <v>0</v>
      </c>
      <c r="R2831" s="185">
        <f>Q2831*H2831</f>
        <v>0</v>
      </c>
      <c r="S2831" s="185">
        <v>0</v>
      </c>
      <c r="T2831" s="186">
        <f>S2831*H2831</f>
        <v>0</v>
      </c>
      <c r="U2831" s="37"/>
      <c r="V2831" s="37"/>
      <c r="W2831" s="37"/>
      <c r="X2831" s="37"/>
      <c r="Y2831" s="37"/>
      <c r="Z2831" s="37"/>
      <c r="AA2831" s="37"/>
      <c r="AB2831" s="37"/>
      <c r="AC2831" s="37"/>
      <c r="AD2831" s="37"/>
      <c r="AE2831" s="37"/>
      <c r="AR2831" s="187" t="s">
        <v>286</v>
      </c>
      <c r="AT2831" s="187" t="s">
        <v>167</v>
      </c>
      <c r="AU2831" s="187" t="s">
        <v>87</v>
      </c>
      <c r="AY2831" s="20" t="s">
        <v>165</v>
      </c>
      <c r="BE2831" s="188">
        <f>IF(N2831="základní",J2831,0)</f>
        <v>0</v>
      </c>
      <c r="BF2831" s="188">
        <f>IF(N2831="snížená",J2831,0)</f>
        <v>0</v>
      </c>
      <c r="BG2831" s="188">
        <f>IF(N2831="zákl. přenesená",J2831,0)</f>
        <v>0</v>
      </c>
      <c r="BH2831" s="188">
        <f>IF(N2831="sníž. přenesená",J2831,0)</f>
        <v>0</v>
      </c>
      <c r="BI2831" s="188">
        <f>IF(N2831="nulová",J2831,0)</f>
        <v>0</v>
      </c>
      <c r="BJ2831" s="20" t="s">
        <v>85</v>
      </c>
      <c r="BK2831" s="188">
        <f>ROUND(I2831*H2831,2)</f>
        <v>0</v>
      </c>
      <c r="BL2831" s="20" t="s">
        <v>286</v>
      </c>
      <c r="BM2831" s="187" t="s">
        <v>3483</v>
      </c>
    </row>
    <row r="2832" spans="1:65" s="2" customFormat="1" ht="39">
      <c r="A2832" s="37"/>
      <c r="B2832" s="38"/>
      <c r="C2832" s="39"/>
      <c r="D2832" s="189" t="s">
        <v>174</v>
      </c>
      <c r="E2832" s="39"/>
      <c r="F2832" s="190" t="s">
        <v>3484</v>
      </c>
      <c r="G2832" s="39"/>
      <c r="H2832" s="39"/>
      <c r="I2832" s="191"/>
      <c r="J2832" s="39"/>
      <c r="K2832" s="39"/>
      <c r="L2832" s="42"/>
      <c r="M2832" s="192"/>
      <c r="N2832" s="193"/>
      <c r="O2832" s="67"/>
      <c r="P2832" s="67"/>
      <c r="Q2832" s="67"/>
      <c r="R2832" s="67"/>
      <c r="S2832" s="67"/>
      <c r="T2832" s="68"/>
      <c r="U2832" s="37"/>
      <c r="V2832" s="37"/>
      <c r="W2832" s="37"/>
      <c r="X2832" s="37"/>
      <c r="Y2832" s="37"/>
      <c r="Z2832" s="37"/>
      <c r="AA2832" s="37"/>
      <c r="AB2832" s="37"/>
      <c r="AC2832" s="37"/>
      <c r="AD2832" s="37"/>
      <c r="AE2832" s="37"/>
      <c r="AT2832" s="20" t="s">
        <v>174</v>
      </c>
      <c r="AU2832" s="20" t="s">
        <v>87</v>
      </c>
    </row>
    <row r="2833" spans="1:65" s="13" customFormat="1" ht="11.25">
      <c r="B2833" s="196"/>
      <c r="C2833" s="197"/>
      <c r="D2833" s="189" t="s">
        <v>178</v>
      </c>
      <c r="E2833" s="198" t="s">
        <v>21</v>
      </c>
      <c r="F2833" s="199" t="s">
        <v>3485</v>
      </c>
      <c r="G2833" s="197"/>
      <c r="H2833" s="200">
        <v>1</v>
      </c>
      <c r="I2833" s="201"/>
      <c r="J2833" s="197"/>
      <c r="K2833" s="197"/>
      <c r="L2833" s="202"/>
      <c r="M2833" s="203"/>
      <c r="N2833" s="204"/>
      <c r="O2833" s="204"/>
      <c r="P2833" s="204"/>
      <c r="Q2833" s="204"/>
      <c r="R2833" s="204"/>
      <c r="S2833" s="204"/>
      <c r="T2833" s="205"/>
      <c r="AT2833" s="206" t="s">
        <v>178</v>
      </c>
      <c r="AU2833" s="206" t="s">
        <v>87</v>
      </c>
      <c r="AV2833" s="13" t="s">
        <v>87</v>
      </c>
      <c r="AW2833" s="13" t="s">
        <v>38</v>
      </c>
      <c r="AX2833" s="13" t="s">
        <v>77</v>
      </c>
      <c r="AY2833" s="206" t="s">
        <v>165</v>
      </c>
    </row>
    <row r="2834" spans="1:65" s="14" customFormat="1" ht="11.25">
      <c r="B2834" s="207"/>
      <c r="C2834" s="208"/>
      <c r="D2834" s="189" t="s">
        <v>178</v>
      </c>
      <c r="E2834" s="209" t="s">
        <v>21</v>
      </c>
      <c r="F2834" s="210" t="s">
        <v>180</v>
      </c>
      <c r="G2834" s="208"/>
      <c r="H2834" s="211">
        <v>1</v>
      </c>
      <c r="I2834" s="212"/>
      <c r="J2834" s="208"/>
      <c r="K2834" s="208"/>
      <c r="L2834" s="213"/>
      <c r="M2834" s="214"/>
      <c r="N2834" s="215"/>
      <c r="O2834" s="215"/>
      <c r="P2834" s="215"/>
      <c r="Q2834" s="215"/>
      <c r="R2834" s="215"/>
      <c r="S2834" s="215"/>
      <c r="T2834" s="216"/>
      <c r="AT2834" s="217" t="s">
        <v>178</v>
      </c>
      <c r="AU2834" s="217" t="s">
        <v>87</v>
      </c>
      <c r="AV2834" s="14" t="s">
        <v>172</v>
      </c>
      <c r="AW2834" s="14" t="s">
        <v>38</v>
      </c>
      <c r="AX2834" s="14" t="s">
        <v>85</v>
      </c>
      <c r="AY2834" s="217" t="s">
        <v>165</v>
      </c>
    </row>
    <row r="2835" spans="1:65" s="2" customFormat="1" ht="37.9" customHeight="1">
      <c r="A2835" s="37"/>
      <c r="B2835" s="38"/>
      <c r="C2835" s="176" t="s">
        <v>3486</v>
      </c>
      <c r="D2835" s="176" t="s">
        <v>167</v>
      </c>
      <c r="E2835" s="177" t="s">
        <v>973</v>
      </c>
      <c r="F2835" s="178" t="s">
        <v>3487</v>
      </c>
      <c r="G2835" s="179" t="s">
        <v>261</v>
      </c>
      <c r="H2835" s="180">
        <v>1.95</v>
      </c>
      <c r="I2835" s="181"/>
      <c r="J2835" s="182">
        <f>ROUND(I2835*H2835,2)</f>
        <v>0</v>
      </c>
      <c r="K2835" s="178" t="s">
        <v>21</v>
      </c>
      <c r="L2835" s="42"/>
      <c r="M2835" s="183" t="s">
        <v>21</v>
      </c>
      <c r="N2835" s="184" t="s">
        <v>48</v>
      </c>
      <c r="O2835" s="67"/>
      <c r="P2835" s="185">
        <f>O2835*H2835</f>
        <v>0</v>
      </c>
      <c r="Q2835" s="185">
        <v>1</v>
      </c>
      <c r="R2835" s="185">
        <f>Q2835*H2835</f>
        <v>1.95</v>
      </c>
      <c r="S2835" s="185">
        <v>0</v>
      </c>
      <c r="T2835" s="186">
        <f>S2835*H2835</f>
        <v>0</v>
      </c>
      <c r="U2835" s="37"/>
      <c r="V2835" s="37"/>
      <c r="W2835" s="37"/>
      <c r="X2835" s="37"/>
      <c r="Y2835" s="37"/>
      <c r="Z2835" s="37"/>
      <c r="AA2835" s="37"/>
      <c r="AB2835" s="37"/>
      <c r="AC2835" s="37"/>
      <c r="AD2835" s="37"/>
      <c r="AE2835" s="37"/>
      <c r="AR2835" s="187" t="s">
        <v>172</v>
      </c>
      <c r="AT2835" s="187" t="s">
        <v>167</v>
      </c>
      <c r="AU2835" s="187" t="s">
        <v>87</v>
      </c>
      <c r="AY2835" s="20" t="s">
        <v>165</v>
      </c>
      <c r="BE2835" s="188">
        <f>IF(N2835="základní",J2835,0)</f>
        <v>0</v>
      </c>
      <c r="BF2835" s="188">
        <f>IF(N2835="snížená",J2835,0)</f>
        <v>0</v>
      </c>
      <c r="BG2835" s="188">
        <f>IF(N2835="zákl. přenesená",J2835,0)</f>
        <v>0</v>
      </c>
      <c r="BH2835" s="188">
        <f>IF(N2835="sníž. přenesená",J2835,0)</f>
        <v>0</v>
      </c>
      <c r="BI2835" s="188">
        <f>IF(N2835="nulová",J2835,0)</f>
        <v>0</v>
      </c>
      <c r="BJ2835" s="20" t="s">
        <v>85</v>
      </c>
      <c r="BK2835" s="188">
        <f>ROUND(I2835*H2835,2)</f>
        <v>0</v>
      </c>
      <c r="BL2835" s="20" t="s">
        <v>172</v>
      </c>
      <c r="BM2835" s="187" t="s">
        <v>3488</v>
      </c>
    </row>
    <row r="2836" spans="1:65" s="2" customFormat="1" ht="19.5">
      <c r="A2836" s="37"/>
      <c r="B2836" s="38"/>
      <c r="C2836" s="39"/>
      <c r="D2836" s="189" t="s">
        <v>174</v>
      </c>
      <c r="E2836" s="39"/>
      <c r="F2836" s="190" t="s">
        <v>3487</v>
      </c>
      <c r="G2836" s="39"/>
      <c r="H2836" s="39"/>
      <c r="I2836" s="191"/>
      <c r="J2836" s="39"/>
      <c r="K2836" s="39"/>
      <c r="L2836" s="42"/>
      <c r="M2836" s="192"/>
      <c r="N2836" s="193"/>
      <c r="O2836" s="67"/>
      <c r="P2836" s="67"/>
      <c r="Q2836" s="67"/>
      <c r="R2836" s="67"/>
      <c r="S2836" s="67"/>
      <c r="T2836" s="68"/>
      <c r="U2836" s="37"/>
      <c r="V2836" s="37"/>
      <c r="W2836" s="37"/>
      <c r="X2836" s="37"/>
      <c r="Y2836" s="37"/>
      <c r="Z2836" s="37"/>
      <c r="AA2836" s="37"/>
      <c r="AB2836" s="37"/>
      <c r="AC2836" s="37"/>
      <c r="AD2836" s="37"/>
      <c r="AE2836" s="37"/>
      <c r="AT2836" s="20" t="s">
        <v>174</v>
      </c>
      <c r="AU2836" s="20" t="s">
        <v>87</v>
      </c>
    </row>
    <row r="2837" spans="1:65" s="13" customFormat="1" ht="22.5">
      <c r="B2837" s="196"/>
      <c r="C2837" s="197"/>
      <c r="D2837" s="189" t="s">
        <v>178</v>
      </c>
      <c r="E2837" s="198" t="s">
        <v>21</v>
      </c>
      <c r="F2837" s="199" t="s">
        <v>3489</v>
      </c>
      <c r="G2837" s="197"/>
      <c r="H2837" s="200">
        <v>1.95</v>
      </c>
      <c r="I2837" s="201"/>
      <c r="J2837" s="197"/>
      <c r="K2837" s="197"/>
      <c r="L2837" s="202"/>
      <c r="M2837" s="203"/>
      <c r="N2837" s="204"/>
      <c r="O2837" s="204"/>
      <c r="P2837" s="204"/>
      <c r="Q2837" s="204"/>
      <c r="R2837" s="204"/>
      <c r="S2837" s="204"/>
      <c r="T2837" s="205"/>
      <c r="AT2837" s="206" t="s">
        <v>178</v>
      </c>
      <c r="AU2837" s="206" t="s">
        <v>87</v>
      </c>
      <c r="AV2837" s="13" t="s">
        <v>87</v>
      </c>
      <c r="AW2837" s="13" t="s">
        <v>38</v>
      </c>
      <c r="AX2837" s="13" t="s">
        <v>77</v>
      </c>
      <c r="AY2837" s="206" t="s">
        <v>165</v>
      </c>
    </row>
    <row r="2838" spans="1:65" s="14" customFormat="1" ht="11.25">
      <c r="B2838" s="207"/>
      <c r="C2838" s="208"/>
      <c r="D2838" s="189" t="s">
        <v>178</v>
      </c>
      <c r="E2838" s="209" t="s">
        <v>21</v>
      </c>
      <c r="F2838" s="210" t="s">
        <v>180</v>
      </c>
      <c r="G2838" s="208"/>
      <c r="H2838" s="211">
        <v>1.95</v>
      </c>
      <c r="I2838" s="212"/>
      <c r="J2838" s="208"/>
      <c r="K2838" s="208"/>
      <c r="L2838" s="213"/>
      <c r="M2838" s="214"/>
      <c r="N2838" s="215"/>
      <c r="O2838" s="215"/>
      <c r="P2838" s="215"/>
      <c r="Q2838" s="215"/>
      <c r="R2838" s="215"/>
      <c r="S2838" s="215"/>
      <c r="T2838" s="216"/>
      <c r="AT2838" s="217" t="s">
        <v>178</v>
      </c>
      <c r="AU2838" s="217" t="s">
        <v>87</v>
      </c>
      <c r="AV2838" s="14" t="s">
        <v>172</v>
      </c>
      <c r="AW2838" s="14" t="s">
        <v>38</v>
      </c>
      <c r="AX2838" s="14" t="s">
        <v>85</v>
      </c>
      <c r="AY2838" s="217" t="s">
        <v>165</v>
      </c>
    </row>
    <row r="2839" spans="1:65" s="2" customFormat="1" ht="37.9" customHeight="1">
      <c r="A2839" s="37"/>
      <c r="B2839" s="38"/>
      <c r="C2839" s="176" t="s">
        <v>3490</v>
      </c>
      <c r="D2839" s="176" t="s">
        <v>167</v>
      </c>
      <c r="E2839" s="177" t="s">
        <v>979</v>
      </c>
      <c r="F2839" s="178" t="s">
        <v>3491</v>
      </c>
      <c r="G2839" s="179" t="s">
        <v>261</v>
      </c>
      <c r="H2839" s="180">
        <v>5.8999999999999997E-2</v>
      </c>
      <c r="I2839" s="181"/>
      <c r="J2839" s="182">
        <f>ROUND(I2839*H2839,2)</f>
        <v>0</v>
      </c>
      <c r="K2839" s="178" t="s">
        <v>21</v>
      </c>
      <c r="L2839" s="42"/>
      <c r="M2839" s="183" t="s">
        <v>21</v>
      </c>
      <c r="N2839" s="184" t="s">
        <v>48</v>
      </c>
      <c r="O2839" s="67"/>
      <c r="P2839" s="185">
        <f>O2839*H2839</f>
        <v>0</v>
      </c>
      <c r="Q2839" s="185">
        <v>1</v>
      </c>
      <c r="R2839" s="185">
        <f>Q2839*H2839</f>
        <v>5.8999999999999997E-2</v>
      </c>
      <c r="S2839" s="185">
        <v>0</v>
      </c>
      <c r="T2839" s="186">
        <f>S2839*H2839</f>
        <v>0</v>
      </c>
      <c r="U2839" s="37"/>
      <c r="V2839" s="37"/>
      <c r="W2839" s="37"/>
      <c r="X2839" s="37"/>
      <c r="Y2839" s="37"/>
      <c r="Z2839" s="37"/>
      <c r="AA2839" s="37"/>
      <c r="AB2839" s="37"/>
      <c r="AC2839" s="37"/>
      <c r="AD2839" s="37"/>
      <c r="AE2839" s="37"/>
      <c r="AR2839" s="187" t="s">
        <v>172</v>
      </c>
      <c r="AT2839" s="187" t="s">
        <v>167</v>
      </c>
      <c r="AU2839" s="187" t="s">
        <v>87</v>
      </c>
      <c r="AY2839" s="20" t="s">
        <v>165</v>
      </c>
      <c r="BE2839" s="188">
        <f>IF(N2839="základní",J2839,0)</f>
        <v>0</v>
      </c>
      <c r="BF2839" s="188">
        <f>IF(N2839="snížená",J2839,0)</f>
        <v>0</v>
      </c>
      <c r="BG2839" s="188">
        <f>IF(N2839="zákl. přenesená",J2839,0)</f>
        <v>0</v>
      </c>
      <c r="BH2839" s="188">
        <f>IF(N2839="sníž. přenesená",J2839,0)</f>
        <v>0</v>
      </c>
      <c r="BI2839" s="188">
        <f>IF(N2839="nulová",J2839,0)</f>
        <v>0</v>
      </c>
      <c r="BJ2839" s="20" t="s">
        <v>85</v>
      </c>
      <c r="BK2839" s="188">
        <f>ROUND(I2839*H2839,2)</f>
        <v>0</v>
      </c>
      <c r="BL2839" s="20" t="s">
        <v>172</v>
      </c>
      <c r="BM2839" s="187" t="s">
        <v>3492</v>
      </c>
    </row>
    <row r="2840" spans="1:65" s="2" customFormat="1" ht="19.5">
      <c r="A2840" s="37"/>
      <c r="B2840" s="38"/>
      <c r="C2840" s="39"/>
      <c r="D2840" s="189" t="s">
        <v>174</v>
      </c>
      <c r="E2840" s="39"/>
      <c r="F2840" s="190" t="s">
        <v>3491</v>
      </c>
      <c r="G2840" s="39"/>
      <c r="H2840" s="39"/>
      <c r="I2840" s="191"/>
      <c r="J2840" s="39"/>
      <c r="K2840" s="39"/>
      <c r="L2840" s="42"/>
      <c r="M2840" s="192"/>
      <c r="N2840" s="193"/>
      <c r="O2840" s="67"/>
      <c r="P2840" s="67"/>
      <c r="Q2840" s="67"/>
      <c r="R2840" s="67"/>
      <c r="S2840" s="67"/>
      <c r="T2840" s="68"/>
      <c r="U2840" s="37"/>
      <c r="V2840" s="37"/>
      <c r="W2840" s="37"/>
      <c r="X2840" s="37"/>
      <c r="Y2840" s="37"/>
      <c r="Z2840" s="37"/>
      <c r="AA2840" s="37"/>
      <c r="AB2840" s="37"/>
      <c r="AC2840" s="37"/>
      <c r="AD2840" s="37"/>
      <c r="AE2840" s="37"/>
      <c r="AT2840" s="20" t="s">
        <v>174</v>
      </c>
      <c r="AU2840" s="20" t="s">
        <v>87</v>
      </c>
    </row>
    <row r="2841" spans="1:65" s="2" customFormat="1" ht="19.5">
      <c r="A2841" s="37"/>
      <c r="B2841" s="38"/>
      <c r="C2841" s="39"/>
      <c r="D2841" s="189" t="s">
        <v>372</v>
      </c>
      <c r="E2841" s="39"/>
      <c r="F2841" s="249" t="s">
        <v>3493</v>
      </c>
      <c r="G2841" s="39"/>
      <c r="H2841" s="39"/>
      <c r="I2841" s="191"/>
      <c r="J2841" s="39"/>
      <c r="K2841" s="39"/>
      <c r="L2841" s="42"/>
      <c r="M2841" s="192"/>
      <c r="N2841" s="193"/>
      <c r="O2841" s="67"/>
      <c r="P2841" s="67"/>
      <c r="Q2841" s="67"/>
      <c r="R2841" s="67"/>
      <c r="S2841" s="67"/>
      <c r="T2841" s="68"/>
      <c r="U2841" s="37"/>
      <c r="V2841" s="37"/>
      <c r="W2841" s="37"/>
      <c r="X2841" s="37"/>
      <c r="Y2841" s="37"/>
      <c r="Z2841" s="37"/>
      <c r="AA2841" s="37"/>
      <c r="AB2841" s="37"/>
      <c r="AC2841" s="37"/>
      <c r="AD2841" s="37"/>
      <c r="AE2841" s="37"/>
      <c r="AT2841" s="20" t="s">
        <v>372</v>
      </c>
      <c r="AU2841" s="20" t="s">
        <v>87</v>
      </c>
    </row>
    <row r="2842" spans="1:65" s="13" customFormat="1" ht="11.25">
      <c r="B2842" s="196"/>
      <c r="C2842" s="197"/>
      <c r="D2842" s="189" t="s">
        <v>178</v>
      </c>
      <c r="E2842" s="198" t="s">
        <v>21</v>
      </c>
      <c r="F2842" s="199" t="s">
        <v>3494</v>
      </c>
      <c r="G2842" s="197"/>
      <c r="H2842" s="200">
        <v>5.8999999999999997E-2</v>
      </c>
      <c r="I2842" s="201"/>
      <c r="J2842" s="197"/>
      <c r="K2842" s="197"/>
      <c r="L2842" s="202"/>
      <c r="M2842" s="203"/>
      <c r="N2842" s="204"/>
      <c r="O2842" s="204"/>
      <c r="P2842" s="204"/>
      <c r="Q2842" s="204"/>
      <c r="R2842" s="204"/>
      <c r="S2842" s="204"/>
      <c r="T2842" s="205"/>
      <c r="AT2842" s="206" t="s">
        <v>178</v>
      </c>
      <c r="AU2842" s="206" t="s">
        <v>87</v>
      </c>
      <c r="AV2842" s="13" t="s">
        <v>87</v>
      </c>
      <c r="AW2842" s="13" t="s">
        <v>38</v>
      </c>
      <c r="AX2842" s="13" t="s">
        <v>77</v>
      </c>
      <c r="AY2842" s="206" t="s">
        <v>165</v>
      </c>
    </row>
    <row r="2843" spans="1:65" s="14" customFormat="1" ht="11.25">
      <c r="B2843" s="207"/>
      <c r="C2843" s="208"/>
      <c r="D2843" s="189" t="s">
        <v>178</v>
      </c>
      <c r="E2843" s="209" t="s">
        <v>21</v>
      </c>
      <c r="F2843" s="210" t="s">
        <v>180</v>
      </c>
      <c r="G2843" s="208"/>
      <c r="H2843" s="211">
        <v>5.8999999999999997E-2</v>
      </c>
      <c r="I2843" s="212"/>
      <c r="J2843" s="208"/>
      <c r="K2843" s="208"/>
      <c r="L2843" s="213"/>
      <c r="M2843" s="214"/>
      <c r="N2843" s="215"/>
      <c r="O2843" s="215"/>
      <c r="P2843" s="215"/>
      <c r="Q2843" s="215"/>
      <c r="R2843" s="215"/>
      <c r="S2843" s="215"/>
      <c r="T2843" s="216"/>
      <c r="AT2843" s="217" t="s">
        <v>178</v>
      </c>
      <c r="AU2843" s="217" t="s">
        <v>87</v>
      </c>
      <c r="AV2843" s="14" t="s">
        <v>172</v>
      </c>
      <c r="AW2843" s="14" t="s">
        <v>38</v>
      </c>
      <c r="AX2843" s="14" t="s">
        <v>85</v>
      </c>
      <c r="AY2843" s="217" t="s">
        <v>165</v>
      </c>
    </row>
    <row r="2844" spans="1:65" s="2" customFormat="1" ht="55.5" customHeight="1">
      <c r="A2844" s="37"/>
      <c r="B2844" s="38"/>
      <c r="C2844" s="176" t="s">
        <v>3495</v>
      </c>
      <c r="D2844" s="176" t="s">
        <v>167</v>
      </c>
      <c r="E2844" s="177" t="s">
        <v>987</v>
      </c>
      <c r="F2844" s="178" t="s">
        <v>3496</v>
      </c>
      <c r="G2844" s="179" t="s">
        <v>297</v>
      </c>
      <c r="H2844" s="180">
        <v>1</v>
      </c>
      <c r="I2844" s="181"/>
      <c r="J2844" s="182">
        <f>ROUND(I2844*H2844,2)</f>
        <v>0</v>
      </c>
      <c r="K2844" s="178" t="s">
        <v>21</v>
      </c>
      <c r="L2844" s="42"/>
      <c r="M2844" s="183" t="s">
        <v>21</v>
      </c>
      <c r="N2844" s="184" t="s">
        <v>48</v>
      </c>
      <c r="O2844" s="67"/>
      <c r="P2844" s="185">
        <f>O2844*H2844</f>
        <v>0</v>
      </c>
      <c r="Q2844" s="185">
        <v>1</v>
      </c>
      <c r="R2844" s="185">
        <f>Q2844*H2844</f>
        <v>1</v>
      </c>
      <c r="S2844" s="185">
        <v>0</v>
      </c>
      <c r="T2844" s="186">
        <f>S2844*H2844</f>
        <v>0</v>
      </c>
      <c r="U2844" s="37"/>
      <c r="V2844" s="37"/>
      <c r="W2844" s="37"/>
      <c r="X2844" s="37"/>
      <c r="Y2844" s="37"/>
      <c r="Z2844" s="37"/>
      <c r="AA2844" s="37"/>
      <c r="AB2844" s="37"/>
      <c r="AC2844" s="37"/>
      <c r="AD2844" s="37"/>
      <c r="AE2844" s="37"/>
      <c r="AR2844" s="187" t="s">
        <v>172</v>
      </c>
      <c r="AT2844" s="187" t="s">
        <v>167</v>
      </c>
      <c r="AU2844" s="187" t="s">
        <v>87</v>
      </c>
      <c r="AY2844" s="20" t="s">
        <v>165</v>
      </c>
      <c r="BE2844" s="188">
        <f>IF(N2844="základní",J2844,0)</f>
        <v>0</v>
      </c>
      <c r="BF2844" s="188">
        <f>IF(N2844="snížená",J2844,0)</f>
        <v>0</v>
      </c>
      <c r="BG2844" s="188">
        <f>IF(N2844="zákl. přenesená",J2844,0)</f>
        <v>0</v>
      </c>
      <c r="BH2844" s="188">
        <f>IF(N2844="sníž. přenesená",J2844,0)</f>
        <v>0</v>
      </c>
      <c r="BI2844" s="188">
        <f>IF(N2844="nulová",J2844,0)</f>
        <v>0</v>
      </c>
      <c r="BJ2844" s="20" t="s">
        <v>85</v>
      </c>
      <c r="BK2844" s="188">
        <f>ROUND(I2844*H2844,2)</f>
        <v>0</v>
      </c>
      <c r="BL2844" s="20" t="s">
        <v>172</v>
      </c>
      <c r="BM2844" s="187" t="s">
        <v>3497</v>
      </c>
    </row>
    <row r="2845" spans="1:65" s="2" customFormat="1" ht="39">
      <c r="A2845" s="37"/>
      <c r="B2845" s="38"/>
      <c r="C2845" s="39"/>
      <c r="D2845" s="189" t="s">
        <v>174</v>
      </c>
      <c r="E2845" s="39"/>
      <c r="F2845" s="190" t="s">
        <v>3496</v>
      </c>
      <c r="G2845" s="39"/>
      <c r="H2845" s="39"/>
      <c r="I2845" s="191"/>
      <c r="J2845" s="39"/>
      <c r="K2845" s="39"/>
      <c r="L2845" s="42"/>
      <c r="M2845" s="192"/>
      <c r="N2845" s="193"/>
      <c r="O2845" s="67"/>
      <c r="P2845" s="67"/>
      <c r="Q2845" s="67"/>
      <c r="R2845" s="67"/>
      <c r="S2845" s="67"/>
      <c r="T2845" s="68"/>
      <c r="U2845" s="37"/>
      <c r="V2845" s="37"/>
      <c r="W2845" s="37"/>
      <c r="X2845" s="37"/>
      <c r="Y2845" s="37"/>
      <c r="Z2845" s="37"/>
      <c r="AA2845" s="37"/>
      <c r="AB2845" s="37"/>
      <c r="AC2845" s="37"/>
      <c r="AD2845" s="37"/>
      <c r="AE2845" s="37"/>
      <c r="AT2845" s="20" t="s">
        <v>174</v>
      </c>
      <c r="AU2845" s="20" t="s">
        <v>87</v>
      </c>
    </row>
    <row r="2846" spans="1:65" s="13" customFormat="1" ht="11.25">
      <c r="B2846" s="196"/>
      <c r="C2846" s="197"/>
      <c r="D2846" s="189" t="s">
        <v>178</v>
      </c>
      <c r="E2846" s="198" t="s">
        <v>21</v>
      </c>
      <c r="F2846" s="199" t="s">
        <v>3498</v>
      </c>
      <c r="G2846" s="197"/>
      <c r="H2846" s="200">
        <v>1</v>
      </c>
      <c r="I2846" s="201"/>
      <c r="J2846" s="197"/>
      <c r="K2846" s="197"/>
      <c r="L2846" s="202"/>
      <c r="M2846" s="203"/>
      <c r="N2846" s="204"/>
      <c r="O2846" s="204"/>
      <c r="P2846" s="204"/>
      <c r="Q2846" s="204"/>
      <c r="R2846" s="204"/>
      <c r="S2846" s="204"/>
      <c r="T2846" s="205"/>
      <c r="AT2846" s="206" t="s">
        <v>178</v>
      </c>
      <c r="AU2846" s="206" t="s">
        <v>87</v>
      </c>
      <c r="AV2846" s="13" t="s">
        <v>87</v>
      </c>
      <c r="AW2846" s="13" t="s">
        <v>38</v>
      </c>
      <c r="AX2846" s="13" t="s">
        <v>77</v>
      </c>
      <c r="AY2846" s="206" t="s">
        <v>165</v>
      </c>
    </row>
    <row r="2847" spans="1:65" s="14" customFormat="1" ht="11.25">
      <c r="B2847" s="207"/>
      <c r="C2847" s="208"/>
      <c r="D2847" s="189" t="s">
        <v>178</v>
      </c>
      <c r="E2847" s="209" t="s">
        <v>21</v>
      </c>
      <c r="F2847" s="210" t="s">
        <v>180</v>
      </c>
      <c r="G2847" s="208"/>
      <c r="H2847" s="211">
        <v>1</v>
      </c>
      <c r="I2847" s="212"/>
      <c r="J2847" s="208"/>
      <c r="K2847" s="208"/>
      <c r="L2847" s="213"/>
      <c r="M2847" s="214"/>
      <c r="N2847" s="215"/>
      <c r="O2847" s="215"/>
      <c r="P2847" s="215"/>
      <c r="Q2847" s="215"/>
      <c r="R2847" s="215"/>
      <c r="S2847" s="215"/>
      <c r="T2847" s="216"/>
      <c r="AT2847" s="217" t="s">
        <v>178</v>
      </c>
      <c r="AU2847" s="217" t="s">
        <v>87</v>
      </c>
      <c r="AV2847" s="14" t="s">
        <v>172</v>
      </c>
      <c r="AW2847" s="14" t="s">
        <v>38</v>
      </c>
      <c r="AX2847" s="14" t="s">
        <v>85</v>
      </c>
      <c r="AY2847" s="217" t="s">
        <v>165</v>
      </c>
    </row>
    <row r="2848" spans="1:65" s="12" customFormat="1" ht="22.9" customHeight="1">
      <c r="B2848" s="160"/>
      <c r="C2848" s="161"/>
      <c r="D2848" s="162" t="s">
        <v>76</v>
      </c>
      <c r="E2848" s="174" t="s">
        <v>3499</v>
      </c>
      <c r="F2848" s="174" t="s">
        <v>3500</v>
      </c>
      <c r="G2848" s="161"/>
      <c r="H2848" s="161"/>
      <c r="I2848" s="164"/>
      <c r="J2848" s="175">
        <f>BK2848</f>
        <v>0</v>
      </c>
      <c r="K2848" s="161"/>
      <c r="L2848" s="166"/>
      <c r="M2848" s="167"/>
      <c r="N2848" s="168"/>
      <c r="O2848" s="168"/>
      <c r="P2848" s="169">
        <f>SUM(P2849:P3013)</f>
        <v>0</v>
      </c>
      <c r="Q2848" s="168"/>
      <c r="R2848" s="169">
        <f>SUM(R2849:R3013)</f>
        <v>12.687369300000002</v>
      </c>
      <c r="S2848" s="168"/>
      <c r="T2848" s="170">
        <f>SUM(T2849:T3013)</f>
        <v>0</v>
      </c>
      <c r="AR2848" s="171" t="s">
        <v>87</v>
      </c>
      <c r="AT2848" s="172" t="s">
        <v>76</v>
      </c>
      <c r="AU2848" s="172" t="s">
        <v>85</v>
      </c>
      <c r="AY2848" s="171" t="s">
        <v>165</v>
      </c>
      <c r="BK2848" s="173">
        <f>SUM(BK2849:BK3013)</f>
        <v>0</v>
      </c>
    </row>
    <row r="2849" spans="1:65" s="2" customFormat="1" ht="24.2" customHeight="1">
      <c r="A2849" s="37"/>
      <c r="B2849" s="38"/>
      <c r="C2849" s="176" t="s">
        <v>3501</v>
      </c>
      <c r="D2849" s="176" t="s">
        <v>167</v>
      </c>
      <c r="E2849" s="177" t="s">
        <v>994</v>
      </c>
      <c r="F2849" s="178" t="s">
        <v>3502</v>
      </c>
      <c r="G2849" s="179" t="s">
        <v>189</v>
      </c>
      <c r="H2849" s="180">
        <v>7.81</v>
      </c>
      <c r="I2849" s="181"/>
      <c r="J2849" s="182">
        <f>ROUND(I2849*H2849,2)</f>
        <v>0</v>
      </c>
      <c r="K2849" s="178" t="s">
        <v>21</v>
      </c>
      <c r="L2849" s="42"/>
      <c r="M2849" s="183" t="s">
        <v>21</v>
      </c>
      <c r="N2849" s="184" t="s">
        <v>48</v>
      </c>
      <c r="O2849" s="67"/>
      <c r="P2849" s="185">
        <f>O2849*H2849</f>
        <v>0</v>
      </c>
      <c r="Q2849" s="185">
        <v>0</v>
      </c>
      <c r="R2849" s="185">
        <f>Q2849*H2849</f>
        <v>0</v>
      </c>
      <c r="S2849" s="185">
        <v>0</v>
      </c>
      <c r="T2849" s="186">
        <f>S2849*H2849</f>
        <v>0</v>
      </c>
      <c r="U2849" s="37"/>
      <c r="V2849" s="37"/>
      <c r="W2849" s="37"/>
      <c r="X2849" s="37"/>
      <c r="Y2849" s="37"/>
      <c r="Z2849" s="37"/>
      <c r="AA2849" s="37"/>
      <c r="AB2849" s="37"/>
      <c r="AC2849" s="37"/>
      <c r="AD2849" s="37"/>
      <c r="AE2849" s="37"/>
      <c r="AR2849" s="187" t="s">
        <v>286</v>
      </c>
      <c r="AT2849" s="187" t="s">
        <v>167</v>
      </c>
      <c r="AU2849" s="187" t="s">
        <v>87</v>
      </c>
      <c r="AY2849" s="20" t="s">
        <v>165</v>
      </c>
      <c r="BE2849" s="188">
        <f>IF(N2849="základní",J2849,0)</f>
        <v>0</v>
      </c>
      <c r="BF2849" s="188">
        <f>IF(N2849="snížená",J2849,0)</f>
        <v>0</v>
      </c>
      <c r="BG2849" s="188">
        <f>IF(N2849="zákl. přenesená",J2849,0)</f>
        <v>0</v>
      </c>
      <c r="BH2849" s="188">
        <f>IF(N2849="sníž. přenesená",J2849,0)</f>
        <v>0</v>
      </c>
      <c r="BI2849" s="188">
        <f>IF(N2849="nulová",J2849,0)</f>
        <v>0</v>
      </c>
      <c r="BJ2849" s="20" t="s">
        <v>85</v>
      </c>
      <c r="BK2849" s="188">
        <f>ROUND(I2849*H2849,2)</f>
        <v>0</v>
      </c>
      <c r="BL2849" s="20" t="s">
        <v>286</v>
      </c>
      <c r="BM2849" s="187" t="s">
        <v>3503</v>
      </c>
    </row>
    <row r="2850" spans="1:65" s="2" customFormat="1" ht="19.5">
      <c r="A2850" s="37"/>
      <c r="B2850" s="38"/>
      <c r="C2850" s="39"/>
      <c r="D2850" s="189" t="s">
        <v>174</v>
      </c>
      <c r="E2850" s="39"/>
      <c r="F2850" s="190" t="s">
        <v>3502</v>
      </c>
      <c r="G2850" s="39"/>
      <c r="H2850" s="39"/>
      <c r="I2850" s="191"/>
      <c r="J2850" s="39"/>
      <c r="K2850" s="39"/>
      <c r="L2850" s="42"/>
      <c r="M2850" s="192"/>
      <c r="N2850" s="193"/>
      <c r="O2850" s="67"/>
      <c r="P2850" s="67"/>
      <c r="Q2850" s="67"/>
      <c r="R2850" s="67"/>
      <c r="S2850" s="67"/>
      <c r="T2850" s="68"/>
      <c r="U2850" s="37"/>
      <c r="V2850" s="37"/>
      <c r="W2850" s="37"/>
      <c r="X2850" s="37"/>
      <c r="Y2850" s="37"/>
      <c r="Z2850" s="37"/>
      <c r="AA2850" s="37"/>
      <c r="AB2850" s="37"/>
      <c r="AC2850" s="37"/>
      <c r="AD2850" s="37"/>
      <c r="AE2850" s="37"/>
      <c r="AT2850" s="20" t="s">
        <v>174</v>
      </c>
      <c r="AU2850" s="20" t="s">
        <v>87</v>
      </c>
    </row>
    <row r="2851" spans="1:65" s="13" customFormat="1" ht="11.25">
      <c r="B2851" s="196"/>
      <c r="C2851" s="197"/>
      <c r="D2851" s="189" t="s">
        <v>178</v>
      </c>
      <c r="E2851" s="198" t="s">
        <v>21</v>
      </c>
      <c r="F2851" s="199" t="s">
        <v>3504</v>
      </c>
      <c r="G2851" s="197"/>
      <c r="H2851" s="200">
        <v>7.81</v>
      </c>
      <c r="I2851" s="201"/>
      <c r="J2851" s="197"/>
      <c r="K2851" s="197"/>
      <c r="L2851" s="202"/>
      <c r="M2851" s="203"/>
      <c r="N2851" s="204"/>
      <c r="O2851" s="204"/>
      <c r="P2851" s="204"/>
      <c r="Q2851" s="204"/>
      <c r="R2851" s="204"/>
      <c r="S2851" s="204"/>
      <c r="T2851" s="205"/>
      <c r="AT2851" s="206" t="s">
        <v>178</v>
      </c>
      <c r="AU2851" s="206" t="s">
        <v>87</v>
      </c>
      <c r="AV2851" s="13" t="s">
        <v>87</v>
      </c>
      <c r="AW2851" s="13" t="s">
        <v>38</v>
      </c>
      <c r="AX2851" s="13" t="s">
        <v>77</v>
      </c>
      <c r="AY2851" s="206" t="s">
        <v>165</v>
      </c>
    </row>
    <row r="2852" spans="1:65" s="14" customFormat="1" ht="11.25">
      <c r="B2852" s="207"/>
      <c r="C2852" s="208"/>
      <c r="D2852" s="189" t="s">
        <v>178</v>
      </c>
      <c r="E2852" s="209" t="s">
        <v>21</v>
      </c>
      <c r="F2852" s="210" t="s">
        <v>180</v>
      </c>
      <c r="G2852" s="208"/>
      <c r="H2852" s="211">
        <v>7.81</v>
      </c>
      <c r="I2852" s="212"/>
      <c r="J2852" s="208"/>
      <c r="K2852" s="208"/>
      <c r="L2852" s="213"/>
      <c r="M2852" s="214"/>
      <c r="N2852" s="215"/>
      <c r="O2852" s="215"/>
      <c r="P2852" s="215"/>
      <c r="Q2852" s="215"/>
      <c r="R2852" s="215"/>
      <c r="S2852" s="215"/>
      <c r="T2852" s="216"/>
      <c r="AT2852" s="217" t="s">
        <v>178</v>
      </c>
      <c r="AU2852" s="217" t="s">
        <v>87</v>
      </c>
      <c r="AV2852" s="14" t="s">
        <v>172</v>
      </c>
      <c r="AW2852" s="14" t="s">
        <v>38</v>
      </c>
      <c r="AX2852" s="14" t="s">
        <v>85</v>
      </c>
      <c r="AY2852" s="217" t="s">
        <v>165</v>
      </c>
    </row>
    <row r="2853" spans="1:65" s="2" customFormat="1" ht="24.2" customHeight="1">
      <c r="A2853" s="37"/>
      <c r="B2853" s="38"/>
      <c r="C2853" s="176" t="s">
        <v>3505</v>
      </c>
      <c r="D2853" s="176" t="s">
        <v>167</v>
      </c>
      <c r="E2853" s="177" t="s">
        <v>999</v>
      </c>
      <c r="F2853" s="178" t="s">
        <v>3506</v>
      </c>
      <c r="G2853" s="179" t="s">
        <v>189</v>
      </c>
      <c r="H2853" s="180">
        <v>29.59</v>
      </c>
      <c r="I2853" s="181"/>
      <c r="J2853" s="182">
        <f>ROUND(I2853*H2853,2)</f>
        <v>0</v>
      </c>
      <c r="K2853" s="178" t="s">
        <v>21</v>
      </c>
      <c r="L2853" s="42"/>
      <c r="M2853" s="183" t="s">
        <v>21</v>
      </c>
      <c r="N2853" s="184" t="s">
        <v>48</v>
      </c>
      <c r="O2853" s="67"/>
      <c r="P2853" s="185">
        <f>O2853*H2853</f>
        <v>0</v>
      </c>
      <c r="Q2853" s="185">
        <v>0</v>
      </c>
      <c r="R2853" s="185">
        <f>Q2853*H2853</f>
        <v>0</v>
      </c>
      <c r="S2853" s="185">
        <v>0</v>
      </c>
      <c r="T2853" s="186">
        <f>S2853*H2853</f>
        <v>0</v>
      </c>
      <c r="U2853" s="37"/>
      <c r="V2853" s="37"/>
      <c r="W2853" s="37"/>
      <c r="X2853" s="37"/>
      <c r="Y2853" s="37"/>
      <c r="Z2853" s="37"/>
      <c r="AA2853" s="37"/>
      <c r="AB2853" s="37"/>
      <c r="AC2853" s="37"/>
      <c r="AD2853" s="37"/>
      <c r="AE2853" s="37"/>
      <c r="AR2853" s="187" t="s">
        <v>286</v>
      </c>
      <c r="AT2853" s="187" t="s">
        <v>167</v>
      </c>
      <c r="AU2853" s="187" t="s">
        <v>87</v>
      </c>
      <c r="AY2853" s="20" t="s">
        <v>165</v>
      </c>
      <c r="BE2853" s="188">
        <f>IF(N2853="základní",J2853,0)</f>
        <v>0</v>
      </c>
      <c r="BF2853" s="188">
        <f>IF(N2853="snížená",J2853,0)</f>
        <v>0</v>
      </c>
      <c r="BG2853" s="188">
        <f>IF(N2853="zákl. přenesená",J2853,0)</f>
        <v>0</v>
      </c>
      <c r="BH2853" s="188">
        <f>IF(N2853="sníž. přenesená",J2853,0)</f>
        <v>0</v>
      </c>
      <c r="BI2853" s="188">
        <f>IF(N2853="nulová",J2853,0)</f>
        <v>0</v>
      </c>
      <c r="BJ2853" s="20" t="s">
        <v>85</v>
      </c>
      <c r="BK2853" s="188">
        <f>ROUND(I2853*H2853,2)</f>
        <v>0</v>
      </c>
      <c r="BL2853" s="20" t="s">
        <v>286</v>
      </c>
      <c r="BM2853" s="187" t="s">
        <v>3507</v>
      </c>
    </row>
    <row r="2854" spans="1:65" s="2" customFormat="1" ht="11.25">
      <c r="A2854" s="37"/>
      <c r="B2854" s="38"/>
      <c r="C2854" s="39"/>
      <c r="D2854" s="189" t="s">
        <v>174</v>
      </c>
      <c r="E2854" s="39"/>
      <c r="F2854" s="190" t="s">
        <v>3506</v>
      </c>
      <c r="G2854" s="39"/>
      <c r="H2854" s="39"/>
      <c r="I2854" s="191"/>
      <c r="J2854" s="39"/>
      <c r="K2854" s="39"/>
      <c r="L2854" s="42"/>
      <c r="M2854" s="192"/>
      <c r="N2854" s="193"/>
      <c r="O2854" s="67"/>
      <c r="P2854" s="67"/>
      <c r="Q2854" s="67"/>
      <c r="R2854" s="67"/>
      <c r="S2854" s="67"/>
      <c r="T2854" s="68"/>
      <c r="U2854" s="37"/>
      <c r="V2854" s="37"/>
      <c r="W2854" s="37"/>
      <c r="X2854" s="37"/>
      <c r="Y2854" s="37"/>
      <c r="Z2854" s="37"/>
      <c r="AA2854" s="37"/>
      <c r="AB2854" s="37"/>
      <c r="AC2854" s="37"/>
      <c r="AD2854" s="37"/>
      <c r="AE2854" s="37"/>
      <c r="AT2854" s="20" t="s">
        <v>174</v>
      </c>
      <c r="AU2854" s="20" t="s">
        <v>87</v>
      </c>
    </row>
    <row r="2855" spans="1:65" s="13" customFormat="1" ht="11.25">
      <c r="B2855" s="196"/>
      <c r="C2855" s="197"/>
      <c r="D2855" s="189" t="s">
        <v>178</v>
      </c>
      <c r="E2855" s="198" t="s">
        <v>21</v>
      </c>
      <c r="F2855" s="199" t="s">
        <v>3508</v>
      </c>
      <c r="G2855" s="197"/>
      <c r="H2855" s="200">
        <v>29.59</v>
      </c>
      <c r="I2855" s="201"/>
      <c r="J2855" s="197"/>
      <c r="K2855" s="197"/>
      <c r="L2855" s="202"/>
      <c r="M2855" s="203"/>
      <c r="N2855" s="204"/>
      <c r="O2855" s="204"/>
      <c r="P2855" s="204"/>
      <c r="Q2855" s="204"/>
      <c r="R2855" s="204"/>
      <c r="S2855" s="204"/>
      <c r="T2855" s="205"/>
      <c r="AT2855" s="206" t="s">
        <v>178</v>
      </c>
      <c r="AU2855" s="206" t="s">
        <v>87</v>
      </c>
      <c r="AV2855" s="13" t="s">
        <v>87</v>
      </c>
      <c r="AW2855" s="13" t="s">
        <v>38</v>
      </c>
      <c r="AX2855" s="13" t="s">
        <v>77</v>
      </c>
      <c r="AY2855" s="206" t="s">
        <v>165</v>
      </c>
    </row>
    <row r="2856" spans="1:65" s="14" customFormat="1" ht="11.25">
      <c r="B2856" s="207"/>
      <c r="C2856" s="208"/>
      <c r="D2856" s="189" t="s">
        <v>178</v>
      </c>
      <c r="E2856" s="209" t="s">
        <v>21</v>
      </c>
      <c r="F2856" s="210" t="s">
        <v>180</v>
      </c>
      <c r="G2856" s="208"/>
      <c r="H2856" s="211">
        <v>29.59</v>
      </c>
      <c r="I2856" s="212"/>
      <c r="J2856" s="208"/>
      <c r="K2856" s="208"/>
      <c r="L2856" s="213"/>
      <c r="M2856" s="214"/>
      <c r="N2856" s="215"/>
      <c r="O2856" s="215"/>
      <c r="P2856" s="215"/>
      <c r="Q2856" s="215"/>
      <c r="R2856" s="215"/>
      <c r="S2856" s="215"/>
      <c r="T2856" s="216"/>
      <c r="AT2856" s="217" t="s">
        <v>178</v>
      </c>
      <c r="AU2856" s="217" t="s">
        <v>87</v>
      </c>
      <c r="AV2856" s="14" t="s">
        <v>172</v>
      </c>
      <c r="AW2856" s="14" t="s">
        <v>38</v>
      </c>
      <c r="AX2856" s="14" t="s">
        <v>85</v>
      </c>
      <c r="AY2856" s="217" t="s">
        <v>165</v>
      </c>
    </row>
    <row r="2857" spans="1:65" s="2" customFormat="1" ht="24.2" customHeight="1">
      <c r="A2857" s="37"/>
      <c r="B2857" s="38"/>
      <c r="C2857" s="176" t="s">
        <v>3509</v>
      </c>
      <c r="D2857" s="176" t="s">
        <v>167</v>
      </c>
      <c r="E2857" s="177" t="s">
        <v>1024</v>
      </c>
      <c r="F2857" s="178" t="s">
        <v>3510</v>
      </c>
      <c r="G2857" s="179" t="s">
        <v>189</v>
      </c>
      <c r="H2857" s="180">
        <v>36.299999999999997</v>
      </c>
      <c r="I2857" s="181"/>
      <c r="J2857" s="182">
        <f>ROUND(I2857*H2857,2)</f>
        <v>0</v>
      </c>
      <c r="K2857" s="178" t="s">
        <v>21</v>
      </c>
      <c r="L2857" s="42"/>
      <c r="M2857" s="183" t="s">
        <v>21</v>
      </c>
      <c r="N2857" s="184" t="s">
        <v>48</v>
      </c>
      <c r="O2857" s="67"/>
      <c r="P2857" s="185">
        <f>O2857*H2857</f>
        <v>0</v>
      </c>
      <c r="Q2857" s="185">
        <v>0</v>
      </c>
      <c r="R2857" s="185">
        <f>Q2857*H2857</f>
        <v>0</v>
      </c>
      <c r="S2857" s="185">
        <v>0</v>
      </c>
      <c r="T2857" s="186">
        <f>S2857*H2857</f>
        <v>0</v>
      </c>
      <c r="U2857" s="37"/>
      <c r="V2857" s="37"/>
      <c r="W2857" s="37"/>
      <c r="X2857" s="37"/>
      <c r="Y2857" s="37"/>
      <c r="Z2857" s="37"/>
      <c r="AA2857" s="37"/>
      <c r="AB2857" s="37"/>
      <c r="AC2857" s="37"/>
      <c r="AD2857" s="37"/>
      <c r="AE2857" s="37"/>
      <c r="AR2857" s="187" t="s">
        <v>286</v>
      </c>
      <c r="AT2857" s="187" t="s">
        <v>167</v>
      </c>
      <c r="AU2857" s="187" t="s">
        <v>87</v>
      </c>
      <c r="AY2857" s="20" t="s">
        <v>165</v>
      </c>
      <c r="BE2857" s="188">
        <f>IF(N2857="základní",J2857,0)</f>
        <v>0</v>
      </c>
      <c r="BF2857" s="188">
        <f>IF(N2857="snížená",J2857,0)</f>
        <v>0</v>
      </c>
      <c r="BG2857" s="188">
        <f>IF(N2857="zákl. přenesená",J2857,0)</f>
        <v>0</v>
      </c>
      <c r="BH2857" s="188">
        <f>IF(N2857="sníž. přenesená",J2857,0)</f>
        <v>0</v>
      </c>
      <c r="BI2857" s="188">
        <f>IF(N2857="nulová",J2857,0)</f>
        <v>0</v>
      </c>
      <c r="BJ2857" s="20" t="s">
        <v>85</v>
      </c>
      <c r="BK2857" s="188">
        <f>ROUND(I2857*H2857,2)</f>
        <v>0</v>
      </c>
      <c r="BL2857" s="20" t="s">
        <v>286</v>
      </c>
      <c r="BM2857" s="187" t="s">
        <v>3511</v>
      </c>
    </row>
    <row r="2858" spans="1:65" s="2" customFormat="1" ht="19.5">
      <c r="A2858" s="37"/>
      <c r="B2858" s="38"/>
      <c r="C2858" s="39"/>
      <c r="D2858" s="189" t="s">
        <v>174</v>
      </c>
      <c r="E2858" s="39"/>
      <c r="F2858" s="190" t="s">
        <v>3512</v>
      </c>
      <c r="G2858" s="39"/>
      <c r="H2858" s="39"/>
      <c r="I2858" s="191"/>
      <c r="J2858" s="39"/>
      <c r="K2858" s="39"/>
      <c r="L2858" s="42"/>
      <c r="M2858" s="192"/>
      <c r="N2858" s="193"/>
      <c r="O2858" s="67"/>
      <c r="P2858" s="67"/>
      <c r="Q2858" s="67"/>
      <c r="R2858" s="67"/>
      <c r="S2858" s="67"/>
      <c r="T2858" s="68"/>
      <c r="U2858" s="37"/>
      <c r="V2858" s="37"/>
      <c r="W2858" s="37"/>
      <c r="X2858" s="37"/>
      <c r="Y2858" s="37"/>
      <c r="Z2858" s="37"/>
      <c r="AA2858" s="37"/>
      <c r="AB2858" s="37"/>
      <c r="AC2858" s="37"/>
      <c r="AD2858" s="37"/>
      <c r="AE2858" s="37"/>
      <c r="AT2858" s="20" t="s">
        <v>174</v>
      </c>
      <c r="AU2858" s="20" t="s">
        <v>87</v>
      </c>
    </row>
    <row r="2859" spans="1:65" s="13" customFormat="1" ht="22.5">
      <c r="B2859" s="196"/>
      <c r="C2859" s="197"/>
      <c r="D2859" s="189" t="s">
        <v>178</v>
      </c>
      <c r="E2859" s="198" t="s">
        <v>21</v>
      </c>
      <c r="F2859" s="199" t="s">
        <v>3513</v>
      </c>
      <c r="G2859" s="197"/>
      <c r="H2859" s="200">
        <v>36.299999999999997</v>
      </c>
      <c r="I2859" s="201"/>
      <c r="J2859" s="197"/>
      <c r="K2859" s="197"/>
      <c r="L2859" s="202"/>
      <c r="M2859" s="203"/>
      <c r="N2859" s="204"/>
      <c r="O2859" s="204"/>
      <c r="P2859" s="204"/>
      <c r="Q2859" s="204"/>
      <c r="R2859" s="204"/>
      <c r="S2859" s="204"/>
      <c r="T2859" s="205"/>
      <c r="AT2859" s="206" t="s">
        <v>178</v>
      </c>
      <c r="AU2859" s="206" t="s">
        <v>87</v>
      </c>
      <c r="AV2859" s="13" t="s">
        <v>87</v>
      </c>
      <c r="AW2859" s="13" t="s">
        <v>38</v>
      </c>
      <c r="AX2859" s="13" t="s">
        <v>77</v>
      </c>
      <c r="AY2859" s="206" t="s">
        <v>165</v>
      </c>
    </row>
    <row r="2860" spans="1:65" s="14" customFormat="1" ht="11.25">
      <c r="B2860" s="207"/>
      <c r="C2860" s="208"/>
      <c r="D2860" s="189" t="s">
        <v>178</v>
      </c>
      <c r="E2860" s="209" t="s">
        <v>21</v>
      </c>
      <c r="F2860" s="210" t="s">
        <v>180</v>
      </c>
      <c r="G2860" s="208"/>
      <c r="H2860" s="211">
        <v>36.299999999999997</v>
      </c>
      <c r="I2860" s="212"/>
      <c r="J2860" s="208"/>
      <c r="K2860" s="208"/>
      <c r="L2860" s="213"/>
      <c r="M2860" s="214"/>
      <c r="N2860" s="215"/>
      <c r="O2860" s="215"/>
      <c r="P2860" s="215"/>
      <c r="Q2860" s="215"/>
      <c r="R2860" s="215"/>
      <c r="S2860" s="215"/>
      <c r="T2860" s="216"/>
      <c r="AT2860" s="217" t="s">
        <v>178</v>
      </c>
      <c r="AU2860" s="217" t="s">
        <v>87</v>
      </c>
      <c r="AV2860" s="14" t="s">
        <v>172</v>
      </c>
      <c r="AW2860" s="14" t="s">
        <v>38</v>
      </c>
      <c r="AX2860" s="14" t="s">
        <v>85</v>
      </c>
      <c r="AY2860" s="217" t="s">
        <v>165</v>
      </c>
    </row>
    <row r="2861" spans="1:65" s="2" customFormat="1" ht="24.2" customHeight="1">
      <c r="A2861" s="37"/>
      <c r="B2861" s="38"/>
      <c r="C2861" s="176" t="s">
        <v>3514</v>
      </c>
      <c r="D2861" s="176" t="s">
        <v>167</v>
      </c>
      <c r="E2861" s="177" t="s">
        <v>3515</v>
      </c>
      <c r="F2861" s="178" t="s">
        <v>3516</v>
      </c>
      <c r="G2861" s="179" t="s">
        <v>170</v>
      </c>
      <c r="H2861" s="180">
        <v>36.204000000000001</v>
      </c>
      <c r="I2861" s="181"/>
      <c r="J2861" s="182">
        <f>ROUND(I2861*H2861,2)</f>
        <v>0</v>
      </c>
      <c r="K2861" s="178" t="s">
        <v>171</v>
      </c>
      <c r="L2861" s="42"/>
      <c r="M2861" s="183" t="s">
        <v>21</v>
      </c>
      <c r="N2861" s="184" t="s">
        <v>48</v>
      </c>
      <c r="O2861" s="67"/>
      <c r="P2861" s="185">
        <f>O2861*H2861</f>
        <v>0</v>
      </c>
      <c r="Q2861" s="185">
        <v>7.4999999999999997E-3</v>
      </c>
      <c r="R2861" s="185">
        <f>Q2861*H2861</f>
        <v>0.27152999999999999</v>
      </c>
      <c r="S2861" s="185">
        <v>0</v>
      </c>
      <c r="T2861" s="186">
        <f>S2861*H2861</f>
        <v>0</v>
      </c>
      <c r="U2861" s="37"/>
      <c r="V2861" s="37"/>
      <c r="W2861" s="37"/>
      <c r="X2861" s="37"/>
      <c r="Y2861" s="37"/>
      <c r="Z2861" s="37"/>
      <c r="AA2861" s="37"/>
      <c r="AB2861" s="37"/>
      <c r="AC2861" s="37"/>
      <c r="AD2861" s="37"/>
      <c r="AE2861" s="37"/>
      <c r="AR2861" s="187" t="s">
        <v>286</v>
      </c>
      <c r="AT2861" s="187" t="s">
        <v>167</v>
      </c>
      <c r="AU2861" s="187" t="s">
        <v>87</v>
      </c>
      <c r="AY2861" s="20" t="s">
        <v>165</v>
      </c>
      <c r="BE2861" s="188">
        <f>IF(N2861="základní",J2861,0)</f>
        <v>0</v>
      </c>
      <c r="BF2861" s="188">
        <f>IF(N2861="snížená",J2861,0)</f>
        <v>0</v>
      </c>
      <c r="BG2861" s="188">
        <f>IF(N2861="zákl. přenesená",J2861,0)</f>
        <v>0</v>
      </c>
      <c r="BH2861" s="188">
        <f>IF(N2861="sníž. přenesená",J2861,0)</f>
        <v>0</v>
      </c>
      <c r="BI2861" s="188">
        <f>IF(N2861="nulová",J2861,0)</f>
        <v>0</v>
      </c>
      <c r="BJ2861" s="20" t="s">
        <v>85</v>
      </c>
      <c r="BK2861" s="188">
        <f>ROUND(I2861*H2861,2)</f>
        <v>0</v>
      </c>
      <c r="BL2861" s="20" t="s">
        <v>286</v>
      </c>
      <c r="BM2861" s="187" t="s">
        <v>3517</v>
      </c>
    </row>
    <row r="2862" spans="1:65" s="2" customFormat="1" ht="19.5">
      <c r="A2862" s="37"/>
      <c r="B2862" s="38"/>
      <c r="C2862" s="39"/>
      <c r="D2862" s="189" t="s">
        <v>174</v>
      </c>
      <c r="E2862" s="39"/>
      <c r="F2862" s="190" t="s">
        <v>3518</v>
      </c>
      <c r="G2862" s="39"/>
      <c r="H2862" s="39"/>
      <c r="I2862" s="191"/>
      <c r="J2862" s="39"/>
      <c r="K2862" s="39"/>
      <c r="L2862" s="42"/>
      <c r="M2862" s="192"/>
      <c r="N2862" s="193"/>
      <c r="O2862" s="67"/>
      <c r="P2862" s="67"/>
      <c r="Q2862" s="67"/>
      <c r="R2862" s="67"/>
      <c r="S2862" s="67"/>
      <c r="T2862" s="68"/>
      <c r="U2862" s="37"/>
      <c r="V2862" s="37"/>
      <c r="W2862" s="37"/>
      <c r="X2862" s="37"/>
      <c r="Y2862" s="37"/>
      <c r="Z2862" s="37"/>
      <c r="AA2862" s="37"/>
      <c r="AB2862" s="37"/>
      <c r="AC2862" s="37"/>
      <c r="AD2862" s="37"/>
      <c r="AE2862" s="37"/>
      <c r="AT2862" s="20" t="s">
        <v>174</v>
      </c>
      <c r="AU2862" s="20" t="s">
        <v>87</v>
      </c>
    </row>
    <row r="2863" spans="1:65" s="2" customFormat="1" ht="11.25">
      <c r="A2863" s="37"/>
      <c r="B2863" s="38"/>
      <c r="C2863" s="39"/>
      <c r="D2863" s="194" t="s">
        <v>176</v>
      </c>
      <c r="E2863" s="39"/>
      <c r="F2863" s="195" t="s">
        <v>3519</v>
      </c>
      <c r="G2863" s="39"/>
      <c r="H2863" s="39"/>
      <c r="I2863" s="191"/>
      <c r="J2863" s="39"/>
      <c r="K2863" s="39"/>
      <c r="L2863" s="42"/>
      <c r="M2863" s="192"/>
      <c r="N2863" s="193"/>
      <c r="O2863" s="67"/>
      <c r="P2863" s="67"/>
      <c r="Q2863" s="67"/>
      <c r="R2863" s="67"/>
      <c r="S2863" s="67"/>
      <c r="T2863" s="68"/>
      <c r="U2863" s="37"/>
      <c r="V2863" s="37"/>
      <c r="W2863" s="37"/>
      <c r="X2863" s="37"/>
      <c r="Y2863" s="37"/>
      <c r="Z2863" s="37"/>
      <c r="AA2863" s="37"/>
      <c r="AB2863" s="37"/>
      <c r="AC2863" s="37"/>
      <c r="AD2863" s="37"/>
      <c r="AE2863" s="37"/>
      <c r="AT2863" s="20" t="s">
        <v>176</v>
      </c>
      <c r="AU2863" s="20" t="s">
        <v>87</v>
      </c>
    </row>
    <row r="2864" spans="1:65" s="13" customFormat="1" ht="11.25">
      <c r="B2864" s="196"/>
      <c r="C2864" s="197"/>
      <c r="D2864" s="189" t="s">
        <v>178</v>
      </c>
      <c r="E2864" s="198" t="s">
        <v>21</v>
      </c>
      <c r="F2864" s="199" t="s">
        <v>3520</v>
      </c>
      <c r="G2864" s="197"/>
      <c r="H2864" s="200">
        <v>17</v>
      </c>
      <c r="I2864" s="201"/>
      <c r="J2864" s="197"/>
      <c r="K2864" s="197"/>
      <c r="L2864" s="202"/>
      <c r="M2864" s="203"/>
      <c r="N2864" s="204"/>
      <c r="O2864" s="204"/>
      <c r="P2864" s="204"/>
      <c r="Q2864" s="204"/>
      <c r="R2864" s="204"/>
      <c r="S2864" s="204"/>
      <c r="T2864" s="205"/>
      <c r="AT2864" s="206" t="s">
        <v>178</v>
      </c>
      <c r="AU2864" s="206" t="s">
        <v>87</v>
      </c>
      <c r="AV2864" s="13" t="s">
        <v>87</v>
      </c>
      <c r="AW2864" s="13" t="s">
        <v>38</v>
      </c>
      <c r="AX2864" s="13" t="s">
        <v>77</v>
      </c>
      <c r="AY2864" s="206" t="s">
        <v>165</v>
      </c>
    </row>
    <row r="2865" spans="1:65" s="13" customFormat="1" ht="11.25">
      <c r="B2865" s="196"/>
      <c r="C2865" s="197"/>
      <c r="D2865" s="189" t="s">
        <v>178</v>
      </c>
      <c r="E2865" s="198" t="s">
        <v>21</v>
      </c>
      <c r="F2865" s="199" t="s">
        <v>3521</v>
      </c>
      <c r="G2865" s="197"/>
      <c r="H2865" s="200">
        <v>4</v>
      </c>
      <c r="I2865" s="201"/>
      <c r="J2865" s="197"/>
      <c r="K2865" s="197"/>
      <c r="L2865" s="202"/>
      <c r="M2865" s="203"/>
      <c r="N2865" s="204"/>
      <c r="O2865" s="204"/>
      <c r="P2865" s="204"/>
      <c r="Q2865" s="204"/>
      <c r="R2865" s="204"/>
      <c r="S2865" s="204"/>
      <c r="T2865" s="205"/>
      <c r="AT2865" s="206" t="s">
        <v>178</v>
      </c>
      <c r="AU2865" s="206" t="s">
        <v>87</v>
      </c>
      <c r="AV2865" s="13" t="s">
        <v>87</v>
      </c>
      <c r="AW2865" s="13" t="s">
        <v>38</v>
      </c>
      <c r="AX2865" s="13" t="s">
        <v>77</v>
      </c>
      <c r="AY2865" s="206" t="s">
        <v>165</v>
      </c>
    </row>
    <row r="2866" spans="1:65" s="13" customFormat="1" ht="22.5">
      <c r="B2866" s="196"/>
      <c r="C2866" s="197"/>
      <c r="D2866" s="189" t="s">
        <v>178</v>
      </c>
      <c r="E2866" s="198" t="s">
        <v>21</v>
      </c>
      <c r="F2866" s="199" t="s">
        <v>3522</v>
      </c>
      <c r="G2866" s="197"/>
      <c r="H2866" s="200">
        <v>12.144</v>
      </c>
      <c r="I2866" s="201"/>
      <c r="J2866" s="197"/>
      <c r="K2866" s="197"/>
      <c r="L2866" s="202"/>
      <c r="M2866" s="203"/>
      <c r="N2866" s="204"/>
      <c r="O2866" s="204"/>
      <c r="P2866" s="204"/>
      <c r="Q2866" s="204"/>
      <c r="R2866" s="204"/>
      <c r="S2866" s="204"/>
      <c r="T2866" s="205"/>
      <c r="AT2866" s="206" t="s">
        <v>178</v>
      </c>
      <c r="AU2866" s="206" t="s">
        <v>87</v>
      </c>
      <c r="AV2866" s="13" t="s">
        <v>87</v>
      </c>
      <c r="AW2866" s="13" t="s">
        <v>38</v>
      </c>
      <c r="AX2866" s="13" t="s">
        <v>77</v>
      </c>
      <c r="AY2866" s="206" t="s">
        <v>165</v>
      </c>
    </row>
    <row r="2867" spans="1:65" s="13" customFormat="1" ht="22.5">
      <c r="B2867" s="196"/>
      <c r="C2867" s="197"/>
      <c r="D2867" s="189" t="s">
        <v>178</v>
      </c>
      <c r="E2867" s="198" t="s">
        <v>21</v>
      </c>
      <c r="F2867" s="199" t="s">
        <v>3523</v>
      </c>
      <c r="G2867" s="197"/>
      <c r="H2867" s="200">
        <v>3.06</v>
      </c>
      <c r="I2867" s="201"/>
      <c r="J2867" s="197"/>
      <c r="K2867" s="197"/>
      <c r="L2867" s="202"/>
      <c r="M2867" s="203"/>
      <c r="N2867" s="204"/>
      <c r="O2867" s="204"/>
      <c r="P2867" s="204"/>
      <c r="Q2867" s="204"/>
      <c r="R2867" s="204"/>
      <c r="S2867" s="204"/>
      <c r="T2867" s="205"/>
      <c r="AT2867" s="206" t="s">
        <v>178</v>
      </c>
      <c r="AU2867" s="206" t="s">
        <v>87</v>
      </c>
      <c r="AV2867" s="13" t="s">
        <v>87</v>
      </c>
      <c r="AW2867" s="13" t="s">
        <v>38</v>
      </c>
      <c r="AX2867" s="13" t="s">
        <v>77</v>
      </c>
      <c r="AY2867" s="206" t="s">
        <v>165</v>
      </c>
    </row>
    <row r="2868" spans="1:65" s="14" customFormat="1" ht="11.25">
      <c r="B2868" s="207"/>
      <c r="C2868" s="208"/>
      <c r="D2868" s="189" t="s">
        <v>178</v>
      </c>
      <c r="E2868" s="209" t="s">
        <v>21</v>
      </c>
      <c r="F2868" s="210" t="s">
        <v>180</v>
      </c>
      <c r="G2868" s="208"/>
      <c r="H2868" s="211">
        <v>36.204000000000001</v>
      </c>
      <c r="I2868" s="212"/>
      <c r="J2868" s="208"/>
      <c r="K2868" s="208"/>
      <c r="L2868" s="213"/>
      <c r="M2868" s="214"/>
      <c r="N2868" s="215"/>
      <c r="O2868" s="215"/>
      <c r="P2868" s="215"/>
      <c r="Q2868" s="215"/>
      <c r="R2868" s="215"/>
      <c r="S2868" s="215"/>
      <c r="T2868" s="216"/>
      <c r="AT2868" s="217" t="s">
        <v>178</v>
      </c>
      <c r="AU2868" s="217" t="s">
        <v>87</v>
      </c>
      <c r="AV2868" s="14" t="s">
        <v>172</v>
      </c>
      <c r="AW2868" s="14" t="s">
        <v>38</v>
      </c>
      <c r="AX2868" s="14" t="s">
        <v>85</v>
      </c>
      <c r="AY2868" s="217" t="s">
        <v>165</v>
      </c>
    </row>
    <row r="2869" spans="1:65" s="2" customFormat="1" ht="37.9" customHeight="1">
      <c r="A2869" s="37"/>
      <c r="B2869" s="38"/>
      <c r="C2869" s="176" t="s">
        <v>3524</v>
      </c>
      <c r="D2869" s="176" t="s">
        <v>167</v>
      </c>
      <c r="E2869" s="177" t="s">
        <v>3525</v>
      </c>
      <c r="F2869" s="178" t="s">
        <v>3526</v>
      </c>
      <c r="G2869" s="179" t="s">
        <v>189</v>
      </c>
      <c r="H2869" s="180">
        <v>24.8</v>
      </c>
      <c r="I2869" s="181"/>
      <c r="J2869" s="182">
        <f>ROUND(I2869*H2869,2)</f>
        <v>0</v>
      </c>
      <c r="K2869" s="178" t="s">
        <v>171</v>
      </c>
      <c r="L2869" s="42"/>
      <c r="M2869" s="183" t="s">
        <v>21</v>
      </c>
      <c r="N2869" s="184" t="s">
        <v>48</v>
      </c>
      <c r="O2869" s="67"/>
      <c r="P2869" s="185">
        <f>O2869*H2869</f>
        <v>0</v>
      </c>
      <c r="Q2869" s="185">
        <v>1.5299999999999999E-3</v>
      </c>
      <c r="R2869" s="185">
        <f>Q2869*H2869</f>
        <v>3.7943999999999999E-2</v>
      </c>
      <c r="S2869" s="185">
        <v>0</v>
      </c>
      <c r="T2869" s="186">
        <f>S2869*H2869</f>
        <v>0</v>
      </c>
      <c r="U2869" s="37"/>
      <c r="V2869" s="37"/>
      <c r="W2869" s="37"/>
      <c r="X2869" s="37"/>
      <c r="Y2869" s="37"/>
      <c r="Z2869" s="37"/>
      <c r="AA2869" s="37"/>
      <c r="AB2869" s="37"/>
      <c r="AC2869" s="37"/>
      <c r="AD2869" s="37"/>
      <c r="AE2869" s="37"/>
      <c r="AR2869" s="187" t="s">
        <v>286</v>
      </c>
      <c r="AT2869" s="187" t="s">
        <v>167</v>
      </c>
      <c r="AU2869" s="187" t="s">
        <v>87</v>
      </c>
      <c r="AY2869" s="20" t="s">
        <v>165</v>
      </c>
      <c r="BE2869" s="188">
        <f>IF(N2869="základní",J2869,0)</f>
        <v>0</v>
      </c>
      <c r="BF2869" s="188">
        <f>IF(N2869="snížená",J2869,0)</f>
        <v>0</v>
      </c>
      <c r="BG2869" s="188">
        <f>IF(N2869="zákl. přenesená",J2869,0)</f>
        <v>0</v>
      </c>
      <c r="BH2869" s="188">
        <f>IF(N2869="sníž. přenesená",J2869,0)</f>
        <v>0</v>
      </c>
      <c r="BI2869" s="188">
        <f>IF(N2869="nulová",J2869,0)</f>
        <v>0</v>
      </c>
      <c r="BJ2869" s="20" t="s">
        <v>85</v>
      </c>
      <c r="BK2869" s="188">
        <f>ROUND(I2869*H2869,2)</f>
        <v>0</v>
      </c>
      <c r="BL2869" s="20" t="s">
        <v>286</v>
      </c>
      <c r="BM2869" s="187" t="s">
        <v>3527</v>
      </c>
    </row>
    <row r="2870" spans="1:65" s="2" customFormat="1" ht="29.25">
      <c r="A2870" s="37"/>
      <c r="B2870" s="38"/>
      <c r="C2870" s="39"/>
      <c r="D2870" s="189" t="s">
        <v>174</v>
      </c>
      <c r="E2870" s="39"/>
      <c r="F2870" s="190" t="s">
        <v>3528</v>
      </c>
      <c r="G2870" s="39"/>
      <c r="H2870" s="39"/>
      <c r="I2870" s="191"/>
      <c r="J2870" s="39"/>
      <c r="K2870" s="39"/>
      <c r="L2870" s="42"/>
      <c r="M2870" s="192"/>
      <c r="N2870" s="193"/>
      <c r="O2870" s="67"/>
      <c r="P2870" s="67"/>
      <c r="Q2870" s="67"/>
      <c r="R2870" s="67"/>
      <c r="S2870" s="67"/>
      <c r="T2870" s="68"/>
      <c r="U2870" s="37"/>
      <c r="V2870" s="37"/>
      <c r="W2870" s="37"/>
      <c r="X2870" s="37"/>
      <c r="Y2870" s="37"/>
      <c r="Z2870" s="37"/>
      <c r="AA2870" s="37"/>
      <c r="AB2870" s="37"/>
      <c r="AC2870" s="37"/>
      <c r="AD2870" s="37"/>
      <c r="AE2870" s="37"/>
      <c r="AT2870" s="20" t="s">
        <v>174</v>
      </c>
      <c r="AU2870" s="20" t="s">
        <v>87</v>
      </c>
    </row>
    <row r="2871" spans="1:65" s="2" customFormat="1" ht="11.25">
      <c r="A2871" s="37"/>
      <c r="B2871" s="38"/>
      <c r="C2871" s="39"/>
      <c r="D2871" s="194" t="s">
        <v>176</v>
      </c>
      <c r="E2871" s="39"/>
      <c r="F2871" s="195" t="s">
        <v>3529</v>
      </c>
      <c r="G2871" s="39"/>
      <c r="H2871" s="39"/>
      <c r="I2871" s="191"/>
      <c r="J2871" s="39"/>
      <c r="K2871" s="39"/>
      <c r="L2871" s="42"/>
      <c r="M2871" s="192"/>
      <c r="N2871" s="193"/>
      <c r="O2871" s="67"/>
      <c r="P2871" s="67"/>
      <c r="Q2871" s="67"/>
      <c r="R2871" s="67"/>
      <c r="S2871" s="67"/>
      <c r="T2871" s="68"/>
      <c r="U2871" s="37"/>
      <c r="V2871" s="37"/>
      <c r="W2871" s="37"/>
      <c r="X2871" s="37"/>
      <c r="Y2871" s="37"/>
      <c r="Z2871" s="37"/>
      <c r="AA2871" s="37"/>
      <c r="AB2871" s="37"/>
      <c r="AC2871" s="37"/>
      <c r="AD2871" s="37"/>
      <c r="AE2871" s="37"/>
      <c r="AT2871" s="20" t="s">
        <v>176</v>
      </c>
      <c r="AU2871" s="20" t="s">
        <v>87</v>
      </c>
    </row>
    <row r="2872" spans="1:65" s="13" customFormat="1" ht="11.25">
      <c r="B2872" s="196"/>
      <c r="C2872" s="197"/>
      <c r="D2872" s="189" t="s">
        <v>178</v>
      </c>
      <c r="E2872" s="198" t="s">
        <v>21</v>
      </c>
      <c r="F2872" s="199" t="s">
        <v>3530</v>
      </c>
      <c r="G2872" s="197"/>
      <c r="H2872" s="200">
        <v>24.8</v>
      </c>
      <c r="I2872" s="201"/>
      <c r="J2872" s="197"/>
      <c r="K2872" s="197"/>
      <c r="L2872" s="202"/>
      <c r="M2872" s="203"/>
      <c r="N2872" s="204"/>
      <c r="O2872" s="204"/>
      <c r="P2872" s="204"/>
      <c r="Q2872" s="204"/>
      <c r="R2872" s="204"/>
      <c r="S2872" s="204"/>
      <c r="T2872" s="205"/>
      <c r="AT2872" s="206" t="s">
        <v>178</v>
      </c>
      <c r="AU2872" s="206" t="s">
        <v>87</v>
      </c>
      <c r="AV2872" s="13" t="s">
        <v>87</v>
      </c>
      <c r="AW2872" s="13" t="s">
        <v>38</v>
      </c>
      <c r="AX2872" s="13" t="s">
        <v>77</v>
      </c>
      <c r="AY2872" s="206" t="s">
        <v>165</v>
      </c>
    </row>
    <row r="2873" spans="1:65" s="14" customFormat="1" ht="11.25">
      <c r="B2873" s="207"/>
      <c r="C2873" s="208"/>
      <c r="D2873" s="189" t="s">
        <v>178</v>
      </c>
      <c r="E2873" s="209" t="s">
        <v>21</v>
      </c>
      <c r="F2873" s="210" t="s">
        <v>180</v>
      </c>
      <c r="G2873" s="208"/>
      <c r="H2873" s="211">
        <v>24.8</v>
      </c>
      <c r="I2873" s="212"/>
      <c r="J2873" s="208"/>
      <c r="K2873" s="208"/>
      <c r="L2873" s="213"/>
      <c r="M2873" s="214"/>
      <c r="N2873" s="215"/>
      <c r="O2873" s="215"/>
      <c r="P2873" s="215"/>
      <c r="Q2873" s="215"/>
      <c r="R2873" s="215"/>
      <c r="S2873" s="215"/>
      <c r="T2873" s="216"/>
      <c r="AT2873" s="217" t="s">
        <v>178</v>
      </c>
      <c r="AU2873" s="217" t="s">
        <v>87</v>
      </c>
      <c r="AV2873" s="14" t="s">
        <v>172</v>
      </c>
      <c r="AW2873" s="14" t="s">
        <v>38</v>
      </c>
      <c r="AX2873" s="14" t="s">
        <v>85</v>
      </c>
      <c r="AY2873" s="217" t="s">
        <v>165</v>
      </c>
    </row>
    <row r="2874" spans="1:65" s="2" customFormat="1" ht="37.9" customHeight="1">
      <c r="A2874" s="37"/>
      <c r="B2874" s="38"/>
      <c r="C2874" s="176" t="s">
        <v>3531</v>
      </c>
      <c r="D2874" s="176" t="s">
        <v>167</v>
      </c>
      <c r="E2874" s="177" t="s">
        <v>3532</v>
      </c>
      <c r="F2874" s="178" t="s">
        <v>3533</v>
      </c>
      <c r="G2874" s="179" t="s">
        <v>189</v>
      </c>
      <c r="H2874" s="180">
        <v>8.1999999999999993</v>
      </c>
      <c r="I2874" s="181"/>
      <c r="J2874" s="182">
        <f>ROUND(I2874*H2874,2)</f>
        <v>0</v>
      </c>
      <c r="K2874" s="178" t="s">
        <v>171</v>
      </c>
      <c r="L2874" s="42"/>
      <c r="M2874" s="183" t="s">
        <v>21</v>
      </c>
      <c r="N2874" s="184" t="s">
        <v>48</v>
      </c>
      <c r="O2874" s="67"/>
      <c r="P2874" s="185">
        <f>O2874*H2874</f>
        <v>0</v>
      </c>
      <c r="Q2874" s="185">
        <v>2.1900000000000001E-3</v>
      </c>
      <c r="R2874" s="185">
        <f>Q2874*H2874</f>
        <v>1.7957999999999998E-2</v>
      </c>
      <c r="S2874" s="185">
        <v>0</v>
      </c>
      <c r="T2874" s="186">
        <f>S2874*H2874</f>
        <v>0</v>
      </c>
      <c r="U2874" s="37"/>
      <c r="V2874" s="37"/>
      <c r="W2874" s="37"/>
      <c r="X2874" s="37"/>
      <c r="Y2874" s="37"/>
      <c r="Z2874" s="37"/>
      <c r="AA2874" s="37"/>
      <c r="AB2874" s="37"/>
      <c r="AC2874" s="37"/>
      <c r="AD2874" s="37"/>
      <c r="AE2874" s="37"/>
      <c r="AR2874" s="187" t="s">
        <v>286</v>
      </c>
      <c r="AT2874" s="187" t="s">
        <v>167</v>
      </c>
      <c r="AU2874" s="187" t="s">
        <v>87</v>
      </c>
      <c r="AY2874" s="20" t="s">
        <v>165</v>
      </c>
      <c r="BE2874" s="188">
        <f>IF(N2874="základní",J2874,0)</f>
        <v>0</v>
      </c>
      <c r="BF2874" s="188">
        <f>IF(N2874="snížená",J2874,0)</f>
        <v>0</v>
      </c>
      <c r="BG2874" s="188">
        <f>IF(N2874="zákl. přenesená",J2874,0)</f>
        <v>0</v>
      </c>
      <c r="BH2874" s="188">
        <f>IF(N2874="sníž. přenesená",J2874,0)</f>
        <v>0</v>
      </c>
      <c r="BI2874" s="188">
        <f>IF(N2874="nulová",J2874,0)</f>
        <v>0</v>
      </c>
      <c r="BJ2874" s="20" t="s">
        <v>85</v>
      </c>
      <c r="BK2874" s="188">
        <f>ROUND(I2874*H2874,2)</f>
        <v>0</v>
      </c>
      <c r="BL2874" s="20" t="s">
        <v>286</v>
      </c>
      <c r="BM2874" s="187" t="s">
        <v>3534</v>
      </c>
    </row>
    <row r="2875" spans="1:65" s="2" customFormat="1" ht="29.25">
      <c r="A2875" s="37"/>
      <c r="B2875" s="38"/>
      <c r="C2875" s="39"/>
      <c r="D2875" s="189" t="s">
        <v>174</v>
      </c>
      <c r="E2875" s="39"/>
      <c r="F2875" s="190" t="s">
        <v>3535</v>
      </c>
      <c r="G2875" s="39"/>
      <c r="H2875" s="39"/>
      <c r="I2875" s="191"/>
      <c r="J2875" s="39"/>
      <c r="K2875" s="39"/>
      <c r="L2875" s="42"/>
      <c r="M2875" s="192"/>
      <c r="N2875" s="193"/>
      <c r="O2875" s="67"/>
      <c r="P2875" s="67"/>
      <c r="Q2875" s="67"/>
      <c r="R2875" s="67"/>
      <c r="S2875" s="67"/>
      <c r="T2875" s="68"/>
      <c r="U2875" s="37"/>
      <c r="V2875" s="37"/>
      <c r="W2875" s="37"/>
      <c r="X2875" s="37"/>
      <c r="Y2875" s="37"/>
      <c r="Z2875" s="37"/>
      <c r="AA2875" s="37"/>
      <c r="AB2875" s="37"/>
      <c r="AC2875" s="37"/>
      <c r="AD2875" s="37"/>
      <c r="AE2875" s="37"/>
      <c r="AT2875" s="20" t="s">
        <v>174</v>
      </c>
      <c r="AU2875" s="20" t="s">
        <v>87</v>
      </c>
    </row>
    <row r="2876" spans="1:65" s="2" customFormat="1" ht="11.25">
      <c r="A2876" s="37"/>
      <c r="B2876" s="38"/>
      <c r="C2876" s="39"/>
      <c r="D2876" s="194" t="s">
        <v>176</v>
      </c>
      <c r="E2876" s="39"/>
      <c r="F2876" s="195" t="s">
        <v>3536</v>
      </c>
      <c r="G2876" s="39"/>
      <c r="H2876" s="39"/>
      <c r="I2876" s="191"/>
      <c r="J2876" s="39"/>
      <c r="K2876" s="39"/>
      <c r="L2876" s="42"/>
      <c r="M2876" s="192"/>
      <c r="N2876" s="193"/>
      <c r="O2876" s="67"/>
      <c r="P2876" s="67"/>
      <c r="Q2876" s="67"/>
      <c r="R2876" s="67"/>
      <c r="S2876" s="67"/>
      <c r="T2876" s="68"/>
      <c r="U2876" s="37"/>
      <c r="V2876" s="37"/>
      <c r="W2876" s="37"/>
      <c r="X2876" s="37"/>
      <c r="Y2876" s="37"/>
      <c r="Z2876" s="37"/>
      <c r="AA2876" s="37"/>
      <c r="AB2876" s="37"/>
      <c r="AC2876" s="37"/>
      <c r="AD2876" s="37"/>
      <c r="AE2876" s="37"/>
      <c r="AT2876" s="20" t="s">
        <v>176</v>
      </c>
      <c r="AU2876" s="20" t="s">
        <v>87</v>
      </c>
    </row>
    <row r="2877" spans="1:65" s="13" customFormat="1" ht="11.25">
      <c r="B2877" s="196"/>
      <c r="C2877" s="197"/>
      <c r="D2877" s="189" t="s">
        <v>178</v>
      </c>
      <c r="E2877" s="198" t="s">
        <v>21</v>
      </c>
      <c r="F2877" s="199" t="s">
        <v>3537</v>
      </c>
      <c r="G2877" s="197"/>
      <c r="H2877" s="200">
        <v>8.1999999999999993</v>
      </c>
      <c r="I2877" s="201"/>
      <c r="J2877" s="197"/>
      <c r="K2877" s="197"/>
      <c r="L2877" s="202"/>
      <c r="M2877" s="203"/>
      <c r="N2877" s="204"/>
      <c r="O2877" s="204"/>
      <c r="P2877" s="204"/>
      <c r="Q2877" s="204"/>
      <c r="R2877" s="204"/>
      <c r="S2877" s="204"/>
      <c r="T2877" s="205"/>
      <c r="AT2877" s="206" t="s">
        <v>178</v>
      </c>
      <c r="AU2877" s="206" t="s">
        <v>87</v>
      </c>
      <c r="AV2877" s="13" t="s">
        <v>87</v>
      </c>
      <c r="AW2877" s="13" t="s">
        <v>38</v>
      </c>
      <c r="AX2877" s="13" t="s">
        <v>77</v>
      </c>
      <c r="AY2877" s="206" t="s">
        <v>165</v>
      </c>
    </row>
    <row r="2878" spans="1:65" s="14" customFormat="1" ht="11.25">
      <c r="B2878" s="207"/>
      <c r="C2878" s="208"/>
      <c r="D2878" s="189" t="s">
        <v>178</v>
      </c>
      <c r="E2878" s="209" t="s">
        <v>21</v>
      </c>
      <c r="F2878" s="210" t="s">
        <v>180</v>
      </c>
      <c r="G2878" s="208"/>
      <c r="H2878" s="211">
        <v>8.1999999999999993</v>
      </c>
      <c r="I2878" s="212"/>
      <c r="J2878" s="208"/>
      <c r="K2878" s="208"/>
      <c r="L2878" s="213"/>
      <c r="M2878" s="214"/>
      <c r="N2878" s="215"/>
      <c r="O2878" s="215"/>
      <c r="P2878" s="215"/>
      <c r="Q2878" s="215"/>
      <c r="R2878" s="215"/>
      <c r="S2878" s="215"/>
      <c r="T2878" s="216"/>
      <c r="AT2878" s="217" t="s">
        <v>178</v>
      </c>
      <c r="AU2878" s="217" t="s">
        <v>87</v>
      </c>
      <c r="AV2878" s="14" t="s">
        <v>172</v>
      </c>
      <c r="AW2878" s="14" t="s">
        <v>38</v>
      </c>
      <c r="AX2878" s="14" t="s">
        <v>85</v>
      </c>
      <c r="AY2878" s="217" t="s">
        <v>165</v>
      </c>
    </row>
    <row r="2879" spans="1:65" s="2" customFormat="1" ht="37.9" customHeight="1">
      <c r="A2879" s="37"/>
      <c r="B2879" s="38"/>
      <c r="C2879" s="176" t="s">
        <v>3538</v>
      </c>
      <c r="D2879" s="176" t="s">
        <v>167</v>
      </c>
      <c r="E2879" s="177" t="s">
        <v>3539</v>
      </c>
      <c r="F2879" s="178" t="s">
        <v>3540</v>
      </c>
      <c r="G2879" s="179" t="s">
        <v>189</v>
      </c>
      <c r="H2879" s="180">
        <v>33</v>
      </c>
      <c r="I2879" s="181"/>
      <c r="J2879" s="182">
        <f>ROUND(I2879*H2879,2)</f>
        <v>0</v>
      </c>
      <c r="K2879" s="178" t="s">
        <v>171</v>
      </c>
      <c r="L2879" s="42"/>
      <c r="M2879" s="183" t="s">
        <v>21</v>
      </c>
      <c r="N2879" s="184" t="s">
        <v>48</v>
      </c>
      <c r="O2879" s="67"/>
      <c r="P2879" s="185">
        <f>O2879*H2879</f>
        <v>0</v>
      </c>
      <c r="Q2879" s="185">
        <v>1.0200000000000001E-3</v>
      </c>
      <c r="R2879" s="185">
        <f>Q2879*H2879</f>
        <v>3.3660000000000002E-2</v>
      </c>
      <c r="S2879" s="185">
        <v>0</v>
      </c>
      <c r="T2879" s="186">
        <f>S2879*H2879</f>
        <v>0</v>
      </c>
      <c r="U2879" s="37"/>
      <c r="V2879" s="37"/>
      <c r="W2879" s="37"/>
      <c r="X2879" s="37"/>
      <c r="Y2879" s="37"/>
      <c r="Z2879" s="37"/>
      <c r="AA2879" s="37"/>
      <c r="AB2879" s="37"/>
      <c r="AC2879" s="37"/>
      <c r="AD2879" s="37"/>
      <c r="AE2879" s="37"/>
      <c r="AR2879" s="187" t="s">
        <v>286</v>
      </c>
      <c r="AT2879" s="187" t="s">
        <v>167</v>
      </c>
      <c r="AU2879" s="187" t="s">
        <v>87</v>
      </c>
      <c r="AY2879" s="20" t="s">
        <v>165</v>
      </c>
      <c r="BE2879" s="188">
        <f>IF(N2879="základní",J2879,0)</f>
        <v>0</v>
      </c>
      <c r="BF2879" s="188">
        <f>IF(N2879="snížená",J2879,0)</f>
        <v>0</v>
      </c>
      <c r="BG2879" s="188">
        <f>IF(N2879="zákl. přenesená",J2879,0)</f>
        <v>0</v>
      </c>
      <c r="BH2879" s="188">
        <f>IF(N2879="sníž. přenesená",J2879,0)</f>
        <v>0</v>
      </c>
      <c r="BI2879" s="188">
        <f>IF(N2879="nulová",J2879,0)</f>
        <v>0</v>
      </c>
      <c r="BJ2879" s="20" t="s">
        <v>85</v>
      </c>
      <c r="BK2879" s="188">
        <f>ROUND(I2879*H2879,2)</f>
        <v>0</v>
      </c>
      <c r="BL2879" s="20" t="s">
        <v>286</v>
      </c>
      <c r="BM2879" s="187" t="s">
        <v>3541</v>
      </c>
    </row>
    <row r="2880" spans="1:65" s="2" customFormat="1" ht="29.25">
      <c r="A2880" s="37"/>
      <c r="B2880" s="38"/>
      <c r="C2880" s="39"/>
      <c r="D2880" s="189" t="s">
        <v>174</v>
      </c>
      <c r="E2880" s="39"/>
      <c r="F2880" s="190" t="s">
        <v>3542</v>
      </c>
      <c r="G2880" s="39"/>
      <c r="H2880" s="39"/>
      <c r="I2880" s="191"/>
      <c r="J2880" s="39"/>
      <c r="K2880" s="39"/>
      <c r="L2880" s="42"/>
      <c r="M2880" s="192"/>
      <c r="N2880" s="193"/>
      <c r="O2880" s="67"/>
      <c r="P2880" s="67"/>
      <c r="Q2880" s="67"/>
      <c r="R2880" s="67"/>
      <c r="S2880" s="67"/>
      <c r="T2880" s="68"/>
      <c r="U2880" s="37"/>
      <c r="V2880" s="37"/>
      <c r="W2880" s="37"/>
      <c r="X2880" s="37"/>
      <c r="Y2880" s="37"/>
      <c r="Z2880" s="37"/>
      <c r="AA2880" s="37"/>
      <c r="AB2880" s="37"/>
      <c r="AC2880" s="37"/>
      <c r="AD2880" s="37"/>
      <c r="AE2880" s="37"/>
      <c r="AT2880" s="20" t="s">
        <v>174</v>
      </c>
      <c r="AU2880" s="20" t="s">
        <v>87</v>
      </c>
    </row>
    <row r="2881" spans="1:65" s="2" customFormat="1" ht="11.25">
      <c r="A2881" s="37"/>
      <c r="B2881" s="38"/>
      <c r="C2881" s="39"/>
      <c r="D2881" s="194" t="s">
        <v>176</v>
      </c>
      <c r="E2881" s="39"/>
      <c r="F2881" s="195" t="s">
        <v>3543</v>
      </c>
      <c r="G2881" s="39"/>
      <c r="H2881" s="39"/>
      <c r="I2881" s="191"/>
      <c r="J2881" s="39"/>
      <c r="K2881" s="39"/>
      <c r="L2881" s="42"/>
      <c r="M2881" s="192"/>
      <c r="N2881" s="193"/>
      <c r="O2881" s="67"/>
      <c r="P2881" s="67"/>
      <c r="Q2881" s="67"/>
      <c r="R2881" s="67"/>
      <c r="S2881" s="67"/>
      <c r="T2881" s="68"/>
      <c r="U2881" s="37"/>
      <c r="V2881" s="37"/>
      <c r="W2881" s="37"/>
      <c r="X2881" s="37"/>
      <c r="Y2881" s="37"/>
      <c r="Z2881" s="37"/>
      <c r="AA2881" s="37"/>
      <c r="AB2881" s="37"/>
      <c r="AC2881" s="37"/>
      <c r="AD2881" s="37"/>
      <c r="AE2881" s="37"/>
      <c r="AT2881" s="20" t="s">
        <v>176</v>
      </c>
      <c r="AU2881" s="20" t="s">
        <v>87</v>
      </c>
    </row>
    <row r="2882" spans="1:65" s="13" customFormat="1" ht="11.25">
      <c r="B2882" s="196"/>
      <c r="C2882" s="197"/>
      <c r="D2882" s="189" t="s">
        <v>178</v>
      </c>
      <c r="E2882" s="198" t="s">
        <v>21</v>
      </c>
      <c r="F2882" s="199" t="s">
        <v>3544</v>
      </c>
      <c r="G2882" s="197"/>
      <c r="H2882" s="200">
        <v>33</v>
      </c>
      <c r="I2882" s="201"/>
      <c r="J2882" s="197"/>
      <c r="K2882" s="197"/>
      <c r="L2882" s="202"/>
      <c r="M2882" s="203"/>
      <c r="N2882" s="204"/>
      <c r="O2882" s="204"/>
      <c r="P2882" s="204"/>
      <c r="Q2882" s="204"/>
      <c r="R2882" s="204"/>
      <c r="S2882" s="204"/>
      <c r="T2882" s="205"/>
      <c r="AT2882" s="206" t="s">
        <v>178</v>
      </c>
      <c r="AU2882" s="206" t="s">
        <v>87</v>
      </c>
      <c r="AV2882" s="13" t="s">
        <v>87</v>
      </c>
      <c r="AW2882" s="13" t="s">
        <v>38</v>
      </c>
      <c r="AX2882" s="13" t="s">
        <v>77</v>
      </c>
      <c r="AY2882" s="206" t="s">
        <v>165</v>
      </c>
    </row>
    <row r="2883" spans="1:65" s="14" customFormat="1" ht="11.25">
      <c r="B2883" s="207"/>
      <c r="C2883" s="208"/>
      <c r="D2883" s="189" t="s">
        <v>178</v>
      </c>
      <c r="E2883" s="209" t="s">
        <v>21</v>
      </c>
      <c r="F2883" s="210" t="s">
        <v>180</v>
      </c>
      <c r="G2883" s="208"/>
      <c r="H2883" s="211">
        <v>33</v>
      </c>
      <c r="I2883" s="212"/>
      <c r="J2883" s="208"/>
      <c r="K2883" s="208"/>
      <c r="L2883" s="213"/>
      <c r="M2883" s="214"/>
      <c r="N2883" s="215"/>
      <c r="O2883" s="215"/>
      <c r="P2883" s="215"/>
      <c r="Q2883" s="215"/>
      <c r="R2883" s="215"/>
      <c r="S2883" s="215"/>
      <c r="T2883" s="216"/>
      <c r="AT2883" s="217" t="s">
        <v>178</v>
      </c>
      <c r="AU2883" s="217" t="s">
        <v>87</v>
      </c>
      <c r="AV2883" s="14" t="s">
        <v>172</v>
      </c>
      <c r="AW2883" s="14" t="s">
        <v>38</v>
      </c>
      <c r="AX2883" s="14" t="s">
        <v>85</v>
      </c>
      <c r="AY2883" s="217" t="s">
        <v>165</v>
      </c>
    </row>
    <row r="2884" spans="1:65" s="2" customFormat="1" ht="33" customHeight="1">
      <c r="A2884" s="37"/>
      <c r="B2884" s="38"/>
      <c r="C2884" s="239" t="s">
        <v>3545</v>
      </c>
      <c r="D2884" s="239" t="s">
        <v>281</v>
      </c>
      <c r="E2884" s="240" t="s">
        <v>3546</v>
      </c>
      <c r="F2884" s="241" t="s">
        <v>3547</v>
      </c>
      <c r="G2884" s="242" t="s">
        <v>170</v>
      </c>
      <c r="H2884" s="243">
        <v>36.94</v>
      </c>
      <c r="I2884" s="244"/>
      <c r="J2884" s="245">
        <f>ROUND(I2884*H2884,2)</f>
        <v>0</v>
      </c>
      <c r="K2884" s="241" t="s">
        <v>171</v>
      </c>
      <c r="L2884" s="246"/>
      <c r="M2884" s="247" t="s">
        <v>21</v>
      </c>
      <c r="N2884" s="248" t="s">
        <v>48</v>
      </c>
      <c r="O2884" s="67"/>
      <c r="P2884" s="185">
        <f>O2884*H2884</f>
        <v>0</v>
      </c>
      <c r="Q2884" s="185">
        <v>2.1999999999999999E-2</v>
      </c>
      <c r="R2884" s="185">
        <f>Q2884*H2884</f>
        <v>0.81267999999999996</v>
      </c>
      <c r="S2884" s="185">
        <v>0</v>
      </c>
      <c r="T2884" s="186">
        <f>S2884*H2884</f>
        <v>0</v>
      </c>
      <c r="U2884" s="37"/>
      <c r="V2884" s="37"/>
      <c r="W2884" s="37"/>
      <c r="X2884" s="37"/>
      <c r="Y2884" s="37"/>
      <c r="Z2884" s="37"/>
      <c r="AA2884" s="37"/>
      <c r="AB2884" s="37"/>
      <c r="AC2884" s="37"/>
      <c r="AD2884" s="37"/>
      <c r="AE2884" s="37"/>
      <c r="AR2884" s="187" t="s">
        <v>404</v>
      </c>
      <c r="AT2884" s="187" t="s">
        <v>281</v>
      </c>
      <c r="AU2884" s="187" t="s">
        <v>87</v>
      </c>
      <c r="AY2884" s="20" t="s">
        <v>165</v>
      </c>
      <c r="BE2884" s="188">
        <f>IF(N2884="základní",J2884,0)</f>
        <v>0</v>
      </c>
      <c r="BF2884" s="188">
        <f>IF(N2884="snížená",J2884,0)</f>
        <v>0</v>
      </c>
      <c r="BG2884" s="188">
        <f>IF(N2884="zákl. přenesená",J2884,0)</f>
        <v>0</v>
      </c>
      <c r="BH2884" s="188">
        <f>IF(N2884="sníž. přenesená",J2884,0)</f>
        <v>0</v>
      </c>
      <c r="BI2884" s="188">
        <f>IF(N2884="nulová",J2884,0)</f>
        <v>0</v>
      </c>
      <c r="BJ2884" s="20" t="s">
        <v>85</v>
      </c>
      <c r="BK2884" s="188">
        <f>ROUND(I2884*H2884,2)</f>
        <v>0</v>
      </c>
      <c r="BL2884" s="20" t="s">
        <v>286</v>
      </c>
      <c r="BM2884" s="187" t="s">
        <v>3548</v>
      </c>
    </row>
    <row r="2885" spans="1:65" s="2" customFormat="1" ht="19.5">
      <c r="A2885" s="37"/>
      <c r="B2885" s="38"/>
      <c r="C2885" s="39"/>
      <c r="D2885" s="189" t="s">
        <v>174</v>
      </c>
      <c r="E2885" s="39"/>
      <c r="F2885" s="190" t="s">
        <v>3547</v>
      </c>
      <c r="G2885" s="39"/>
      <c r="H2885" s="39"/>
      <c r="I2885" s="191"/>
      <c r="J2885" s="39"/>
      <c r="K2885" s="39"/>
      <c r="L2885" s="42"/>
      <c r="M2885" s="192"/>
      <c r="N2885" s="193"/>
      <c r="O2885" s="67"/>
      <c r="P2885" s="67"/>
      <c r="Q2885" s="67"/>
      <c r="R2885" s="67"/>
      <c r="S2885" s="67"/>
      <c r="T2885" s="68"/>
      <c r="U2885" s="37"/>
      <c r="V2885" s="37"/>
      <c r="W2885" s="37"/>
      <c r="X2885" s="37"/>
      <c r="Y2885" s="37"/>
      <c r="Z2885" s="37"/>
      <c r="AA2885" s="37"/>
      <c r="AB2885" s="37"/>
      <c r="AC2885" s="37"/>
      <c r="AD2885" s="37"/>
      <c r="AE2885" s="37"/>
      <c r="AT2885" s="20" t="s">
        <v>174</v>
      </c>
      <c r="AU2885" s="20" t="s">
        <v>87</v>
      </c>
    </row>
    <row r="2886" spans="1:65" s="13" customFormat="1" ht="22.5">
      <c r="B2886" s="196"/>
      <c r="C2886" s="197"/>
      <c r="D2886" s="189" t="s">
        <v>178</v>
      </c>
      <c r="E2886" s="198" t="s">
        <v>21</v>
      </c>
      <c r="F2886" s="199" t="s">
        <v>3549</v>
      </c>
      <c r="G2886" s="197"/>
      <c r="H2886" s="200">
        <v>23.08</v>
      </c>
      <c r="I2886" s="201"/>
      <c r="J2886" s="197"/>
      <c r="K2886" s="197"/>
      <c r="L2886" s="202"/>
      <c r="M2886" s="203"/>
      <c r="N2886" s="204"/>
      <c r="O2886" s="204"/>
      <c r="P2886" s="204"/>
      <c r="Q2886" s="204"/>
      <c r="R2886" s="204"/>
      <c r="S2886" s="204"/>
      <c r="T2886" s="205"/>
      <c r="AT2886" s="206" t="s">
        <v>178</v>
      </c>
      <c r="AU2886" s="206" t="s">
        <v>87</v>
      </c>
      <c r="AV2886" s="13" t="s">
        <v>87</v>
      </c>
      <c r="AW2886" s="13" t="s">
        <v>38</v>
      </c>
      <c r="AX2886" s="13" t="s">
        <v>77</v>
      </c>
      <c r="AY2886" s="206" t="s">
        <v>165</v>
      </c>
    </row>
    <row r="2887" spans="1:65" s="13" customFormat="1" ht="22.5">
      <c r="B2887" s="196"/>
      <c r="C2887" s="197"/>
      <c r="D2887" s="189" t="s">
        <v>178</v>
      </c>
      <c r="E2887" s="198" t="s">
        <v>21</v>
      </c>
      <c r="F2887" s="199" t="s">
        <v>3550</v>
      </c>
      <c r="G2887" s="197"/>
      <c r="H2887" s="200">
        <v>13.86</v>
      </c>
      <c r="I2887" s="201"/>
      <c r="J2887" s="197"/>
      <c r="K2887" s="197"/>
      <c r="L2887" s="202"/>
      <c r="M2887" s="203"/>
      <c r="N2887" s="204"/>
      <c r="O2887" s="204"/>
      <c r="P2887" s="204"/>
      <c r="Q2887" s="204"/>
      <c r="R2887" s="204"/>
      <c r="S2887" s="204"/>
      <c r="T2887" s="205"/>
      <c r="AT2887" s="206" t="s">
        <v>178</v>
      </c>
      <c r="AU2887" s="206" t="s">
        <v>87</v>
      </c>
      <c r="AV2887" s="13" t="s">
        <v>87</v>
      </c>
      <c r="AW2887" s="13" t="s">
        <v>38</v>
      </c>
      <c r="AX2887" s="13" t="s">
        <v>77</v>
      </c>
      <c r="AY2887" s="206" t="s">
        <v>165</v>
      </c>
    </row>
    <row r="2888" spans="1:65" s="14" customFormat="1" ht="11.25">
      <c r="B2888" s="207"/>
      <c r="C2888" s="208"/>
      <c r="D2888" s="189" t="s">
        <v>178</v>
      </c>
      <c r="E2888" s="209" t="s">
        <v>21</v>
      </c>
      <c r="F2888" s="210" t="s">
        <v>180</v>
      </c>
      <c r="G2888" s="208"/>
      <c r="H2888" s="211">
        <v>36.94</v>
      </c>
      <c r="I2888" s="212"/>
      <c r="J2888" s="208"/>
      <c r="K2888" s="208"/>
      <c r="L2888" s="213"/>
      <c r="M2888" s="214"/>
      <c r="N2888" s="215"/>
      <c r="O2888" s="215"/>
      <c r="P2888" s="215"/>
      <c r="Q2888" s="215"/>
      <c r="R2888" s="215"/>
      <c r="S2888" s="215"/>
      <c r="T2888" s="216"/>
      <c r="AT2888" s="217" t="s">
        <v>178</v>
      </c>
      <c r="AU2888" s="217" t="s">
        <v>87</v>
      </c>
      <c r="AV2888" s="14" t="s">
        <v>172</v>
      </c>
      <c r="AW2888" s="14" t="s">
        <v>38</v>
      </c>
      <c r="AX2888" s="14" t="s">
        <v>85</v>
      </c>
      <c r="AY2888" s="217" t="s">
        <v>165</v>
      </c>
    </row>
    <row r="2889" spans="1:65" s="2" customFormat="1" ht="33" customHeight="1">
      <c r="A2889" s="37"/>
      <c r="B2889" s="38"/>
      <c r="C2889" s="176" t="s">
        <v>3551</v>
      </c>
      <c r="D2889" s="176" t="s">
        <v>167</v>
      </c>
      <c r="E2889" s="177" t="s">
        <v>3552</v>
      </c>
      <c r="F2889" s="178" t="s">
        <v>3553</v>
      </c>
      <c r="G2889" s="179" t="s">
        <v>189</v>
      </c>
      <c r="H2889" s="180">
        <v>145.69</v>
      </c>
      <c r="I2889" s="181"/>
      <c r="J2889" s="182">
        <f>ROUND(I2889*H2889,2)</f>
        <v>0</v>
      </c>
      <c r="K2889" s="178" t="s">
        <v>171</v>
      </c>
      <c r="L2889" s="42"/>
      <c r="M2889" s="183" t="s">
        <v>21</v>
      </c>
      <c r="N2889" s="184" t="s">
        <v>48</v>
      </c>
      <c r="O2889" s="67"/>
      <c r="P2889" s="185">
        <f>O2889*H2889</f>
        <v>0</v>
      </c>
      <c r="Q2889" s="185">
        <v>4.2999999999999999E-4</v>
      </c>
      <c r="R2889" s="185">
        <f>Q2889*H2889</f>
        <v>6.26467E-2</v>
      </c>
      <c r="S2889" s="185">
        <v>0</v>
      </c>
      <c r="T2889" s="186">
        <f>S2889*H2889</f>
        <v>0</v>
      </c>
      <c r="U2889" s="37"/>
      <c r="V2889" s="37"/>
      <c r="W2889" s="37"/>
      <c r="X2889" s="37"/>
      <c r="Y2889" s="37"/>
      <c r="Z2889" s="37"/>
      <c r="AA2889" s="37"/>
      <c r="AB2889" s="37"/>
      <c r="AC2889" s="37"/>
      <c r="AD2889" s="37"/>
      <c r="AE2889" s="37"/>
      <c r="AR2889" s="187" t="s">
        <v>286</v>
      </c>
      <c r="AT2889" s="187" t="s">
        <v>167</v>
      </c>
      <c r="AU2889" s="187" t="s">
        <v>87</v>
      </c>
      <c r="AY2889" s="20" t="s">
        <v>165</v>
      </c>
      <c r="BE2889" s="188">
        <f>IF(N2889="základní",J2889,0)</f>
        <v>0</v>
      </c>
      <c r="BF2889" s="188">
        <f>IF(N2889="snížená",J2889,0)</f>
        <v>0</v>
      </c>
      <c r="BG2889" s="188">
        <f>IF(N2889="zákl. přenesená",J2889,0)</f>
        <v>0</v>
      </c>
      <c r="BH2889" s="188">
        <f>IF(N2889="sníž. přenesená",J2889,0)</f>
        <v>0</v>
      </c>
      <c r="BI2889" s="188">
        <f>IF(N2889="nulová",J2889,0)</f>
        <v>0</v>
      </c>
      <c r="BJ2889" s="20" t="s">
        <v>85</v>
      </c>
      <c r="BK2889" s="188">
        <f>ROUND(I2889*H2889,2)</f>
        <v>0</v>
      </c>
      <c r="BL2889" s="20" t="s">
        <v>286</v>
      </c>
      <c r="BM2889" s="187" t="s">
        <v>3554</v>
      </c>
    </row>
    <row r="2890" spans="1:65" s="2" customFormat="1" ht="19.5">
      <c r="A2890" s="37"/>
      <c r="B2890" s="38"/>
      <c r="C2890" s="39"/>
      <c r="D2890" s="189" t="s">
        <v>174</v>
      </c>
      <c r="E2890" s="39"/>
      <c r="F2890" s="190" t="s">
        <v>3555</v>
      </c>
      <c r="G2890" s="39"/>
      <c r="H2890" s="39"/>
      <c r="I2890" s="191"/>
      <c r="J2890" s="39"/>
      <c r="K2890" s="39"/>
      <c r="L2890" s="42"/>
      <c r="M2890" s="192"/>
      <c r="N2890" s="193"/>
      <c r="O2890" s="67"/>
      <c r="P2890" s="67"/>
      <c r="Q2890" s="67"/>
      <c r="R2890" s="67"/>
      <c r="S2890" s="67"/>
      <c r="T2890" s="68"/>
      <c r="U2890" s="37"/>
      <c r="V2890" s="37"/>
      <c r="W2890" s="37"/>
      <c r="X2890" s="37"/>
      <c r="Y2890" s="37"/>
      <c r="Z2890" s="37"/>
      <c r="AA2890" s="37"/>
      <c r="AB2890" s="37"/>
      <c r="AC2890" s="37"/>
      <c r="AD2890" s="37"/>
      <c r="AE2890" s="37"/>
      <c r="AT2890" s="20" t="s">
        <v>174</v>
      </c>
      <c r="AU2890" s="20" t="s">
        <v>87</v>
      </c>
    </row>
    <row r="2891" spans="1:65" s="2" customFormat="1" ht="11.25">
      <c r="A2891" s="37"/>
      <c r="B2891" s="38"/>
      <c r="C2891" s="39"/>
      <c r="D2891" s="194" t="s">
        <v>176</v>
      </c>
      <c r="E2891" s="39"/>
      <c r="F2891" s="195" t="s">
        <v>3556</v>
      </c>
      <c r="G2891" s="39"/>
      <c r="H2891" s="39"/>
      <c r="I2891" s="191"/>
      <c r="J2891" s="39"/>
      <c r="K2891" s="39"/>
      <c r="L2891" s="42"/>
      <c r="M2891" s="192"/>
      <c r="N2891" s="193"/>
      <c r="O2891" s="67"/>
      <c r="P2891" s="67"/>
      <c r="Q2891" s="67"/>
      <c r="R2891" s="67"/>
      <c r="S2891" s="67"/>
      <c r="T2891" s="68"/>
      <c r="U2891" s="37"/>
      <c r="V2891" s="37"/>
      <c r="W2891" s="37"/>
      <c r="X2891" s="37"/>
      <c r="Y2891" s="37"/>
      <c r="Z2891" s="37"/>
      <c r="AA2891" s="37"/>
      <c r="AB2891" s="37"/>
      <c r="AC2891" s="37"/>
      <c r="AD2891" s="37"/>
      <c r="AE2891" s="37"/>
      <c r="AT2891" s="20" t="s">
        <v>176</v>
      </c>
      <c r="AU2891" s="20" t="s">
        <v>87</v>
      </c>
    </row>
    <row r="2892" spans="1:65" s="13" customFormat="1" ht="33.75">
      <c r="B2892" s="196"/>
      <c r="C2892" s="197"/>
      <c r="D2892" s="189" t="s">
        <v>178</v>
      </c>
      <c r="E2892" s="198" t="s">
        <v>21</v>
      </c>
      <c r="F2892" s="199" t="s">
        <v>3557</v>
      </c>
      <c r="G2892" s="197"/>
      <c r="H2892" s="200">
        <v>21.29</v>
      </c>
      <c r="I2892" s="201"/>
      <c r="J2892" s="197"/>
      <c r="K2892" s="197"/>
      <c r="L2892" s="202"/>
      <c r="M2892" s="203"/>
      <c r="N2892" s="204"/>
      <c r="O2892" s="204"/>
      <c r="P2892" s="204"/>
      <c r="Q2892" s="204"/>
      <c r="R2892" s="204"/>
      <c r="S2892" s="204"/>
      <c r="T2892" s="205"/>
      <c r="AT2892" s="206" t="s">
        <v>178</v>
      </c>
      <c r="AU2892" s="206" t="s">
        <v>87</v>
      </c>
      <c r="AV2892" s="13" t="s">
        <v>87</v>
      </c>
      <c r="AW2892" s="13" t="s">
        <v>38</v>
      </c>
      <c r="AX2892" s="13" t="s">
        <v>77</v>
      </c>
      <c r="AY2892" s="206" t="s">
        <v>165</v>
      </c>
    </row>
    <row r="2893" spans="1:65" s="13" customFormat="1" ht="33.75">
      <c r="B2893" s="196"/>
      <c r="C2893" s="197"/>
      <c r="D2893" s="189" t="s">
        <v>178</v>
      </c>
      <c r="E2893" s="198" t="s">
        <v>21</v>
      </c>
      <c r="F2893" s="199" t="s">
        <v>3558</v>
      </c>
      <c r="G2893" s="197"/>
      <c r="H2893" s="200">
        <v>124.4</v>
      </c>
      <c r="I2893" s="201"/>
      <c r="J2893" s="197"/>
      <c r="K2893" s="197"/>
      <c r="L2893" s="202"/>
      <c r="M2893" s="203"/>
      <c r="N2893" s="204"/>
      <c r="O2893" s="204"/>
      <c r="P2893" s="204"/>
      <c r="Q2893" s="204"/>
      <c r="R2893" s="204"/>
      <c r="S2893" s="204"/>
      <c r="T2893" s="205"/>
      <c r="AT2893" s="206" t="s">
        <v>178</v>
      </c>
      <c r="AU2893" s="206" t="s">
        <v>87</v>
      </c>
      <c r="AV2893" s="13" t="s">
        <v>87</v>
      </c>
      <c r="AW2893" s="13" t="s">
        <v>38</v>
      </c>
      <c r="AX2893" s="13" t="s">
        <v>77</v>
      </c>
      <c r="AY2893" s="206" t="s">
        <v>165</v>
      </c>
    </row>
    <row r="2894" spans="1:65" s="14" customFormat="1" ht="11.25">
      <c r="B2894" s="207"/>
      <c r="C2894" s="208"/>
      <c r="D2894" s="189" t="s">
        <v>178</v>
      </c>
      <c r="E2894" s="209" t="s">
        <v>21</v>
      </c>
      <c r="F2894" s="210" t="s">
        <v>180</v>
      </c>
      <c r="G2894" s="208"/>
      <c r="H2894" s="211">
        <v>145.69</v>
      </c>
      <c r="I2894" s="212"/>
      <c r="J2894" s="208"/>
      <c r="K2894" s="208"/>
      <c r="L2894" s="213"/>
      <c r="M2894" s="214"/>
      <c r="N2894" s="215"/>
      <c r="O2894" s="215"/>
      <c r="P2894" s="215"/>
      <c r="Q2894" s="215"/>
      <c r="R2894" s="215"/>
      <c r="S2894" s="215"/>
      <c r="T2894" s="216"/>
      <c r="AT2894" s="217" t="s">
        <v>178</v>
      </c>
      <c r="AU2894" s="217" t="s">
        <v>87</v>
      </c>
      <c r="AV2894" s="14" t="s">
        <v>172</v>
      </c>
      <c r="AW2894" s="14" t="s">
        <v>38</v>
      </c>
      <c r="AX2894" s="14" t="s">
        <v>85</v>
      </c>
      <c r="AY2894" s="217" t="s">
        <v>165</v>
      </c>
    </row>
    <row r="2895" spans="1:65" s="2" customFormat="1" ht="24.2" customHeight="1">
      <c r="A2895" s="37"/>
      <c r="B2895" s="38"/>
      <c r="C2895" s="239" t="s">
        <v>3559</v>
      </c>
      <c r="D2895" s="239" t="s">
        <v>281</v>
      </c>
      <c r="E2895" s="240" t="s">
        <v>3560</v>
      </c>
      <c r="F2895" s="241" t="s">
        <v>3561</v>
      </c>
      <c r="G2895" s="242" t="s">
        <v>189</v>
      </c>
      <c r="H2895" s="243">
        <v>167.54400000000001</v>
      </c>
      <c r="I2895" s="244"/>
      <c r="J2895" s="245">
        <f>ROUND(I2895*H2895,2)</f>
        <v>0</v>
      </c>
      <c r="K2895" s="241" t="s">
        <v>171</v>
      </c>
      <c r="L2895" s="246"/>
      <c r="M2895" s="247" t="s">
        <v>21</v>
      </c>
      <c r="N2895" s="248" t="s">
        <v>48</v>
      </c>
      <c r="O2895" s="67"/>
      <c r="P2895" s="185">
        <f>O2895*H2895</f>
        <v>0</v>
      </c>
      <c r="Q2895" s="185">
        <v>1.98E-3</v>
      </c>
      <c r="R2895" s="185">
        <f>Q2895*H2895</f>
        <v>0.33173712</v>
      </c>
      <c r="S2895" s="185">
        <v>0</v>
      </c>
      <c r="T2895" s="186">
        <f>S2895*H2895</f>
        <v>0</v>
      </c>
      <c r="U2895" s="37"/>
      <c r="V2895" s="37"/>
      <c r="W2895" s="37"/>
      <c r="X2895" s="37"/>
      <c r="Y2895" s="37"/>
      <c r="Z2895" s="37"/>
      <c r="AA2895" s="37"/>
      <c r="AB2895" s="37"/>
      <c r="AC2895" s="37"/>
      <c r="AD2895" s="37"/>
      <c r="AE2895" s="37"/>
      <c r="AR2895" s="187" t="s">
        <v>404</v>
      </c>
      <c r="AT2895" s="187" t="s">
        <v>281</v>
      </c>
      <c r="AU2895" s="187" t="s">
        <v>87</v>
      </c>
      <c r="AY2895" s="20" t="s">
        <v>165</v>
      </c>
      <c r="BE2895" s="188">
        <f>IF(N2895="základní",J2895,0)</f>
        <v>0</v>
      </c>
      <c r="BF2895" s="188">
        <f>IF(N2895="snížená",J2895,0)</f>
        <v>0</v>
      </c>
      <c r="BG2895" s="188">
        <f>IF(N2895="zákl. přenesená",J2895,0)</f>
        <v>0</v>
      </c>
      <c r="BH2895" s="188">
        <f>IF(N2895="sníž. přenesená",J2895,0)</f>
        <v>0</v>
      </c>
      <c r="BI2895" s="188">
        <f>IF(N2895="nulová",J2895,0)</f>
        <v>0</v>
      </c>
      <c r="BJ2895" s="20" t="s">
        <v>85</v>
      </c>
      <c r="BK2895" s="188">
        <f>ROUND(I2895*H2895,2)</f>
        <v>0</v>
      </c>
      <c r="BL2895" s="20" t="s">
        <v>286</v>
      </c>
      <c r="BM2895" s="187" t="s">
        <v>3562</v>
      </c>
    </row>
    <row r="2896" spans="1:65" s="2" customFormat="1" ht="19.5">
      <c r="A2896" s="37"/>
      <c r="B2896" s="38"/>
      <c r="C2896" s="39"/>
      <c r="D2896" s="189" t="s">
        <v>174</v>
      </c>
      <c r="E2896" s="39"/>
      <c r="F2896" s="190" t="s">
        <v>3561</v>
      </c>
      <c r="G2896" s="39"/>
      <c r="H2896" s="39"/>
      <c r="I2896" s="191"/>
      <c r="J2896" s="39"/>
      <c r="K2896" s="39"/>
      <c r="L2896" s="42"/>
      <c r="M2896" s="192"/>
      <c r="N2896" s="193"/>
      <c r="O2896" s="67"/>
      <c r="P2896" s="67"/>
      <c r="Q2896" s="67"/>
      <c r="R2896" s="67"/>
      <c r="S2896" s="67"/>
      <c r="T2896" s="68"/>
      <c r="U2896" s="37"/>
      <c r="V2896" s="37"/>
      <c r="W2896" s="37"/>
      <c r="X2896" s="37"/>
      <c r="Y2896" s="37"/>
      <c r="Z2896" s="37"/>
      <c r="AA2896" s="37"/>
      <c r="AB2896" s="37"/>
      <c r="AC2896" s="37"/>
      <c r="AD2896" s="37"/>
      <c r="AE2896" s="37"/>
      <c r="AT2896" s="20" t="s">
        <v>174</v>
      </c>
      <c r="AU2896" s="20" t="s">
        <v>87</v>
      </c>
    </row>
    <row r="2897" spans="1:65" s="13" customFormat="1" ht="33.75">
      <c r="B2897" s="196"/>
      <c r="C2897" s="197"/>
      <c r="D2897" s="189" t="s">
        <v>178</v>
      </c>
      <c r="E2897" s="198" t="s">
        <v>21</v>
      </c>
      <c r="F2897" s="199" t="s">
        <v>3563</v>
      </c>
      <c r="G2897" s="197"/>
      <c r="H2897" s="200">
        <v>24.484000000000002</v>
      </c>
      <c r="I2897" s="201"/>
      <c r="J2897" s="197"/>
      <c r="K2897" s="197"/>
      <c r="L2897" s="202"/>
      <c r="M2897" s="203"/>
      <c r="N2897" s="204"/>
      <c r="O2897" s="204"/>
      <c r="P2897" s="204"/>
      <c r="Q2897" s="204"/>
      <c r="R2897" s="204"/>
      <c r="S2897" s="204"/>
      <c r="T2897" s="205"/>
      <c r="AT2897" s="206" t="s">
        <v>178</v>
      </c>
      <c r="AU2897" s="206" t="s">
        <v>87</v>
      </c>
      <c r="AV2897" s="13" t="s">
        <v>87</v>
      </c>
      <c r="AW2897" s="13" t="s">
        <v>38</v>
      </c>
      <c r="AX2897" s="13" t="s">
        <v>77</v>
      </c>
      <c r="AY2897" s="206" t="s">
        <v>165</v>
      </c>
    </row>
    <row r="2898" spans="1:65" s="13" customFormat="1" ht="33.75">
      <c r="B2898" s="196"/>
      <c r="C2898" s="197"/>
      <c r="D2898" s="189" t="s">
        <v>178</v>
      </c>
      <c r="E2898" s="198" t="s">
        <v>21</v>
      </c>
      <c r="F2898" s="199" t="s">
        <v>3564</v>
      </c>
      <c r="G2898" s="197"/>
      <c r="H2898" s="200">
        <v>143.06</v>
      </c>
      <c r="I2898" s="201"/>
      <c r="J2898" s="197"/>
      <c r="K2898" s="197"/>
      <c r="L2898" s="202"/>
      <c r="M2898" s="203"/>
      <c r="N2898" s="204"/>
      <c r="O2898" s="204"/>
      <c r="P2898" s="204"/>
      <c r="Q2898" s="204"/>
      <c r="R2898" s="204"/>
      <c r="S2898" s="204"/>
      <c r="T2898" s="205"/>
      <c r="AT2898" s="206" t="s">
        <v>178</v>
      </c>
      <c r="AU2898" s="206" t="s">
        <v>87</v>
      </c>
      <c r="AV2898" s="13" t="s">
        <v>87</v>
      </c>
      <c r="AW2898" s="13" t="s">
        <v>38</v>
      </c>
      <c r="AX2898" s="13" t="s">
        <v>77</v>
      </c>
      <c r="AY2898" s="206" t="s">
        <v>165</v>
      </c>
    </row>
    <row r="2899" spans="1:65" s="14" customFormat="1" ht="11.25">
      <c r="B2899" s="207"/>
      <c r="C2899" s="208"/>
      <c r="D2899" s="189" t="s">
        <v>178</v>
      </c>
      <c r="E2899" s="209" t="s">
        <v>21</v>
      </c>
      <c r="F2899" s="210" t="s">
        <v>180</v>
      </c>
      <c r="G2899" s="208"/>
      <c r="H2899" s="211">
        <v>167.54400000000001</v>
      </c>
      <c r="I2899" s="212"/>
      <c r="J2899" s="208"/>
      <c r="K2899" s="208"/>
      <c r="L2899" s="213"/>
      <c r="M2899" s="214"/>
      <c r="N2899" s="215"/>
      <c r="O2899" s="215"/>
      <c r="P2899" s="215"/>
      <c r="Q2899" s="215"/>
      <c r="R2899" s="215"/>
      <c r="S2899" s="215"/>
      <c r="T2899" s="216"/>
      <c r="AT2899" s="217" t="s">
        <v>178</v>
      </c>
      <c r="AU2899" s="217" t="s">
        <v>87</v>
      </c>
      <c r="AV2899" s="14" t="s">
        <v>172</v>
      </c>
      <c r="AW2899" s="14" t="s">
        <v>38</v>
      </c>
      <c r="AX2899" s="14" t="s">
        <v>85</v>
      </c>
      <c r="AY2899" s="217" t="s">
        <v>165</v>
      </c>
    </row>
    <row r="2900" spans="1:65" s="2" customFormat="1" ht="37.9" customHeight="1">
      <c r="A2900" s="37"/>
      <c r="B2900" s="38"/>
      <c r="C2900" s="176" t="s">
        <v>3565</v>
      </c>
      <c r="D2900" s="176" t="s">
        <v>167</v>
      </c>
      <c r="E2900" s="177" t="s">
        <v>3566</v>
      </c>
      <c r="F2900" s="178" t="s">
        <v>3567</v>
      </c>
      <c r="G2900" s="179" t="s">
        <v>189</v>
      </c>
      <c r="H2900" s="180">
        <v>49.4</v>
      </c>
      <c r="I2900" s="181"/>
      <c r="J2900" s="182">
        <f>ROUND(I2900*H2900,2)</f>
        <v>0</v>
      </c>
      <c r="K2900" s="178" t="s">
        <v>171</v>
      </c>
      <c r="L2900" s="42"/>
      <c r="M2900" s="183" t="s">
        <v>21</v>
      </c>
      <c r="N2900" s="184" t="s">
        <v>48</v>
      </c>
      <c r="O2900" s="67"/>
      <c r="P2900" s="185">
        <f>O2900*H2900</f>
        <v>0</v>
      </c>
      <c r="Q2900" s="185">
        <v>4.2999999999999999E-4</v>
      </c>
      <c r="R2900" s="185">
        <f>Q2900*H2900</f>
        <v>2.1242E-2</v>
      </c>
      <c r="S2900" s="185">
        <v>0</v>
      </c>
      <c r="T2900" s="186">
        <f>S2900*H2900</f>
        <v>0</v>
      </c>
      <c r="U2900" s="37"/>
      <c r="V2900" s="37"/>
      <c r="W2900" s="37"/>
      <c r="X2900" s="37"/>
      <c r="Y2900" s="37"/>
      <c r="Z2900" s="37"/>
      <c r="AA2900" s="37"/>
      <c r="AB2900" s="37"/>
      <c r="AC2900" s="37"/>
      <c r="AD2900" s="37"/>
      <c r="AE2900" s="37"/>
      <c r="AR2900" s="187" t="s">
        <v>286</v>
      </c>
      <c r="AT2900" s="187" t="s">
        <v>167</v>
      </c>
      <c r="AU2900" s="187" t="s">
        <v>87</v>
      </c>
      <c r="AY2900" s="20" t="s">
        <v>165</v>
      </c>
      <c r="BE2900" s="188">
        <f>IF(N2900="základní",J2900,0)</f>
        <v>0</v>
      </c>
      <c r="BF2900" s="188">
        <f>IF(N2900="snížená",J2900,0)</f>
        <v>0</v>
      </c>
      <c r="BG2900" s="188">
        <f>IF(N2900="zákl. přenesená",J2900,0)</f>
        <v>0</v>
      </c>
      <c r="BH2900" s="188">
        <f>IF(N2900="sníž. přenesená",J2900,0)</f>
        <v>0</v>
      </c>
      <c r="BI2900" s="188">
        <f>IF(N2900="nulová",J2900,0)</f>
        <v>0</v>
      </c>
      <c r="BJ2900" s="20" t="s">
        <v>85</v>
      </c>
      <c r="BK2900" s="188">
        <f>ROUND(I2900*H2900,2)</f>
        <v>0</v>
      </c>
      <c r="BL2900" s="20" t="s">
        <v>286</v>
      </c>
      <c r="BM2900" s="187" t="s">
        <v>3568</v>
      </c>
    </row>
    <row r="2901" spans="1:65" s="2" customFormat="1" ht="29.25">
      <c r="A2901" s="37"/>
      <c r="B2901" s="38"/>
      <c r="C2901" s="39"/>
      <c r="D2901" s="189" t="s">
        <v>174</v>
      </c>
      <c r="E2901" s="39"/>
      <c r="F2901" s="190" t="s">
        <v>3569</v>
      </c>
      <c r="G2901" s="39"/>
      <c r="H2901" s="39"/>
      <c r="I2901" s="191"/>
      <c r="J2901" s="39"/>
      <c r="K2901" s="39"/>
      <c r="L2901" s="42"/>
      <c r="M2901" s="192"/>
      <c r="N2901" s="193"/>
      <c r="O2901" s="67"/>
      <c r="P2901" s="67"/>
      <c r="Q2901" s="67"/>
      <c r="R2901" s="67"/>
      <c r="S2901" s="67"/>
      <c r="T2901" s="68"/>
      <c r="U2901" s="37"/>
      <c r="V2901" s="37"/>
      <c r="W2901" s="37"/>
      <c r="X2901" s="37"/>
      <c r="Y2901" s="37"/>
      <c r="Z2901" s="37"/>
      <c r="AA2901" s="37"/>
      <c r="AB2901" s="37"/>
      <c r="AC2901" s="37"/>
      <c r="AD2901" s="37"/>
      <c r="AE2901" s="37"/>
      <c r="AT2901" s="20" t="s">
        <v>174</v>
      </c>
      <c r="AU2901" s="20" t="s">
        <v>87</v>
      </c>
    </row>
    <row r="2902" spans="1:65" s="2" customFormat="1" ht="11.25">
      <c r="A2902" s="37"/>
      <c r="B2902" s="38"/>
      <c r="C2902" s="39"/>
      <c r="D2902" s="194" t="s">
        <v>176</v>
      </c>
      <c r="E2902" s="39"/>
      <c r="F2902" s="195" t="s">
        <v>3570</v>
      </c>
      <c r="G2902" s="39"/>
      <c r="H2902" s="39"/>
      <c r="I2902" s="191"/>
      <c r="J2902" s="39"/>
      <c r="K2902" s="39"/>
      <c r="L2902" s="42"/>
      <c r="M2902" s="192"/>
      <c r="N2902" s="193"/>
      <c r="O2902" s="67"/>
      <c r="P2902" s="67"/>
      <c r="Q2902" s="67"/>
      <c r="R2902" s="67"/>
      <c r="S2902" s="67"/>
      <c r="T2902" s="68"/>
      <c r="U2902" s="37"/>
      <c r="V2902" s="37"/>
      <c r="W2902" s="37"/>
      <c r="X2902" s="37"/>
      <c r="Y2902" s="37"/>
      <c r="Z2902" s="37"/>
      <c r="AA2902" s="37"/>
      <c r="AB2902" s="37"/>
      <c r="AC2902" s="37"/>
      <c r="AD2902" s="37"/>
      <c r="AE2902" s="37"/>
      <c r="AT2902" s="20" t="s">
        <v>176</v>
      </c>
      <c r="AU2902" s="20" t="s">
        <v>87</v>
      </c>
    </row>
    <row r="2903" spans="1:65" s="13" customFormat="1" ht="11.25">
      <c r="B2903" s="196"/>
      <c r="C2903" s="197"/>
      <c r="D2903" s="189" t="s">
        <v>178</v>
      </c>
      <c r="E2903" s="198" t="s">
        <v>21</v>
      </c>
      <c r="F2903" s="199" t="s">
        <v>3571</v>
      </c>
      <c r="G2903" s="197"/>
      <c r="H2903" s="200">
        <v>23.35</v>
      </c>
      <c r="I2903" s="201"/>
      <c r="J2903" s="197"/>
      <c r="K2903" s="197"/>
      <c r="L2903" s="202"/>
      <c r="M2903" s="203"/>
      <c r="N2903" s="204"/>
      <c r="O2903" s="204"/>
      <c r="P2903" s="204"/>
      <c r="Q2903" s="204"/>
      <c r="R2903" s="204"/>
      <c r="S2903" s="204"/>
      <c r="T2903" s="205"/>
      <c r="AT2903" s="206" t="s">
        <v>178</v>
      </c>
      <c r="AU2903" s="206" t="s">
        <v>87</v>
      </c>
      <c r="AV2903" s="13" t="s">
        <v>87</v>
      </c>
      <c r="AW2903" s="13" t="s">
        <v>38</v>
      </c>
      <c r="AX2903" s="13" t="s">
        <v>77</v>
      </c>
      <c r="AY2903" s="206" t="s">
        <v>165</v>
      </c>
    </row>
    <row r="2904" spans="1:65" s="13" customFormat="1" ht="11.25">
      <c r="B2904" s="196"/>
      <c r="C2904" s="197"/>
      <c r="D2904" s="189" t="s">
        <v>178</v>
      </c>
      <c r="E2904" s="198" t="s">
        <v>21</v>
      </c>
      <c r="F2904" s="199" t="s">
        <v>3572</v>
      </c>
      <c r="G2904" s="197"/>
      <c r="H2904" s="200">
        <v>26.05</v>
      </c>
      <c r="I2904" s="201"/>
      <c r="J2904" s="197"/>
      <c r="K2904" s="197"/>
      <c r="L2904" s="202"/>
      <c r="M2904" s="203"/>
      <c r="N2904" s="204"/>
      <c r="O2904" s="204"/>
      <c r="P2904" s="204"/>
      <c r="Q2904" s="204"/>
      <c r="R2904" s="204"/>
      <c r="S2904" s="204"/>
      <c r="T2904" s="205"/>
      <c r="AT2904" s="206" t="s">
        <v>178</v>
      </c>
      <c r="AU2904" s="206" t="s">
        <v>87</v>
      </c>
      <c r="AV2904" s="13" t="s">
        <v>87</v>
      </c>
      <c r="AW2904" s="13" t="s">
        <v>38</v>
      </c>
      <c r="AX2904" s="13" t="s">
        <v>77</v>
      </c>
      <c r="AY2904" s="206" t="s">
        <v>165</v>
      </c>
    </row>
    <row r="2905" spans="1:65" s="14" customFormat="1" ht="11.25">
      <c r="B2905" s="207"/>
      <c r="C2905" s="208"/>
      <c r="D2905" s="189" t="s">
        <v>178</v>
      </c>
      <c r="E2905" s="209" t="s">
        <v>21</v>
      </c>
      <c r="F2905" s="210" t="s">
        <v>180</v>
      </c>
      <c r="G2905" s="208"/>
      <c r="H2905" s="211">
        <v>49.400000000000006</v>
      </c>
      <c r="I2905" s="212"/>
      <c r="J2905" s="208"/>
      <c r="K2905" s="208"/>
      <c r="L2905" s="213"/>
      <c r="M2905" s="214"/>
      <c r="N2905" s="215"/>
      <c r="O2905" s="215"/>
      <c r="P2905" s="215"/>
      <c r="Q2905" s="215"/>
      <c r="R2905" s="215"/>
      <c r="S2905" s="215"/>
      <c r="T2905" s="216"/>
      <c r="AT2905" s="217" t="s">
        <v>178</v>
      </c>
      <c r="AU2905" s="217" t="s">
        <v>87</v>
      </c>
      <c r="AV2905" s="14" t="s">
        <v>172</v>
      </c>
      <c r="AW2905" s="14" t="s">
        <v>38</v>
      </c>
      <c r="AX2905" s="14" t="s">
        <v>85</v>
      </c>
      <c r="AY2905" s="217" t="s">
        <v>165</v>
      </c>
    </row>
    <row r="2906" spans="1:65" s="2" customFormat="1" ht="24.2" customHeight="1">
      <c r="A2906" s="37"/>
      <c r="B2906" s="38"/>
      <c r="C2906" s="239" t="s">
        <v>3573</v>
      </c>
      <c r="D2906" s="239" t="s">
        <v>281</v>
      </c>
      <c r="E2906" s="240" t="s">
        <v>3560</v>
      </c>
      <c r="F2906" s="241" t="s">
        <v>3561</v>
      </c>
      <c r="G2906" s="242" t="s">
        <v>189</v>
      </c>
      <c r="H2906" s="243">
        <v>56.811</v>
      </c>
      <c r="I2906" s="244"/>
      <c r="J2906" s="245">
        <f>ROUND(I2906*H2906,2)</f>
        <v>0</v>
      </c>
      <c r="K2906" s="241" t="s">
        <v>171</v>
      </c>
      <c r="L2906" s="246"/>
      <c r="M2906" s="247" t="s">
        <v>21</v>
      </c>
      <c r="N2906" s="248" t="s">
        <v>48</v>
      </c>
      <c r="O2906" s="67"/>
      <c r="P2906" s="185">
        <f>O2906*H2906</f>
        <v>0</v>
      </c>
      <c r="Q2906" s="185">
        <v>1.98E-3</v>
      </c>
      <c r="R2906" s="185">
        <f>Q2906*H2906</f>
        <v>0.11248577999999999</v>
      </c>
      <c r="S2906" s="185">
        <v>0</v>
      </c>
      <c r="T2906" s="186">
        <f>S2906*H2906</f>
        <v>0</v>
      </c>
      <c r="U2906" s="37"/>
      <c r="V2906" s="37"/>
      <c r="W2906" s="37"/>
      <c r="X2906" s="37"/>
      <c r="Y2906" s="37"/>
      <c r="Z2906" s="37"/>
      <c r="AA2906" s="37"/>
      <c r="AB2906" s="37"/>
      <c r="AC2906" s="37"/>
      <c r="AD2906" s="37"/>
      <c r="AE2906" s="37"/>
      <c r="AR2906" s="187" t="s">
        <v>404</v>
      </c>
      <c r="AT2906" s="187" t="s">
        <v>281</v>
      </c>
      <c r="AU2906" s="187" t="s">
        <v>87</v>
      </c>
      <c r="AY2906" s="20" t="s">
        <v>165</v>
      </c>
      <c r="BE2906" s="188">
        <f>IF(N2906="základní",J2906,0)</f>
        <v>0</v>
      </c>
      <c r="BF2906" s="188">
        <f>IF(N2906="snížená",J2906,0)</f>
        <v>0</v>
      </c>
      <c r="BG2906" s="188">
        <f>IF(N2906="zákl. přenesená",J2906,0)</f>
        <v>0</v>
      </c>
      <c r="BH2906" s="188">
        <f>IF(N2906="sníž. přenesená",J2906,0)</f>
        <v>0</v>
      </c>
      <c r="BI2906" s="188">
        <f>IF(N2906="nulová",J2906,0)</f>
        <v>0</v>
      </c>
      <c r="BJ2906" s="20" t="s">
        <v>85</v>
      </c>
      <c r="BK2906" s="188">
        <f>ROUND(I2906*H2906,2)</f>
        <v>0</v>
      </c>
      <c r="BL2906" s="20" t="s">
        <v>286</v>
      </c>
      <c r="BM2906" s="187" t="s">
        <v>3574</v>
      </c>
    </row>
    <row r="2907" spans="1:65" s="2" customFormat="1" ht="19.5">
      <c r="A2907" s="37"/>
      <c r="B2907" s="38"/>
      <c r="C2907" s="39"/>
      <c r="D2907" s="189" t="s">
        <v>174</v>
      </c>
      <c r="E2907" s="39"/>
      <c r="F2907" s="190" t="s">
        <v>3561</v>
      </c>
      <c r="G2907" s="39"/>
      <c r="H2907" s="39"/>
      <c r="I2907" s="191"/>
      <c r="J2907" s="39"/>
      <c r="K2907" s="39"/>
      <c r="L2907" s="42"/>
      <c r="M2907" s="192"/>
      <c r="N2907" s="193"/>
      <c r="O2907" s="67"/>
      <c r="P2907" s="67"/>
      <c r="Q2907" s="67"/>
      <c r="R2907" s="67"/>
      <c r="S2907" s="67"/>
      <c r="T2907" s="68"/>
      <c r="U2907" s="37"/>
      <c r="V2907" s="37"/>
      <c r="W2907" s="37"/>
      <c r="X2907" s="37"/>
      <c r="Y2907" s="37"/>
      <c r="Z2907" s="37"/>
      <c r="AA2907" s="37"/>
      <c r="AB2907" s="37"/>
      <c r="AC2907" s="37"/>
      <c r="AD2907" s="37"/>
      <c r="AE2907" s="37"/>
      <c r="AT2907" s="20" t="s">
        <v>174</v>
      </c>
      <c r="AU2907" s="20" t="s">
        <v>87</v>
      </c>
    </row>
    <row r="2908" spans="1:65" s="13" customFormat="1" ht="11.25">
      <c r="B2908" s="196"/>
      <c r="C2908" s="197"/>
      <c r="D2908" s="189" t="s">
        <v>178</v>
      </c>
      <c r="E2908" s="198" t="s">
        <v>21</v>
      </c>
      <c r="F2908" s="199" t="s">
        <v>3575</v>
      </c>
      <c r="G2908" s="197"/>
      <c r="H2908" s="200">
        <v>26.853000000000002</v>
      </c>
      <c r="I2908" s="201"/>
      <c r="J2908" s="197"/>
      <c r="K2908" s="197"/>
      <c r="L2908" s="202"/>
      <c r="M2908" s="203"/>
      <c r="N2908" s="204"/>
      <c r="O2908" s="204"/>
      <c r="P2908" s="204"/>
      <c r="Q2908" s="204"/>
      <c r="R2908" s="204"/>
      <c r="S2908" s="204"/>
      <c r="T2908" s="205"/>
      <c r="AT2908" s="206" t="s">
        <v>178</v>
      </c>
      <c r="AU2908" s="206" t="s">
        <v>87</v>
      </c>
      <c r="AV2908" s="13" t="s">
        <v>87</v>
      </c>
      <c r="AW2908" s="13" t="s">
        <v>38</v>
      </c>
      <c r="AX2908" s="13" t="s">
        <v>77</v>
      </c>
      <c r="AY2908" s="206" t="s">
        <v>165</v>
      </c>
    </row>
    <row r="2909" spans="1:65" s="13" customFormat="1" ht="22.5">
      <c r="B2909" s="196"/>
      <c r="C2909" s="197"/>
      <c r="D2909" s="189" t="s">
        <v>178</v>
      </c>
      <c r="E2909" s="198" t="s">
        <v>21</v>
      </c>
      <c r="F2909" s="199" t="s">
        <v>3576</v>
      </c>
      <c r="G2909" s="197"/>
      <c r="H2909" s="200">
        <v>29.957999999999998</v>
      </c>
      <c r="I2909" s="201"/>
      <c r="J2909" s="197"/>
      <c r="K2909" s="197"/>
      <c r="L2909" s="202"/>
      <c r="M2909" s="203"/>
      <c r="N2909" s="204"/>
      <c r="O2909" s="204"/>
      <c r="P2909" s="204"/>
      <c r="Q2909" s="204"/>
      <c r="R2909" s="204"/>
      <c r="S2909" s="204"/>
      <c r="T2909" s="205"/>
      <c r="AT2909" s="206" t="s">
        <v>178</v>
      </c>
      <c r="AU2909" s="206" t="s">
        <v>87</v>
      </c>
      <c r="AV2909" s="13" t="s">
        <v>87</v>
      </c>
      <c r="AW2909" s="13" t="s">
        <v>38</v>
      </c>
      <c r="AX2909" s="13" t="s">
        <v>77</v>
      </c>
      <c r="AY2909" s="206" t="s">
        <v>165</v>
      </c>
    </row>
    <row r="2910" spans="1:65" s="14" customFormat="1" ht="11.25">
      <c r="B2910" s="207"/>
      <c r="C2910" s="208"/>
      <c r="D2910" s="189" t="s">
        <v>178</v>
      </c>
      <c r="E2910" s="209" t="s">
        <v>21</v>
      </c>
      <c r="F2910" s="210" t="s">
        <v>180</v>
      </c>
      <c r="G2910" s="208"/>
      <c r="H2910" s="211">
        <v>56.811</v>
      </c>
      <c r="I2910" s="212"/>
      <c r="J2910" s="208"/>
      <c r="K2910" s="208"/>
      <c r="L2910" s="213"/>
      <c r="M2910" s="214"/>
      <c r="N2910" s="215"/>
      <c r="O2910" s="215"/>
      <c r="P2910" s="215"/>
      <c r="Q2910" s="215"/>
      <c r="R2910" s="215"/>
      <c r="S2910" s="215"/>
      <c r="T2910" s="216"/>
      <c r="AT2910" s="217" t="s">
        <v>178</v>
      </c>
      <c r="AU2910" s="217" t="s">
        <v>87</v>
      </c>
      <c r="AV2910" s="14" t="s">
        <v>172</v>
      </c>
      <c r="AW2910" s="14" t="s">
        <v>38</v>
      </c>
      <c r="AX2910" s="14" t="s">
        <v>85</v>
      </c>
      <c r="AY2910" s="217" t="s">
        <v>165</v>
      </c>
    </row>
    <row r="2911" spans="1:65" s="2" customFormat="1" ht="24.2" customHeight="1">
      <c r="A2911" s="37"/>
      <c r="B2911" s="38"/>
      <c r="C2911" s="176" t="s">
        <v>3577</v>
      </c>
      <c r="D2911" s="176" t="s">
        <v>167</v>
      </c>
      <c r="E2911" s="177" t="s">
        <v>3578</v>
      </c>
      <c r="F2911" s="178" t="s">
        <v>3579</v>
      </c>
      <c r="G2911" s="179" t="s">
        <v>170</v>
      </c>
      <c r="H2911" s="180">
        <v>12.144</v>
      </c>
      <c r="I2911" s="181"/>
      <c r="J2911" s="182">
        <f>ROUND(I2911*H2911,2)</f>
        <v>0</v>
      </c>
      <c r="K2911" s="178" t="s">
        <v>171</v>
      </c>
      <c r="L2911" s="42"/>
      <c r="M2911" s="183" t="s">
        <v>21</v>
      </c>
      <c r="N2911" s="184" t="s">
        <v>48</v>
      </c>
      <c r="O2911" s="67"/>
      <c r="P2911" s="185">
        <f>O2911*H2911</f>
        <v>0</v>
      </c>
      <c r="Q2911" s="185">
        <v>5.4000000000000003E-3</v>
      </c>
      <c r="R2911" s="185">
        <f>Q2911*H2911</f>
        <v>6.55776E-2</v>
      </c>
      <c r="S2911" s="185">
        <v>0</v>
      </c>
      <c r="T2911" s="186">
        <f>S2911*H2911</f>
        <v>0</v>
      </c>
      <c r="U2911" s="37"/>
      <c r="V2911" s="37"/>
      <c r="W2911" s="37"/>
      <c r="X2911" s="37"/>
      <c r="Y2911" s="37"/>
      <c r="Z2911" s="37"/>
      <c r="AA2911" s="37"/>
      <c r="AB2911" s="37"/>
      <c r="AC2911" s="37"/>
      <c r="AD2911" s="37"/>
      <c r="AE2911" s="37"/>
      <c r="AR2911" s="187" t="s">
        <v>286</v>
      </c>
      <c r="AT2911" s="187" t="s">
        <v>167</v>
      </c>
      <c r="AU2911" s="187" t="s">
        <v>87</v>
      </c>
      <c r="AY2911" s="20" t="s">
        <v>165</v>
      </c>
      <c r="BE2911" s="188">
        <f>IF(N2911="základní",J2911,0)</f>
        <v>0</v>
      </c>
      <c r="BF2911" s="188">
        <f>IF(N2911="snížená",J2911,0)</f>
        <v>0</v>
      </c>
      <c r="BG2911" s="188">
        <f>IF(N2911="zákl. přenesená",J2911,0)</f>
        <v>0</v>
      </c>
      <c r="BH2911" s="188">
        <f>IF(N2911="sníž. přenesená",J2911,0)</f>
        <v>0</v>
      </c>
      <c r="BI2911" s="188">
        <f>IF(N2911="nulová",J2911,0)</f>
        <v>0</v>
      </c>
      <c r="BJ2911" s="20" t="s">
        <v>85</v>
      </c>
      <c r="BK2911" s="188">
        <f>ROUND(I2911*H2911,2)</f>
        <v>0</v>
      </c>
      <c r="BL2911" s="20" t="s">
        <v>286</v>
      </c>
      <c r="BM2911" s="187" t="s">
        <v>3580</v>
      </c>
    </row>
    <row r="2912" spans="1:65" s="2" customFormat="1" ht="19.5">
      <c r="A2912" s="37"/>
      <c r="B2912" s="38"/>
      <c r="C2912" s="39"/>
      <c r="D2912" s="189" t="s">
        <v>174</v>
      </c>
      <c r="E2912" s="39"/>
      <c r="F2912" s="190" t="s">
        <v>3581</v>
      </c>
      <c r="G2912" s="39"/>
      <c r="H2912" s="39"/>
      <c r="I2912" s="191"/>
      <c r="J2912" s="39"/>
      <c r="K2912" s="39"/>
      <c r="L2912" s="42"/>
      <c r="M2912" s="192"/>
      <c r="N2912" s="193"/>
      <c r="O2912" s="67"/>
      <c r="P2912" s="67"/>
      <c r="Q2912" s="67"/>
      <c r="R2912" s="67"/>
      <c r="S2912" s="67"/>
      <c r="T2912" s="68"/>
      <c r="U2912" s="37"/>
      <c r="V2912" s="37"/>
      <c r="W2912" s="37"/>
      <c r="X2912" s="37"/>
      <c r="Y2912" s="37"/>
      <c r="Z2912" s="37"/>
      <c r="AA2912" s="37"/>
      <c r="AB2912" s="37"/>
      <c r="AC2912" s="37"/>
      <c r="AD2912" s="37"/>
      <c r="AE2912" s="37"/>
      <c r="AT2912" s="20" t="s">
        <v>174</v>
      </c>
      <c r="AU2912" s="20" t="s">
        <v>87</v>
      </c>
    </row>
    <row r="2913" spans="1:65" s="2" customFormat="1" ht="11.25">
      <c r="A2913" s="37"/>
      <c r="B2913" s="38"/>
      <c r="C2913" s="39"/>
      <c r="D2913" s="194" t="s">
        <v>176</v>
      </c>
      <c r="E2913" s="39"/>
      <c r="F2913" s="195" t="s">
        <v>3582</v>
      </c>
      <c r="G2913" s="39"/>
      <c r="H2913" s="39"/>
      <c r="I2913" s="191"/>
      <c r="J2913" s="39"/>
      <c r="K2913" s="39"/>
      <c r="L2913" s="42"/>
      <c r="M2913" s="192"/>
      <c r="N2913" s="193"/>
      <c r="O2913" s="67"/>
      <c r="P2913" s="67"/>
      <c r="Q2913" s="67"/>
      <c r="R2913" s="67"/>
      <c r="S2913" s="67"/>
      <c r="T2913" s="68"/>
      <c r="U2913" s="37"/>
      <c r="V2913" s="37"/>
      <c r="W2913" s="37"/>
      <c r="X2913" s="37"/>
      <c r="Y2913" s="37"/>
      <c r="Z2913" s="37"/>
      <c r="AA2913" s="37"/>
      <c r="AB2913" s="37"/>
      <c r="AC2913" s="37"/>
      <c r="AD2913" s="37"/>
      <c r="AE2913" s="37"/>
      <c r="AT2913" s="20" t="s">
        <v>176</v>
      </c>
      <c r="AU2913" s="20" t="s">
        <v>87</v>
      </c>
    </row>
    <row r="2914" spans="1:65" s="13" customFormat="1" ht="22.5">
      <c r="B2914" s="196"/>
      <c r="C2914" s="197"/>
      <c r="D2914" s="189" t="s">
        <v>178</v>
      </c>
      <c r="E2914" s="198" t="s">
        <v>21</v>
      </c>
      <c r="F2914" s="199" t="s">
        <v>3522</v>
      </c>
      <c r="G2914" s="197"/>
      <c r="H2914" s="200">
        <v>12.144</v>
      </c>
      <c r="I2914" s="201"/>
      <c r="J2914" s="197"/>
      <c r="K2914" s="197"/>
      <c r="L2914" s="202"/>
      <c r="M2914" s="203"/>
      <c r="N2914" s="204"/>
      <c r="O2914" s="204"/>
      <c r="P2914" s="204"/>
      <c r="Q2914" s="204"/>
      <c r="R2914" s="204"/>
      <c r="S2914" s="204"/>
      <c r="T2914" s="205"/>
      <c r="AT2914" s="206" t="s">
        <v>178</v>
      </c>
      <c r="AU2914" s="206" t="s">
        <v>87</v>
      </c>
      <c r="AV2914" s="13" t="s">
        <v>87</v>
      </c>
      <c r="AW2914" s="13" t="s">
        <v>38</v>
      </c>
      <c r="AX2914" s="13" t="s">
        <v>77</v>
      </c>
      <c r="AY2914" s="206" t="s">
        <v>165</v>
      </c>
    </row>
    <row r="2915" spans="1:65" s="14" customFormat="1" ht="11.25">
      <c r="B2915" s="207"/>
      <c r="C2915" s="208"/>
      <c r="D2915" s="189" t="s">
        <v>178</v>
      </c>
      <c r="E2915" s="209" t="s">
        <v>21</v>
      </c>
      <c r="F2915" s="210" t="s">
        <v>180</v>
      </c>
      <c r="G2915" s="208"/>
      <c r="H2915" s="211">
        <v>12.144</v>
      </c>
      <c r="I2915" s="212"/>
      <c r="J2915" s="208"/>
      <c r="K2915" s="208"/>
      <c r="L2915" s="213"/>
      <c r="M2915" s="214"/>
      <c r="N2915" s="215"/>
      <c r="O2915" s="215"/>
      <c r="P2915" s="215"/>
      <c r="Q2915" s="215"/>
      <c r="R2915" s="215"/>
      <c r="S2915" s="215"/>
      <c r="T2915" s="216"/>
      <c r="AT2915" s="217" t="s">
        <v>178</v>
      </c>
      <c r="AU2915" s="217" t="s">
        <v>87</v>
      </c>
      <c r="AV2915" s="14" t="s">
        <v>172</v>
      </c>
      <c r="AW2915" s="14" t="s">
        <v>38</v>
      </c>
      <c r="AX2915" s="14" t="s">
        <v>85</v>
      </c>
      <c r="AY2915" s="217" t="s">
        <v>165</v>
      </c>
    </row>
    <row r="2916" spans="1:65" s="2" customFormat="1" ht="16.5" customHeight="1">
      <c r="A2916" s="37"/>
      <c r="B2916" s="38"/>
      <c r="C2916" s="239" t="s">
        <v>3583</v>
      </c>
      <c r="D2916" s="239" t="s">
        <v>281</v>
      </c>
      <c r="E2916" s="240" t="s">
        <v>3584</v>
      </c>
      <c r="F2916" s="241" t="s">
        <v>3585</v>
      </c>
      <c r="G2916" s="242" t="s">
        <v>170</v>
      </c>
      <c r="H2916" s="243">
        <v>14.571999999999999</v>
      </c>
      <c r="I2916" s="244"/>
      <c r="J2916" s="245">
        <f>ROUND(I2916*H2916,2)</f>
        <v>0</v>
      </c>
      <c r="K2916" s="241" t="s">
        <v>171</v>
      </c>
      <c r="L2916" s="246"/>
      <c r="M2916" s="247" t="s">
        <v>21</v>
      </c>
      <c r="N2916" s="248" t="s">
        <v>48</v>
      </c>
      <c r="O2916" s="67"/>
      <c r="P2916" s="185">
        <f>O2916*H2916</f>
        <v>0</v>
      </c>
      <c r="Q2916" s="185">
        <v>7.0000000000000007E-2</v>
      </c>
      <c r="R2916" s="185">
        <f>Q2916*H2916</f>
        <v>1.0200400000000001</v>
      </c>
      <c r="S2916" s="185">
        <v>0</v>
      </c>
      <c r="T2916" s="186">
        <f>S2916*H2916</f>
        <v>0</v>
      </c>
      <c r="U2916" s="37"/>
      <c r="V2916" s="37"/>
      <c r="W2916" s="37"/>
      <c r="X2916" s="37"/>
      <c r="Y2916" s="37"/>
      <c r="Z2916" s="37"/>
      <c r="AA2916" s="37"/>
      <c r="AB2916" s="37"/>
      <c r="AC2916" s="37"/>
      <c r="AD2916" s="37"/>
      <c r="AE2916" s="37"/>
      <c r="AR2916" s="187" t="s">
        <v>404</v>
      </c>
      <c r="AT2916" s="187" t="s">
        <v>281</v>
      </c>
      <c r="AU2916" s="187" t="s">
        <v>87</v>
      </c>
      <c r="AY2916" s="20" t="s">
        <v>165</v>
      </c>
      <c r="BE2916" s="188">
        <f>IF(N2916="základní",J2916,0)</f>
        <v>0</v>
      </c>
      <c r="BF2916" s="188">
        <f>IF(N2916="snížená",J2916,0)</f>
        <v>0</v>
      </c>
      <c r="BG2916" s="188">
        <f>IF(N2916="zákl. přenesená",J2916,0)</f>
        <v>0</v>
      </c>
      <c r="BH2916" s="188">
        <f>IF(N2916="sníž. přenesená",J2916,0)</f>
        <v>0</v>
      </c>
      <c r="BI2916" s="188">
        <f>IF(N2916="nulová",J2916,0)</f>
        <v>0</v>
      </c>
      <c r="BJ2916" s="20" t="s">
        <v>85</v>
      </c>
      <c r="BK2916" s="188">
        <f>ROUND(I2916*H2916,2)</f>
        <v>0</v>
      </c>
      <c r="BL2916" s="20" t="s">
        <v>286</v>
      </c>
      <c r="BM2916" s="187" t="s">
        <v>3586</v>
      </c>
    </row>
    <row r="2917" spans="1:65" s="2" customFormat="1" ht="11.25">
      <c r="A2917" s="37"/>
      <c r="B2917" s="38"/>
      <c r="C2917" s="39"/>
      <c r="D2917" s="189" t="s">
        <v>174</v>
      </c>
      <c r="E2917" s="39"/>
      <c r="F2917" s="190" t="s">
        <v>3585</v>
      </c>
      <c r="G2917" s="39"/>
      <c r="H2917" s="39"/>
      <c r="I2917" s="191"/>
      <c r="J2917" s="39"/>
      <c r="K2917" s="39"/>
      <c r="L2917" s="42"/>
      <c r="M2917" s="192"/>
      <c r="N2917" s="193"/>
      <c r="O2917" s="67"/>
      <c r="P2917" s="67"/>
      <c r="Q2917" s="67"/>
      <c r="R2917" s="67"/>
      <c r="S2917" s="67"/>
      <c r="T2917" s="68"/>
      <c r="U2917" s="37"/>
      <c r="V2917" s="37"/>
      <c r="W2917" s="37"/>
      <c r="X2917" s="37"/>
      <c r="Y2917" s="37"/>
      <c r="Z2917" s="37"/>
      <c r="AA2917" s="37"/>
      <c r="AB2917" s="37"/>
      <c r="AC2917" s="37"/>
      <c r="AD2917" s="37"/>
      <c r="AE2917" s="37"/>
      <c r="AT2917" s="20" t="s">
        <v>174</v>
      </c>
      <c r="AU2917" s="20" t="s">
        <v>87</v>
      </c>
    </row>
    <row r="2918" spans="1:65" s="13" customFormat="1" ht="22.5">
      <c r="B2918" s="196"/>
      <c r="C2918" s="197"/>
      <c r="D2918" s="189" t="s">
        <v>178</v>
      </c>
      <c r="E2918" s="198" t="s">
        <v>21</v>
      </c>
      <c r="F2918" s="199" t="s">
        <v>3587</v>
      </c>
      <c r="G2918" s="197"/>
      <c r="H2918" s="200">
        <v>14.571999999999999</v>
      </c>
      <c r="I2918" s="201"/>
      <c r="J2918" s="197"/>
      <c r="K2918" s="197"/>
      <c r="L2918" s="202"/>
      <c r="M2918" s="203"/>
      <c r="N2918" s="204"/>
      <c r="O2918" s="204"/>
      <c r="P2918" s="204"/>
      <c r="Q2918" s="204"/>
      <c r="R2918" s="204"/>
      <c r="S2918" s="204"/>
      <c r="T2918" s="205"/>
      <c r="AT2918" s="206" t="s">
        <v>178</v>
      </c>
      <c r="AU2918" s="206" t="s">
        <v>87</v>
      </c>
      <c r="AV2918" s="13" t="s">
        <v>87</v>
      </c>
      <c r="AW2918" s="13" t="s">
        <v>38</v>
      </c>
      <c r="AX2918" s="13" t="s">
        <v>77</v>
      </c>
      <c r="AY2918" s="206" t="s">
        <v>165</v>
      </c>
    </row>
    <row r="2919" spans="1:65" s="14" customFormat="1" ht="11.25">
      <c r="B2919" s="207"/>
      <c r="C2919" s="208"/>
      <c r="D2919" s="189" t="s">
        <v>178</v>
      </c>
      <c r="E2919" s="209" t="s">
        <v>21</v>
      </c>
      <c r="F2919" s="210" t="s">
        <v>180</v>
      </c>
      <c r="G2919" s="208"/>
      <c r="H2919" s="211">
        <v>14.571999999999999</v>
      </c>
      <c r="I2919" s="212"/>
      <c r="J2919" s="208"/>
      <c r="K2919" s="208"/>
      <c r="L2919" s="213"/>
      <c r="M2919" s="214"/>
      <c r="N2919" s="215"/>
      <c r="O2919" s="215"/>
      <c r="P2919" s="215"/>
      <c r="Q2919" s="215"/>
      <c r="R2919" s="215"/>
      <c r="S2919" s="215"/>
      <c r="T2919" s="216"/>
      <c r="AT2919" s="217" t="s">
        <v>178</v>
      </c>
      <c r="AU2919" s="217" t="s">
        <v>87</v>
      </c>
      <c r="AV2919" s="14" t="s">
        <v>172</v>
      </c>
      <c r="AW2919" s="14" t="s">
        <v>38</v>
      </c>
      <c r="AX2919" s="14" t="s">
        <v>85</v>
      </c>
      <c r="AY2919" s="217" t="s">
        <v>165</v>
      </c>
    </row>
    <row r="2920" spans="1:65" s="2" customFormat="1" ht="33" customHeight="1">
      <c r="A2920" s="37"/>
      <c r="B2920" s="38"/>
      <c r="C2920" s="176" t="s">
        <v>3588</v>
      </c>
      <c r="D2920" s="176" t="s">
        <v>167</v>
      </c>
      <c r="E2920" s="177" t="s">
        <v>3589</v>
      </c>
      <c r="F2920" s="178" t="s">
        <v>3590</v>
      </c>
      <c r="G2920" s="179" t="s">
        <v>170</v>
      </c>
      <c r="H2920" s="180">
        <v>261.56</v>
      </c>
      <c r="I2920" s="181"/>
      <c r="J2920" s="182">
        <f>ROUND(I2920*H2920,2)</f>
        <v>0</v>
      </c>
      <c r="K2920" s="178" t="s">
        <v>171</v>
      </c>
      <c r="L2920" s="42"/>
      <c r="M2920" s="183" t="s">
        <v>21</v>
      </c>
      <c r="N2920" s="184" t="s">
        <v>48</v>
      </c>
      <c r="O2920" s="67"/>
      <c r="P2920" s="185">
        <f>O2920*H2920</f>
        <v>0</v>
      </c>
      <c r="Q2920" s="185">
        <v>9.0299999999999998E-3</v>
      </c>
      <c r="R2920" s="185">
        <f>Q2920*H2920</f>
        <v>2.3618868000000002</v>
      </c>
      <c r="S2920" s="185">
        <v>0</v>
      </c>
      <c r="T2920" s="186">
        <f>S2920*H2920</f>
        <v>0</v>
      </c>
      <c r="U2920" s="37"/>
      <c r="V2920" s="37"/>
      <c r="W2920" s="37"/>
      <c r="X2920" s="37"/>
      <c r="Y2920" s="37"/>
      <c r="Z2920" s="37"/>
      <c r="AA2920" s="37"/>
      <c r="AB2920" s="37"/>
      <c r="AC2920" s="37"/>
      <c r="AD2920" s="37"/>
      <c r="AE2920" s="37"/>
      <c r="AR2920" s="187" t="s">
        <v>286</v>
      </c>
      <c r="AT2920" s="187" t="s">
        <v>167</v>
      </c>
      <c r="AU2920" s="187" t="s">
        <v>87</v>
      </c>
      <c r="AY2920" s="20" t="s">
        <v>165</v>
      </c>
      <c r="BE2920" s="188">
        <f>IF(N2920="základní",J2920,0)</f>
        <v>0</v>
      </c>
      <c r="BF2920" s="188">
        <f>IF(N2920="snížená",J2920,0)</f>
        <v>0</v>
      </c>
      <c r="BG2920" s="188">
        <f>IF(N2920="zákl. přenesená",J2920,0)</f>
        <v>0</v>
      </c>
      <c r="BH2920" s="188">
        <f>IF(N2920="sníž. přenesená",J2920,0)</f>
        <v>0</v>
      </c>
      <c r="BI2920" s="188">
        <f>IF(N2920="nulová",J2920,0)</f>
        <v>0</v>
      </c>
      <c r="BJ2920" s="20" t="s">
        <v>85</v>
      </c>
      <c r="BK2920" s="188">
        <f>ROUND(I2920*H2920,2)</f>
        <v>0</v>
      </c>
      <c r="BL2920" s="20" t="s">
        <v>286</v>
      </c>
      <c r="BM2920" s="187" t="s">
        <v>3591</v>
      </c>
    </row>
    <row r="2921" spans="1:65" s="2" customFormat="1" ht="19.5">
      <c r="A2921" s="37"/>
      <c r="B2921" s="38"/>
      <c r="C2921" s="39"/>
      <c r="D2921" s="189" t="s">
        <v>174</v>
      </c>
      <c r="E2921" s="39"/>
      <c r="F2921" s="190" t="s">
        <v>3592</v>
      </c>
      <c r="G2921" s="39"/>
      <c r="H2921" s="39"/>
      <c r="I2921" s="191"/>
      <c r="J2921" s="39"/>
      <c r="K2921" s="39"/>
      <c r="L2921" s="42"/>
      <c r="M2921" s="192"/>
      <c r="N2921" s="193"/>
      <c r="O2921" s="67"/>
      <c r="P2921" s="67"/>
      <c r="Q2921" s="67"/>
      <c r="R2921" s="67"/>
      <c r="S2921" s="67"/>
      <c r="T2921" s="68"/>
      <c r="U2921" s="37"/>
      <c r="V2921" s="37"/>
      <c r="W2921" s="37"/>
      <c r="X2921" s="37"/>
      <c r="Y2921" s="37"/>
      <c r="Z2921" s="37"/>
      <c r="AA2921" s="37"/>
      <c r="AB2921" s="37"/>
      <c r="AC2921" s="37"/>
      <c r="AD2921" s="37"/>
      <c r="AE2921" s="37"/>
      <c r="AT2921" s="20" t="s">
        <v>174</v>
      </c>
      <c r="AU2921" s="20" t="s">
        <v>87</v>
      </c>
    </row>
    <row r="2922" spans="1:65" s="2" customFormat="1" ht="11.25">
      <c r="A2922" s="37"/>
      <c r="B2922" s="38"/>
      <c r="C2922" s="39"/>
      <c r="D2922" s="194" t="s">
        <v>176</v>
      </c>
      <c r="E2922" s="39"/>
      <c r="F2922" s="195" t="s">
        <v>3593</v>
      </c>
      <c r="G2922" s="39"/>
      <c r="H2922" s="39"/>
      <c r="I2922" s="191"/>
      <c r="J2922" s="39"/>
      <c r="K2922" s="39"/>
      <c r="L2922" s="42"/>
      <c r="M2922" s="192"/>
      <c r="N2922" s="193"/>
      <c r="O2922" s="67"/>
      <c r="P2922" s="67"/>
      <c r="Q2922" s="67"/>
      <c r="R2922" s="67"/>
      <c r="S2922" s="67"/>
      <c r="T2922" s="68"/>
      <c r="U2922" s="37"/>
      <c r="V2922" s="37"/>
      <c r="W2922" s="37"/>
      <c r="X2922" s="37"/>
      <c r="Y2922" s="37"/>
      <c r="Z2922" s="37"/>
      <c r="AA2922" s="37"/>
      <c r="AB2922" s="37"/>
      <c r="AC2922" s="37"/>
      <c r="AD2922" s="37"/>
      <c r="AE2922" s="37"/>
      <c r="AT2922" s="20" t="s">
        <v>176</v>
      </c>
      <c r="AU2922" s="20" t="s">
        <v>87</v>
      </c>
    </row>
    <row r="2923" spans="1:65" s="2" customFormat="1" ht="29.25">
      <c r="A2923" s="37"/>
      <c r="B2923" s="38"/>
      <c r="C2923" s="39"/>
      <c r="D2923" s="189" t="s">
        <v>372</v>
      </c>
      <c r="E2923" s="39"/>
      <c r="F2923" s="249" t="s">
        <v>3594</v>
      </c>
      <c r="G2923" s="39"/>
      <c r="H2923" s="39"/>
      <c r="I2923" s="191"/>
      <c r="J2923" s="39"/>
      <c r="K2923" s="39"/>
      <c r="L2923" s="42"/>
      <c r="M2923" s="192"/>
      <c r="N2923" s="193"/>
      <c r="O2923" s="67"/>
      <c r="P2923" s="67"/>
      <c r="Q2923" s="67"/>
      <c r="R2923" s="67"/>
      <c r="S2923" s="67"/>
      <c r="T2923" s="68"/>
      <c r="U2923" s="37"/>
      <c r="V2923" s="37"/>
      <c r="W2923" s="37"/>
      <c r="X2923" s="37"/>
      <c r="Y2923" s="37"/>
      <c r="Z2923" s="37"/>
      <c r="AA2923" s="37"/>
      <c r="AB2923" s="37"/>
      <c r="AC2923" s="37"/>
      <c r="AD2923" s="37"/>
      <c r="AE2923" s="37"/>
      <c r="AT2923" s="20" t="s">
        <v>372</v>
      </c>
      <c r="AU2923" s="20" t="s">
        <v>87</v>
      </c>
    </row>
    <row r="2924" spans="1:65" s="13" customFormat="1" ht="11.25">
      <c r="B2924" s="196"/>
      <c r="C2924" s="197"/>
      <c r="D2924" s="189" t="s">
        <v>178</v>
      </c>
      <c r="E2924" s="198" t="s">
        <v>21</v>
      </c>
      <c r="F2924" s="199" t="s">
        <v>3520</v>
      </c>
      <c r="G2924" s="197"/>
      <c r="H2924" s="200">
        <v>17</v>
      </c>
      <c r="I2924" s="201"/>
      <c r="J2924" s="197"/>
      <c r="K2924" s="197"/>
      <c r="L2924" s="202"/>
      <c r="M2924" s="203"/>
      <c r="N2924" s="204"/>
      <c r="O2924" s="204"/>
      <c r="P2924" s="204"/>
      <c r="Q2924" s="204"/>
      <c r="R2924" s="204"/>
      <c r="S2924" s="204"/>
      <c r="T2924" s="205"/>
      <c r="AT2924" s="206" t="s">
        <v>178</v>
      </c>
      <c r="AU2924" s="206" t="s">
        <v>87</v>
      </c>
      <c r="AV2924" s="13" t="s">
        <v>87</v>
      </c>
      <c r="AW2924" s="13" t="s">
        <v>38</v>
      </c>
      <c r="AX2924" s="13" t="s">
        <v>77</v>
      </c>
      <c r="AY2924" s="206" t="s">
        <v>165</v>
      </c>
    </row>
    <row r="2925" spans="1:65" s="13" customFormat="1" ht="11.25">
      <c r="B2925" s="196"/>
      <c r="C2925" s="197"/>
      <c r="D2925" s="189" t="s">
        <v>178</v>
      </c>
      <c r="E2925" s="198" t="s">
        <v>21</v>
      </c>
      <c r="F2925" s="199" t="s">
        <v>3521</v>
      </c>
      <c r="G2925" s="197"/>
      <c r="H2925" s="200">
        <v>4</v>
      </c>
      <c r="I2925" s="201"/>
      <c r="J2925" s="197"/>
      <c r="K2925" s="197"/>
      <c r="L2925" s="202"/>
      <c r="M2925" s="203"/>
      <c r="N2925" s="204"/>
      <c r="O2925" s="204"/>
      <c r="P2925" s="204"/>
      <c r="Q2925" s="204"/>
      <c r="R2925" s="204"/>
      <c r="S2925" s="204"/>
      <c r="T2925" s="205"/>
      <c r="AT2925" s="206" t="s">
        <v>178</v>
      </c>
      <c r="AU2925" s="206" t="s">
        <v>87</v>
      </c>
      <c r="AV2925" s="13" t="s">
        <v>87</v>
      </c>
      <c r="AW2925" s="13" t="s">
        <v>38</v>
      </c>
      <c r="AX2925" s="13" t="s">
        <v>77</v>
      </c>
      <c r="AY2925" s="206" t="s">
        <v>165</v>
      </c>
    </row>
    <row r="2926" spans="1:65" s="13" customFormat="1" ht="22.5">
      <c r="B2926" s="196"/>
      <c r="C2926" s="197"/>
      <c r="D2926" s="189" t="s">
        <v>178</v>
      </c>
      <c r="E2926" s="198" t="s">
        <v>21</v>
      </c>
      <c r="F2926" s="199" t="s">
        <v>3523</v>
      </c>
      <c r="G2926" s="197"/>
      <c r="H2926" s="200">
        <v>3.06</v>
      </c>
      <c r="I2926" s="201"/>
      <c r="J2926" s="197"/>
      <c r="K2926" s="197"/>
      <c r="L2926" s="202"/>
      <c r="M2926" s="203"/>
      <c r="N2926" s="204"/>
      <c r="O2926" s="204"/>
      <c r="P2926" s="204"/>
      <c r="Q2926" s="204"/>
      <c r="R2926" s="204"/>
      <c r="S2926" s="204"/>
      <c r="T2926" s="205"/>
      <c r="AT2926" s="206" t="s">
        <v>178</v>
      </c>
      <c r="AU2926" s="206" t="s">
        <v>87</v>
      </c>
      <c r="AV2926" s="13" t="s">
        <v>87</v>
      </c>
      <c r="AW2926" s="13" t="s">
        <v>38</v>
      </c>
      <c r="AX2926" s="13" t="s">
        <v>77</v>
      </c>
      <c r="AY2926" s="206" t="s">
        <v>165</v>
      </c>
    </row>
    <row r="2927" spans="1:65" s="13" customFormat="1" ht="22.5">
      <c r="B2927" s="196"/>
      <c r="C2927" s="197"/>
      <c r="D2927" s="189" t="s">
        <v>178</v>
      </c>
      <c r="E2927" s="198" t="s">
        <v>21</v>
      </c>
      <c r="F2927" s="199" t="s">
        <v>3595</v>
      </c>
      <c r="G2927" s="197"/>
      <c r="H2927" s="200">
        <v>53</v>
      </c>
      <c r="I2927" s="201"/>
      <c r="J2927" s="197"/>
      <c r="K2927" s="197"/>
      <c r="L2927" s="202"/>
      <c r="M2927" s="203"/>
      <c r="N2927" s="204"/>
      <c r="O2927" s="204"/>
      <c r="P2927" s="204"/>
      <c r="Q2927" s="204"/>
      <c r="R2927" s="204"/>
      <c r="S2927" s="204"/>
      <c r="T2927" s="205"/>
      <c r="AT2927" s="206" t="s">
        <v>178</v>
      </c>
      <c r="AU2927" s="206" t="s">
        <v>87</v>
      </c>
      <c r="AV2927" s="13" t="s">
        <v>87</v>
      </c>
      <c r="AW2927" s="13" t="s">
        <v>38</v>
      </c>
      <c r="AX2927" s="13" t="s">
        <v>77</v>
      </c>
      <c r="AY2927" s="206" t="s">
        <v>165</v>
      </c>
    </row>
    <row r="2928" spans="1:65" s="13" customFormat="1" ht="11.25">
      <c r="B2928" s="196"/>
      <c r="C2928" s="197"/>
      <c r="D2928" s="189" t="s">
        <v>178</v>
      </c>
      <c r="E2928" s="198" t="s">
        <v>21</v>
      </c>
      <c r="F2928" s="199" t="s">
        <v>3596</v>
      </c>
      <c r="G2928" s="197"/>
      <c r="H2928" s="200">
        <v>176</v>
      </c>
      <c r="I2928" s="201"/>
      <c r="J2928" s="197"/>
      <c r="K2928" s="197"/>
      <c r="L2928" s="202"/>
      <c r="M2928" s="203"/>
      <c r="N2928" s="204"/>
      <c r="O2928" s="204"/>
      <c r="P2928" s="204"/>
      <c r="Q2928" s="204"/>
      <c r="R2928" s="204"/>
      <c r="S2928" s="204"/>
      <c r="T2928" s="205"/>
      <c r="AT2928" s="206" t="s">
        <v>178</v>
      </c>
      <c r="AU2928" s="206" t="s">
        <v>87</v>
      </c>
      <c r="AV2928" s="13" t="s">
        <v>87</v>
      </c>
      <c r="AW2928" s="13" t="s">
        <v>38</v>
      </c>
      <c r="AX2928" s="13" t="s">
        <v>77</v>
      </c>
      <c r="AY2928" s="206" t="s">
        <v>165</v>
      </c>
    </row>
    <row r="2929" spans="1:65" s="13" customFormat="1" ht="11.25">
      <c r="B2929" s="196"/>
      <c r="C2929" s="197"/>
      <c r="D2929" s="189" t="s">
        <v>178</v>
      </c>
      <c r="E2929" s="198" t="s">
        <v>21</v>
      </c>
      <c r="F2929" s="199" t="s">
        <v>1192</v>
      </c>
      <c r="G2929" s="197"/>
      <c r="H2929" s="200">
        <v>8.5</v>
      </c>
      <c r="I2929" s="201"/>
      <c r="J2929" s="197"/>
      <c r="K2929" s="197"/>
      <c r="L2929" s="202"/>
      <c r="M2929" s="203"/>
      <c r="N2929" s="204"/>
      <c r="O2929" s="204"/>
      <c r="P2929" s="204"/>
      <c r="Q2929" s="204"/>
      <c r="R2929" s="204"/>
      <c r="S2929" s="204"/>
      <c r="T2929" s="205"/>
      <c r="AT2929" s="206" t="s">
        <v>178</v>
      </c>
      <c r="AU2929" s="206" t="s">
        <v>87</v>
      </c>
      <c r="AV2929" s="13" t="s">
        <v>87</v>
      </c>
      <c r="AW2929" s="13" t="s">
        <v>38</v>
      </c>
      <c r="AX2929" s="13" t="s">
        <v>77</v>
      </c>
      <c r="AY2929" s="206" t="s">
        <v>165</v>
      </c>
    </row>
    <row r="2930" spans="1:65" s="14" customFormat="1" ht="11.25">
      <c r="B2930" s="207"/>
      <c r="C2930" s="208"/>
      <c r="D2930" s="189" t="s">
        <v>178</v>
      </c>
      <c r="E2930" s="209" t="s">
        <v>21</v>
      </c>
      <c r="F2930" s="210" t="s">
        <v>180</v>
      </c>
      <c r="G2930" s="208"/>
      <c r="H2930" s="211">
        <v>261.56</v>
      </c>
      <c r="I2930" s="212"/>
      <c r="J2930" s="208"/>
      <c r="K2930" s="208"/>
      <c r="L2930" s="213"/>
      <c r="M2930" s="214"/>
      <c r="N2930" s="215"/>
      <c r="O2930" s="215"/>
      <c r="P2930" s="215"/>
      <c r="Q2930" s="215"/>
      <c r="R2930" s="215"/>
      <c r="S2930" s="215"/>
      <c r="T2930" s="216"/>
      <c r="AT2930" s="217" t="s">
        <v>178</v>
      </c>
      <c r="AU2930" s="217" t="s">
        <v>87</v>
      </c>
      <c r="AV2930" s="14" t="s">
        <v>172</v>
      </c>
      <c r="AW2930" s="14" t="s">
        <v>38</v>
      </c>
      <c r="AX2930" s="14" t="s">
        <v>85</v>
      </c>
      <c r="AY2930" s="217" t="s">
        <v>165</v>
      </c>
    </row>
    <row r="2931" spans="1:65" s="2" customFormat="1" ht="33" customHeight="1">
      <c r="A2931" s="37"/>
      <c r="B2931" s="38"/>
      <c r="C2931" s="239" t="s">
        <v>3597</v>
      </c>
      <c r="D2931" s="239" t="s">
        <v>281</v>
      </c>
      <c r="E2931" s="240" t="s">
        <v>3598</v>
      </c>
      <c r="F2931" s="241" t="s">
        <v>3599</v>
      </c>
      <c r="G2931" s="242" t="s">
        <v>170</v>
      </c>
      <c r="H2931" s="243">
        <v>326.95</v>
      </c>
      <c r="I2931" s="244"/>
      <c r="J2931" s="245">
        <f>ROUND(I2931*H2931,2)</f>
        <v>0</v>
      </c>
      <c r="K2931" s="241" t="s">
        <v>171</v>
      </c>
      <c r="L2931" s="246"/>
      <c r="M2931" s="247" t="s">
        <v>21</v>
      </c>
      <c r="N2931" s="248" t="s">
        <v>48</v>
      </c>
      <c r="O2931" s="67"/>
      <c r="P2931" s="185">
        <f>O2931*H2931</f>
        <v>0</v>
      </c>
      <c r="Q2931" s="185">
        <v>2.1999999999999999E-2</v>
      </c>
      <c r="R2931" s="185">
        <f>Q2931*H2931</f>
        <v>7.192899999999999</v>
      </c>
      <c r="S2931" s="185">
        <v>0</v>
      </c>
      <c r="T2931" s="186">
        <f>S2931*H2931</f>
        <v>0</v>
      </c>
      <c r="U2931" s="37"/>
      <c r="V2931" s="37"/>
      <c r="W2931" s="37"/>
      <c r="X2931" s="37"/>
      <c r="Y2931" s="37"/>
      <c r="Z2931" s="37"/>
      <c r="AA2931" s="37"/>
      <c r="AB2931" s="37"/>
      <c r="AC2931" s="37"/>
      <c r="AD2931" s="37"/>
      <c r="AE2931" s="37"/>
      <c r="AR2931" s="187" t="s">
        <v>404</v>
      </c>
      <c r="AT2931" s="187" t="s">
        <v>281</v>
      </c>
      <c r="AU2931" s="187" t="s">
        <v>87</v>
      </c>
      <c r="AY2931" s="20" t="s">
        <v>165</v>
      </c>
      <c r="BE2931" s="188">
        <f>IF(N2931="základní",J2931,0)</f>
        <v>0</v>
      </c>
      <c r="BF2931" s="188">
        <f>IF(N2931="snížená",J2931,0)</f>
        <v>0</v>
      </c>
      <c r="BG2931" s="188">
        <f>IF(N2931="zákl. přenesená",J2931,0)</f>
        <v>0</v>
      </c>
      <c r="BH2931" s="188">
        <f>IF(N2931="sníž. přenesená",J2931,0)</f>
        <v>0</v>
      </c>
      <c r="BI2931" s="188">
        <f>IF(N2931="nulová",J2931,0)</f>
        <v>0</v>
      </c>
      <c r="BJ2931" s="20" t="s">
        <v>85</v>
      </c>
      <c r="BK2931" s="188">
        <f>ROUND(I2931*H2931,2)</f>
        <v>0</v>
      </c>
      <c r="BL2931" s="20" t="s">
        <v>286</v>
      </c>
      <c r="BM2931" s="187" t="s">
        <v>3600</v>
      </c>
    </row>
    <row r="2932" spans="1:65" s="2" customFormat="1" ht="19.5">
      <c r="A2932" s="37"/>
      <c r="B2932" s="38"/>
      <c r="C2932" s="39"/>
      <c r="D2932" s="189" t="s">
        <v>174</v>
      </c>
      <c r="E2932" s="39"/>
      <c r="F2932" s="190" t="s">
        <v>3599</v>
      </c>
      <c r="G2932" s="39"/>
      <c r="H2932" s="39"/>
      <c r="I2932" s="191"/>
      <c r="J2932" s="39"/>
      <c r="K2932" s="39"/>
      <c r="L2932" s="42"/>
      <c r="M2932" s="192"/>
      <c r="N2932" s="193"/>
      <c r="O2932" s="67"/>
      <c r="P2932" s="67"/>
      <c r="Q2932" s="67"/>
      <c r="R2932" s="67"/>
      <c r="S2932" s="67"/>
      <c r="T2932" s="68"/>
      <c r="U2932" s="37"/>
      <c r="V2932" s="37"/>
      <c r="W2932" s="37"/>
      <c r="X2932" s="37"/>
      <c r="Y2932" s="37"/>
      <c r="Z2932" s="37"/>
      <c r="AA2932" s="37"/>
      <c r="AB2932" s="37"/>
      <c r="AC2932" s="37"/>
      <c r="AD2932" s="37"/>
      <c r="AE2932" s="37"/>
      <c r="AT2932" s="20" t="s">
        <v>174</v>
      </c>
      <c r="AU2932" s="20" t="s">
        <v>87</v>
      </c>
    </row>
    <row r="2933" spans="1:65" s="13" customFormat="1" ht="11.25">
      <c r="B2933" s="196"/>
      <c r="C2933" s="197"/>
      <c r="D2933" s="189" t="s">
        <v>178</v>
      </c>
      <c r="E2933" s="198" t="s">
        <v>21</v>
      </c>
      <c r="F2933" s="199" t="s">
        <v>3601</v>
      </c>
      <c r="G2933" s="197"/>
      <c r="H2933" s="200">
        <v>21.25</v>
      </c>
      <c r="I2933" s="201"/>
      <c r="J2933" s="197"/>
      <c r="K2933" s="197"/>
      <c r="L2933" s="202"/>
      <c r="M2933" s="203"/>
      <c r="N2933" s="204"/>
      <c r="O2933" s="204"/>
      <c r="P2933" s="204"/>
      <c r="Q2933" s="204"/>
      <c r="R2933" s="204"/>
      <c r="S2933" s="204"/>
      <c r="T2933" s="205"/>
      <c r="AT2933" s="206" t="s">
        <v>178</v>
      </c>
      <c r="AU2933" s="206" t="s">
        <v>87</v>
      </c>
      <c r="AV2933" s="13" t="s">
        <v>87</v>
      </c>
      <c r="AW2933" s="13" t="s">
        <v>38</v>
      </c>
      <c r="AX2933" s="13" t="s">
        <v>77</v>
      </c>
      <c r="AY2933" s="206" t="s">
        <v>165</v>
      </c>
    </row>
    <row r="2934" spans="1:65" s="13" customFormat="1" ht="11.25">
      <c r="B2934" s="196"/>
      <c r="C2934" s="197"/>
      <c r="D2934" s="189" t="s">
        <v>178</v>
      </c>
      <c r="E2934" s="198" t="s">
        <v>21</v>
      </c>
      <c r="F2934" s="199" t="s">
        <v>3602</v>
      </c>
      <c r="G2934" s="197"/>
      <c r="H2934" s="200">
        <v>5</v>
      </c>
      <c r="I2934" s="201"/>
      <c r="J2934" s="197"/>
      <c r="K2934" s="197"/>
      <c r="L2934" s="202"/>
      <c r="M2934" s="203"/>
      <c r="N2934" s="204"/>
      <c r="O2934" s="204"/>
      <c r="P2934" s="204"/>
      <c r="Q2934" s="204"/>
      <c r="R2934" s="204"/>
      <c r="S2934" s="204"/>
      <c r="T2934" s="205"/>
      <c r="AT2934" s="206" t="s">
        <v>178</v>
      </c>
      <c r="AU2934" s="206" t="s">
        <v>87</v>
      </c>
      <c r="AV2934" s="13" t="s">
        <v>87</v>
      </c>
      <c r="AW2934" s="13" t="s">
        <v>38</v>
      </c>
      <c r="AX2934" s="13" t="s">
        <v>77</v>
      </c>
      <c r="AY2934" s="206" t="s">
        <v>165</v>
      </c>
    </row>
    <row r="2935" spans="1:65" s="13" customFormat="1" ht="22.5">
      <c r="B2935" s="196"/>
      <c r="C2935" s="197"/>
      <c r="D2935" s="189" t="s">
        <v>178</v>
      </c>
      <c r="E2935" s="198" t="s">
        <v>21</v>
      </c>
      <c r="F2935" s="199" t="s">
        <v>3603</v>
      </c>
      <c r="G2935" s="197"/>
      <c r="H2935" s="200">
        <v>3.8250000000000002</v>
      </c>
      <c r="I2935" s="201"/>
      <c r="J2935" s="197"/>
      <c r="K2935" s="197"/>
      <c r="L2935" s="202"/>
      <c r="M2935" s="203"/>
      <c r="N2935" s="204"/>
      <c r="O2935" s="204"/>
      <c r="P2935" s="204"/>
      <c r="Q2935" s="204"/>
      <c r="R2935" s="204"/>
      <c r="S2935" s="204"/>
      <c r="T2935" s="205"/>
      <c r="AT2935" s="206" t="s">
        <v>178</v>
      </c>
      <c r="AU2935" s="206" t="s">
        <v>87</v>
      </c>
      <c r="AV2935" s="13" t="s">
        <v>87</v>
      </c>
      <c r="AW2935" s="13" t="s">
        <v>38</v>
      </c>
      <c r="AX2935" s="13" t="s">
        <v>77</v>
      </c>
      <c r="AY2935" s="206" t="s">
        <v>165</v>
      </c>
    </row>
    <row r="2936" spans="1:65" s="13" customFormat="1" ht="22.5">
      <c r="B2936" s="196"/>
      <c r="C2936" s="197"/>
      <c r="D2936" s="189" t="s">
        <v>178</v>
      </c>
      <c r="E2936" s="198" t="s">
        <v>21</v>
      </c>
      <c r="F2936" s="199" t="s">
        <v>3604</v>
      </c>
      <c r="G2936" s="197"/>
      <c r="H2936" s="200">
        <v>66.25</v>
      </c>
      <c r="I2936" s="201"/>
      <c r="J2936" s="197"/>
      <c r="K2936" s="197"/>
      <c r="L2936" s="202"/>
      <c r="M2936" s="203"/>
      <c r="N2936" s="204"/>
      <c r="O2936" s="204"/>
      <c r="P2936" s="204"/>
      <c r="Q2936" s="204"/>
      <c r="R2936" s="204"/>
      <c r="S2936" s="204"/>
      <c r="T2936" s="205"/>
      <c r="AT2936" s="206" t="s">
        <v>178</v>
      </c>
      <c r="AU2936" s="206" t="s">
        <v>87</v>
      </c>
      <c r="AV2936" s="13" t="s">
        <v>87</v>
      </c>
      <c r="AW2936" s="13" t="s">
        <v>38</v>
      </c>
      <c r="AX2936" s="13" t="s">
        <v>77</v>
      </c>
      <c r="AY2936" s="206" t="s">
        <v>165</v>
      </c>
    </row>
    <row r="2937" spans="1:65" s="13" customFormat="1" ht="11.25">
      <c r="B2937" s="196"/>
      <c r="C2937" s="197"/>
      <c r="D2937" s="189" t="s">
        <v>178</v>
      </c>
      <c r="E2937" s="198" t="s">
        <v>21</v>
      </c>
      <c r="F2937" s="199" t="s">
        <v>3605</v>
      </c>
      <c r="G2937" s="197"/>
      <c r="H2937" s="200">
        <v>220</v>
      </c>
      <c r="I2937" s="201"/>
      <c r="J2937" s="197"/>
      <c r="K2937" s="197"/>
      <c r="L2937" s="202"/>
      <c r="M2937" s="203"/>
      <c r="N2937" s="204"/>
      <c r="O2937" s="204"/>
      <c r="P2937" s="204"/>
      <c r="Q2937" s="204"/>
      <c r="R2937" s="204"/>
      <c r="S2937" s="204"/>
      <c r="T2937" s="205"/>
      <c r="AT2937" s="206" t="s">
        <v>178</v>
      </c>
      <c r="AU2937" s="206" t="s">
        <v>87</v>
      </c>
      <c r="AV2937" s="13" t="s">
        <v>87</v>
      </c>
      <c r="AW2937" s="13" t="s">
        <v>38</v>
      </c>
      <c r="AX2937" s="13" t="s">
        <v>77</v>
      </c>
      <c r="AY2937" s="206" t="s">
        <v>165</v>
      </c>
    </row>
    <row r="2938" spans="1:65" s="13" customFormat="1" ht="11.25">
      <c r="B2938" s="196"/>
      <c r="C2938" s="197"/>
      <c r="D2938" s="189" t="s">
        <v>178</v>
      </c>
      <c r="E2938" s="198" t="s">
        <v>21</v>
      </c>
      <c r="F2938" s="199" t="s">
        <v>3606</v>
      </c>
      <c r="G2938" s="197"/>
      <c r="H2938" s="200">
        <v>10.625</v>
      </c>
      <c r="I2938" s="201"/>
      <c r="J2938" s="197"/>
      <c r="K2938" s="197"/>
      <c r="L2938" s="202"/>
      <c r="M2938" s="203"/>
      <c r="N2938" s="204"/>
      <c r="O2938" s="204"/>
      <c r="P2938" s="204"/>
      <c r="Q2938" s="204"/>
      <c r="R2938" s="204"/>
      <c r="S2938" s="204"/>
      <c r="T2938" s="205"/>
      <c r="AT2938" s="206" t="s">
        <v>178</v>
      </c>
      <c r="AU2938" s="206" t="s">
        <v>87</v>
      </c>
      <c r="AV2938" s="13" t="s">
        <v>87</v>
      </c>
      <c r="AW2938" s="13" t="s">
        <v>38</v>
      </c>
      <c r="AX2938" s="13" t="s">
        <v>77</v>
      </c>
      <c r="AY2938" s="206" t="s">
        <v>165</v>
      </c>
    </row>
    <row r="2939" spans="1:65" s="14" customFormat="1" ht="11.25">
      <c r="B2939" s="207"/>
      <c r="C2939" s="208"/>
      <c r="D2939" s="189" t="s">
        <v>178</v>
      </c>
      <c r="E2939" s="209" t="s">
        <v>21</v>
      </c>
      <c r="F2939" s="210" t="s">
        <v>180</v>
      </c>
      <c r="G2939" s="208"/>
      <c r="H2939" s="211">
        <v>326.95</v>
      </c>
      <c r="I2939" s="212"/>
      <c r="J2939" s="208"/>
      <c r="K2939" s="208"/>
      <c r="L2939" s="213"/>
      <c r="M2939" s="214"/>
      <c r="N2939" s="215"/>
      <c r="O2939" s="215"/>
      <c r="P2939" s="215"/>
      <c r="Q2939" s="215"/>
      <c r="R2939" s="215"/>
      <c r="S2939" s="215"/>
      <c r="T2939" s="216"/>
      <c r="AT2939" s="217" t="s">
        <v>178</v>
      </c>
      <c r="AU2939" s="217" t="s">
        <v>87</v>
      </c>
      <c r="AV2939" s="14" t="s">
        <v>172</v>
      </c>
      <c r="AW2939" s="14" t="s">
        <v>38</v>
      </c>
      <c r="AX2939" s="14" t="s">
        <v>85</v>
      </c>
      <c r="AY2939" s="217" t="s">
        <v>165</v>
      </c>
    </row>
    <row r="2940" spans="1:65" s="2" customFormat="1" ht="37.9" customHeight="1">
      <c r="A2940" s="37"/>
      <c r="B2940" s="38"/>
      <c r="C2940" s="176" t="s">
        <v>3607</v>
      </c>
      <c r="D2940" s="176" t="s">
        <v>167</v>
      </c>
      <c r="E2940" s="177" t="s">
        <v>3608</v>
      </c>
      <c r="F2940" s="178" t="s">
        <v>3609</v>
      </c>
      <c r="G2940" s="179" t="s">
        <v>170</v>
      </c>
      <c r="H2940" s="180">
        <v>33.06</v>
      </c>
      <c r="I2940" s="181"/>
      <c r="J2940" s="182">
        <f>ROUND(I2940*H2940,2)</f>
        <v>0</v>
      </c>
      <c r="K2940" s="178" t="s">
        <v>171</v>
      </c>
      <c r="L2940" s="42"/>
      <c r="M2940" s="183" t="s">
        <v>21</v>
      </c>
      <c r="N2940" s="184" t="s">
        <v>48</v>
      </c>
      <c r="O2940" s="67"/>
      <c r="P2940" s="185">
        <f>O2940*H2940</f>
        <v>0</v>
      </c>
      <c r="Q2940" s="185">
        <v>0</v>
      </c>
      <c r="R2940" s="185">
        <f>Q2940*H2940</f>
        <v>0</v>
      </c>
      <c r="S2940" s="185">
        <v>0</v>
      </c>
      <c r="T2940" s="186">
        <f>S2940*H2940</f>
        <v>0</v>
      </c>
      <c r="U2940" s="37"/>
      <c r="V2940" s="37"/>
      <c r="W2940" s="37"/>
      <c r="X2940" s="37"/>
      <c r="Y2940" s="37"/>
      <c r="Z2940" s="37"/>
      <c r="AA2940" s="37"/>
      <c r="AB2940" s="37"/>
      <c r="AC2940" s="37"/>
      <c r="AD2940" s="37"/>
      <c r="AE2940" s="37"/>
      <c r="AR2940" s="187" t="s">
        <v>286</v>
      </c>
      <c r="AT2940" s="187" t="s">
        <v>167</v>
      </c>
      <c r="AU2940" s="187" t="s">
        <v>87</v>
      </c>
      <c r="AY2940" s="20" t="s">
        <v>165</v>
      </c>
      <c r="BE2940" s="188">
        <f>IF(N2940="základní",J2940,0)</f>
        <v>0</v>
      </c>
      <c r="BF2940" s="188">
        <f>IF(N2940="snížená",J2940,0)</f>
        <v>0</v>
      </c>
      <c r="BG2940" s="188">
        <f>IF(N2940="zákl. přenesená",J2940,0)</f>
        <v>0</v>
      </c>
      <c r="BH2940" s="188">
        <f>IF(N2940="sníž. přenesená",J2940,0)</f>
        <v>0</v>
      </c>
      <c r="BI2940" s="188">
        <f>IF(N2940="nulová",J2940,0)</f>
        <v>0</v>
      </c>
      <c r="BJ2940" s="20" t="s">
        <v>85</v>
      </c>
      <c r="BK2940" s="188">
        <f>ROUND(I2940*H2940,2)</f>
        <v>0</v>
      </c>
      <c r="BL2940" s="20" t="s">
        <v>286</v>
      </c>
      <c r="BM2940" s="187" t="s">
        <v>3610</v>
      </c>
    </row>
    <row r="2941" spans="1:65" s="2" customFormat="1" ht="29.25">
      <c r="A2941" s="37"/>
      <c r="B2941" s="38"/>
      <c r="C2941" s="39"/>
      <c r="D2941" s="189" t="s">
        <v>174</v>
      </c>
      <c r="E2941" s="39"/>
      <c r="F2941" s="190" t="s">
        <v>3611</v>
      </c>
      <c r="G2941" s="39"/>
      <c r="H2941" s="39"/>
      <c r="I2941" s="191"/>
      <c r="J2941" s="39"/>
      <c r="K2941" s="39"/>
      <c r="L2941" s="42"/>
      <c r="M2941" s="192"/>
      <c r="N2941" s="193"/>
      <c r="O2941" s="67"/>
      <c r="P2941" s="67"/>
      <c r="Q2941" s="67"/>
      <c r="R2941" s="67"/>
      <c r="S2941" s="67"/>
      <c r="T2941" s="68"/>
      <c r="U2941" s="37"/>
      <c r="V2941" s="37"/>
      <c r="W2941" s="37"/>
      <c r="X2941" s="37"/>
      <c r="Y2941" s="37"/>
      <c r="Z2941" s="37"/>
      <c r="AA2941" s="37"/>
      <c r="AB2941" s="37"/>
      <c r="AC2941" s="37"/>
      <c r="AD2941" s="37"/>
      <c r="AE2941" s="37"/>
      <c r="AT2941" s="20" t="s">
        <v>174</v>
      </c>
      <c r="AU2941" s="20" t="s">
        <v>87</v>
      </c>
    </row>
    <row r="2942" spans="1:65" s="2" customFormat="1" ht="11.25">
      <c r="A2942" s="37"/>
      <c r="B2942" s="38"/>
      <c r="C2942" s="39"/>
      <c r="D2942" s="194" t="s">
        <v>176</v>
      </c>
      <c r="E2942" s="39"/>
      <c r="F2942" s="195" t="s">
        <v>3612</v>
      </c>
      <c r="G2942" s="39"/>
      <c r="H2942" s="39"/>
      <c r="I2942" s="191"/>
      <c r="J2942" s="39"/>
      <c r="K2942" s="39"/>
      <c r="L2942" s="42"/>
      <c r="M2942" s="192"/>
      <c r="N2942" s="193"/>
      <c r="O2942" s="67"/>
      <c r="P2942" s="67"/>
      <c r="Q2942" s="67"/>
      <c r="R2942" s="67"/>
      <c r="S2942" s="67"/>
      <c r="T2942" s="68"/>
      <c r="U2942" s="37"/>
      <c r="V2942" s="37"/>
      <c r="W2942" s="37"/>
      <c r="X2942" s="37"/>
      <c r="Y2942" s="37"/>
      <c r="Z2942" s="37"/>
      <c r="AA2942" s="37"/>
      <c r="AB2942" s="37"/>
      <c r="AC2942" s="37"/>
      <c r="AD2942" s="37"/>
      <c r="AE2942" s="37"/>
      <c r="AT2942" s="20" t="s">
        <v>176</v>
      </c>
      <c r="AU2942" s="20" t="s">
        <v>87</v>
      </c>
    </row>
    <row r="2943" spans="1:65" s="13" customFormat="1" ht="11.25">
      <c r="B2943" s="196"/>
      <c r="C2943" s="197"/>
      <c r="D2943" s="189" t="s">
        <v>178</v>
      </c>
      <c r="E2943" s="198" t="s">
        <v>21</v>
      </c>
      <c r="F2943" s="199" t="s">
        <v>3521</v>
      </c>
      <c r="G2943" s="197"/>
      <c r="H2943" s="200">
        <v>4</v>
      </c>
      <c r="I2943" s="201"/>
      <c r="J2943" s="197"/>
      <c r="K2943" s="197"/>
      <c r="L2943" s="202"/>
      <c r="M2943" s="203"/>
      <c r="N2943" s="204"/>
      <c r="O2943" s="204"/>
      <c r="P2943" s="204"/>
      <c r="Q2943" s="204"/>
      <c r="R2943" s="204"/>
      <c r="S2943" s="204"/>
      <c r="T2943" s="205"/>
      <c r="AT2943" s="206" t="s">
        <v>178</v>
      </c>
      <c r="AU2943" s="206" t="s">
        <v>87</v>
      </c>
      <c r="AV2943" s="13" t="s">
        <v>87</v>
      </c>
      <c r="AW2943" s="13" t="s">
        <v>38</v>
      </c>
      <c r="AX2943" s="13" t="s">
        <v>77</v>
      </c>
      <c r="AY2943" s="206" t="s">
        <v>165</v>
      </c>
    </row>
    <row r="2944" spans="1:65" s="13" customFormat="1" ht="22.5">
      <c r="B2944" s="196"/>
      <c r="C2944" s="197"/>
      <c r="D2944" s="189" t="s">
        <v>178</v>
      </c>
      <c r="E2944" s="198" t="s">
        <v>21</v>
      </c>
      <c r="F2944" s="199" t="s">
        <v>3523</v>
      </c>
      <c r="G2944" s="197"/>
      <c r="H2944" s="200">
        <v>3.06</v>
      </c>
      <c r="I2944" s="201"/>
      <c r="J2944" s="197"/>
      <c r="K2944" s="197"/>
      <c r="L2944" s="202"/>
      <c r="M2944" s="203"/>
      <c r="N2944" s="204"/>
      <c r="O2944" s="204"/>
      <c r="P2944" s="204"/>
      <c r="Q2944" s="204"/>
      <c r="R2944" s="204"/>
      <c r="S2944" s="204"/>
      <c r="T2944" s="205"/>
      <c r="AT2944" s="206" t="s">
        <v>178</v>
      </c>
      <c r="AU2944" s="206" t="s">
        <v>87</v>
      </c>
      <c r="AV2944" s="13" t="s">
        <v>87</v>
      </c>
      <c r="AW2944" s="13" t="s">
        <v>38</v>
      </c>
      <c r="AX2944" s="13" t="s">
        <v>77</v>
      </c>
      <c r="AY2944" s="206" t="s">
        <v>165</v>
      </c>
    </row>
    <row r="2945" spans="1:65" s="13" customFormat="1" ht="11.25">
      <c r="B2945" s="196"/>
      <c r="C2945" s="197"/>
      <c r="D2945" s="189" t="s">
        <v>178</v>
      </c>
      <c r="E2945" s="198" t="s">
        <v>21</v>
      </c>
      <c r="F2945" s="199" t="s">
        <v>3613</v>
      </c>
      <c r="G2945" s="197"/>
      <c r="H2945" s="200">
        <v>26</v>
      </c>
      <c r="I2945" s="201"/>
      <c r="J2945" s="197"/>
      <c r="K2945" s="197"/>
      <c r="L2945" s="202"/>
      <c r="M2945" s="203"/>
      <c r="N2945" s="204"/>
      <c r="O2945" s="204"/>
      <c r="P2945" s="204"/>
      <c r="Q2945" s="204"/>
      <c r="R2945" s="204"/>
      <c r="S2945" s="204"/>
      <c r="T2945" s="205"/>
      <c r="AT2945" s="206" t="s">
        <v>178</v>
      </c>
      <c r="AU2945" s="206" t="s">
        <v>87</v>
      </c>
      <c r="AV2945" s="13" t="s">
        <v>87</v>
      </c>
      <c r="AW2945" s="13" t="s">
        <v>38</v>
      </c>
      <c r="AX2945" s="13" t="s">
        <v>77</v>
      </c>
      <c r="AY2945" s="206" t="s">
        <v>165</v>
      </c>
    </row>
    <row r="2946" spans="1:65" s="14" customFormat="1" ht="11.25">
      <c r="B2946" s="207"/>
      <c r="C2946" s="208"/>
      <c r="D2946" s="189" t="s">
        <v>178</v>
      </c>
      <c r="E2946" s="209" t="s">
        <v>21</v>
      </c>
      <c r="F2946" s="210" t="s">
        <v>180</v>
      </c>
      <c r="G2946" s="208"/>
      <c r="H2946" s="211">
        <v>33.06</v>
      </c>
      <c r="I2946" s="212"/>
      <c r="J2946" s="208"/>
      <c r="K2946" s="208"/>
      <c r="L2946" s="213"/>
      <c r="M2946" s="214"/>
      <c r="N2946" s="215"/>
      <c r="O2946" s="215"/>
      <c r="P2946" s="215"/>
      <c r="Q2946" s="215"/>
      <c r="R2946" s="215"/>
      <c r="S2946" s="215"/>
      <c r="T2946" s="216"/>
      <c r="AT2946" s="217" t="s">
        <v>178</v>
      </c>
      <c r="AU2946" s="217" t="s">
        <v>87</v>
      </c>
      <c r="AV2946" s="14" t="s">
        <v>172</v>
      </c>
      <c r="AW2946" s="14" t="s">
        <v>38</v>
      </c>
      <c r="AX2946" s="14" t="s">
        <v>85</v>
      </c>
      <c r="AY2946" s="217" t="s">
        <v>165</v>
      </c>
    </row>
    <row r="2947" spans="1:65" s="2" customFormat="1" ht="37.9" customHeight="1">
      <c r="A2947" s="37"/>
      <c r="B2947" s="38"/>
      <c r="C2947" s="176" t="s">
        <v>3614</v>
      </c>
      <c r="D2947" s="176" t="s">
        <v>167</v>
      </c>
      <c r="E2947" s="177" t="s">
        <v>3615</v>
      </c>
      <c r="F2947" s="178" t="s">
        <v>3616</v>
      </c>
      <c r="G2947" s="179" t="s">
        <v>170</v>
      </c>
      <c r="H2947" s="180">
        <v>261.56</v>
      </c>
      <c r="I2947" s="181"/>
      <c r="J2947" s="182">
        <f>ROUND(I2947*H2947,2)</f>
        <v>0</v>
      </c>
      <c r="K2947" s="178" t="s">
        <v>3617</v>
      </c>
      <c r="L2947" s="42"/>
      <c r="M2947" s="183" t="s">
        <v>21</v>
      </c>
      <c r="N2947" s="184" t="s">
        <v>48</v>
      </c>
      <c r="O2947" s="67"/>
      <c r="P2947" s="185">
        <f>O2947*H2947</f>
        <v>0</v>
      </c>
      <c r="Q2947" s="185">
        <v>0</v>
      </c>
      <c r="R2947" s="185">
        <f>Q2947*H2947</f>
        <v>0</v>
      </c>
      <c r="S2947" s="185">
        <v>0</v>
      </c>
      <c r="T2947" s="186">
        <f>S2947*H2947</f>
        <v>0</v>
      </c>
      <c r="U2947" s="37"/>
      <c r="V2947" s="37"/>
      <c r="W2947" s="37"/>
      <c r="X2947" s="37"/>
      <c r="Y2947" s="37"/>
      <c r="Z2947" s="37"/>
      <c r="AA2947" s="37"/>
      <c r="AB2947" s="37"/>
      <c r="AC2947" s="37"/>
      <c r="AD2947" s="37"/>
      <c r="AE2947" s="37"/>
      <c r="AR2947" s="187" t="s">
        <v>286</v>
      </c>
      <c r="AT2947" s="187" t="s">
        <v>167</v>
      </c>
      <c r="AU2947" s="187" t="s">
        <v>87</v>
      </c>
      <c r="AY2947" s="20" t="s">
        <v>165</v>
      </c>
      <c r="BE2947" s="188">
        <f>IF(N2947="základní",J2947,0)</f>
        <v>0</v>
      </c>
      <c r="BF2947" s="188">
        <f>IF(N2947="snížená",J2947,0)</f>
        <v>0</v>
      </c>
      <c r="BG2947" s="188">
        <f>IF(N2947="zákl. přenesená",J2947,0)</f>
        <v>0</v>
      </c>
      <c r="BH2947" s="188">
        <f>IF(N2947="sníž. přenesená",J2947,0)</f>
        <v>0</v>
      </c>
      <c r="BI2947" s="188">
        <f>IF(N2947="nulová",J2947,0)</f>
        <v>0</v>
      </c>
      <c r="BJ2947" s="20" t="s">
        <v>85</v>
      </c>
      <c r="BK2947" s="188">
        <f>ROUND(I2947*H2947,2)</f>
        <v>0</v>
      </c>
      <c r="BL2947" s="20" t="s">
        <v>286</v>
      </c>
      <c r="BM2947" s="187" t="s">
        <v>3618</v>
      </c>
    </row>
    <row r="2948" spans="1:65" s="2" customFormat="1" ht="19.5">
      <c r="A2948" s="37"/>
      <c r="B2948" s="38"/>
      <c r="C2948" s="39"/>
      <c r="D2948" s="189" t="s">
        <v>174</v>
      </c>
      <c r="E2948" s="39"/>
      <c r="F2948" s="190" t="s">
        <v>3619</v>
      </c>
      <c r="G2948" s="39"/>
      <c r="H2948" s="39"/>
      <c r="I2948" s="191"/>
      <c r="J2948" s="39"/>
      <c r="K2948" s="39"/>
      <c r="L2948" s="42"/>
      <c r="M2948" s="192"/>
      <c r="N2948" s="193"/>
      <c r="O2948" s="67"/>
      <c r="P2948" s="67"/>
      <c r="Q2948" s="67"/>
      <c r="R2948" s="67"/>
      <c r="S2948" s="67"/>
      <c r="T2948" s="68"/>
      <c r="U2948" s="37"/>
      <c r="V2948" s="37"/>
      <c r="W2948" s="37"/>
      <c r="X2948" s="37"/>
      <c r="Y2948" s="37"/>
      <c r="Z2948" s="37"/>
      <c r="AA2948" s="37"/>
      <c r="AB2948" s="37"/>
      <c r="AC2948" s="37"/>
      <c r="AD2948" s="37"/>
      <c r="AE2948" s="37"/>
      <c r="AT2948" s="20" t="s">
        <v>174</v>
      </c>
      <c r="AU2948" s="20" t="s">
        <v>87</v>
      </c>
    </row>
    <row r="2949" spans="1:65" s="2" customFormat="1" ht="11.25">
      <c r="A2949" s="37"/>
      <c r="B2949" s="38"/>
      <c r="C2949" s="39"/>
      <c r="D2949" s="194" t="s">
        <v>176</v>
      </c>
      <c r="E2949" s="39"/>
      <c r="F2949" s="195" t="s">
        <v>3620</v>
      </c>
      <c r="G2949" s="39"/>
      <c r="H2949" s="39"/>
      <c r="I2949" s="191"/>
      <c r="J2949" s="39"/>
      <c r="K2949" s="39"/>
      <c r="L2949" s="42"/>
      <c r="M2949" s="192"/>
      <c r="N2949" s="193"/>
      <c r="O2949" s="67"/>
      <c r="P2949" s="67"/>
      <c r="Q2949" s="67"/>
      <c r="R2949" s="67"/>
      <c r="S2949" s="67"/>
      <c r="T2949" s="68"/>
      <c r="U2949" s="37"/>
      <c r="V2949" s="37"/>
      <c r="W2949" s="37"/>
      <c r="X2949" s="37"/>
      <c r="Y2949" s="37"/>
      <c r="Z2949" s="37"/>
      <c r="AA2949" s="37"/>
      <c r="AB2949" s="37"/>
      <c r="AC2949" s="37"/>
      <c r="AD2949" s="37"/>
      <c r="AE2949" s="37"/>
      <c r="AT2949" s="20" t="s">
        <v>176</v>
      </c>
      <c r="AU2949" s="20" t="s">
        <v>87</v>
      </c>
    </row>
    <row r="2950" spans="1:65" s="13" customFormat="1" ht="11.25">
      <c r="B2950" s="196"/>
      <c r="C2950" s="197"/>
      <c r="D2950" s="189" t="s">
        <v>178</v>
      </c>
      <c r="E2950" s="198" t="s">
        <v>21</v>
      </c>
      <c r="F2950" s="199" t="s">
        <v>3520</v>
      </c>
      <c r="G2950" s="197"/>
      <c r="H2950" s="200">
        <v>17</v>
      </c>
      <c r="I2950" s="201"/>
      <c r="J2950" s="197"/>
      <c r="K2950" s="197"/>
      <c r="L2950" s="202"/>
      <c r="M2950" s="203"/>
      <c r="N2950" s="204"/>
      <c r="O2950" s="204"/>
      <c r="P2950" s="204"/>
      <c r="Q2950" s="204"/>
      <c r="R2950" s="204"/>
      <c r="S2950" s="204"/>
      <c r="T2950" s="205"/>
      <c r="AT2950" s="206" t="s">
        <v>178</v>
      </c>
      <c r="AU2950" s="206" t="s">
        <v>87</v>
      </c>
      <c r="AV2950" s="13" t="s">
        <v>87</v>
      </c>
      <c r="AW2950" s="13" t="s">
        <v>38</v>
      </c>
      <c r="AX2950" s="13" t="s">
        <v>77</v>
      </c>
      <c r="AY2950" s="206" t="s">
        <v>165</v>
      </c>
    </row>
    <row r="2951" spans="1:65" s="13" customFormat="1" ht="11.25">
      <c r="B2951" s="196"/>
      <c r="C2951" s="197"/>
      <c r="D2951" s="189" t="s">
        <v>178</v>
      </c>
      <c r="E2951" s="198" t="s">
        <v>21</v>
      </c>
      <c r="F2951" s="199" t="s">
        <v>3521</v>
      </c>
      <c r="G2951" s="197"/>
      <c r="H2951" s="200">
        <v>4</v>
      </c>
      <c r="I2951" s="201"/>
      <c r="J2951" s="197"/>
      <c r="K2951" s="197"/>
      <c r="L2951" s="202"/>
      <c r="M2951" s="203"/>
      <c r="N2951" s="204"/>
      <c r="O2951" s="204"/>
      <c r="P2951" s="204"/>
      <c r="Q2951" s="204"/>
      <c r="R2951" s="204"/>
      <c r="S2951" s="204"/>
      <c r="T2951" s="205"/>
      <c r="AT2951" s="206" t="s">
        <v>178</v>
      </c>
      <c r="AU2951" s="206" t="s">
        <v>87</v>
      </c>
      <c r="AV2951" s="13" t="s">
        <v>87</v>
      </c>
      <c r="AW2951" s="13" t="s">
        <v>38</v>
      </c>
      <c r="AX2951" s="13" t="s">
        <v>77</v>
      </c>
      <c r="AY2951" s="206" t="s">
        <v>165</v>
      </c>
    </row>
    <row r="2952" spans="1:65" s="13" customFormat="1" ht="22.5">
      <c r="B2952" s="196"/>
      <c r="C2952" s="197"/>
      <c r="D2952" s="189" t="s">
        <v>178</v>
      </c>
      <c r="E2952" s="198" t="s">
        <v>21</v>
      </c>
      <c r="F2952" s="199" t="s">
        <v>3523</v>
      </c>
      <c r="G2952" s="197"/>
      <c r="H2952" s="200">
        <v>3.06</v>
      </c>
      <c r="I2952" s="201"/>
      <c r="J2952" s="197"/>
      <c r="K2952" s="197"/>
      <c r="L2952" s="202"/>
      <c r="M2952" s="203"/>
      <c r="N2952" s="204"/>
      <c r="O2952" s="204"/>
      <c r="P2952" s="204"/>
      <c r="Q2952" s="204"/>
      <c r="R2952" s="204"/>
      <c r="S2952" s="204"/>
      <c r="T2952" s="205"/>
      <c r="AT2952" s="206" t="s">
        <v>178</v>
      </c>
      <c r="AU2952" s="206" t="s">
        <v>87</v>
      </c>
      <c r="AV2952" s="13" t="s">
        <v>87</v>
      </c>
      <c r="AW2952" s="13" t="s">
        <v>38</v>
      </c>
      <c r="AX2952" s="13" t="s">
        <v>77</v>
      </c>
      <c r="AY2952" s="206" t="s">
        <v>165</v>
      </c>
    </row>
    <row r="2953" spans="1:65" s="13" customFormat="1" ht="22.5">
      <c r="B2953" s="196"/>
      <c r="C2953" s="197"/>
      <c r="D2953" s="189" t="s">
        <v>178</v>
      </c>
      <c r="E2953" s="198" t="s">
        <v>21</v>
      </c>
      <c r="F2953" s="199" t="s">
        <v>3595</v>
      </c>
      <c r="G2953" s="197"/>
      <c r="H2953" s="200">
        <v>53</v>
      </c>
      <c r="I2953" s="201"/>
      <c r="J2953" s="197"/>
      <c r="K2953" s="197"/>
      <c r="L2953" s="202"/>
      <c r="M2953" s="203"/>
      <c r="N2953" s="204"/>
      <c r="O2953" s="204"/>
      <c r="P2953" s="204"/>
      <c r="Q2953" s="204"/>
      <c r="R2953" s="204"/>
      <c r="S2953" s="204"/>
      <c r="T2953" s="205"/>
      <c r="AT2953" s="206" t="s">
        <v>178</v>
      </c>
      <c r="AU2953" s="206" t="s">
        <v>87</v>
      </c>
      <c r="AV2953" s="13" t="s">
        <v>87</v>
      </c>
      <c r="AW2953" s="13" t="s">
        <v>38</v>
      </c>
      <c r="AX2953" s="13" t="s">
        <v>77</v>
      </c>
      <c r="AY2953" s="206" t="s">
        <v>165</v>
      </c>
    </row>
    <row r="2954" spans="1:65" s="13" customFormat="1" ht="11.25">
      <c r="B2954" s="196"/>
      <c r="C2954" s="197"/>
      <c r="D2954" s="189" t="s">
        <v>178</v>
      </c>
      <c r="E2954" s="198" t="s">
        <v>21</v>
      </c>
      <c r="F2954" s="199" t="s">
        <v>3596</v>
      </c>
      <c r="G2954" s="197"/>
      <c r="H2954" s="200">
        <v>176</v>
      </c>
      <c r="I2954" s="201"/>
      <c r="J2954" s="197"/>
      <c r="K2954" s="197"/>
      <c r="L2954" s="202"/>
      <c r="M2954" s="203"/>
      <c r="N2954" s="204"/>
      <c r="O2954" s="204"/>
      <c r="P2954" s="204"/>
      <c r="Q2954" s="204"/>
      <c r="R2954" s="204"/>
      <c r="S2954" s="204"/>
      <c r="T2954" s="205"/>
      <c r="AT2954" s="206" t="s">
        <v>178</v>
      </c>
      <c r="AU2954" s="206" t="s">
        <v>87</v>
      </c>
      <c r="AV2954" s="13" t="s">
        <v>87</v>
      </c>
      <c r="AW2954" s="13" t="s">
        <v>38</v>
      </c>
      <c r="AX2954" s="13" t="s">
        <v>77</v>
      </c>
      <c r="AY2954" s="206" t="s">
        <v>165</v>
      </c>
    </row>
    <row r="2955" spans="1:65" s="13" customFormat="1" ht="11.25">
      <c r="B2955" s="196"/>
      <c r="C2955" s="197"/>
      <c r="D2955" s="189" t="s">
        <v>178</v>
      </c>
      <c r="E2955" s="198" t="s">
        <v>21</v>
      </c>
      <c r="F2955" s="199" t="s">
        <v>1192</v>
      </c>
      <c r="G2955" s="197"/>
      <c r="H2955" s="200">
        <v>8.5</v>
      </c>
      <c r="I2955" s="201"/>
      <c r="J2955" s="197"/>
      <c r="K2955" s="197"/>
      <c r="L2955" s="202"/>
      <c r="M2955" s="203"/>
      <c r="N2955" s="204"/>
      <c r="O2955" s="204"/>
      <c r="P2955" s="204"/>
      <c r="Q2955" s="204"/>
      <c r="R2955" s="204"/>
      <c r="S2955" s="204"/>
      <c r="T2955" s="205"/>
      <c r="AT2955" s="206" t="s">
        <v>178</v>
      </c>
      <c r="AU2955" s="206" t="s">
        <v>87</v>
      </c>
      <c r="AV2955" s="13" t="s">
        <v>87</v>
      </c>
      <c r="AW2955" s="13" t="s">
        <v>38</v>
      </c>
      <c r="AX2955" s="13" t="s">
        <v>77</v>
      </c>
      <c r="AY2955" s="206" t="s">
        <v>165</v>
      </c>
    </row>
    <row r="2956" spans="1:65" s="14" customFormat="1" ht="11.25">
      <c r="B2956" s="207"/>
      <c r="C2956" s="208"/>
      <c r="D2956" s="189" t="s">
        <v>178</v>
      </c>
      <c r="E2956" s="209" t="s">
        <v>21</v>
      </c>
      <c r="F2956" s="210" t="s">
        <v>180</v>
      </c>
      <c r="G2956" s="208"/>
      <c r="H2956" s="211">
        <v>261.56</v>
      </c>
      <c r="I2956" s="212"/>
      <c r="J2956" s="208"/>
      <c r="K2956" s="208"/>
      <c r="L2956" s="213"/>
      <c r="M2956" s="214"/>
      <c r="N2956" s="215"/>
      <c r="O2956" s="215"/>
      <c r="P2956" s="215"/>
      <c r="Q2956" s="215"/>
      <c r="R2956" s="215"/>
      <c r="S2956" s="215"/>
      <c r="T2956" s="216"/>
      <c r="AT2956" s="217" t="s">
        <v>178</v>
      </c>
      <c r="AU2956" s="217" t="s">
        <v>87</v>
      </c>
      <c r="AV2956" s="14" t="s">
        <v>172</v>
      </c>
      <c r="AW2956" s="14" t="s">
        <v>38</v>
      </c>
      <c r="AX2956" s="14" t="s">
        <v>85</v>
      </c>
      <c r="AY2956" s="217" t="s">
        <v>165</v>
      </c>
    </row>
    <row r="2957" spans="1:65" s="2" customFormat="1" ht="16.5" customHeight="1">
      <c r="A2957" s="37"/>
      <c r="B2957" s="38"/>
      <c r="C2957" s="176" t="s">
        <v>3621</v>
      </c>
      <c r="D2957" s="176" t="s">
        <v>167</v>
      </c>
      <c r="E2957" s="177" t="s">
        <v>3622</v>
      </c>
      <c r="F2957" s="178" t="s">
        <v>3623</v>
      </c>
      <c r="G2957" s="179" t="s">
        <v>170</v>
      </c>
      <c r="H2957" s="180">
        <v>310.21300000000002</v>
      </c>
      <c r="I2957" s="181"/>
      <c r="J2957" s="182">
        <f>ROUND(I2957*H2957,2)</f>
        <v>0</v>
      </c>
      <c r="K2957" s="178" t="s">
        <v>171</v>
      </c>
      <c r="L2957" s="42"/>
      <c r="M2957" s="183" t="s">
        <v>21</v>
      </c>
      <c r="N2957" s="184" t="s">
        <v>48</v>
      </c>
      <c r="O2957" s="67"/>
      <c r="P2957" s="185">
        <f>O2957*H2957</f>
        <v>0</v>
      </c>
      <c r="Q2957" s="185">
        <v>2.9999999999999997E-4</v>
      </c>
      <c r="R2957" s="185">
        <f>Q2957*H2957</f>
        <v>9.3063900000000005E-2</v>
      </c>
      <c r="S2957" s="185">
        <v>0</v>
      </c>
      <c r="T2957" s="186">
        <f>S2957*H2957</f>
        <v>0</v>
      </c>
      <c r="U2957" s="37"/>
      <c r="V2957" s="37"/>
      <c r="W2957" s="37"/>
      <c r="X2957" s="37"/>
      <c r="Y2957" s="37"/>
      <c r="Z2957" s="37"/>
      <c r="AA2957" s="37"/>
      <c r="AB2957" s="37"/>
      <c r="AC2957" s="37"/>
      <c r="AD2957" s="37"/>
      <c r="AE2957" s="37"/>
      <c r="AR2957" s="187" t="s">
        <v>286</v>
      </c>
      <c r="AT2957" s="187" t="s">
        <v>167</v>
      </c>
      <c r="AU2957" s="187" t="s">
        <v>87</v>
      </c>
      <c r="AY2957" s="20" t="s">
        <v>165</v>
      </c>
      <c r="BE2957" s="188">
        <f>IF(N2957="základní",J2957,0)</f>
        <v>0</v>
      </c>
      <c r="BF2957" s="188">
        <f>IF(N2957="snížená",J2957,0)</f>
        <v>0</v>
      </c>
      <c r="BG2957" s="188">
        <f>IF(N2957="zákl. přenesená",J2957,0)</f>
        <v>0</v>
      </c>
      <c r="BH2957" s="188">
        <f>IF(N2957="sníž. přenesená",J2957,0)</f>
        <v>0</v>
      </c>
      <c r="BI2957" s="188">
        <f>IF(N2957="nulová",J2957,0)</f>
        <v>0</v>
      </c>
      <c r="BJ2957" s="20" t="s">
        <v>85</v>
      </c>
      <c r="BK2957" s="188">
        <f>ROUND(I2957*H2957,2)</f>
        <v>0</v>
      </c>
      <c r="BL2957" s="20" t="s">
        <v>286</v>
      </c>
      <c r="BM2957" s="187" t="s">
        <v>3624</v>
      </c>
    </row>
    <row r="2958" spans="1:65" s="2" customFormat="1" ht="19.5">
      <c r="A2958" s="37"/>
      <c r="B2958" s="38"/>
      <c r="C2958" s="39"/>
      <c r="D2958" s="189" t="s">
        <v>174</v>
      </c>
      <c r="E2958" s="39"/>
      <c r="F2958" s="190" t="s">
        <v>3625</v>
      </c>
      <c r="G2958" s="39"/>
      <c r="H2958" s="39"/>
      <c r="I2958" s="191"/>
      <c r="J2958" s="39"/>
      <c r="K2958" s="39"/>
      <c r="L2958" s="42"/>
      <c r="M2958" s="192"/>
      <c r="N2958" s="193"/>
      <c r="O2958" s="67"/>
      <c r="P2958" s="67"/>
      <c r="Q2958" s="67"/>
      <c r="R2958" s="67"/>
      <c r="S2958" s="67"/>
      <c r="T2958" s="68"/>
      <c r="U2958" s="37"/>
      <c r="V2958" s="37"/>
      <c r="W2958" s="37"/>
      <c r="X2958" s="37"/>
      <c r="Y2958" s="37"/>
      <c r="Z2958" s="37"/>
      <c r="AA2958" s="37"/>
      <c r="AB2958" s="37"/>
      <c r="AC2958" s="37"/>
      <c r="AD2958" s="37"/>
      <c r="AE2958" s="37"/>
      <c r="AT2958" s="20" t="s">
        <v>174</v>
      </c>
      <c r="AU2958" s="20" t="s">
        <v>87</v>
      </c>
    </row>
    <row r="2959" spans="1:65" s="2" customFormat="1" ht="11.25">
      <c r="A2959" s="37"/>
      <c r="B2959" s="38"/>
      <c r="C2959" s="39"/>
      <c r="D2959" s="194" t="s">
        <v>176</v>
      </c>
      <c r="E2959" s="39"/>
      <c r="F2959" s="195" t="s">
        <v>3626</v>
      </c>
      <c r="G2959" s="39"/>
      <c r="H2959" s="39"/>
      <c r="I2959" s="191"/>
      <c r="J2959" s="39"/>
      <c r="K2959" s="39"/>
      <c r="L2959" s="42"/>
      <c r="M2959" s="192"/>
      <c r="N2959" s="193"/>
      <c r="O2959" s="67"/>
      <c r="P2959" s="67"/>
      <c r="Q2959" s="67"/>
      <c r="R2959" s="67"/>
      <c r="S2959" s="67"/>
      <c r="T2959" s="68"/>
      <c r="U2959" s="37"/>
      <c r="V2959" s="37"/>
      <c r="W2959" s="37"/>
      <c r="X2959" s="37"/>
      <c r="Y2959" s="37"/>
      <c r="Z2959" s="37"/>
      <c r="AA2959" s="37"/>
      <c r="AB2959" s="37"/>
      <c r="AC2959" s="37"/>
      <c r="AD2959" s="37"/>
      <c r="AE2959" s="37"/>
      <c r="AT2959" s="20" t="s">
        <v>176</v>
      </c>
      <c r="AU2959" s="20" t="s">
        <v>87</v>
      </c>
    </row>
    <row r="2960" spans="1:65" s="13" customFormat="1" ht="11.25">
      <c r="B2960" s="196"/>
      <c r="C2960" s="197"/>
      <c r="D2960" s="189" t="s">
        <v>178</v>
      </c>
      <c r="E2960" s="198" t="s">
        <v>21</v>
      </c>
      <c r="F2960" s="199" t="s">
        <v>3627</v>
      </c>
      <c r="G2960" s="197"/>
      <c r="H2960" s="200">
        <v>273.70400000000001</v>
      </c>
      <c r="I2960" s="201"/>
      <c r="J2960" s="197"/>
      <c r="K2960" s="197"/>
      <c r="L2960" s="202"/>
      <c r="M2960" s="203"/>
      <c r="N2960" s="204"/>
      <c r="O2960" s="204"/>
      <c r="P2960" s="204"/>
      <c r="Q2960" s="204"/>
      <c r="R2960" s="204"/>
      <c r="S2960" s="204"/>
      <c r="T2960" s="205"/>
      <c r="AT2960" s="206" t="s">
        <v>178</v>
      </c>
      <c r="AU2960" s="206" t="s">
        <v>87</v>
      </c>
      <c r="AV2960" s="13" t="s">
        <v>87</v>
      </c>
      <c r="AW2960" s="13" t="s">
        <v>38</v>
      </c>
      <c r="AX2960" s="13" t="s">
        <v>77</v>
      </c>
      <c r="AY2960" s="206" t="s">
        <v>165</v>
      </c>
    </row>
    <row r="2961" spans="1:65" s="13" customFormat="1" ht="11.25">
      <c r="B2961" s="196"/>
      <c r="C2961" s="197"/>
      <c r="D2961" s="189" t="s">
        <v>178</v>
      </c>
      <c r="E2961" s="198" t="s">
        <v>21</v>
      </c>
      <c r="F2961" s="199" t="s">
        <v>3628</v>
      </c>
      <c r="G2961" s="197"/>
      <c r="H2961" s="200">
        <v>19.509</v>
      </c>
      <c r="I2961" s="201"/>
      <c r="J2961" s="197"/>
      <c r="K2961" s="197"/>
      <c r="L2961" s="202"/>
      <c r="M2961" s="203"/>
      <c r="N2961" s="204"/>
      <c r="O2961" s="204"/>
      <c r="P2961" s="204"/>
      <c r="Q2961" s="204"/>
      <c r="R2961" s="204"/>
      <c r="S2961" s="204"/>
      <c r="T2961" s="205"/>
      <c r="AT2961" s="206" t="s">
        <v>178</v>
      </c>
      <c r="AU2961" s="206" t="s">
        <v>87</v>
      </c>
      <c r="AV2961" s="13" t="s">
        <v>87</v>
      </c>
      <c r="AW2961" s="13" t="s">
        <v>38</v>
      </c>
      <c r="AX2961" s="13" t="s">
        <v>77</v>
      </c>
      <c r="AY2961" s="206" t="s">
        <v>165</v>
      </c>
    </row>
    <row r="2962" spans="1:65" s="13" customFormat="1" ht="11.25">
      <c r="B2962" s="196"/>
      <c r="C2962" s="197"/>
      <c r="D2962" s="189" t="s">
        <v>178</v>
      </c>
      <c r="E2962" s="198" t="s">
        <v>21</v>
      </c>
      <c r="F2962" s="199" t="s">
        <v>3629</v>
      </c>
      <c r="G2962" s="197"/>
      <c r="H2962" s="200">
        <v>17</v>
      </c>
      <c r="I2962" s="201"/>
      <c r="J2962" s="197"/>
      <c r="K2962" s="197"/>
      <c r="L2962" s="202"/>
      <c r="M2962" s="203"/>
      <c r="N2962" s="204"/>
      <c r="O2962" s="204"/>
      <c r="P2962" s="204"/>
      <c r="Q2962" s="204"/>
      <c r="R2962" s="204"/>
      <c r="S2962" s="204"/>
      <c r="T2962" s="205"/>
      <c r="AT2962" s="206" t="s">
        <v>178</v>
      </c>
      <c r="AU2962" s="206" t="s">
        <v>87</v>
      </c>
      <c r="AV2962" s="13" t="s">
        <v>87</v>
      </c>
      <c r="AW2962" s="13" t="s">
        <v>38</v>
      </c>
      <c r="AX2962" s="13" t="s">
        <v>77</v>
      </c>
      <c r="AY2962" s="206" t="s">
        <v>165</v>
      </c>
    </row>
    <row r="2963" spans="1:65" s="14" customFormat="1" ht="11.25">
      <c r="B2963" s="207"/>
      <c r="C2963" s="208"/>
      <c r="D2963" s="189" t="s">
        <v>178</v>
      </c>
      <c r="E2963" s="209" t="s">
        <v>21</v>
      </c>
      <c r="F2963" s="210" t="s">
        <v>180</v>
      </c>
      <c r="G2963" s="208"/>
      <c r="H2963" s="211">
        <v>310.21300000000002</v>
      </c>
      <c r="I2963" s="212"/>
      <c r="J2963" s="208"/>
      <c r="K2963" s="208"/>
      <c r="L2963" s="213"/>
      <c r="M2963" s="214"/>
      <c r="N2963" s="215"/>
      <c r="O2963" s="215"/>
      <c r="P2963" s="215"/>
      <c r="Q2963" s="215"/>
      <c r="R2963" s="215"/>
      <c r="S2963" s="215"/>
      <c r="T2963" s="216"/>
      <c r="AT2963" s="217" t="s">
        <v>178</v>
      </c>
      <c r="AU2963" s="217" t="s">
        <v>87</v>
      </c>
      <c r="AV2963" s="14" t="s">
        <v>172</v>
      </c>
      <c r="AW2963" s="14" t="s">
        <v>38</v>
      </c>
      <c r="AX2963" s="14" t="s">
        <v>85</v>
      </c>
      <c r="AY2963" s="217" t="s">
        <v>165</v>
      </c>
    </row>
    <row r="2964" spans="1:65" s="2" customFormat="1" ht="24.2" customHeight="1">
      <c r="A2964" s="37"/>
      <c r="B2964" s="38"/>
      <c r="C2964" s="176" t="s">
        <v>3630</v>
      </c>
      <c r="D2964" s="176" t="s">
        <v>167</v>
      </c>
      <c r="E2964" s="177" t="s">
        <v>3631</v>
      </c>
      <c r="F2964" s="178" t="s">
        <v>3632</v>
      </c>
      <c r="G2964" s="179" t="s">
        <v>170</v>
      </c>
      <c r="H2964" s="180">
        <v>57</v>
      </c>
      <c r="I2964" s="181"/>
      <c r="J2964" s="182">
        <f>ROUND(I2964*H2964,2)</f>
        <v>0</v>
      </c>
      <c r="K2964" s="178" t="s">
        <v>171</v>
      </c>
      <c r="L2964" s="42"/>
      <c r="M2964" s="183" t="s">
        <v>21</v>
      </c>
      <c r="N2964" s="184" t="s">
        <v>48</v>
      </c>
      <c r="O2964" s="67"/>
      <c r="P2964" s="185">
        <f>O2964*H2964</f>
        <v>0</v>
      </c>
      <c r="Q2964" s="185">
        <v>1.5E-3</v>
      </c>
      <c r="R2964" s="185">
        <f>Q2964*H2964</f>
        <v>8.5500000000000007E-2</v>
      </c>
      <c r="S2964" s="185">
        <v>0</v>
      </c>
      <c r="T2964" s="186">
        <f>S2964*H2964</f>
        <v>0</v>
      </c>
      <c r="U2964" s="37"/>
      <c r="V2964" s="37"/>
      <c r="W2964" s="37"/>
      <c r="X2964" s="37"/>
      <c r="Y2964" s="37"/>
      <c r="Z2964" s="37"/>
      <c r="AA2964" s="37"/>
      <c r="AB2964" s="37"/>
      <c r="AC2964" s="37"/>
      <c r="AD2964" s="37"/>
      <c r="AE2964" s="37"/>
      <c r="AR2964" s="187" t="s">
        <v>286</v>
      </c>
      <c r="AT2964" s="187" t="s">
        <v>167</v>
      </c>
      <c r="AU2964" s="187" t="s">
        <v>87</v>
      </c>
      <c r="AY2964" s="20" t="s">
        <v>165</v>
      </c>
      <c r="BE2964" s="188">
        <f>IF(N2964="základní",J2964,0)</f>
        <v>0</v>
      </c>
      <c r="BF2964" s="188">
        <f>IF(N2964="snížená",J2964,0)</f>
        <v>0</v>
      </c>
      <c r="BG2964" s="188">
        <f>IF(N2964="zákl. přenesená",J2964,0)</f>
        <v>0</v>
      </c>
      <c r="BH2964" s="188">
        <f>IF(N2964="sníž. přenesená",J2964,0)</f>
        <v>0</v>
      </c>
      <c r="BI2964" s="188">
        <f>IF(N2964="nulová",J2964,0)</f>
        <v>0</v>
      </c>
      <c r="BJ2964" s="20" t="s">
        <v>85</v>
      </c>
      <c r="BK2964" s="188">
        <f>ROUND(I2964*H2964,2)</f>
        <v>0</v>
      </c>
      <c r="BL2964" s="20" t="s">
        <v>286</v>
      </c>
      <c r="BM2964" s="187" t="s">
        <v>3633</v>
      </c>
    </row>
    <row r="2965" spans="1:65" s="2" customFormat="1" ht="11.25">
      <c r="A2965" s="37"/>
      <c r="B2965" s="38"/>
      <c r="C2965" s="39"/>
      <c r="D2965" s="189" t="s">
        <v>174</v>
      </c>
      <c r="E2965" s="39"/>
      <c r="F2965" s="190" t="s">
        <v>3634</v>
      </c>
      <c r="G2965" s="39"/>
      <c r="H2965" s="39"/>
      <c r="I2965" s="191"/>
      <c r="J2965" s="39"/>
      <c r="K2965" s="39"/>
      <c r="L2965" s="42"/>
      <c r="M2965" s="192"/>
      <c r="N2965" s="193"/>
      <c r="O2965" s="67"/>
      <c r="P2965" s="67"/>
      <c r="Q2965" s="67"/>
      <c r="R2965" s="67"/>
      <c r="S2965" s="67"/>
      <c r="T2965" s="68"/>
      <c r="U2965" s="37"/>
      <c r="V2965" s="37"/>
      <c r="W2965" s="37"/>
      <c r="X2965" s="37"/>
      <c r="Y2965" s="37"/>
      <c r="Z2965" s="37"/>
      <c r="AA2965" s="37"/>
      <c r="AB2965" s="37"/>
      <c r="AC2965" s="37"/>
      <c r="AD2965" s="37"/>
      <c r="AE2965" s="37"/>
      <c r="AT2965" s="20" t="s">
        <v>174</v>
      </c>
      <c r="AU2965" s="20" t="s">
        <v>87</v>
      </c>
    </row>
    <row r="2966" spans="1:65" s="2" customFormat="1" ht="11.25">
      <c r="A2966" s="37"/>
      <c r="B2966" s="38"/>
      <c r="C2966" s="39"/>
      <c r="D2966" s="194" t="s">
        <v>176</v>
      </c>
      <c r="E2966" s="39"/>
      <c r="F2966" s="195" t="s">
        <v>3635</v>
      </c>
      <c r="G2966" s="39"/>
      <c r="H2966" s="39"/>
      <c r="I2966" s="191"/>
      <c r="J2966" s="39"/>
      <c r="K2966" s="39"/>
      <c r="L2966" s="42"/>
      <c r="M2966" s="192"/>
      <c r="N2966" s="193"/>
      <c r="O2966" s="67"/>
      <c r="P2966" s="67"/>
      <c r="Q2966" s="67"/>
      <c r="R2966" s="67"/>
      <c r="S2966" s="67"/>
      <c r="T2966" s="68"/>
      <c r="U2966" s="37"/>
      <c r="V2966" s="37"/>
      <c r="W2966" s="37"/>
      <c r="X2966" s="37"/>
      <c r="Y2966" s="37"/>
      <c r="Z2966" s="37"/>
      <c r="AA2966" s="37"/>
      <c r="AB2966" s="37"/>
      <c r="AC2966" s="37"/>
      <c r="AD2966" s="37"/>
      <c r="AE2966" s="37"/>
      <c r="AT2966" s="20" t="s">
        <v>176</v>
      </c>
      <c r="AU2966" s="20" t="s">
        <v>87</v>
      </c>
    </row>
    <row r="2967" spans="1:65" s="2" customFormat="1" ht="39">
      <c r="A2967" s="37"/>
      <c r="B2967" s="38"/>
      <c r="C2967" s="39"/>
      <c r="D2967" s="189" t="s">
        <v>372</v>
      </c>
      <c r="E2967" s="39"/>
      <c r="F2967" s="249" t="s">
        <v>3636</v>
      </c>
      <c r="G2967" s="39"/>
      <c r="H2967" s="39"/>
      <c r="I2967" s="191"/>
      <c r="J2967" s="39"/>
      <c r="K2967" s="39"/>
      <c r="L2967" s="42"/>
      <c r="M2967" s="192"/>
      <c r="N2967" s="193"/>
      <c r="O2967" s="67"/>
      <c r="P2967" s="67"/>
      <c r="Q2967" s="67"/>
      <c r="R2967" s="67"/>
      <c r="S2967" s="67"/>
      <c r="T2967" s="68"/>
      <c r="U2967" s="37"/>
      <c r="V2967" s="37"/>
      <c r="W2967" s="37"/>
      <c r="X2967" s="37"/>
      <c r="Y2967" s="37"/>
      <c r="Z2967" s="37"/>
      <c r="AA2967" s="37"/>
      <c r="AB2967" s="37"/>
      <c r="AC2967" s="37"/>
      <c r="AD2967" s="37"/>
      <c r="AE2967" s="37"/>
      <c r="AT2967" s="20" t="s">
        <v>372</v>
      </c>
      <c r="AU2967" s="20" t="s">
        <v>87</v>
      </c>
    </row>
    <row r="2968" spans="1:65" s="13" customFormat="1" ht="11.25">
      <c r="B2968" s="196"/>
      <c r="C2968" s="197"/>
      <c r="D2968" s="189" t="s">
        <v>178</v>
      </c>
      <c r="E2968" s="198" t="s">
        <v>21</v>
      </c>
      <c r="F2968" s="199" t="s">
        <v>3521</v>
      </c>
      <c r="G2968" s="197"/>
      <c r="H2968" s="200">
        <v>4</v>
      </c>
      <c r="I2968" s="201"/>
      <c r="J2968" s="197"/>
      <c r="K2968" s="197"/>
      <c r="L2968" s="202"/>
      <c r="M2968" s="203"/>
      <c r="N2968" s="204"/>
      <c r="O2968" s="204"/>
      <c r="P2968" s="204"/>
      <c r="Q2968" s="204"/>
      <c r="R2968" s="204"/>
      <c r="S2968" s="204"/>
      <c r="T2968" s="205"/>
      <c r="AT2968" s="206" t="s">
        <v>178</v>
      </c>
      <c r="AU2968" s="206" t="s">
        <v>87</v>
      </c>
      <c r="AV2968" s="13" t="s">
        <v>87</v>
      </c>
      <c r="AW2968" s="13" t="s">
        <v>38</v>
      </c>
      <c r="AX2968" s="13" t="s">
        <v>77</v>
      </c>
      <c r="AY2968" s="206" t="s">
        <v>165</v>
      </c>
    </row>
    <row r="2969" spans="1:65" s="13" customFormat="1" ht="22.5">
      <c r="B2969" s="196"/>
      <c r="C2969" s="197"/>
      <c r="D2969" s="189" t="s">
        <v>178</v>
      </c>
      <c r="E2969" s="198" t="s">
        <v>21</v>
      </c>
      <c r="F2969" s="199" t="s">
        <v>3595</v>
      </c>
      <c r="G2969" s="197"/>
      <c r="H2969" s="200">
        <v>53</v>
      </c>
      <c r="I2969" s="201"/>
      <c r="J2969" s="197"/>
      <c r="K2969" s="197"/>
      <c r="L2969" s="202"/>
      <c r="M2969" s="203"/>
      <c r="N2969" s="204"/>
      <c r="O2969" s="204"/>
      <c r="P2969" s="204"/>
      <c r="Q2969" s="204"/>
      <c r="R2969" s="204"/>
      <c r="S2969" s="204"/>
      <c r="T2969" s="205"/>
      <c r="AT2969" s="206" t="s">
        <v>178</v>
      </c>
      <c r="AU2969" s="206" t="s">
        <v>87</v>
      </c>
      <c r="AV2969" s="13" t="s">
        <v>87</v>
      </c>
      <c r="AW2969" s="13" t="s">
        <v>38</v>
      </c>
      <c r="AX2969" s="13" t="s">
        <v>77</v>
      </c>
      <c r="AY2969" s="206" t="s">
        <v>165</v>
      </c>
    </row>
    <row r="2970" spans="1:65" s="14" customFormat="1" ht="11.25">
      <c r="B2970" s="207"/>
      <c r="C2970" s="208"/>
      <c r="D2970" s="189" t="s">
        <v>178</v>
      </c>
      <c r="E2970" s="209" t="s">
        <v>21</v>
      </c>
      <c r="F2970" s="210" t="s">
        <v>180</v>
      </c>
      <c r="G2970" s="208"/>
      <c r="H2970" s="211">
        <v>57</v>
      </c>
      <c r="I2970" s="212"/>
      <c r="J2970" s="208"/>
      <c r="K2970" s="208"/>
      <c r="L2970" s="213"/>
      <c r="M2970" s="214"/>
      <c r="N2970" s="215"/>
      <c r="O2970" s="215"/>
      <c r="P2970" s="215"/>
      <c r="Q2970" s="215"/>
      <c r="R2970" s="215"/>
      <c r="S2970" s="215"/>
      <c r="T2970" s="216"/>
      <c r="AT2970" s="217" t="s">
        <v>178</v>
      </c>
      <c r="AU2970" s="217" t="s">
        <v>87</v>
      </c>
      <c r="AV2970" s="14" t="s">
        <v>172</v>
      </c>
      <c r="AW2970" s="14" t="s">
        <v>38</v>
      </c>
      <c r="AX2970" s="14" t="s">
        <v>85</v>
      </c>
      <c r="AY2970" s="217" t="s">
        <v>165</v>
      </c>
    </row>
    <row r="2971" spans="1:65" s="2" customFormat="1" ht="16.5" customHeight="1">
      <c r="A2971" s="37"/>
      <c r="B2971" s="38"/>
      <c r="C2971" s="176" t="s">
        <v>3637</v>
      </c>
      <c r="D2971" s="176" t="s">
        <v>167</v>
      </c>
      <c r="E2971" s="177" t="s">
        <v>3638</v>
      </c>
      <c r="F2971" s="178" t="s">
        <v>3639</v>
      </c>
      <c r="G2971" s="179" t="s">
        <v>189</v>
      </c>
      <c r="H2971" s="180">
        <v>497.04</v>
      </c>
      <c r="I2971" s="181"/>
      <c r="J2971" s="182">
        <f>ROUND(I2971*H2971,2)</f>
        <v>0</v>
      </c>
      <c r="K2971" s="178" t="s">
        <v>171</v>
      </c>
      <c r="L2971" s="42"/>
      <c r="M2971" s="183" t="s">
        <v>21</v>
      </c>
      <c r="N2971" s="184" t="s">
        <v>48</v>
      </c>
      <c r="O2971" s="67"/>
      <c r="P2971" s="185">
        <f>O2971*H2971</f>
        <v>0</v>
      </c>
      <c r="Q2971" s="185">
        <v>9.0000000000000006E-5</v>
      </c>
      <c r="R2971" s="185">
        <f>Q2971*H2971</f>
        <v>4.4733600000000005E-2</v>
      </c>
      <c r="S2971" s="185">
        <v>0</v>
      </c>
      <c r="T2971" s="186">
        <f>S2971*H2971</f>
        <v>0</v>
      </c>
      <c r="U2971" s="37"/>
      <c r="V2971" s="37"/>
      <c r="W2971" s="37"/>
      <c r="X2971" s="37"/>
      <c r="Y2971" s="37"/>
      <c r="Z2971" s="37"/>
      <c r="AA2971" s="37"/>
      <c r="AB2971" s="37"/>
      <c r="AC2971" s="37"/>
      <c r="AD2971" s="37"/>
      <c r="AE2971" s="37"/>
      <c r="AR2971" s="187" t="s">
        <v>286</v>
      </c>
      <c r="AT2971" s="187" t="s">
        <v>167</v>
      </c>
      <c r="AU2971" s="187" t="s">
        <v>87</v>
      </c>
      <c r="AY2971" s="20" t="s">
        <v>165</v>
      </c>
      <c r="BE2971" s="188">
        <f>IF(N2971="základní",J2971,0)</f>
        <v>0</v>
      </c>
      <c r="BF2971" s="188">
        <f>IF(N2971="snížená",J2971,0)</f>
        <v>0</v>
      </c>
      <c r="BG2971" s="188">
        <f>IF(N2971="zákl. přenesená",J2971,0)</f>
        <v>0</v>
      </c>
      <c r="BH2971" s="188">
        <f>IF(N2971="sníž. přenesená",J2971,0)</f>
        <v>0</v>
      </c>
      <c r="BI2971" s="188">
        <f>IF(N2971="nulová",J2971,0)</f>
        <v>0</v>
      </c>
      <c r="BJ2971" s="20" t="s">
        <v>85</v>
      </c>
      <c r="BK2971" s="188">
        <f>ROUND(I2971*H2971,2)</f>
        <v>0</v>
      </c>
      <c r="BL2971" s="20" t="s">
        <v>286</v>
      </c>
      <c r="BM2971" s="187" t="s">
        <v>3640</v>
      </c>
    </row>
    <row r="2972" spans="1:65" s="2" customFormat="1" ht="11.25">
      <c r="A2972" s="37"/>
      <c r="B2972" s="38"/>
      <c r="C2972" s="39"/>
      <c r="D2972" s="189" t="s">
        <v>174</v>
      </c>
      <c r="E2972" s="39"/>
      <c r="F2972" s="190" t="s">
        <v>3641</v>
      </c>
      <c r="G2972" s="39"/>
      <c r="H2972" s="39"/>
      <c r="I2972" s="191"/>
      <c r="J2972" s="39"/>
      <c r="K2972" s="39"/>
      <c r="L2972" s="42"/>
      <c r="M2972" s="192"/>
      <c r="N2972" s="193"/>
      <c r="O2972" s="67"/>
      <c r="P2972" s="67"/>
      <c r="Q2972" s="67"/>
      <c r="R2972" s="67"/>
      <c r="S2972" s="67"/>
      <c r="T2972" s="68"/>
      <c r="U2972" s="37"/>
      <c r="V2972" s="37"/>
      <c r="W2972" s="37"/>
      <c r="X2972" s="37"/>
      <c r="Y2972" s="37"/>
      <c r="Z2972" s="37"/>
      <c r="AA2972" s="37"/>
      <c r="AB2972" s="37"/>
      <c r="AC2972" s="37"/>
      <c r="AD2972" s="37"/>
      <c r="AE2972" s="37"/>
      <c r="AT2972" s="20" t="s">
        <v>174</v>
      </c>
      <c r="AU2972" s="20" t="s">
        <v>87</v>
      </c>
    </row>
    <row r="2973" spans="1:65" s="2" customFormat="1" ht="11.25">
      <c r="A2973" s="37"/>
      <c r="B2973" s="38"/>
      <c r="C2973" s="39"/>
      <c r="D2973" s="194" t="s">
        <v>176</v>
      </c>
      <c r="E2973" s="39"/>
      <c r="F2973" s="195" t="s">
        <v>3642</v>
      </c>
      <c r="G2973" s="39"/>
      <c r="H2973" s="39"/>
      <c r="I2973" s="191"/>
      <c r="J2973" s="39"/>
      <c r="K2973" s="39"/>
      <c r="L2973" s="42"/>
      <c r="M2973" s="192"/>
      <c r="N2973" s="193"/>
      <c r="O2973" s="67"/>
      <c r="P2973" s="67"/>
      <c r="Q2973" s="67"/>
      <c r="R2973" s="67"/>
      <c r="S2973" s="67"/>
      <c r="T2973" s="68"/>
      <c r="U2973" s="37"/>
      <c r="V2973" s="37"/>
      <c r="W2973" s="37"/>
      <c r="X2973" s="37"/>
      <c r="Y2973" s="37"/>
      <c r="Z2973" s="37"/>
      <c r="AA2973" s="37"/>
      <c r="AB2973" s="37"/>
      <c r="AC2973" s="37"/>
      <c r="AD2973" s="37"/>
      <c r="AE2973" s="37"/>
      <c r="AT2973" s="20" t="s">
        <v>176</v>
      </c>
      <c r="AU2973" s="20" t="s">
        <v>87</v>
      </c>
    </row>
    <row r="2974" spans="1:65" s="13" customFormat="1" ht="11.25">
      <c r="B2974" s="196"/>
      <c r="C2974" s="197"/>
      <c r="D2974" s="189" t="s">
        <v>178</v>
      </c>
      <c r="E2974" s="198" t="s">
        <v>21</v>
      </c>
      <c r="F2974" s="199" t="s">
        <v>3643</v>
      </c>
      <c r="G2974" s="197"/>
      <c r="H2974" s="200">
        <v>66</v>
      </c>
      <c r="I2974" s="201"/>
      <c r="J2974" s="197"/>
      <c r="K2974" s="197"/>
      <c r="L2974" s="202"/>
      <c r="M2974" s="203"/>
      <c r="N2974" s="204"/>
      <c r="O2974" s="204"/>
      <c r="P2974" s="204"/>
      <c r="Q2974" s="204"/>
      <c r="R2974" s="204"/>
      <c r="S2974" s="204"/>
      <c r="T2974" s="205"/>
      <c r="AT2974" s="206" t="s">
        <v>178</v>
      </c>
      <c r="AU2974" s="206" t="s">
        <v>87</v>
      </c>
      <c r="AV2974" s="13" t="s">
        <v>87</v>
      </c>
      <c r="AW2974" s="13" t="s">
        <v>38</v>
      </c>
      <c r="AX2974" s="13" t="s">
        <v>77</v>
      </c>
      <c r="AY2974" s="206" t="s">
        <v>165</v>
      </c>
    </row>
    <row r="2975" spans="1:65" s="13" customFormat="1" ht="33.75">
      <c r="B2975" s="196"/>
      <c r="C2975" s="197"/>
      <c r="D2975" s="189" t="s">
        <v>178</v>
      </c>
      <c r="E2975" s="198" t="s">
        <v>21</v>
      </c>
      <c r="F2975" s="199" t="s">
        <v>3557</v>
      </c>
      <c r="G2975" s="197"/>
      <c r="H2975" s="200">
        <v>21.29</v>
      </c>
      <c r="I2975" s="201"/>
      <c r="J2975" s="197"/>
      <c r="K2975" s="197"/>
      <c r="L2975" s="202"/>
      <c r="M2975" s="203"/>
      <c r="N2975" s="204"/>
      <c r="O2975" s="204"/>
      <c r="P2975" s="204"/>
      <c r="Q2975" s="204"/>
      <c r="R2975" s="204"/>
      <c r="S2975" s="204"/>
      <c r="T2975" s="205"/>
      <c r="AT2975" s="206" t="s">
        <v>178</v>
      </c>
      <c r="AU2975" s="206" t="s">
        <v>87</v>
      </c>
      <c r="AV2975" s="13" t="s">
        <v>87</v>
      </c>
      <c r="AW2975" s="13" t="s">
        <v>38</v>
      </c>
      <c r="AX2975" s="13" t="s">
        <v>77</v>
      </c>
      <c r="AY2975" s="206" t="s">
        <v>165</v>
      </c>
    </row>
    <row r="2976" spans="1:65" s="13" customFormat="1" ht="11.25">
      <c r="B2976" s="196"/>
      <c r="C2976" s="197"/>
      <c r="D2976" s="189" t="s">
        <v>178</v>
      </c>
      <c r="E2976" s="198" t="s">
        <v>21</v>
      </c>
      <c r="F2976" s="199" t="s">
        <v>3644</v>
      </c>
      <c r="G2976" s="197"/>
      <c r="H2976" s="200">
        <v>7.2</v>
      </c>
      <c r="I2976" s="201"/>
      <c r="J2976" s="197"/>
      <c r="K2976" s="197"/>
      <c r="L2976" s="202"/>
      <c r="M2976" s="203"/>
      <c r="N2976" s="204"/>
      <c r="O2976" s="204"/>
      <c r="P2976" s="204"/>
      <c r="Q2976" s="204"/>
      <c r="R2976" s="204"/>
      <c r="S2976" s="204"/>
      <c r="T2976" s="205"/>
      <c r="AT2976" s="206" t="s">
        <v>178</v>
      </c>
      <c r="AU2976" s="206" t="s">
        <v>87</v>
      </c>
      <c r="AV2976" s="13" t="s">
        <v>87</v>
      </c>
      <c r="AW2976" s="13" t="s">
        <v>38</v>
      </c>
      <c r="AX2976" s="13" t="s">
        <v>77</v>
      </c>
      <c r="AY2976" s="206" t="s">
        <v>165</v>
      </c>
    </row>
    <row r="2977" spans="1:65" s="13" customFormat="1" ht="11.25">
      <c r="B2977" s="196"/>
      <c r="C2977" s="197"/>
      <c r="D2977" s="189" t="s">
        <v>178</v>
      </c>
      <c r="E2977" s="198" t="s">
        <v>21</v>
      </c>
      <c r="F2977" s="199" t="s">
        <v>3645</v>
      </c>
      <c r="G2977" s="197"/>
      <c r="H2977" s="200">
        <v>168</v>
      </c>
      <c r="I2977" s="201"/>
      <c r="J2977" s="197"/>
      <c r="K2977" s="197"/>
      <c r="L2977" s="202"/>
      <c r="M2977" s="203"/>
      <c r="N2977" s="204"/>
      <c r="O2977" s="204"/>
      <c r="P2977" s="204"/>
      <c r="Q2977" s="204"/>
      <c r="R2977" s="204"/>
      <c r="S2977" s="204"/>
      <c r="T2977" s="205"/>
      <c r="AT2977" s="206" t="s">
        <v>178</v>
      </c>
      <c r="AU2977" s="206" t="s">
        <v>87</v>
      </c>
      <c r="AV2977" s="13" t="s">
        <v>87</v>
      </c>
      <c r="AW2977" s="13" t="s">
        <v>38</v>
      </c>
      <c r="AX2977" s="13" t="s">
        <v>77</v>
      </c>
      <c r="AY2977" s="206" t="s">
        <v>165</v>
      </c>
    </row>
    <row r="2978" spans="1:65" s="13" customFormat="1" ht="22.5">
      <c r="B2978" s="196"/>
      <c r="C2978" s="197"/>
      <c r="D2978" s="189" t="s">
        <v>178</v>
      </c>
      <c r="E2978" s="198" t="s">
        <v>21</v>
      </c>
      <c r="F2978" s="199" t="s">
        <v>3646</v>
      </c>
      <c r="G2978" s="197"/>
      <c r="H2978" s="200">
        <v>84.55</v>
      </c>
      <c r="I2978" s="201"/>
      <c r="J2978" s="197"/>
      <c r="K2978" s="197"/>
      <c r="L2978" s="202"/>
      <c r="M2978" s="203"/>
      <c r="N2978" s="204"/>
      <c r="O2978" s="204"/>
      <c r="P2978" s="204"/>
      <c r="Q2978" s="204"/>
      <c r="R2978" s="204"/>
      <c r="S2978" s="204"/>
      <c r="T2978" s="205"/>
      <c r="AT2978" s="206" t="s">
        <v>178</v>
      </c>
      <c r="AU2978" s="206" t="s">
        <v>87</v>
      </c>
      <c r="AV2978" s="13" t="s">
        <v>87</v>
      </c>
      <c r="AW2978" s="13" t="s">
        <v>38</v>
      </c>
      <c r="AX2978" s="13" t="s">
        <v>77</v>
      </c>
      <c r="AY2978" s="206" t="s">
        <v>165</v>
      </c>
    </row>
    <row r="2979" spans="1:65" s="13" customFormat="1" ht="11.25">
      <c r="B2979" s="196"/>
      <c r="C2979" s="197"/>
      <c r="D2979" s="189" t="s">
        <v>178</v>
      </c>
      <c r="E2979" s="198" t="s">
        <v>21</v>
      </c>
      <c r="F2979" s="199" t="s">
        <v>3647</v>
      </c>
      <c r="G2979" s="197"/>
      <c r="H2979" s="200">
        <v>150</v>
      </c>
      <c r="I2979" s="201"/>
      <c r="J2979" s="197"/>
      <c r="K2979" s="197"/>
      <c r="L2979" s="202"/>
      <c r="M2979" s="203"/>
      <c r="N2979" s="204"/>
      <c r="O2979" s="204"/>
      <c r="P2979" s="204"/>
      <c r="Q2979" s="204"/>
      <c r="R2979" s="204"/>
      <c r="S2979" s="204"/>
      <c r="T2979" s="205"/>
      <c r="AT2979" s="206" t="s">
        <v>178</v>
      </c>
      <c r="AU2979" s="206" t="s">
        <v>87</v>
      </c>
      <c r="AV2979" s="13" t="s">
        <v>87</v>
      </c>
      <c r="AW2979" s="13" t="s">
        <v>38</v>
      </c>
      <c r="AX2979" s="13" t="s">
        <v>77</v>
      </c>
      <c r="AY2979" s="206" t="s">
        <v>165</v>
      </c>
    </row>
    <row r="2980" spans="1:65" s="14" customFormat="1" ht="11.25">
      <c r="B2980" s="207"/>
      <c r="C2980" s="208"/>
      <c r="D2980" s="189" t="s">
        <v>178</v>
      </c>
      <c r="E2980" s="209" t="s">
        <v>21</v>
      </c>
      <c r="F2980" s="210" t="s">
        <v>180</v>
      </c>
      <c r="G2980" s="208"/>
      <c r="H2980" s="211">
        <v>497.04</v>
      </c>
      <c r="I2980" s="212"/>
      <c r="J2980" s="208"/>
      <c r="K2980" s="208"/>
      <c r="L2980" s="213"/>
      <c r="M2980" s="214"/>
      <c r="N2980" s="215"/>
      <c r="O2980" s="215"/>
      <c r="P2980" s="215"/>
      <c r="Q2980" s="215"/>
      <c r="R2980" s="215"/>
      <c r="S2980" s="215"/>
      <c r="T2980" s="216"/>
      <c r="AT2980" s="217" t="s">
        <v>178</v>
      </c>
      <c r="AU2980" s="217" t="s">
        <v>87</v>
      </c>
      <c r="AV2980" s="14" t="s">
        <v>172</v>
      </c>
      <c r="AW2980" s="14" t="s">
        <v>38</v>
      </c>
      <c r="AX2980" s="14" t="s">
        <v>85</v>
      </c>
      <c r="AY2980" s="217" t="s">
        <v>165</v>
      </c>
    </row>
    <row r="2981" spans="1:65" s="2" customFormat="1" ht="24.2" customHeight="1">
      <c r="A2981" s="37"/>
      <c r="B2981" s="38"/>
      <c r="C2981" s="176" t="s">
        <v>3648</v>
      </c>
      <c r="D2981" s="176" t="s">
        <v>167</v>
      </c>
      <c r="E2981" s="177" t="s">
        <v>3649</v>
      </c>
      <c r="F2981" s="178" t="s">
        <v>3650</v>
      </c>
      <c r="G2981" s="179" t="s">
        <v>189</v>
      </c>
      <c r="H2981" s="180">
        <v>262.49</v>
      </c>
      <c r="I2981" s="181"/>
      <c r="J2981" s="182">
        <f>ROUND(I2981*H2981,2)</f>
        <v>0</v>
      </c>
      <c r="K2981" s="178" t="s">
        <v>171</v>
      </c>
      <c r="L2981" s="42"/>
      <c r="M2981" s="183" t="s">
        <v>21</v>
      </c>
      <c r="N2981" s="184" t="s">
        <v>48</v>
      </c>
      <c r="O2981" s="67"/>
      <c r="P2981" s="185">
        <f>O2981*H2981</f>
        <v>0</v>
      </c>
      <c r="Q2981" s="185">
        <v>2.0000000000000002E-5</v>
      </c>
      <c r="R2981" s="185">
        <f>Q2981*H2981</f>
        <v>5.2498000000000006E-3</v>
      </c>
      <c r="S2981" s="185">
        <v>0</v>
      </c>
      <c r="T2981" s="186">
        <f>S2981*H2981</f>
        <v>0</v>
      </c>
      <c r="U2981" s="37"/>
      <c r="V2981" s="37"/>
      <c r="W2981" s="37"/>
      <c r="X2981" s="37"/>
      <c r="Y2981" s="37"/>
      <c r="Z2981" s="37"/>
      <c r="AA2981" s="37"/>
      <c r="AB2981" s="37"/>
      <c r="AC2981" s="37"/>
      <c r="AD2981" s="37"/>
      <c r="AE2981" s="37"/>
      <c r="AR2981" s="187" t="s">
        <v>286</v>
      </c>
      <c r="AT2981" s="187" t="s">
        <v>167</v>
      </c>
      <c r="AU2981" s="187" t="s">
        <v>87</v>
      </c>
      <c r="AY2981" s="20" t="s">
        <v>165</v>
      </c>
      <c r="BE2981" s="188">
        <f>IF(N2981="základní",J2981,0)</f>
        <v>0</v>
      </c>
      <c r="BF2981" s="188">
        <f>IF(N2981="snížená",J2981,0)</f>
        <v>0</v>
      </c>
      <c r="BG2981" s="188">
        <f>IF(N2981="zákl. přenesená",J2981,0)</f>
        <v>0</v>
      </c>
      <c r="BH2981" s="188">
        <f>IF(N2981="sníž. přenesená",J2981,0)</f>
        <v>0</v>
      </c>
      <c r="BI2981" s="188">
        <f>IF(N2981="nulová",J2981,0)</f>
        <v>0</v>
      </c>
      <c r="BJ2981" s="20" t="s">
        <v>85</v>
      </c>
      <c r="BK2981" s="188">
        <f>ROUND(I2981*H2981,2)</f>
        <v>0</v>
      </c>
      <c r="BL2981" s="20" t="s">
        <v>286</v>
      </c>
      <c r="BM2981" s="187" t="s">
        <v>3651</v>
      </c>
    </row>
    <row r="2982" spans="1:65" s="2" customFormat="1" ht="19.5">
      <c r="A2982" s="37"/>
      <c r="B2982" s="38"/>
      <c r="C2982" s="39"/>
      <c r="D2982" s="189" t="s">
        <v>174</v>
      </c>
      <c r="E2982" s="39"/>
      <c r="F2982" s="190" t="s">
        <v>3652</v>
      </c>
      <c r="G2982" s="39"/>
      <c r="H2982" s="39"/>
      <c r="I2982" s="191"/>
      <c r="J2982" s="39"/>
      <c r="K2982" s="39"/>
      <c r="L2982" s="42"/>
      <c r="M2982" s="192"/>
      <c r="N2982" s="193"/>
      <c r="O2982" s="67"/>
      <c r="P2982" s="67"/>
      <c r="Q2982" s="67"/>
      <c r="R2982" s="67"/>
      <c r="S2982" s="67"/>
      <c r="T2982" s="68"/>
      <c r="U2982" s="37"/>
      <c r="V2982" s="37"/>
      <c r="W2982" s="37"/>
      <c r="X2982" s="37"/>
      <c r="Y2982" s="37"/>
      <c r="Z2982" s="37"/>
      <c r="AA2982" s="37"/>
      <c r="AB2982" s="37"/>
      <c r="AC2982" s="37"/>
      <c r="AD2982" s="37"/>
      <c r="AE2982" s="37"/>
      <c r="AT2982" s="20" t="s">
        <v>174</v>
      </c>
      <c r="AU2982" s="20" t="s">
        <v>87</v>
      </c>
    </row>
    <row r="2983" spans="1:65" s="2" customFormat="1" ht="11.25">
      <c r="A2983" s="37"/>
      <c r="B2983" s="38"/>
      <c r="C2983" s="39"/>
      <c r="D2983" s="194" t="s">
        <v>176</v>
      </c>
      <c r="E2983" s="39"/>
      <c r="F2983" s="195" t="s">
        <v>3653</v>
      </c>
      <c r="G2983" s="39"/>
      <c r="H2983" s="39"/>
      <c r="I2983" s="191"/>
      <c r="J2983" s="39"/>
      <c r="K2983" s="39"/>
      <c r="L2983" s="42"/>
      <c r="M2983" s="192"/>
      <c r="N2983" s="193"/>
      <c r="O2983" s="67"/>
      <c r="P2983" s="67"/>
      <c r="Q2983" s="67"/>
      <c r="R2983" s="67"/>
      <c r="S2983" s="67"/>
      <c r="T2983" s="68"/>
      <c r="U2983" s="37"/>
      <c r="V2983" s="37"/>
      <c r="W2983" s="37"/>
      <c r="X2983" s="37"/>
      <c r="Y2983" s="37"/>
      <c r="Z2983" s="37"/>
      <c r="AA2983" s="37"/>
      <c r="AB2983" s="37"/>
      <c r="AC2983" s="37"/>
      <c r="AD2983" s="37"/>
      <c r="AE2983" s="37"/>
      <c r="AT2983" s="20" t="s">
        <v>176</v>
      </c>
      <c r="AU2983" s="20" t="s">
        <v>87</v>
      </c>
    </row>
    <row r="2984" spans="1:65" s="13" customFormat="1" ht="11.25">
      <c r="B2984" s="196"/>
      <c r="C2984" s="197"/>
      <c r="D2984" s="189" t="s">
        <v>178</v>
      </c>
      <c r="E2984" s="198" t="s">
        <v>21</v>
      </c>
      <c r="F2984" s="199" t="s">
        <v>3643</v>
      </c>
      <c r="G2984" s="197"/>
      <c r="H2984" s="200">
        <v>66</v>
      </c>
      <c r="I2984" s="201"/>
      <c r="J2984" s="197"/>
      <c r="K2984" s="197"/>
      <c r="L2984" s="202"/>
      <c r="M2984" s="203"/>
      <c r="N2984" s="204"/>
      <c r="O2984" s="204"/>
      <c r="P2984" s="204"/>
      <c r="Q2984" s="204"/>
      <c r="R2984" s="204"/>
      <c r="S2984" s="204"/>
      <c r="T2984" s="205"/>
      <c r="AT2984" s="206" t="s">
        <v>178</v>
      </c>
      <c r="AU2984" s="206" t="s">
        <v>87</v>
      </c>
      <c r="AV2984" s="13" t="s">
        <v>87</v>
      </c>
      <c r="AW2984" s="13" t="s">
        <v>38</v>
      </c>
      <c r="AX2984" s="13" t="s">
        <v>77</v>
      </c>
      <c r="AY2984" s="206" t="s">
        <v>165</v>
      </c>
    </row>
    <row r="2985" spans="1:65" s="13" customFormat="1" ht="33.75">
      <c r="B2985" s="196"/>
      <c r="C2985" s="197"/>
      <c r="D2985" s="189" t="s">
        <v>178</v>
      </c>
      <c r="E2985" s="198" t="s">
        <v>21</v>
      </c>
      <c r="F2985" s="199" t="s">
        <v>3557</v>
      </c>
      <c r="G2985" s="197"/>
      <c r="H2985" s="200">
        <v>21.29</v>
      </c>
      <c r="I2985" s="201"/>
      <c r="J2985" s="197"/>
      <c r="K2985" s="197"/>
      <c r="L2985" s="202"/>
      <c r="M2985" s="203"/>
      <c r="N2985" s="204"/>
      <c r="O2985" s="204"/>
      <c r="P2985" s="204"/>
      <c r="Q2985" s="204"/>
      <c r="R2985" s="204"/>
      <c r="S2985" s="204"/>
      <c r="T2985" s="205"/>
      <c r="AT2985" s="206" t="s">
        <v>178</v>
      </c>
      <c r="AU2985" s="206" t="s">
        <v>87</v>
      </c>
      <c r="AV2985" s="13" t="s">
        <v>87</v>
      </c>
      <c r="AW2985" s="13" t="s">
        <v>38</v>
      </c>
      <c r="AX2985" s="13" t="s">
        <v>77</v>
      </c>
      <c r="AY2985" s="206" t="s">
        <v>165</v>
      </c>
    </row>
    <row r="2986" spans="1:65" s="13" customFormat="1" ht="11.25">
      <c r="B2986" s="196"/>
      <c r="C2986" s="197"/>
      <c r="D2986" s="189" t="s">
        <v>178</v>
      </c>
      <c r="E2986" s="198" t="s">
        <v>21</v>
      </c>
      <c r="F2986" s="199" t="s">
        <v>3644</v>
      </c>
      <c r="G2986" s="197"/>
      <c r="H2986" s="200">
        <v>7.2</v>
      </c>
      <c r="I2986" s="201"/>
      <c r="J2986" s="197"/>
      <c r="K2986" s="197"/>
      <c r="L2986" s="202"/>
      <c r="M2986" s="203"/>
      <c r="N2986" s="204"/>
      <c r="O2986" s="204"/>
      <c r="P2986" s="204"/>
      <c r="Q2986" s="204"/>
      <c r="R2986" s="204"/>
      <c r="S2986" s="204"/>
      <c r="T2986" s="205"/>
      <c r="AT2986" s="206" t="s">
        <v>178</v>
      </c>
      <c r="AU2986" s="206" t="s">
        <v>87</v>
      </c>
      <c r="AV2986" s="13" t="s">
        <v>87</v>
      </c>
      <c r="AW2986" s="13" t="s">
        <v>38</v>
      </c>
      <c r="AX2986" s="13" t="s">
        <v>77</v>
      </c>
      <c r="AY2986" s="206" t="s">
        <v>165</v>
      </c>
    </row>
    <row r="2987" spans="1:65" s="13" customFormat="1" ht="11.25">
      <c r="B2987" s="196"/>
      <c r="C2987" s="197"/>
      <c r="D2987" s="189" t="s">
        <v>178</v>
      </c>
      <c r="E2987" s="198" t="s">
        <v>21</v>
      </c>
      <c r="F2987" s="199" t="s">
        <v>3645</v>
      </c>
      <c r="G2987" s="197"/>
      <c r="H2987" s="200">
        <v>168</v>
      </c>
      <c r="I2987" s="201"/>
      <c r="J2987" s="197"/>
      <c r="K2987" s="197"/>
      <c r="L2987" s="202"/>
      <c r="M2987" s="203"/>
      <c r="N2987" s="204"/>
      <c r="O2987" s="204"/>
      <c r="P2987" s="204"/>
      <c r="Q2987" s="204"/>
      <c r="R2987" s="204"/>
      <c r="S2987" s="204"/>
      <c r="T2987" s="205"/>
      <c r="AT2987" s="206" t="s">
        <v>178</v>
      </c>
      <c r="AU2987" s="206" t="s">
        <v>87</v>
      </c>
      <c r="AV2987" s="13" t="s">
        <v>87</v>
      </c>
      <c r="AW2987" s="13" t="s">
        <v>38</v>
      </c>
      <c r="AX2987" s="13" t="s">
        <v>77</v>
      </c>
      <c r="AY2987" s="206" t="s">
        <v>165</v>
      </c>
    </row>
    <row r="2988" spans="1:65" s="14" customFormat="1" ht="11.25">
      <c r="B2988" s="207"/>
      <c r="C2988" s="208"/>
      <c r="D2988" s="189" t="s">
        <v>178</v>
      </c>
      <c r="E2988" s="209" t="s">
        <v>21</v>
      </c>
      <c r="F2988" s="210" t="s">
        <v>180</v>
      </c>
      <c r="G2988" s="208"/>
      <c r="H2988" s="211">
        <v>262.49</v>
      </c>
      <c r="I2988" s="212"/>
      <c r="J2988" s="208"/>
      <c r="K2988" s="208"/>
      <c r="L2988" s="213"/>
      <c r="M2988" s="214"/>
      <c r="N2988" s="215"/>
      <c r="O2988" s="215"/>
      <c r="P2988" s="215"/>
      <c r="Q2988" s="215"/>
      <c r="R2988" s="215"/>
      <c r="S2988" s="215"/>
      <c r="T2988" s="216"/>
      <c r="AT2988" s="217" t="s">
        <v>178</v>
      </c>
      <c r="AU2988" s="217" t="s">
        <v>87</v>
      </c>
      <c r="AV2988" s="14" t="s">
        <v>172</v>
      </c>
      <c r="AW2988" s="14" t="s">
        <v>38</v>
      </c>
      <c r="AX2988" s="14" t="s">
        <v>85</v>
      </c>
      <c r="AY2988" s="217" t="s">
        <v>165</v>
      </c>
    </row>
    <row r="2989" spans="1:65" s="2" customFormat="1" ht="16.5" customHeight="1">
      <c r="A2989" s="37"/>
      <c r="B2989" s="38"/>
      <c r="C2989" s="176" t="s">
        <v>3654</v>
      </c>
      <c r="D2989" s="176" t="s">
        <v>167</v>
      </c>
      <c r="E2989" s="177" t="s">
        <v>3655</v>
      </c>
      <c r="F2989" s="178" t="s">
        <v>3656</v>
      </c>
      <c r="G2989" s="179" t="s">
        <v>449</v>
      </c>
      <c r="H2989" s="180">
        <v>39</v>
      </c>
      <c r="I2989" s="181"/>
      <c r="J2989" s="182">
        <f>ROUND(I2989*H2989,2)</f>
        <v>0</v>
      </c>
      <c r="K2989" s="178" t="s">
        <v>171</v>
      </c>
      <c r="L2989" s="42"/>
      <c r="M2989" s="183" t="s">
        <v>21</v>
      </c>
      <c r="N2989" s="184" t="s">
        <v>48</v>
      </c>
      <c r="O2989" s="67"/>
      <c r="P2989" s="185">
        <f>O2989*H2989</f>
        <v>0</v>
      </c>
      <c r="Q2989" s="185">
        <v>2.1000000000000001E-4</v>
      </c>
      <c r="R2989" s="185">
        <f>Q2989*H2989</f>
        <v>8.1900000000000011E-3</v>
      </c>
      <c r="S2989" s="185">
        <v>0</v>
      </c>
      <c r="T2989" s="186">
        <f>S2989*H2989</f>
        <v>0</v>
      </c>
      <c r="U2989" s="37"/>
      <c r="V2989" s="37"/>
      <c r="W2989" s="37"/>
      <c r="X2989" s="37"/>
      <c r="Y2989" s="37"/>
      <c r="Z2989" s="37"/>
      <c r="AA2989" s="37"/>
      <c r="AB2989" s="37"/>
      <c r="AC2989" s="37"/>
      <c r="AD2989" s="37"/>
      <c r="AE2989" s="37"/>
      <c r="AR2989" s="187" t="s">
        <v>286</v>
      </c>
      <c r="AT2989" s="187" t="s">
        <v>167</v>
      </c>
      <c r="AU2989" s="187" t="s">
        <v>87</v>
      </c>
      <c r="AY2989" s="20" t="s">
        <v>165</v>
      </c>
      <c r="BE2989" s="188">
        <f>IF(N2989="základní",J2989,0)</f>
        <v>0</v>
      </c>
      <c r="BF2989" s="188">
        <f>IF(N2989="snížená",J2989,0)</f>
        <v>0</v>
      </c>
      <c r="BG2989" s="188">
        <f>IF(N2989="zákl. přenesená",J2989,0)</f>
        <v>0</v>
      </c>
      <c r="BH2989" s="188">
        <f>IF(N2989="sníž. přenesená",J2989,0)</f>
        <v>0</v>
      </c>
      <c r="BI2989" s="188">
        <f>IF(N2989="nulová",J2989,0)</f>
        <v>0</v>
      </c>
      <c r="BJ2989" s="20" t="s">
        <v>85</v>
      </c>
      <c r="BK2989" s="188">
        <f>ROUND(I2989*H2989,2)</f>
        <v>0</v>
      </c>
      <c r="BL2989" s="20" t="s">
        <v>286</v>
      </c>
      <c r="BM2989" s="187" t="s">
        <v>3657</v>
      </c>
    </row>
    <row r="2990" spans="1:65" s="2" customFormat="1" ht="11.25">
      <c r="A2990" s="37"/>
      <c r="B2990" s="38"/>
      <c r="C2990" s="39"/>
      <c r="D2990" s="189" t="s">
        <v>174</v>
      </c>
      <c r="E2990" s="39"/>
      <c r="F2990" s="190" t="s">
        <v>3658</v>
      </c>
      <c r="G2990" s="39"/>
      <c r="H2990" s="39"/>
      <c r="I2990" s="191"/>
      <c r="J2990" s="39"/>
      <c r="K2990" s="39"/>
      <c r="L2990" s="42"/>
      <c r="M2990" s="192"/>
      <c r="N2990" s="193"/>
      <c r="O2990" s="67"/>
      <c r="P2990" s="67"/>
      <c r="Q2990" s="67"/>
      <c r="R2990" s="67"/>
      <c r="S2990" s="67"/>
      <c r="T2990" s="68"/>
      <c r="U2990" s="37"/>
      <c r="V2990" s="37"/>
      <c r="W2990" s="37"/>
      <c r="X2990" s="37"/>
      <c r="Y2990" s="37"/>
      <c r="Z2990" s="37"/>
      <c r="AA2990" s="37"/>
      <c r="AB2990" s="37"/>
      <c r="AC2990" s="37"/>
      <c r="AD2990" s="37"/>
      <c r="AE2990" s="37"/>
      <c r="AT2990" s="20" t="s">
        <v>174</v>
      </c>
      <c r="AU2990" s="20" t="s">
        <v>87</v>
      </c>
    </row>
    <row r="2991" spans="1:65" s="2" customFormat="1" ht="11.25">
      <c r="A2991" s="37"/>
      <c r="B2991" s="38"/>
      <c r="C2991" s="39"/>
      <c r="D2991" s="194" t="s">
        <v>176</v>
      </c>
      <c r="E2991" s="39"/>
      <c r="F2991" s="195" t="s">
        <v>3659</v>
      </c>
      <c r="G2991" s="39"/>
      <c r="H2991" s="39"/>
      <c r="I2991" s="191"/>
      <c r="J2991" s="39"/>
      <c r="K2991" s="39"/>
      <c r="L2991" s="42"/>
      <c r="M2991" s="192"/>
      <c r="N2991" s="193"/>
      <c r="O2991" s="67"/>
      <c r="P2991" s="67"/>
      <c r="Q2991" s="67"/>
      <c r="R2991" s="67"/>
      <c r="S2991" s="67"/>
      <c r="T2991" s="68"/>
      <c r="U2991" s="37"/>
      <c r="V2991" s="37"/>
      <c r="W2991" s="37"/>
      <c r="X2991" s="37"/>
      <c r="Y2991" s="37"/>
      <c r="Z2991" s="37"/>
      <c r="AA2991" s="37"/>
      <c r="AB2991" s="37"/>
      <c r="AC2991" s="37"/>
      <c r="AD2991" s="37"/>
      <c r="AE2991" s="37"/>
      <c r="AT2991" s="20" t="s">
        <v>176</v>
      </c>
      <c r="AU2991" s="20" t="s">
        <v>87</v>
      </c>
    </row>
    <row r="2992" spans="1:65" s="13" customFormat="1" ht="11.25">
      <c r="B2992" s="196"/>
      <c r="C2992" s="197"/>
      <c r="D2992" s="189" t="s">
        <v>178</v>
      </c>
      <c r="E2992" s="198" t="s">
        <v>21</v>
      </c>
      <c r="F2992" s="199" t="s">
        <v>3660</v>
      </c>
      <c r="G2992" s="197"/>
      <c r="H2992" s="200">
        <v>35</v>
      </c>
      <c r="I2992" s="201"/>
      <c r="J2992" s="197"/>
      <c r="K2992" s="197"/>
      <c r="L2992" s="202"/>
      <c r="M2992" s="203"/>
      <c r="N2992" s="204"/>
      <c r="O2992" s="204"/>
      <c r="P2992" s="204"/>
      <c r="Q2992" s="204"/>
      <c r="R2992" s="204"/>
      <c r="S2992" s="204"/>
      <c r="T2992" s="205"/>
      <c r="AT2992" s="206" t="s">
        <v>178</v>
      </c>
      <c r="AU2992" s="206" t="s">
        <v>87</v>
      </c>
      <c r="AV2992" s="13" t="s">
        <v>87</v>
      </c>
      <c r="AW2992" s="13" t="s">
        <v>38</v>
      </c>
      <c r="AX2992" s="13" t="s">
        <v>77</v>
      </c>
      <c r="AY2992" s="206" t="s">
        <v>165</v>
      </c>
    </row>
    <row r="2993" spans="1:65" s="13" customFormat="1" ht="11.25">
      <c r="B2993" s="196"/>
      <c r="C2993" s="197"/>
      <c r="D2993" s="189" t="s">
        <v>178</v>
      </c>
      <c r="E2993" s="198" t="s">
        <v>21</v>
      </c>
      <c r="F2993" s="199" t="s">
        <v>3521</v>
      </c>
      <c r="G2993" s="197"/>
      <c r="H2993" s="200">
        <v>4</v>
      </c>
      <c r="I2993" s="201"/>
      <c r="J2993" s="197"/>
      <c r="K2993" s="197"/>
      <c r="L2993" s="202"/>
      <c r="M2993" s="203"/>
      <c r="N2993" s="204"/>
      <c r="O2993" s="204"/>
      <c r="P2993" s="204"/>
      <c r="Q2993" s="204"/>
      <c r="R2993" s="204"/>
      <c r="S2993" s="204"/>
      <c r="T2993" s="205"/>
      <c r="AT2993" s="206" t="s">
        <v>178</v>
      </c>
      <c r="AU2993" s="206" t="s">
        <v>87</v>
      </c>
      <c r="AV2993" s="13" t="s">
        <v>87</v>
      </c>
      <c r="AW2993" s="13" t="s">
        <v>38</v>
      </c>
      <c r="AX2993" s="13" t="s">
        <v>77</v>
      </c>
      <c r="AY2993" s="206" t="s">
        <v>165</v>
      </c>
    </row>
    <row r="2994" spans="1:65" s="14" customFormat="1" ht="11.25">
      <c r="B2994" s="207"/>
      <c r="C2994" s="208"/>
      <c r="D2994" s="189" t="s">
        <v>178</v>
      </c>
      <c r="E2994" s="209" t="s">
        <v>21</v>
      </c>
      <c r="F2994" s="210" t="s">
        <v>180</v>
      </c>
      <c r="G2994" s="208"/>
      <c r="H2994" s="211">
        <v>39</v>
      </c>
      <c r="I2994" s="212"/>
      <c r="J2994" s="208"/>
      <c r="K2994" s="208"/>
      <c r="L2994" s="213"/>
      <c r="M2994" s="214"/>
      <c r="N2994" s="215"/>
      <c r="O2994" s="215"/>
      <c r="P2994" s="215"/>
      <c r="Q2994" s="215"/>
      <c r="R2994" s="215"/>
      <c r="S2994" s="215"/>
      <c r="T2994" s="216"/>
      <c r="AT2994" s="217" t="s">
        <v>178</v>
      </c>
      <c r="AU2994" s="217" t="s">
        <v>87</v>
      </c>
      <c r="AV2994" s="14" t="s">
        <v>172</v>
      </c>
      <c r="AW2994" s="14" t="s">
        <v>38</v>
      </c>
      <c r="AX2994" s="14" t="s">
        <v>85</v>
      </c>
      <c r="AY2994" s="217" t="s">
        <v>165</v>
      </c>
    </row>
    <row r="2995" spans="1:65" s="2" customFormat="1" ht="16.5" customHeight="1">
      <c r="A2995" s="37"/>
      <c r="B2995" s="38"/>
      <c r="C2995" s="176" t="s">
        <v>3661</v>
      </c>
      <c r="D2995" s="176" t="s">
        <v>167</v>
      </c>
      <c r="E2995" s="177" t="s">
        <v>3662</v>
      </c>
      <c r="F2995" s="178" t="s">
        <v>3663</v>
      </c>
      <c r="G2995" s="179" t="s">
        <v>449</v>
      </c>
      <c r="H2995" s="180">
        <v>22</v>
      </c>
      <c r="I2995" s="181"/>
      <c r="J2995" s="182">
        <f>ROUND(I2995*H2995,2)</f>
        <v>0</v>
      </c>
      <c r="K2995" s="178" t="s">
        <v>171</v>
      </c>
      <c r="L2995" s="42"/>
      <c r="M2995" s="183" t="s">
        <v>21</v>
      </c>
      <c r="N2995" s="184" t="s">
        <v>48</v>
      </c>
      <c r="O2995" s="67"/>
      <c r="P2995" s="185">
        <f>O2995*H2995</f>
        <v>0</v>
      </c>
      <c r="Q2995" s="185">
        <v>2.0000000000000001E-4</v>
      </c>
      <c r="R2995" s="185">
        <f>Q2995*H2995</f>
        <v>4.4000000000000003E-3</v>
      </c>
      <c r="S2995" s="185">
        <v>0</v>
      </c>
      <c r="T2995" s="186">
        <f>S2995*H2995</f>
        <v>0</v>
      </c>
      <c r="U2995" s="37"/>
      <c r="V2995" s="37"/>
      <c r="W2995" s="37"/>
      <c r="X2995" s="37"/>
      <c r="Y2995" s="37"/>
      <c r="Z2995" s="37"/>
      <c r="AA2995" s="37"/>
      <c r="AB2995" s="37"/>
      <c r="AC2995" s="37"/>
      <c r="AD2995" s="37"/>
      <c r="AE2995" s="37"/>
      <c r="AR2995" s="187" t="s">
        <v>286</v>
      </c>
      <c r="AT2995" s="187" t="s">
        <v>167</v>
      </c>
      <c r="AU2995" s="187" t="s">
        <v>87</v>
      </c>
      <c r="AY2995" s="20" t="s">
        <v>165</v>
      </c>
      <c r="BE2995" s="188">
        <f>IF(N2995="základní",J2995,0)</f>
        <v>0</v>
      </c>
      <c r="BF2995" s="188">
        <f>IF(N2995="snížená",J2995,0)</f>
        <v>0</v>
      </c>
      <c r="BG2995" s="188">
        <f>IF(N2995="zákl. přenesená",J2995,0)</f>
        <v>0</v>
      </c>
      <c r="BH2995" s="188">
        <f>IF(N2995="sníž. přenesená",J2995,0)</f>
        <v>0</v>
      </c>
      <c r="BI2995" s="188">
        <f>IF(N2995="nulová",J2995,0)</f>
        <v>0</v>
      </c>
      <c r="BJ2995" s="20" t="s">
        <v>85</v>
      </c>
      <c r="BK2995" s="188">
        <f>ROUND(I2995*H2995,2)</f>
        <v>0</v>
      </c>
      <c r="BL2995" s="20" t="s">
        <v>286</v>
      </c>
      <c r="BM2995" s="187" t="s">
        <v>3664</v>
      </c>
    </row>
    <row r="2996" spans="1:65" s="2" customFormat="1" ht="11.25">
      <c r="A2996" s="37"/>
      <c r="B2996" s="38"/>
      <c r="C2996" s="39"/>
      <c r="D2996" s="189" t="s">
        <v>174</v>
      </c>
      <c r="E2996" s="39"/>
      <c r="F2996" s="190" t="s">
        <v>3665</v>
      </c>
      <c r="G2996" s="39"/>
      <c r="H2996" s="39"/>
      <c r="I2996" s="191"/>
      <c r="J2996" s="39"/>
      <c r="K2996" s="39"/>
      <c r="L2996" s="42"/>
      <c r="M2996" s="192"/>
      <c r="N2996" s="193"/>
      <c r="O2996" s="67"/>
      <c r="P2996" s="67"/>
      <c r="Q2996" s="67"/>
      <c r="R2996" s="67"/>
      <c r="S2996" s="67"/>
      <c r="T2996" s="68"/>
      <c r="U2996" s="37"/>
      <c r="V2996" s="37"/>
      <c r="W2996" s="37"/>
      <c r="X2996" s="37"/>
      <c r="Y2996" s="37"/>
      <c r="Z2996" s="37"/>
      <c r="AA2996" s="37"/>
      <c r="AB2996" s="37"/>
      <c r="AC2996" s="37"/>
      <c r="AD2996" s="37"/>
      <c r="AE2996" s="37"/>
      <c r="AT2996" s="20" t="s">
        <v>174</v>
      </c>
      <c r="AU2996" s="20" t="s">
        <v>87</v>
      </c>
    </row>
    <row r="2997" spans="1:65" s="2" customFormat="1" ht="11.25">
      <c r="A2997" s="37"/>
      <c r="B2997" s="38"/>
      <c r="C2997" s="39"/>
      <c r="D2997" s="194" t="s">
        <v>176</v>
      </c>
      <c r="E2997" s="39"/>
      <c r="F2997" s="195" t="s">
        <v>3666</v>
      </c>
      <c r="G2997" s="39"/>
      <c r="H2997" s="39"/>
      <c r="I2997" s="191"/>
      <c r="J2997" s="39"/>
      <c r="K2997" s="39"/>
      <c r="L2997" s="42"/>
      <c r="M2997" s="192"/>
      <c r="N2997" s="193"/>
      <c r="O2997" s="67"/>
      <c r="P2997" s="67"/>
      <c r="Q2997" s="67"/>
      <c r="R2997" s="67"/>
      <c r="S2997" s="67"/>
      <c r="T2997" s="68"/>
      <c r="U2997" s="37"/>
      <c r="V2997" s="37"/>
      <c r="W2997" s="37"/>
      <c r="X2997" s="37"/>
      <c r="Y2997" s="37"/>
      <c r="Z2997" s="37"/>
      <c r="AA2997" s="37"/>
      <c r="AB2997" s="37"/>
      <c r="AC2997" s="37"/>
      <c r="AD2997" s="37"/>
      <c r="AE2997" s="37"/>
      <c r="AT2997" s="20" t="s">
        <v>176</v>
      </c>
      <c r="AU2997" s="20" t="s">
        <v>87</v>
      </c>
    </row>
    <row r="2998" spans="1:65" s="13" customFormat="1" ht="11.25">
      <c r="B2998" s="196"/>
      <c r="C2998" s="197"/>
      <c r="D2998" s="189" t="s">
        <v>178</v>
      </c>
      <c r="E2998" s="198" t="s">
        <v>21</v>
      </c>
      <c r="F2998" s="199" t="s">
        <v>3667</v>
      </c>
      <c r="G2998" s="197"/>
      <c r="H2998" s="200">
        <v>11</v>
      </c>
      <c r="I2998" s="201"/>
      <c r="J2998" s="197"/>
      <c r="K2998" s="197"/>
      <c r="L2998" s="202"/>
      <c r="M2998" s="203"/>
      <c r="N2998" s="204"/>
      <c r="O2998" s="204"/>
      <c r="P2998" s="204"/>
      <c r="Q2998" s="204"/>
      <c r="R2998" s="204"/>
      <c r="S2998" s="204"/>
      <c r="T2998" s="205"/>
      <c r="AT2998" s="206" t="s">
        <v>178</v>
      </c>
      <c r="AU2998" s="206" t="s">
        <v>87</v>
      </c>
      <c r="AV2998" s="13" t="s">
        <v>87</v>
      </c>
      <c r="AW2998" s="13" t="s">
        <v>38</v>
      </c>
      <c r="AX2998" s="13" t="s">
        <v>77</v>
      </c>
      <c r="AY2998" s="206" t="s">
        <v>165</v>
      </c>
    </row>
    <row r="2999" spans="1:65" s="16" customFormat="1" ht="11.25">
      <c r="B2999" s="228"/>
      <c r="C2999" s="229"/>
      <c r="D2999" s="189" t="s">
        <v>178</v>
      </c>
      <c r="E2999" s="230" t="s">
        <v>21</v>
      </c>
      <c r="F2999" s="231" t="s">
        <v>277</v>
      </c>
      <c r="G2999" s="229"/>
      <c r="H2999" s="232">
        <v>11</v>
      </c>
      <c r="I2999" s="233"/>
      <c r="J2999" s="229"/>
      <c r="K2999" s="229"/>
      <c r="L2999" s="234"/>
      <c r="M2999" s="235"/>
      <c r="N2999" s="236"/>
      <c r="O2999" s="236"/>
      <c r="P2999" s="236"/>
      <c r="Q2999" s="236"/>
      <c r="R2999" s="236"/>
      <c r="S2999" s="236"/>
      <c r="T2999" s="237"/>
      <c r="AT2999" s="238" t="s">
        <v>178</v>
      </c>
      <c r="AU2999" s="238" t="s">
        <v>87</v>
      </c>
      <c r="AV2999" s="16" t="s">
        <v>186</v>
      </c>
      <c r="AW2999" s="16" t="s">
        <v>38</v>
      </c>
      <c r="AX2999" s="16" t="s">
        <v>77</v>
      </c>
      <c r="AY2999" s="238" t="s">
        <v>165</v>
      </c>
    </row>
    <row r="3000" spans="1:65" s="13" customFormat="1" ht="11.25">
      <c r="B3000" s="196"/>
      <c r="C3000" s="197"/>
      <c r="D3000" s="189" t="s">
        <v>178</v>
      </c>
      <c r="E3000" s="198" t="s">
        <v>21</v>
      </c>
      <c r="F3000" s="199" t="s">
        <v>3668</v>
      </c>
      <c r="G3000" s="197"/>
      <c r="H3000" s="200">
        <v>4</v>
      </c>
      <c r="I3000" s="201"/>
      <c r="J3000" s="197"/>
      <c r="K3000" s="197"/>
      <c r="L3000" s="202"/>
      <c r="M3000" s="203"/>
      <c r="N3000" s="204"/>
      <c r="O3000" s="204"/>
      <c r="P3000" s="204"/>
      <c r="Q3000" s="204"/>
      <c r="R3000" s="204"/>
      <c r="S3000" s="204"/>
      <c r="T3000" s="205"/>
      <c r="AT3000" s="206" t="s">
        <v>178</v>
      </c>
      <c r="AU3000" s="206" t="s">
        <v>87</v>
      </c>
      <c r="AV3000" s="13" t="s">
        <v>87</v>
      </c>
      <c r="AW3000" s="13" t="s">
        <v>38</v>
      </c>
      <c r="AX3000" s="13" t="s">
        <v>77</v>
      </c>
      <c r="AY3000" s="206" t="s">
        <v>165</v>
      </c>
    </row>
    <row r="3001" spans="1:65" s="16" customFormat="1" ht="11.25">
      <c r="B3001" s="228"/>
      <c r="C3001" s="229"/>
      <c r="D3001" s="189" t="s">
        <v>178</v>
      </c>
      <c r="E3001" s="230" t="s">
        <v>21</v>
      </c>
      <c r="F3001" s="231" t="s">
        <v>277</v>
      </c>
      <c r="G3001" s="229"/>
      <c r="H3001" s="232">
        <v>4</v>
      </c>
      <c r="I3001" s="233"/>
      <c r="J3001" s="229"/>
      <c r="K3001" s="229"/>
      <c r="L3001" s="234"/>
      <c r="M3001" s="235"/>
      <c r="N3001" s="236"/>
      <c r="O3001" s="236"/>
      <c r="P3001" s="236"/>
      <c r="Q3001" s="236"/>
      <c r="R3001" s="236"/>
      <c r="S3001" s="236"/>
      <c r="T3001" s="237"/>
      <c r="AT3001" s="238" t="s">
        <v>178</v>
      </c>
      <c r="AU3001" s="238" t="s">
        <v>87</v>
      </c>
      <c r="AV3001" s="16" t="s">
        <v>186</v>
      </c>
      <c r="AW3001" s="16" t="s">
        <v>38</v>
      </c>
      <c r="AX3001" s="16" t="s">
        <v>77</v>
      </c>
      <c r="AY3001" s="238" t="s">
        <v>165</v>
      </c>
    </row>
    <row r="3002" spans="1:65" s="13" customFormat="1" ht="11.25">
      <c r="B3002" s="196"/>
      <c r="C3002" s="197"/>
      <c r="D3002" s="189" t="s">
        <v>178</v>
      </c>
      <c r="E3002" s="198" t="s">
        <v>21</v>
      </c>
      <c r="F3002" s="199" t="s">
        <v>3669</v>
      </c>
      <c r="G3002" s="197"/>
      <c r="H3002" s="200">
        <v>7</v>
      </c>
      <c r="I3002" s="201"/>
      <c r="J3002" s="197"/>
      <c r="K3002" s="197"/>
      <c r="L3002" s="202"/>
      <c r="M3002" s="203"/>
      <c r="N3002" s="204"/>
      <c r="O3002" s="204"/>
      <c r="P3002" s="204"/>
      <c r="Q3002" s="204"/>
      <c r="R3002" s="204"/>
      <c r="S3002" s="204"/>
      <c r="T3002" s="205"/>
      <c r="AT3002" s="206" t="s">
        <v>178</v>
      </c>
      <c r="AU3002" s="206" t="s">
        <v>87</v>
      </c>
      <c r="AV3002" s="13" t="s">
        <v>87</v>
      </c>
      <c r="AW3002" s="13" t="s">
        <v>38</v>
      </c>
      <c r="AX3002" s="13" t="s">
        <v>77</v>
      </c>
      <c r="AY3002" s="206" t="s">
        <v>165</v>
      </c>
    </row>
    <row r="3003" spans="1:65" s="16" customFormat="1" ht="11.25">
      <c r="B3003" s="228"/>
      <c r="C3003" s="229"/>
      <c r="D3003" s="189" t="s">
        <v>178</v>
      </c>
      <c r="E3003" s="230" t="s">
        <v>21</v>
      </c>
      <c r="F3003" s="231" t="s">
        <v>277</v>
      </c>
      <c r="G3003" s="229"/>
      <c r="H3003" s="232">
        <v>7</v>
      </c>
      <c r="I3003" s="233"/>
      <c r="J3003" s="229"/>
      <c r="K3003" s="229"/>
      <c r="L3003" s="234"/>
      <c r="M3003" s="235"/>
      <c r="N3003" s="236"/>
      <c r="O3003" s="236"/>
      <c r="P3003" s="236"/>
      <c r="Q3003" s="236"/>
      <c r="R3003" s="236"/>
      <c r="S3003" s="236"/>
      <c r="T3003" s="237"/>
      <c r="AT3003" s="238" t="s">
        <v>178</v>
      </c>
      <c r="AU3003" s="238" t="s">
        <v>87</v>
      </c>
      <c r="AV3003" s="16" t="s">
        <v>186</v>
      </c>
      <c r="AW3003" s="16" t="s">
        <v>38</v>
      </c>
      <c r="AX3003" s="16" t="s">
        <v>77</v>
      </c>
      <c r="AY3003" s="238" t="s">
        <v>165</v>
      </c>
    </row>
    <row r="3004" spans="1:65" s="14" customFormat="1" ht="11.25">
      <c r="B3004" s="207"/>
      <c r="C3004" s="208"/>
      <c r="D3004" s="189" t="s">
        <v>178</v>
      </c>
      <c r="E3004" s="209" t="s">
        <v>21</v>
      </c>
      <c r="F3004" s="210" t="s">
        <v>180</v>
      </c>
      <c r="G3004" s="208"/>
      <c r="H3004" s="211">
        <v>22</v>
      </c>
      <c r="I3004" s="212"/>
      <c r="J3004" s="208"/>
      <c r="K3004" s="208"/>
      <c r="L3004" s="213"/>
      <c r="M3004" s="214"/>
      <c r="N3004" s="215"/>
      <c r="O3004" s="215"/>
      <c r="P3004" s="215"/>
      <c r="Q3004" s="215"/>
      <c r="R3004" s="215"/>
      <c r="S3004" s="215"/>
      <c r="T3004" s="216"/>
      <c r="AT3004" s="217" t="s">
        <v>178</v>
      </c>
      <c r="AU3004" s="217" t="s">
        <v>87</v>
      </c>
      <c r="AV3004" s="14" t="s">
        <v>172</v>
      </c>
      <c r="AW3004" s="14" t="s">
        <v>38</v>
      </c>
      <c r="AX3004" s="14" t="s">
        <v>85</v>
      </c>
      <c r="AY3004" s="217" t="s">
        <v>165</v>
      </c>
    </row>
    <row r="3005" spans="1:65" s="2" customFormat="1" ht="16.5" customHeight="1">
      <c r="A3005" s="37"/>
      <c r="B3005" s="38"/>
      <c r="C3005" s="176" t="s">
        <v>3670</v>
      </c>
      <c r="D3005" s="176" t="s">
        <v>167</v>
      </c>
      <c r="E3005" s="177" t="s">
        <v>3671</v>
      </c>
      <c r="F3005" s="178" t="s">
        <v>3672</v>
      </c>
      <c r="G3005" s="179" t="s">
        <v>189</v>
      </c>
      <c r="H3005" s="180">
        <v>73.2</v>
      </c>
      <c r="I3005" s="181"/>
      <c r="J3005" s="182">
        <f>ROUND(I3005*H3005,2)</f>
        <v>0</v>
      </c>
      <c r="K3005" s="178" t="s">
        <v>171</v>
      </c>
      <c r="L3005" s="42"/>
      <c r="M3005" s="183" t="s">
        <v>21</v>
      </c>
      <c r="N3005" s="184" t="s">
        <v>48</v>
      </c>
      <c r="O3005" s="67"/>
      <c r="P3005" s="185">
        <f>O3005*H3005</f>
        <v>0</v>
      </c>
      <c r="Q3005" s="185">
        <v>1.42E-3</v>
      </c>
      <c r="R3005" s="185">
        <f>Q3005*H3005</f>
        <v>0.10394400000000001</v>
      </c>
      <c r="S3005" s="185">
        <v>0</v>
      </c>
      <c r="T3005" s="186">
        <f>S3005*H3005</f>
        <v>0</v>
      </c>
      <c r="U3005" s="37"/>
      <c r="V3005" s="37"/>
      <c r="W3005" s="37"/>
      <c r="X3005" s="37"/>
      <c r="Y3005" s="37"/>
      <c r="Z3005" s="37"/>
      <c r="AA3005" s="37"/>
      <c r="AB3005" s="37"/>
      <c r="AC3005" s="37"/>
      <c r="AD3005" s="37"/>
      <c r="AE3005" s="37"/>
      <c r="AR3005" s="187" t="s">
        <v>286</v>
      </c>
      <c r="AT3005" s="187" t="s">
        <v>167</v>
      </c>
      <c r="AU3005" s="187" t="s">
        <v>87</v>
      </c>
      <c r="AY3005" s="20" t="s">
        <v>165</v>
      </c>
      <c r="BE3005" s="188">
        <f>IF(N3005="základní",J3005,0)</f>
        <v>0</v>
      </c>
      <c r="BF3005" s="188">
        <f>IF(N3005="snížená",J3005,0)</f>
        <v>0</v>
      </c>
      <c r="BG3005" s="188">
        <f>IF(N3005="zákl. přenesená",J3005,0)</f>
        <v>0</v>
      </c>
      <c r="BH3005" s="188">
        <f>IF(N3005="sníž. přenesená",J3005,0)</f>
        <v>0</v>
      </c>
      <c r="BI3005" s="188">
        <f>IF(N3005="nulová",J3005,0)</f>
        <v>0</v>
      </c>
      <c r="BJ3005" s="20" t="s">
        <v>85</v>
      </c>
      <c r="BK3005" s="188">
        <f>ROUND(I3005*H3005,2)</f>
        <v>0</v>
      </c>
      <c r="BL3005" s="20" t="s">
        <v>286</v>
      </c>
      <c r="BM3005" s="187" t="s">
        <v>3673</v>
      </c>
    </row>
    <row r="3006" spans="1:65" s="2" customFormat="1" ht="19.5">
      <c r="A3006" s="37"/>
      <c r="B3006" s="38"/>
      <c r="C3006" s="39"/>
      <c r="D3006" s="189" t="s">
        <v>174</v>
      </c>
      <c r="E3006" s="39"/>
      <c r="F3006" s="190" t="s">
        <v>3674</v>
      </c>
      <c r="G3006" s="39"/>
      <c r="H3006" s="39"/>
      <c r="I3006" s="191"/>
      <c r="J3006" s="39"/>
      <c r="K3006" s="39"/>
      <c r="L3006" s="42"/>
      <c r="M3006" s="192"/>
      <c r="N3006" s="193"/>
      <c r="O3006" s="67"/>
      <c r="P3006" s="67"/>
      <c r="Q3006" s="67"/>
      <c r="R3006" s="67"/>
      <c r="S3006" s="67"/>
      <c r="T3006" s="68"/>
      <c r="U3006" s="37"/>
      <c r="V3006" s="37"/>
      <c r="W3006" s="37"/>
      <c r="X3006" s="37"/>
      <c r="Y3006" s="37"/>
      <c r="Z3006" s="37"/>
      <c r="AA3006" s="37"/>
      <c r="AB3006" s="37"/>
      <c r="AC3006" s="37"/>
      <c r="AD3006" s="37"/>
      <c r="AE3006" s="37"/>
      <c r="AT3006" s="20" t="s">
        <v>174</v>
      </c>
      <c r="AU3006" s="20" t="s">
        <v>87</v>
      </c>
    </row>
    <row r="3007" spans="1:65" s="2" customFormat="1" ht="11.25">
      <c r="A3007" s="37"/>
      <c r="B3007" s="38"/>
      <c r="C3007" s="39"/>
      <c r="D3007" s="194" t="s">
        <v>176</v>
      </c>
      <c r="E3007" s="39"/>
      <c r="F3007" s="195" t="s">
        <v>3675</v>
      </c>
      <c r="G3007" s="39"/>
      <c r="H3007" s="39"/>
      <c r="I3007" s="191"/>
      <c r="J3007" s="39"/>
      <c r="K3007" s="39"/>
      <c r="L3007" s="42"/>
      <c r="M3007" s="192"/>
      <c r="N3007" s="193"/>
      <c r="O3007" s="67"/>
      <c r="P3007" s="67"/>
      <c r="Q3007" s="67"/>
      <c r="R3007" s="67"/>
      <c r="S3007" s="67"/>
      <c r="T3007" s="68"/>
      <c r="U3007" s="37"/>
      <c r="V3007" s="37"/>
      <c r="W3007" s="37"/>
      <c r="X3007" s="37"/>
      <c r="Y3007" s="37"/>
      <c r="Z3007" s="37"/>
      <c r="AA3007" s="37"/>
      <c r="AB3007" s="37"/>
      <c r="AC3007" s="37"/>
      <c r="AD3007" s="37"/>
      <c r="AE3007" s="37"/>
      <c r="AT3007" s="20" t="s">
        <v>176</v>
      </c>
      <c r="AU3007" s="20" t="s">
        <v>87</v>
      </c>
    </row>
    <row r="3008" spans="1:65" s="13" customFormat="1" ht="11.25">
      <c r="B3008" s="196"/>
      <c r="C3008" s="197"/>
      <c r="D3008" s="189" t="s">
        <v>178</v>
      </c>
      <c r="E3008" s="198" t="s">
        <v>21</v>
      </c>
      <c r="F3008" s="199" t="s">
        <v>3643</v>
      </c>
      <c r="G3008" s="197"/>
      <c r="H3008" s="200">
        <v>66</v>
      </c>
      <c r="I3008" s="201"/>
      <c r="J3008" s="197"/>
      <c r="K3008" s="197"/>
      <c r="L3008" s="202"/>
      <c r="M3008" s="203"/>
      <c r="N3008" s="204"/>
      <c r="O3008" s="204"/>
      <c r="P3008" s="204"/>
      <c r="Q3008" s="204"/>
      <c r="R3008" s="204"/>
      <c r="S3008" s="204"/>
      <c r="T3008" s="205"/>
      <c r="AT3008" s="206" t="s">
        <v>178</v>
      </c>
      <c r="AU3008" s="206" t="s">
        <v>87</v>
      </c>
      <c r="AV3008" s="13" t="s">
        <v>87</v>
      </c>
      <c r="AW3008" s="13" t="s">
        <v>38</v>
      </c>
      <c r="AX3008" s="13" t="s">
        <v>77</v>
      </c>
      <c r="AY3008" s="206" t="s">
        <v>165</v>
      </c>
    </row>
    <row r="3009" spans="1:65" s="13" customFormat="1" ht="11.25">
      <c r="B3009" s="196"/>
      <c r="C3009" s="197"/>
      <c r="D3009" s="189" t="s">
        <v>178</v>
      </c>
      <c r="E3009" s="198" t="s">
        <v>21</v>
      </c>
      <c r="F3009" s="199" t="s">
        <v>3644</v>
      </c>
      <c r="G3009" s="197"/>
      <c r="H3009" s="200">
        <v>7.2</v>
      </c>
      <c r="I3009" s="201"/>
      <c r="J3009" s="197"/>
      <c r="K3009" s="197"/>
      <c r="L3009" s="202"/>
      <c r="M3009" s="203"/>
      <c r="N3009" s="204"/>
      <c r="O3009" s="204"/>
      <c r="P3009" s="204"/>
      <c r="Q3009" s="204"/>
      <c r="R3009" s="204"/>
      <c r="S3009" s="204"/>
      <c r="T3009" s="205"/>
      <c r="AT3009" s="206" t="s">
        <v>178</v>
      </c>
      <c r="AU3009" s="206" t="s">
        <v>87</v>
      </c>
      <c r="AV3009" s="13" t="s">
        <v>87</v>
      </c>
      <c r="AW3009" s="13" t="s">
        <v>38</v>
      </c>
      <c r="AX3009" s="13" t="s">
        <v>77</v>
      </c>
      <c r="AY3009" s="206" t="s">
        <v>165</v>
      </c>
    </row>
    <row r="3010" spans="1:65" s="14" customFormat="1" ht="11.25">
      <c r="B3010" s="207"/>
      <c r="C3010" s="208"/>
      <c r="D3010" s="189" t="s">
        <v>178</v>
      </c>
      <c r="E3010" s="209" t="s">
        <v>21</v>
      </c>
      <c r="F3010" s="210" t="s">
        <v>180</v>
      </c>
      <c r="G3010" s="208"/>
      <c r="H3010" s="211">
        <v>73.2</v>
      </c>
      <c r="I3010" s="212"/>
      <c r="J3010" s="208"/>
      <c r="K3010" s="208"/>
      <c r="L3010" s="213"/>
      <c r="M3010" s="214"/>
      <c r="N3010" s="215"/>
      <c r="O3010" s="215"/>
      <c r="P3010" s="215"/>
      <c r="Q3010" s="215"/>
      <c r="R3010" s="215"/>
      <c r="S3010" s="215"/>
      <c r="T3010" s="216"/>
      <c r="AT3010" s="217" t="s">
        <v>178</v>
      </c>
      <c r="AU3010" s="217" t="s">
        <v>87</v>
      </c>
      <c r="AV3010" s="14" t="s">
        <v>172</v>
      </c>
      <c r="AW3010" s="14" t="s">
        <v>38</v>
      </c>
      <c r="AX3010" s="14" t="s">
        <v>85</v>
      </c>
      <c r="AY3010" s="217" t="s">
        <v>165</v>
      </c>
    </row>
    <row r="3011" spans="1:65" s="2" customFormat="1" ht="24.2" customHeight="1">
      <c r="A3011" s="37"/>
      <c r="B3011" s="38"/>
      <c r="C3011" s="176" t="s">
        <v>3676</v>
      </c>
      <c r="D3011" s="176" t="s">
        <v>167</v>
      </c>
      <c r="E3011" s="177" t="s">
        <v>3677</v>
      </c>
      <c r="F3011" s="178" t="s">
        <v>3678</v>
      </c>
      <c r="G3011" s="179" t="s">
        <v>261</v>
      </c>
      <c r="H3011" s="180">
        <v>12.686999999999999</v>
      </c>
      <c r="I3011" s="181"/>
      <c r="J3011" s="182">
        <f>ROUND(I3011*H3011,2)</f>
        <v>0</v>
      </c>
      <c r="K3011" s="178" t="s">
        <v>171</v>
      </c>
      <c r="L3011" s="42"/>
      <c r="M3011" s="183" t="s">
        <v>21</v>
      </c>
      <c r="N3011" s="184" t="s">
        <v>48</v>
      </c>
      <c r="O3011" s="67"/>
      <c r="P3011" s="185">
        <f>O3011*H3011</f>
        <v>0</v>
      </c>
      <c r="Q3011" s="185">
        <v>0</v>
      </c>
      <c r="R3011" s="185">
        <f>Q3011*H3011</f>
        <v>0</v>
      </c>
      <c r="S3011" s="185">
        <v>0</v>
      </c>
      <c r="T3011" s="186">
        <f>S3011*H3011</f>
        <v>0</v>
      </c>
      <c r="U3011" s="37"/>
      <c r="V3011" s="37"/>
      <c r="W3011" s="37"/>
      <c r="X3011" s="37"/>
      <c r="Y3011" s="37"/>
      <c r="Z3011" s="37"/>
      <c r="AA3011" s="37"/>
      <c r="AB3011" s="37"/>
      <c r="AC3011" s="37"/>
      <c r="AD3011" s="37"/>
      <c r="AE3011" s="37"/>
      <c r="AR3011" s="187" t="s">
        <v>286</v>
      </c>
      <c r="AT3011" s="187" t="s">
        <v>167</v>
      </c>
      <c r="AU3011" s="187" t="s">
        <v>87</v>
      </c>
      <c r="AY3011" s="20" t="s">
        <v>165</v>
      </c>
      <c r="BE3011" s="188">
        <f>IF(N3011="základní",J3011,0)</f>
        <v>0</v>
      </c>
      <c r="BF3011" s="188">
        <f>IF(N3011="snížená",J3011,0)</f>
        <v>0</v>
      </c>
      <c r="BG3011" s="188">
        <f>IF(N3011="zákl. přenesená",J3011,0)</f>
        <v>0</v>
      </c>
      <c r="BH3011" s="188">
        <f>IF(N3011="sníž. přenesená",J3011,0)</f>
        <v>0</v>
      </c>
      <c r="BI3011" s="188">
        <f>IF(N3011="nulová",J3011,0)</f>
        <v>0</v>
      </c>
      <c r="BJ3011" s="20" t="s">
        <v>85</v>
      </c>
      <c r="BK3011" s="188">
        <f>ROUND(I3011*H3011,2)</f>
        <v>0</v>
      </c>
      <c r="BL3011" s="20" t="s">
        <v>286</v>
      </c>
      <c r="BM3011" s="187" t="s">
        <v>3679</v>
      </c>
    </row>
    <row r="3012" spans="1:65" s="2" customFormat="1" ht="29.25">
      <c r="A3012" s="37"/>
      <c r="B3012" s="38"/>
      <c r="C3012" s="39"/>
      <c r="D3012" s="189" t="s">
        <v>174</v>
      </c>
      <c r="E3012" s="39"/>
      <c r="F3012" s="190" t="s">
        <v>3680</v>
      </c>
      <c r="G3012" s="39"/>
      <c r="H3012" s="39"/>
      <c r="I3012" s="191"/>
      <c r="J3012" s="39"/>
      <c r="K3012" s="39"/>
      <c r="L3012" s="42"/>
      <c r="M3012" s="192"/>
      <c r="N3012" s="193"/>
      <c r="O3012" s="67"/>
      <c r="P3012" s="67"/>
      <c r="Q3012" s="67"/>
      <c r="R3012" s="67"/>
      <c r="S3012" s="67"/>
      <c r="T3012" s="68"/>
      <c r="U3012" s="37"/>
      <c r="V3012" s="37"/>
      <c r="W3012" s="37"/>
      <c r="X3012" s="37"/>
      <c r="Y3012" s="37"/>
      <c r="Z3012" s="37"/>
      <c r="AA3012" s="37"/>
      <c r="AB3012" s="37"/>
      <c r="AC3012" s="37"/>
      <c r="AD3012" s="37"/>
      <c r="AE3012" s="37"/>
      <c r="AT3012" s="20" t="s">
        <v>174</v>
      </c>
      <c r="AU3012" s="20" t="s">
        <v>87</v>
      </c>
    </row>
    <row r="3013" spans="1:65" s="2" customFormat="1" ht="11.25">
      <c r="A3013" s="37"/>
      <c r="B3013" s="38"/>
      <c r="C3013" s="39"/>
      <c r="D3013" s="194" t="s">
        <v>176</v>
      </c>
      <c r="E3013" s="39"/>
      <c r="F3013" s="195" t="s">
        <v>3681</v>
      </c>
      <c r="G3013" s="39"/>
      <c r="H3013" s="39"/>
      <c r="I3013" s="191"/>
      <c r="J3013" s="39"/>
      <c r="K3013" s="39"/>
      <c r="L3013" s="42"/>
      <c r="M3013" s="192"/>
      <c r="N3013" s="193"/>
      <c r="O3013" s="67"/>
      <c r="P3013" s="67"/>
      <c r="Q3013" s="67"/>
      <c r="R3013" s="67"/>
      <c r="S3013" s="67"/>
      <c r="T3013" s="68"/>
      <c r="U3013" s="37"/>
      <c r="V3013" s="37"/>
      <c r="W3013" s="37"/>
      <c r="X3013" s="37"/>
      <c r="Y3013" s="37"/>
      <c r="Z3013" s="37"/>
      <c r="AA3013" s="37"/>
      <c r="AB3013" s="37"/>
      <c r="AC3013" s="37"/>
      <c r="AD3013" s="37"/>
      <c r="AE3013" s="37"/>
      <c r="AT3013" s="20" t="s">
        <v>176</v>
      </c>
      <c r="AU3013" s="20" t="s">
        <v>87</v>
      </c>
    </row>
    <row r="3014" spans="1:65" s="12" customFormat="1" ht="22.9" customHeight="1">
      <c r="B3014" s="160"/>
      <c r="C3014" s="161"/>
      <c r="D3014" s="162" t="s">
        <v>76</v>
      </c>
      <c r="E3014" s="174" t="s">
        <v>3682</v>
      </c>
      <c r="F3014" s="174" t="s">
        <v>3683</v>
      </c>
      <c r="G3014" s="161"/>
      <c r="H3014" s="161"/>
      <c r="I3014" s="164"/>
      <c r="J3014" s="175">
        <f>BK3014</f>
        <v>0</v>
      </c>
      <c r="K3014" s="161"/>
      <c r="L3014" s="166"/>
      <c r="M3014" s="167"/>
      <c r="N3014" s="168"/>
      <c r="O3014" s="168"/>
      <c r="P3014" s="169">
        <f>SUM(P3015:P3032)</f>
        <v>0</v>
      </c>
      <c r="Q3014" s="168"/>
      <c r="R3014" s="169">
        <f>SUM(R3015:R3032)</f>
        <v>3.1579199999999998</v>
      </c>
      <c r="S3014" s="168"/>
      <c r="T3014" s="170">
        <f>SUM(T3015:T3032)</f>
        <v>0</v>
      </c>
      <c r="AR3014" s="171" t="s">
        <v>87</v>
      </c>
      <c r="AT3014" s="172" t="s">
        <v>76</v>
      </c>
      <c r="AU3014" s="172" t="s">
        <v>85</v>
      </c>
      <c r="AY3014" s="171" t="s">
        <v>165</v>
      </c>
      <c r="BK3014" s="173">
        <f>SUM(BK3015:BK3032)</f>
        <v>0</v>
      </c>
    </row>
    <row r="3015" spans="1:65" s="2" customFormat="1" ht="24.2" customHeight="1">
      <c r="A3015" s="37"/>
      <c r="B3015" s="38"/>
      <c r="C3015" s="176" t="s">
        <v>3684</v>
      </c>
      <c r="D3015" s="176" t="s">
        <v>167</v>
      </c>
      <c r="E3015" s="177" t="s">
        <v>3685</v>
      </c>
      <c r="F3015" s="178" t="s">
        <v>3686</v>
      </c>
      <c r="G3015" s="179" t="s">
        <v>189</v>
      </c>
      <c r="H3015" s="180">
        <v>122.4</v>
      </c>
      <c r="I3015" s="181"/>
      <c r="J3015" s="182">
        <f>ROUND(I3015*H3015,2)</f>
        <v>0</v>
      </c>
      <c r="K3015" s="178" t="s">
        <v>171</v>
      </c>
      <c r="L3015" s="42"/>
      <c r="M3015" s="183" t="s">
        <v>21</v>
      </c>
      <c r="N3015" s="184" t="s">
        <v>48</v>
      </c>
      <c r="O3015" s="67"/>
      <c r="P3015" s="185">
        <f>O3015*H3015</f>
        <v>0</v>
      </c>
      <c r="Q3015" s="185">
        <v>3.8E-3</v>
      </c>
      <c r="R3015" s="185">
        <f>Q3015*H3015</f>
        <v>0.46512000000000003</v>
      </c>
      <c r="S3015" s="185">
        <v>0</v>
      </c>
      <c r="T3015" s="186">
        <f>S3015*H3015</f>
        <v>0</v>
      </c>
      <c r="U3015" s="37"/>
      <c r="V3015" s="37"/>
      <c r="W3015" s="37"/>
      <c r="X3015" s="37"/>
      <c r="Y3015" s="37"/>
      <c r="Z3015" s="37"/>
      <c r="AA3015" s="37"/>
      <c r="AB3015" s="37"/>
      <c r="AC3015" s="37"/>
      <c r="AD3015" s="37"/>
      <c r="AE3015" s="37"/>
      <c r="AR3015" s="187" t="s">
        <v>286</v>
      </c>
      <c r="AT3015" s="187" t="s">
        <v>167</v>
      </c>
      <c r="AU3015" s="187" t="s">
        <v>87</v>
      </c>
      <c r="AY3015" s="20" t="s">
        <v>165</v>
      </c>
      <c r="BE3015" s="188">
        <f>IF(N3015="základní",J3015,0)</f>
        <v>0</v>
      </c>
      <c r="BF3015" s="188">
        <f>IF(N3015="snížená",J3015,0)</f>
        <v>0</v>
      </c>
      <c r="BG3015" s="188">
        <f>IF(N3015="zákl. přenesená",J3015,0)</f>
        <v>0</v>
      </c>
      <c r="BH3015" s="188">
        <f>IF(N3015="sníž. přenesená",J3015,0)</f>
        <v>0</v>
      </c>
      <c r="BI3015" s="188">
        <f>IF(N3015="nulová",J3015,0)</f>
        <v>0</v>
      </c>
      <c r="BJ3015" s="20" t="s">
        <v>85</v>
      </c>
      <c r="BK3015" s="188">
        <f>ROUND(I3015*H3015,2)</f>
        <v>0</v>
      </c>
      <c r="BL3015" s="20" t="s">
        <v>286</v>
      </c>
      <c r="BM3015" s="187" t="s">
        <v>3687</v>
      </c>
    </row>
    <row r="3016" spans="1:65" s="2" customFormat="1" ht="29.25">
      <c r="A3016" s="37"/>
      <c r="B3016" s="38"/>
      <c r="C3016" s="39"/>
      <c r="D3016" s="189" t="s">
        <v>174</v>
      </c>
      <c r="E3016" s="39"/>
      <c r="F3016" s="190" t="s">
        <v>3688</v>
      </c>
      <c r="G3016" s="39"/>
      <c r="H3016" s="39"/>
      <c r="I3016" s="191"/>
      <c r="J3016" s="39"/>
      <c r="K3016" s="39"/>
      <c r="L3016" s="42"/>
      <c r="M3016" s="192"/>
      <c r="N3016" s="193"/>
      <c r="O3016" s="67"/>
      <c r="P3016" s="67"/>
      <c r="Q3016" s="67"/>
      <c r="R3016" s="67"/>
      <c r="S3016" s="67"/>
      <c r="T3016" s="68"/>
      <c r="U3016" s="37"/>
      <c r="V3016" s="37"/>
      <c r="W3016" s="37"/>
      <c r="X3016" s="37"/>
      <c r="Y3016" s="37"/>
      <c r="Z3016" s="37"/>
      <c r="AA3016" s="37"/>
      <c r="AB3016" s="37"/>
      <c r="AC3016" s="37"/>
      <c r="AD3016" s="37"/>
      <c r="AE3016" s="37"/>
      <c r="AT3016" s="20" t="s">
        <v>174</v>
      </c>
      <c r="AU3016" s="20" t="s">
        <v>87</v>
      </c>
    </row>
    <row r="3017" spans="1:65" s="2" customFormat="1" ht="11.25">
      <c r="A3017" s="37"/>
      <c r="B3017" s="38"/>
      <c r="C3017" s="39"/>
      <c r="D3017" s="194" t="s">
        <v>176</v>
      </c>
      <c r="E3017" s="39"/>
      <c r="F3017" s="195" t="s">
        <v>3689</v>
      </c>
      <c r="G3017" s="39"/>
      <c r="H3017" s="39"/>
      <c r="I3017" s="191"/>
      <c r="J3017" s="39"/>
      <c r="K3017" s="39"/>
      <c r="L3017" s="42"/>
      <c r="M3017" s="192"/>
      <c r="N3017" s="193"/>
      <c r="O3017" s="67"/>
      <c r="P3017" s="67"/>
      <c r="Q3017" s="67"/>
      <c r="R3017" s="67"/>
      <c r="S3017" s="67"/>
      <c r="T3017" s="68"/>
      <c r="U3017" s="37"/>
      <c r="V3017" s="37"/>
      <c r="W3017" s="37"/>
      <c r="X3017" s="37"/>
      <c r="Y3017" s="37"/>
      <c r="Z3017" s="37"/>
      <c r="AA3017" s="37"/>
      <c r="AB3017" s="37"/>
      <c r="AC3017" s="37"/>
      <c r="AD3017" s="37"/>
      <c r="AE3017" s="37"/>
      <c r="AT3017" s="20" t="s">
        <v>176</v>
      </c>
      <c r="AU3017" s="20" t="s">
        <v>87</v>
      </c>
    </row>
    <row r="3018" spans="1:65" s="2" customFormat="1" ht="19.5">
      <c r="A3018" s="37"/>
      <c r="B3018" s="38"/>
      <c r="C3018" s="39"/>
      <c r="D3018" s="189" t="s">
        <v>372</v>
      </c>
      <c r="E3018" s="39"/>
      <c r="F3018" s="249" t="s">
        <v>3690</v>
      </c>
      <c r="G3018" s="39"/>
      <c r="H3018" s="39"/>
      <c r="I3018" s="191"/>
      <c r="J3018" s="39"/>
      <c r="K3018" s="39"/>
      <c r="L3018" s="42"/>
      <c r="M3018" s="192"/>
      <c r="N3018" s="193"/>
      <c r="O3018" s="67"/>
      <c r="P3018" s="67"/>
      <c r="Q3018" s="67"/>
      <c r="R3018" s="67"/>
      <c r="S3018" s="67"/>
      <c r="T3018" s="68"/>
      <c r="U3018" s="37"/>
      <c r="V3018" s="37"/>
      <c r="W3018" s="37"/>
      <c r="X3018" s="37"/>
      <c r="Y3018" s="37"/>
      <c r="Z3018" s="37"/>
      <c r="AA3018" s="37"/>
      <c r="AB3018" s="37"/>
      <c r="AC3018" s="37"/>
      <c r="AD3018" s="37"/>
      <c r="AE3018" s="37"/>
      <c r="AT3018" s="20" t="s">
        <v>372</v>
      </c>
      <c r="AU3018" s="20" t="s">
        <v>87</v>
      </c>
    </row>
    <row r="3019" spans="1:65" s="13" customFormat="1" ht="11.25">
      <c r="B3019" s="196"/>
      <c r="C3019" s="197"/>
      <c r="D3019" s="189" t="s">
        <v>178</v>
      </c>
      <c r="E3019" s="198" t="s">
        <v>21</v>
      </c>
      <c r="F3019" s="199" t="s">
        <v>3691</v>
      </c>
      <c r="G3019" s="197"/>
      <c r="H3019" s="200">
        <v>61.2</v>
      </c>
      <c r="I3019" s="201"/>
      <c r="J3019" s="197"/>
      <c r="K3019" s="197"/>
      <c r="L3019" s="202"/>
      <c r="M3019" s="203"/>
      <c r="N3019" s="204"/>
      <c r="O3019" s="204"/>
      <c r="P3019" s="204"/>
      <c r="Q3019" s="204"/>
      <c r="R3019" s="204"/>
      <c r="S3019" s="204"/>
      <c r="T3019" s="205"/>
      <c r="AT3019" s="206" t="s">
        <v>178</v>
      </c>
      <c r="AU3019" s="206" t="s">
        <v>87</v>
      </c>
      <c r="AV3019" s="13" t="s">
        <v>87</v>
      </c>
      <c r="AW3019" s="13" t="s">
        <v>38</v>
      </c>
      <c r="AX3019" s="13" t="s">
        <v>77</v>
      </c>
      <c r="AY3019" s="206" t="s">
        <v>165</v>
      </c>
    </row>
    <row r="3020" spans="1:65" s="13" customFormat="1" ht="22.5">
      <c r="B3020" s="196"/>
      <c r="C3020" s="197"/>
      <c r="D3020" s="189" t="s">
        <v>178</v>
      </c>
      <c r="E3020" s="198" t="s">
        <v>21</v>
      </c>
      <c r="F3020" s="199" t="s">
        <v>3692</v>
      </c>
      <c r="G3020" s="197"/>
      <c r="H3020" s="200">
        <v>61.2</v>
      </c>
      <c r="I3020" s="201"/>
      <c r="J3020" s="197"/>
      <c r="K3020" s="197"/>
      <c r="L3020" s="202"/>
      <c r="M3020" s="203"/>
      <c r="N3020" s="204"/>
      <c r="O3020" s="204"/>
      <c r="P3020" s="204"/>
      <c r="Q3020" s="204"/>
      <c r="R3020" s="204"/>
      <c r="S3020" s="204"/>
      <c r="T3020" s="205"/>
      <c r="AT3020" s="206" t="s">
        <v>178</v>
      </c>
      <c r="AU3020" s="206" t="s">
        <v>87</v>
      </c>
      <c r="AV3020" s="13" t="s">
        <v>87</v>
      </c>
      <c r="AW3020" s="13" t="s">
        <v>38</v>
      </c>
      <c r="AX3020" s="13" t="s">
        <v>77</v>
      </c>
      <c r="AY3020" s="206" t="s">
        <v>165</v>
      </c>
    </row>
    <row r="3021" spans="1:65" s="14" customFormat="1" ht="11.25">
      <c r="B3021" s="207"/>
      <c r="C3021" s="208"/>
      <c r="D3021" s="189" t="s">
        <v>178</v>
      </c>
      <c r="E3021" s="209" t="s">
        <v>21</v>
      </c>
      <c r="F3021" s="210" t="s">
        <v>180</v>
      </c>
      <c r="G3021" s="208"/>
      <c r="H3021" s="211">
        <v>122.4</v>
      </c>
      <c r="I3021" s="212"/>
      <c r="J3021" s="208"/>
      <c r="K3021" s="208"/>
      <c r="L3021" s="213"/>
      <c r="M3021" s="214"/>
      <c r="N3021" s="215"/>
      <c r="O3021" s="215"/>
      <c r="P3021" s="215"/>
      <c r="Q3021" s="215"/>
      <c r="R3021" s="215"/>
      <c r="S3021" s="215"/>
      <c r="T3021" s="216"/>
      <c r="AT3021" s="217" t="s">
        <v>178</v>
      </c>
      <c r="AU3021" s="217" t="s">
        <v>87</v>
      </c>
      <c r="AV3021" s="14" t="s">
        <v>172</v>
      </c>
      <c r="AW3021" s="14" t="s">
        <v>38</v>
      </c>
      <c r="AX3021" s="14" t="s">
        <v>85</v>
      </c>
      <c r="AY3021" s="217" t="s">
        <v>165</v>
      </c>
    </row>
    <row r="3022" spans="1:65" s="2" customFormat="1" ht="24.2" customHeight="1">
      <c r="A3022" s="37"/>
      <c r="B3022" s="38"/>
      <c r="C3022" s="239" t="s">
        <v>3693</v>
      </c>
      <c r="D3022" s="239" t="s">
        <v>281</v>
      </c>
      <c r="E3022" s="240" t="s">
        <v>1047</v>
      </c>
      <c r="F3022" s="241" t="s">
        <v>3694</v>
      </c>
      <c r="G3022" s="242" t="s">
        <v>189</v>
      </c>
      <c r="H3022" s="243">
        <v>67.319999999999993</v>
      </c>
      <c r="I3022" s="244"/>
      <c r="J3022" s="245">
        <f>ROUND(I3022*H3022,2)</f>
        <v>0</v>
      </c>
      <c r="K3022" s="241" t="s">
        <v>21</v>
      </c>
      <c r="L3022" s="246"/>
      <c r="M3022" s="247" t="s">
        <v>21</v>
      </c>
      <c r="N3022" s="248" t="s">
        <v>48</v>
      </c>
      <c r="O3022" s="67"/>
      <c r="P3022" s="185">
        <f>O3022*H3022</f>
        <v>0</v>
      </c>
      <c r="Q3022" s="185">
        <v>2.8000000000000001E-2</v>
      </c>
      <c r="R3022" s="185">
        <f>Q3022*H3022</f>
        <v>1.8849599999999997</v>
      </c>
      <c r="S3022" s="185">
        <v>0</v>
      </c>
      <c r="T3022" s="186">
        <f>S3022*H3022</f>
        <v>0</v>
      </c>
      <c r="U3022" s="37"/>
      <c r="V3022" s="37"/>
      <c r="W3022" s="37"/>
      <c r="X3022" s="37"/>
      <c r="Y3022" s="37"/>
      <c r="Z3022" s="37"/>
      <c r="AA3022" s="37"/>
      <c r="AB3022" s="37"/>
      <c r="AC3022" s="37"/>
      <c r="AD3022" s="37"/>
      <c r="AE3022" s="37"/>
      <c r="AR3022" s="187" t="s">
        <v>404</v>
      </c>
      <c r="AT3022" s="187" t="s">
        <v>281</v>
      </c>
      <c r="AU3022" s="187" t="s">
        <v>87</v>
      </c>
      <c r="AY3022" s="20" t="s">
        <v>165</v>
      </c>
      <c r="BE3022" s="188">
        <f>IF(N3022="základní",J3022,0)</f>
        <v>0</v>
      </c>
      <c r="BF3022" s="188">
        <f>IF(N3022="snížená",J3022,0)</f>
        <v>0</v>
      </c>
      <c r="BG3022" s="188">
        <f>IF(N3022="zákl. přenesená",J3022,0)</f>
        <v>0</v>
      </c>
      <c r="BH3022" s="188">
        <f>IF(N3022="sníž. přenesená",J3022,0)</f>
        <v>0</v>
      </c>
      <c r="BI3022" s="188">
        <f>IF(N3022="nulová",J3022,0)</f>
        <v>0</v>
      </c>
      <c r="BJ3022" s="20" t="s">
        <v>85</v>
      </c>
      <c r="BK3022" s="188">
        <f>ROUND(I3022*H3022,2)</f>
        <v>0</v>
      </c>
      <c r="BL3022" s="20" t="s">
        <v>286</v>
      </c>
      <c r="BM3022" s="187" t="s">
        <v>3695</v>
      </c>
    </row>
    <row r="3023" spans="1:65" s="2" customFormat="1" ht="19.5">
      <c r="A3023" s="37"/>
      <c r="B3023" s="38"/>
      <c r="C3023" s="39"/>
      <c r="D3023" s="189" t="s">
        <v>174</v>
      </c>
      <c r="E3023" s="39"/>
      <c r="F3023" s="190" t="s">
        <v>3694</v>
      </c>
      <c r="G3023" s="39"/>
      <c r="H3023" s="39"/>
      <c r="I3023" s="191"/>
      <c r="J3023" s="39"/>
      <c r="K3023" s="39"/>
      <c r="L3023" s="42"/>
      <c r="M3023" s="192"/>
      <c r="N3023" s="193"/>
      <c r="O3023" s="67"/>
      <c r="P3023" s="67"/>
      <c r="Q3023" s="67"/>
      <c r="R3023" s="67"/>
      <c r="S3023" s="67"/>
      <c r="T3023" s="68"/>
      <c r="U3023" s="37"/>
      <c r="V3023" s="37"/>
      <c r="W3023" s="37"/>
      <c r="X3023" s="37"/>
      <c r="Y3023" s="37"/>
      <c r="Z3023" s="37"/>
      <c r="AA3023" s="37"/>
      <c r="AB3023" s="37"/>
      <c r="AC3023" s="37"/>
      <c r="AD3023" s="37"/>
      <c r="AE3023" s="37"/>
      <c r="AT3023" s="20" t="s">
        <v>174</v>
      </c>
      <c r="AU3023" s="20" t="s">
        <v>87</v>
      </c>
    </row>
    <row r="3024" spans="1:65" s="13" customFormat="1" ht="22.5">
      <c r="B3024" s="196"/>
      <c r="C3024" s="197"/>
      <c r="D3024" s="189" t="s">
        <v>178</v>
      </c>
      <c r="E3024" s="198" t="s">
        <v>21</v>
      </c>
      <c r="F3024" s="199" t="s">
        <v>3696</v>
      </c>
      <c r="G3024" s="197"/>
      <c r="H3024" s="200">
        <v>67.319999999999993</v>
      </c>
      <c r="I3024" s="201"/>
      <c r="J3024" s="197"/>
      <c r="K3024" s="197"/>
      <c r="L3024" s="202"/>
      <c r="M3024" s="203"/>
      <c r="N3024" s="204"/>
      <c r="O3024" s="204"/>
      <c r="P3024" s="204"/>
      <c r="Q3024" s="204"/>
      <c r="R3024" s="204"/>
      <c r="S3024" s="204"/>
      <c r="T3024" s="205"/>
      <c r="AT3024" s="206" t="s">
        <v>178</v>
      </c>
      <c r="AU3024" s="206" t="s">
        <v>87</v>
      </c>
      <c r="AV3024" s="13" t="s">
        <v>87</v>
      </c>
      <c r="AW3024" s="13" t="s">
        <v>38</v>
      </c>
      <c r="AX3024" s="13" t="s">
        <v>77</v>
      </c>
      <c r="AY3024" s="206" t="s">
        <v>165</v>
      </c>
    </row>
    <row r="3025" spans="1:65" s="14" customFormat="1" ht="11.25">
      <c r="B3025" s="207"/>
      <c r="C3025" s="208"/>
      <c r="D3025" s="189" t="s">
        <v>178</v>
      </c>
      <c r="E3025" s="209" t="s">
        <v>21</v>
      </c>
      <c r="F3025" s="210" t="s">
        <v>180</v>
      </c>
      <c r="G3025" s="208"/>
      <c r="H3025" s="211">
        <v>67.319999999999993</v>
      </c>
      <c r="I3025" s="212"/>
      <c r="J3025" s="208"/>
      <c r="K3025" s="208"/>
      <c r="L3025" s="213"/>
      <c r="M3025" s="214"/>
      <c r="N3025" s="215"/>
      <c r="O3025" s="215"/>
      <c r="P3025" s="215"/>
      <c r="Q3025" s="215"/>
      <c r="R3025" s="215"/>
      <c r="S3025" s="215"/>
      <c r="T3025" s="216"/>
      <c r="AT3025" s="217" t="s">
        <v>178</v>
      </c>
      <c r="AU3025" s="217" t="s">
        <v>87</v>
      </c>
      <c r="AV3025" s="14" t="s">
        <v>172</v>
      </c>
      <c r="AW3025" s="14" t="s">
        <v>38</v>
      </c>
      <c r="AX3025" s="14" t="s">
        <v>85</v>
      </c>
      <c r="AY3025" s="217" t="s">
        <v>165</v>
      </c>
    </row>
    <row r="3026" spans="1:65" s="2" customFormat="1" ht="24.2" customHeight="1">
      <c r="A3026" s="37"/>
      <c r="B3026" s="38"/>
      <c r="C3026" s="239" t="s">
        <v>3697</v>
      </c>
      <c r="D3026" s="239" t="s">
        <v>281</v>
      </c>
      <c r="E3026" s="240" t="s">
        <v>1055</v>
      </c>
      <c r="F3026" s="241" t="s">
        <v>3698</v>
      </c>
      <c r="G3026" s="242" t="s">
        <v>189</v>
      </c>
      <c r="H3026" s="243">
        <v>67.319999999999993</v>
      </c>
      <c r="I3026" s="244"/>
      <c r="J3026" s="245">
        <f>ROUND(I3026*H3026,2)</f>
        <v>0</v>
      </c>
      <c r="K3026" s="241" t="s">
        <v>21</v>
      </c>
      <c r="L3026" s="246"/>
      <c r="M3026" s="247" t="s">
        <v>21</v>
      </c>
      <c r="N3026" s="248" t="s">
        <v>48</v>
      </c>
      <c r="O3026" s="67"/>
      <c r="P3026" s="185">
        <f>O3026*H3026</f>
        <v>0</v>
      </c>
      <c r="Q3026" s="185">
        <v>1.2E-2</v>
      </c>
      <c r="R3026" s="185">
        <f>Q3026*H3026</f>
        <v>0.80783999999999989</v>
      </c>
      <c r="S3026" s="185">
        <v>0</v>
      </c>
      <c r="T3026" s="186">
        <f>S3026*H3026</f>
        <v>0</v>
      </c>
      <c r="U3026" s="37"/>
      <c r="V3026" s="37"/>
      <c r="W3026" s="37"/>
      <c r="X3026" s="37"/>
      <c r="Y3026" s="37"/>
      <c r="Z3026" s="37"/>
      <c r="AA3026" s="37"/>
      <c r="AB3026" s="37"/>
      <c r="AC3026" s="37"/>
      <c r="AD3026" s="37"/>
      <c r="AE3026" s="37"/>
      <c r="AR3026" s="187" t="s">
        <v>404</v>
      </c>
      <c r="AT3026" s="187" t="s">
        <v>281</v>
      </c>
      <c r="AU3026" s="187" t="s">
        <v>87</v>
      </c>
      <c r="AY3026" s="20" t="s">
        <v>165</v>
      </c>
      <c r="BE3026" s="188">
        <f>IF(N3026="základní",J3026,0)</f>
        <v>0</v>
      </c>
      <c r="BF3026" s="188">
        <f>IF(N3026="snížená",J3026,0)</f>
        <v>0</v>
      </c>
      <c r="BG3026" s="188">
        <f>IF(N3026="zákl. přenesená",J3026,0)</f>
        <v>0</v>
      </c>
      <c r="BH3026" s="188">
        <f>IF(N3026="sníž. přenesená",J3026,0)</f>
        <v>0</v>
      </c>
      <c r="BI3026" s="188">
        <f>IF(N3026="nulová",J3026,0)</f>
        <v>0</v>
      </c>
      <c r="BJ3026" s="20" t="s">
        <v>85</v>
      </c>
      <c r="BK3026" s="188">
        <f>ROUND(I3026*H3026,2)</f>
        <v>0</v>
      </c>
      <c r="BL3026" s="20" t="s">
        <v>286</v>
      </c>
      <c r="BM3026" s="187" t="s">
        <v>3699</v>
      </c>
    </row>
    <row r="3027" spans="1:65" s="2" customFormat="1" ht="19.5">
      <c r="A3027" s="37"/>
      <c r="B3027" s="38"/>
      <c r="C3027" s="39"/>
      <c r="D3027" s="189" t="s">
        <v>174</v>
      </c>
      <c r="E3027" s="39"/>
      <c r="F3027" s="190" t="s">
        <v>3698</v>
      </c>
      <c r="G3027" s="39"/>
      <c r="H3027" s="39"/>
      <c r="I3027" s="191"/>
      <c r="J3027" s="39"/>
      <c r="K3027" s="39"/>
      <c r="L3027" s="42"/>
      <c r="M3027" s="192"/>
      <c r="N3027" s="193"/>
      <c r="O3027" s="67"/>
      <c r="P3027" s="67"/>
      <c r="Q3027" s="67"/>
      <c r="R3027" s="67"/>
      <c r="S3027" s="67"/>
      <c r="T3027" s="68"/>
      <c r="U3027" s="37"/>
      <c r="V3027" s="37"/>
      <c r="W3027" s="37"/>
      <c r="X3027" s="37"/>
      <c r="Y3027" s="37"/>
      <c r="Z3027" s="37"/>
      <c r="AA3027" s="37"/>
      <c r="AB3027" s="37"/>
      <c r="AC3027" s="37"/>
      <c r="AD3027" s="37"/>
      <c r="AE3027" s="37"/>
      <c r="AT3027" s="20" t="s">
        <v>174</v>
      </c>
      <c r="AU3027" s="20" t="s">
        <v>87</v>
      </c>
    </row>
    <row r="3028" spans="1:65" s="13" customFormat="1" ht="22.5">
      <c r="B3028" s="196"/>
      <c r="C3028" s="197"/>
      <c r="D3028" s="189" t="s">
        <v>178</v>
      </c>
      <c r="E3028" s="198" t="s">
        <v>21</v>
      </c>
      <c r="F3028" s="199" t="s">
        <v>3700</v>
      </c>
      <c r="G3028" s="197"/>
      <c r="H3028" s="200">
        <v>67.319999999999993</v>
      </c>
      <c r="I3028" s="201"/>
      <c r="J3028" s="197"/>
      <c r="K3028" s="197"/>
      <c r="L3028" s="202"/>
      <c r="M3028" s="203"/>
      <c r="N3028" s="204"/>
      <c r="O3028" s="204"/>
      <c r="P3028" s="204"/>
      <c r="Q3028" s="204"/>
      <c r="R3028" s="204"/>
      <c r="S3028" s="204"/>
      <c r="T3028" s="205"/>
      <c r="AT3028" s="206" t="s">
        <v>178</v>
      </c>
      <c r="AU3028" s="206" t="s">
        <v>87</v>
      </c>
      <c r="AV3028" s="13" t="s">
        <v>87</v>
      </c>
      <c r="AW3028" s="13" t="s">
        <v>38</v>
      </c>
      <c r="AX3028" s="13" t="s">
        <v>77</v>
      </c>
      <c r="AY3028" s="206" t="s">
        <v>165</v>
      </c>
    </row>
    <row r="3029" spans="1:65" s="14" customFormat="1" ht="11.25">
      <c r="B3029" s="207"/>
      <c r="C3029" s="208"/>
      <c r="D3029" s="189" t="s">
        <v>178</v>
      </c>
      <c r="E3029" s="209" t="s">
        <v>21</v>
      </c>
      <c r="F3029" s="210" t="s">
        <v>180</v>
      </c>
      <c r="G3029" s="208"/>
      <c r="H3029" s="211">
        <v>67.319999999999993</v>
      </c>
      <c r="I3029" s="212"/>
      <c r="J3029" s="208"/>
      <c r="K3029" s="208"/>
      <c r="L3029" s="213"/>
      <c r="M3029" s="214"/>
      <c r="N3029" s="215"/>
      <c r="O3029" s="215"/>
      <c r="P3029" s="215"/>
      <c r="Q3029" s="215"/>
      <c r="R3029" s="215"/>
      <c r="S3029" s="215"/>
      <c r="T3029" s="216"/>
      <c r="AT3029" s="217" t="s">
        <v>178</v>
      </c>
      <c r="AU3029" s="217" t="s">
        <v>87</v>
      </c>
      <c r="AV3029" s="14" t="s">
        <v>172</v>
      </c>
      <c r="AW3029" s="14" t="s">
        <v>38</v>
      </c>
      <c r="AX3029" s="14" t="s">
        <v>85</v>
      </c>
      <c r="AY3029" s="217" t="s">
        <v>165</v>
      </c>
    </row>
    <row r="3030" spans="1:65" s="2" customFormat="1" ht="24.2" customHeight="1">
      <c r="A3030" s="37"/>
      <c r="B3030" s="38"/>
      <c r="C3030" s="176" t="s">
        <v>3701</v>
      </c>
      <c r="D3030" s="176" t="s">
        <v>167</v>
      </c>
      <c r="E3030" s="177" t="s">
        <v>3702</v>
      </c>
      <c r="F3030" s="178" t="s">
        <v>3703</v>
      </c>
      <c r="G3030" s="179" t="s">
        <v>261</v>
      </c>
      <c r="H3030" s="180">
        <v>3.1579999999999999</v>
      </c>
      <c r="I3030" s="181"/>
      <c r="J3030" s="182">
        <f>ROUND(I3030*H3030,2)</f>
        <v>0</v>
      </c>
      <c r="K3030" s="178" t="s">
        <v>171</v>
      </c>
      <c r="L3030" s="42"/>
      <c r="M3030" s="183" t="s">
        <v>21</v>
      </c>
      <c r="N3030" s="184" t="s">
        <v>48</v>
      </c>
      <c r="O3030" s="67"/>
      <c r="P3030" s="185">
        <f>O3030*H3030</f>
        <v>0</v>
      </c>
      <c r="Q3030" s="185">
        <v>0</v>
      </c>
      <c r="R3030" s="185">
        <f>Q3030*H3030</f>
        <v>0</v>
      </c>
      <c r="S3030" s="185">
        <v>0</v>
      </c>
      <c r="T3030" s="186">
        <f>S3030*H3030</f>
        <v>0</v>
      </c>
      <c r="U3030" s="37"/>
      <c r="V3030" s="37"/>
      <c r="W3030" s="37"/>
      <c r="X3030" s="37"/>
      <c r="Y3030" s="37"/>
      <c r="Z3030" s="37"/>
      <c r="AA3030" s="37"/>
      <c r="AB3030" s="37"/>
      <c r="AC3030" s="37"/>
      <c r="AD3030" s="37"/>
      <c r="AE3030" s="37"/>
      <c r="AR3030" s="187" t="s">
        <v>286</v>
      </c>
      <c r="AT3030" s="187" t="s">
        <v>167</v>
      </c>
      <c r="AU3030" s="187" t="s">
        <v>87</v>
      </c>
      <c r="AY3030" s="20" t="s">
        <v>165</v>
      </c>
      <c r="BE3030" s="188">
        <f>IF(N3030="základní",J3030,0)</f>
        <v>0</v>
      </c>
      <c r="BF3030" s="188">
        <f>IF(N3030="snížená",J3030,0)</f>
        <v>0</v>
      </c>
      <c r="BG3030" s="188">
        <f>IF(N3030="zákl. přenesená",J3030,0)</f>
        <v>0</v>
      </c>
      <c r="BH3030" s="188">
        <f>IF(N3030="sníž. přenesená",J3030,0)</f>
        <v>0</v>
      </c>
      <c r="BI3030" s="188">
        <f>IF(N3030="nulová",J3030,0)</f>
        <v>0</v>
      </c>
      <c r="BJ3030" s="20" t="s">
        <v>85</v>
      </c>
      <c r="BK3030" s="188">
        <f>ROUND(I3030*H3030,2)</f>
        <v>0</v>
      </c>
      <c r="BL3030" s="20" t="s">
        <v>286</v>
      </c>
      <c r="BM3030" s="187" t="s">
        <v>3704</v>
      </c>
    </row>
    <row r="3031" spans="1:65" s="2" customFormat="1" ht="39">
      <c r="A3031" s="37"/>
      <c r="B3031" s="38"/>
      <c r="C3031" s="39"/>
      <c r="D3031" s="189" t="s">
        <v>174</v>
      </c>
      <c r="E3031" s="39"/>
      <c r="F3031" s="190" t="s">
        <v>3705</v>
      </c>
      <c r="G3031" s="39"/>
      <c r="H3031" s="39"/>
      <c r="I3031" s="191"/>
      <c r="J3031" s="39"/>
      <c r="K3031" s="39"/>
      <c r="L3031" s="42"/>
      <c r="M3031" s="192"/>
      <c r="N3031" s="193"/>
      <c r="O3031" s="67"/>
      <c r="P3031" s="67"/>
      <c r="Q3031" s="67"/>
      <c r="R3031" s="67"/>
      <c r="S3031" s="67"/>
      <c r="T3031" s="68"/>
      <c r="U3031" s="37"/>
      <c r="V3031" s="37"/>
      <c r="W3031" s="37"/>
      <c r="X3031" s="37"/>
      <c r="Y3031" s="37"/>
      <c r="Z3031" s="37"/>
      <c r="AA3031" s="37"/>
      <c r="AB3031" s="37"/>
      <c r="AC3031" s="37"/>
      <c r="AD3031" s="37"/>
      <c r="AE3031" s="37"/>
      <c r="AT3031" s="20" t="s">
        <v>174</v>
      </c>
      <c r="AU3031" s="20" t="s">
        <v>87</v>
      </c>
    </row>
    <row r="3032" spans="1:65" s="2" customFormat="1" ht="11.25">
      <c r="A3032" s="37"/>
      <c r="B3032" s="38"/>
      <c r="C3032" s="39"/>
      <c r="D3032" s="194" t="s">
        <v>176</v>
      </c>
      <c r="E3032" s="39"/>
      <c r="F3032" s="195" t="s">
        <v>3706</v>
      </c>
      <c r="G3032" s="39"/>
      <c r="H3032" s="39"/>
      <c r="I3032" s="191"/>
      <c r="J3032" s="39"/>
      <c r="K3032" s="39"/>
      <c r="L3032" s="42"/>
      <c r="M3032" s="192"/>
      <c r="N3032" s="193"/>
      <c r="O3032" s="67"/>
      <c r="P3032" s="67"/>
      <c r="Q3032" s="67"/>
      <c r="R3032" s="67"/>
      <c r="S3032" s="67"/>
      <c r="T3032" s="68"/>
      <c r="U3032" s="37"/>
      <c r="V3032" s="37"/>
      <c r="W3032" s="37"/>
      <c r="X3032" s="37"/>
      <c r="Y3032" s="37"/>
      <c r="Z3032" s="37"/>
      <c r="AA3032" s="37"/>
      <c r="AB3032" s="37"/>
      <c r="AC3032" s="37"/>
      <c r="AD3032" s="37"/>
      <c r="AE3032" s="37"/>
      <c r="AT3032" s="20" t="s">
        <v>176</v>
      </c>
      <c r="AU3032" s="20" t="s">
        <v>87</v>
      </c>
    </row>
    <row r="3033" spans="1:65" s="12" customFormat="1" ht="22.9" customHeight="1">
      <c r="B3033" s="160"/>
      <c r="C3033" s="161"/>
      <c r="D3033" s="162" t="s">
        <v>76</v>
      </c>
      <c r="E3033" s="174" t="s">
        <v>3707</v>
      </c>
      <c r="F3033" s="174" t="s">
        <v>3708</v>
      </c>
      <c r="G3033" s="161"/>
      <c r="H3033" s="161"/>
      <c r="I3033" s="164"/>
      <c r="J3033" s="175">
        <f>BK3033</f>
        <v>0</v>
      </c>
      <c r="K3033" s="161"/>
      <c r="L3033" s="166"/>
      <c r="M3033" s="167"/>
      <c r="N3033" s="168"/>
      <c r="O3033" s="168"/>
      <c r="P3033" s="169">
        <f>SUM(P3034:P3060)</f>
        <v>0</v>
      </c>
      <c r="Q3033" s="168"/>
      <c r="R3033" s="169">
        <f>SUM(R3034:R3060)</f>
        <v>4.225066</v>
      </c>
      <c r="S3033" s="168"/>
      <c r="T3033" s="170">
        <f>SUM(T3034:T3060)</f>
        <v>0</v>
      </c>
      <c r="AR3033" s="171" t="s">
        <v>87</v>
      </c>
      <c r="AT3033" s="172" t="s">
        <v>76</v>
      </c>
      <c r="AU3033" s="172" t="s">
        <v>85</v>
      </c>
      <c r="AY3033" s="171" t="s">
        <v>165</v>
      </c>
      <c r="BK3033" s="173">
        <f>SUM(BK3034:BK3060)</f>
        <v>0</v>
      </c>
    </row>
    <row r="3034" spans="1:65" s="2" customFormat="1" ht="24.2" customHeight="1">
      <c r="A3034" s="37"/>
      <c r="B3034" s="38"/>
      <c r="C3034" s="176" t="s">
        <v>3709</v>
      </c>
      <c r="D3034" s="176" t="s">
        <v>167</v>
      </c>
      <c r="E3034" s="177" t="s">
        <v>1061</v>
      </c>
      <c r="F3034" s="178" t="s">
        <v>3710</v>
      </c>
      <c r="G3034" s="179" t="s">
        <v>189</v>
      </c>
      <c r="H3034" s="180">
        <v>0.88</v>
      </c>
      <c r="I3034" s="181"/>
      <c r="J3034" s="182">
        <f>ROUND(I3034*H3034,2)</f>
        <v>0</v>
      </c>
      <c r="K3034" s="178" t="s">
        <v>21</v>
      </c>
      <c r="L3034" s="42"/>
      <c r="M3034" s="183" t="s">
        <v>21</v>
      </c>
      <c r="N3034" s="184" t="s">
        <v>48</v>
      </c>
      <c r="O3034" s="67"/>
      <c r="P3034" s="185">
        <f>O3034*H3034</f>
        <v>0</v>
      </c>
      <c r="Q3034" s="185">
        <v>0</v>
      </c>
      <c r="R3034" s="185">
        <f>Q3034*H3034</f>
        <v>0</v>
      </c>
      <c r="S3034" s="185">
        <v>0</v>
      </c>
      <c r="T3034" s="186">
        <f>S3034*H3034</f>
        <v>0</v>
      </c>
      <c r="U3034" s="37"/>
      <c r="V3034" s="37"/>
      <c r="W3034" s="37"/>
      <c r="X3034" s="37"/>
      <c r="Y3034" s="37"/>
      <c r="Z3034" s="37"/>
      <c r="AA3034" s="37"/>
      <c r="AB3034" s="37"/>
      <c r="AC3034" s="37"/>
      <c r="AD3034" s="37"/>
      <c r="AE3034" s="37"/>
      <c r="AR3034" s="187" t="s">
        <v>286</v>
      </c>
      <c r="AT3034" s="187" t="s">
        <v>167</v>
      </c>
      <c r="AU3034" s="187" t="s">
        <v>87</v>
      </c>
      <c r="AY3034" s="20" t="s">
        <v>165</v>
      </c>
      <c r="BE3034" s="188">
        <f>IF(N3034="základní",J3034,0)</f>
        <v>0</v>
      </c>
      <c r="BF3034" s="188">
        <f>IF(N3034="snížená",J3034,0)</f>
        <v>0</v>
      </c>
      <c r="BG3034" s="188">
        <f>IF(N3034="zákl. přenesená",J3034,0)</f>
        <v>0</v>
      </c>
      <c r="BH3034" s="188">
        <f>IF(N3034="sníž. přenesená",J3034,0)</f>
        <v>0</v>
      </c>
      <c r="BI3034" s="188">
        <f>IF(N3034="nulová",J3034,0)</f>
        <v>0</v>
      </c>
      <c r="BJ3034" s="20" t="s">
        <v>85</v>
      </c>
      <c r="BK3034" s="188">
        <f>ROUND(I3034*H3034,2)</f>
        <v>0</v>
      </c>
      <c r="BL3034" s="20" t="s">
        <v>286</v>
      </c>
      <c r="BM3034" s="187" t="s">
        <v>3711</v>
      </c>
    </row>
    <row r="3035" spans="1:65" s="2" customFormat="1" ht="11.25">
      <c r="A3035" s="37"/>
      <c r="B3035" s="38"/>
      <c r="C3035" s="39"/>
      <c r="D3035" s="189" t="s">
        <v>174</v>
      </c>
      <c r="E3035" s="39"/>
      <c r="F3035" s="190" t="s">
        <v>3710</v>
      </c>
      <c r="G3035" s="39"/>
      <c r="H3035" s="39"/>
      <c r="I3035" s="191"/>
      <c r="J3035" s="39"/>
      <c r="K3035" s="39"/>
      <c r="L3035" s="42"/>
      <c r="M3035" s="192"/>
      <c r="N3035" s="193"/>
      <c r="O3035" s="67"/>
      <c r="P3035" s="67"/>
      <c r="Q3035" s="67"/>
      <c r="R3035" s="67"/>
      <c r="S3035" s="67"/>
      <c r="T3035" s="68"/>
      <c r="U3035" s="37"/>
      <c r="V3035" s="37"/>
      <c r="W3035" s="37"/>
      <c r="X3035" s="37"/>
      <c r="Y3035" s="37"/>
      <c r="Z3035" s="37"/>
      <c r="AA3035" s="37"/>
      <c r="AB3035" s="37"/>
      <c r="AC3035" s="37"/>
      <c r="AD3035" s="37"/>
      <c r="AE3035" s="37"/>
      <c r="AT3035" s="20" t="s">
        <v>174</v>
      </c>
      <c r="AU3035" s="20" t="s">
        <v>87</v>
      </c>
    </row>
    <row r="3036" spans="1:65" s="13" customFormat="1" ht="11.25">
      <c r="B3036" s="196"/>
      <c r="C3036" s="197"/>
      <c r="D3036" s="189" t="s">
        <v>178</v>
      </c>
      <c r="E3036" s="198" t="s">
        <v>21</v>
      </c>
      <c r="F3036" s="199" t="s">
        <v>3712</v>
      </c>
      <c r="G3036" s="197"/>
      <c r="H3036" s="200">
        <v>0.88</v>
      </c>
      <c r="I3036" s="201"/>
      <c r="J3036" s="197"/>
      <c r="K3036" s="197"/>
      <c r="L3036" s="202"/>
      <c r="M3036" s="203"/>
      <c r="N3036" s="204"/>
      <c r="O3036" s="204"/>
      <c r="P3036" s="204"/>
      <c r="Q3036" s="204"/>
      <c r="R3036" s="204"/>
      <c r="S3036" s="204"/>
      <c r="T3036" s="205"/>
      <c r="AT3036" s="206" t="s">
        <v>178</v>
      </c>
      <c r="AU3036" s="206" t="s">
        <v>87</v>
      </c>
      <c r="AV3036" s="13" t="s">
        <v>87</v>
      </c>
      <c r="AW3036" s="13" t="s">
        <v>38</v>
      </c>
      <c r="AX3036" s="13" t="s">
        <v>77</v>
      </c>
      <c r="AY3036" s="206" t="s">
        <v>165</v>
      </c>
    </row>
    <row r="3037" spans="1:65" s="14" customFormat="1" ht="11.25">
      <c r="B3037" s="207"/>
      <c r="C3037" s="208"/>
      <c r="D3037" s="189" t="s">
        <v>178</v>
      </c>
      <c r="E3037" s="209" t="s">
        <v>21</v>
      </c>
      <c r="F3037" s="210" t="s">
        <v>180</v>
      </c>
      <c r="G3037" s="208"/>
      <c r="H3037" s="211">
        <v>0.88</v>
      </c>
      <c r="I3037" s="212"/>
      <c r="J3037" s="208"/>
      <c r="K3037" s="208"/>
      <c r="L3037" s="213"/>
      <c r="M3037" s="214"/>
      <c r="N3037" s="215"/>
      <c r="O3037" s="215"/>
      <c r="P3037" s="215"/>
      <c r="Q3037" s="215"/>
      <c r="R3037" s="215"/>
      <c r="S3037" s="215"/>
      <c r="T3037" s="216"/>
      <c r="AT3037" s="217" t="s">
        <v>178</v>
      </c>
      <c r="AU3037" s="217" t="s">
        <v>87</v>
      </c>
      <c r="AV3037" s="14" t="s">
        <v>172</v>
      </c>
      <c r="AW3037" s="14" t="s">
        <v>38</v>
      </c>
      <c r="AX3037" s="14" t="s">
        <v>85</v>
      </c>
      <c r="AY3037" s="217" t="s">
        <v>165</v>
      </c>
    </row>
    <row r="3038" spans="1:65" s="2" customFormat="1" ht="33" customHeight="1">
      <c r="A3038" s="37"/>
      <c r="B3038" s="38"/>
      <c r="C3038" s="176" t="s">
        <v>3713</v>
      </c>
      <c r="D3038" s="176" t="s">
        <v>167</v>
      </c>
      <c r="E3038" s="177" t="s">
        <v>1067</v>
      </c>
      <c r="F3038" s="178" t="s">
        <v>3714</v>
      </c>
      <c r="G3038" s="179" t="s">
        <v>170</v>
      </c>
      <c r="H3038" s="180">
        <v>370</v>
      </c>
      <c r="I3038" s="181"/>
      <c r="J3038" s="182">
        <f>ROUND(I3038*H3038,2)</f>
        <v>0</v>
      </c>
      <c r="K3038" s="178" t="s">
        <v>21</v>
      </c>
      <c r="L3038" s="42"/>
      <c r="M3038" s="183" t="s">
        <v>21</v>
      </c>
      <c r="N3038" s="184" t="s">
        <v>48</v>
      </c>
      <c r="O3038" s="67"/>
      <c r="P3038" s="185">
        <f>O3038*H3038</f>
        <v>0</v>
      </c>
      <c r="Q3038" s="185">
        <v>0.01</v>
      </c>
      <c r="R3038" s="185">
        <f>Q3038*H3038</f>
        <v>3.7</v>
      </c>
      <c r="S3038" s="185">
        <v>0</v>
      </c>
      <c r="T3038" s="186">
        <f>S3038*H3038</f>
        <v>0</v>
      </c>
      <c r="U3038" s="37"/>
      <c r="V3038" s="37"/>
      <c r="W3038" s="37"/>
      <c r="X3038" s="37"/>
      <c r="Y3038" s="37"/>
      <c r="Z3038" s="37"/>
      <c r="AA3038" s="37"/>
      <c r="AB3038" s="37"/>
      <c r="AC3038" s="37"/>
      <c r="AD3038" s="37"/>
      <c r="AE3038" s="37"/>
      <c r="AR3038" s="187" t="s">
        <v>286</v>
      </c>
      <c r="AT3038" s="187" t="s">
        <v>167</v>
      </c>
      <c r="AU3038" s="187" t="s">
        <v>87</v>
      </c>
      <c r="AY3038" s="20" t="s">
        <v>165</v>
      </c>
      <c r="BE3038" s="188">
        <f>IF(N3038="základní",J3038,0)</f>
        <v>0</v>
      </c>
      <c r="BF3038" s="188">
        <f>IF(N3038="snížená",J3038,0)</f>
        <v>0</v>
      </c>
      <c r="BG3038" s="188">
        <f>IF(N3038="zákl. přenesená",J3038,0)</f>
        <v>0</v>
      </c>
      <c r="BH3038" s="188">
        <f>IF(N3038="sníž. přenesená",J3038,0)</f>
        <v>0</v>
      </c>
      <c r="BI3038" s="188">
        <f>IF(N3038="nulová",J3038,0)</f>
        <v>0</v>
      </c>
      <c r="BJ3038" s="20" t="s">
        <v>85</v>
      </c>
      <c r="BK3038" s="188">
        <f>ROUND(I3038*H3038,2)</f>
        <v>0</v>
      </c>
      <c r="BL3038" s="20" t="s">
        <v>286</v>
      </c>
      <c r="BM3038" s="187" t="s">
        <v>3715</v>
      </c>
    </row>
    <row r="3039" spans="1:65" s="2" customFormat="1" ht="68.25">
      <c r="A3039" s="37"/>
      <c r="B3039" s="38"/>
      <c r="C3039" s="39"/>
      <c r="D3039" s="189" t="s">
        <v>174</v>
      </c>
      <c r="E3039" s="39"/>
      <c r="F3039" s="190" t="s">
        <v>3716</v>
      </c>
      <c r="G3039" s="39"/>
      <c r="H3039" s="39"/>
      <c r="I3039" s="191"/>
      <c r="J3039" s="39"/>
      <c r="K3039" s="39"/>
      <c r="L3039" s="42"/>
      <c r="M3039" s="192"/>
      <c r="N3039" s="193"/>
      <c r="O3039" s="67"/>
      <c r="P3039" s="67"/>
      <c r="Q3039" s="67"/>
      <c r="R3039" s="67"/>
      <c r="S3039" s="67"/>
      <c r="T3039" s="68"/>
      <c r="U3039" s="37"/>
      <c r="V3039" s="37"/>
      <c r="W3039" s="37"/>
      <c r="X3039" s="37"/>
      <c r="Y3039" s="37"/>
      <c r="Z3039" s="37"/>
      <c r="AA3039" s="37"/>
      <c r="AB3039" s="37"/>
      <c r="AC3039" s="37"/>
      <c r="AD3039" s="37"/>
      <c r="AE3039" s="37"/>
      <c r="AT3039" s="20" t="s">
        <v>174</v>
      </c>
      <c r="AU3039" s="20" t="s">
        <v>87</v>
      </c>
    </row>
    <row r="3040" spans="1:65" s="13" customFormat="1" ht="22.5">
      <c r="B3040" s="196"/>
      <c r="C3040" s="197"/>
      <c r="D3040" s="189" t="s">
        <v>178</v>
      </c>
      <c r="E3040" s="198" t="s">
        <v>21</v>
      </c>
      <c r="F3040" s="199" t="s">
        <v>3717</v>
      </c>
      <c r="G3040" s="197"/>
      <c r="H3040" s="200">
        <v>370</v>
      </c>
      <c r="I3040" s="201"/>
      <c r="J3040" s="197"/>
      <c r="K3040" s="197"/>
      <c r="L3040" s="202"/>
      <c r="M3040" s="203"/>
      <c r="N3040" s="204"/>
      <c r="O3040" s="204"/>
      <c r="P3040" s="204"/>
      <c r="Q3040" s="204"/>
      <c r="R3040" s="204"/>
      <c r="S3040" s="204"/>
      <c r="T3040" s="205"/>
      <c r="AT3040" s="206" t="s">
        <v>178</v>
      </c>
      <c r="AU3040" s="206" t="s">
        <v>87</v>
      </c>
      <c r="AV3040" s="13" t="s">
        <v>87</v>
      </c>
      <c r="AW3040" s="13" t="s">
        <v>38</v>
      </c>
      <c r="AX3040" s="13" t="s">
        <v>77</v>
      </c>
      <c r="AY3040" s="206" t="s">
        <v>165</v>
      </c>
    </row>
    <row r="3041" spans="1:65" s="14" customFormat="1" ht="11.25">
      <c r="B3041" s="207"/>
      <c r="C3041" s="208"/>
      <c r="D3041" s="189" t="s">
        <v>178</v>
      </c>
      <c r="E3041" s="209" t="s">
        <v>21</v>
      </c>
      <c r="F3041" s="210" t="s">
        <v>180</v>
      </c>
      <c r="G3041" s="208"/>
      <c r="H3041" s="211">
        <v>370</v>
      </c>
      <c r="I3041" s="212"/>
      <c r="J3041" s="208"/>
      <c r="K3041" s="208"/>
      <c r="L3041" s="213"/>
      <c r="M3041" s="214"/>
      <c r="N3041" s="215"/>
      <c r="O3041" s="215"/>
      <c r="P3041" s="215"/>
      <c r="Q3041" s="215"/>
      <c r="R3041" s="215"/>
      <c r="S3041" s="215"/>
      <c r="T3041" s="216"/>
      <c r="AT3041" s="217" t="s">
        <v>178</v>
      </c>
      <c r="AU3041" s="217" t="s">
        <v>87</v>
      </c>
      <c r="AV3041" s="14" t="s">
        <v>172</v>
      </c>
      <c r="AW3041" s="14" t="s">
        <v>38</v>
      </c>
      <c r="AX3041" s="14" t="s">
        <v>85</v>
      </c>
      <c r="AY3041" s="217" t="s">
        <v>165</v>
      </c>
    </row>
    <row r="3042" spans="1:65" s="2" customFormat="1" ht="37.9" customHeight="1">
      <c r="A3042" s="37"/>
      <c r="B3042" s="38"/>
      <c r="C3042" s="176" t="s">
        <v>3718</v>
      </c>
      <c r="D3042" s="176" t="s">
        <v>167</v>
      </c>
      <c r="E3042" s="177" t="s">
        <v>1073</v>
      </c>
      <c r="F3042" s="178" t="s">
        <v>3719</v>
      </c>
      <c r="G3042" s="179" t="s">
        <v>189</v>
      </c>
      <c r="H3042" s="180">
        <v>223.3</v>
      </c>
      <c r="I3042" s="181"/>
      <c r="J3042" s="182">
        <f>ROUND(I3042*H3042,2)</f>
        <v>0</v>
      </c>
      <c r="K3042" s="178" t="s">
        <v>21</v>
      </c>
      <c r="L3042" s="42"/>
      <c r="M3042" s="183" t="s">
        <v>21</v>
      </c>
      <c r="N3042" s="184" t="s">
        <v>48</v>
      </c>
      <c r="O3042" s="67"/>
      <c r="P3042" s="185">
        <f>O3042*H3042</f>
        <v>0</v>
      </c>
      <c r="Q3042" s="185">
        <v>2E-3</v>
      </c>
      <c r="R3042" s="185">
        <f>Q3042*H3042</f>
        <v>0.44660000000000005</v>
      </c>
      <c r="S3042" s="185">
        <v>0</v>
      </c>
      <c r="T3042" s="186">
        <f>S3042*H3042</f>
        <v>0</v>
      </c>
      <c r="U3042" s="37"/>
      <c r="V3042" s="37"/>
      <c r="W3042" s="37"/>
      <c r="X3042" s="37"/>
      <c r="Y3042" s="37"/>
      <c r="Z3042" s="37"/>
      <c r="AA3042" s="37"/>
      <c r="AB3042" s="37"/>
      <c r="AC3042" s="37"/>
      <c r="AD3042" s="37"/>
      <c r="AE3042" s="37"/>
      <c r="AR3042" s="187" t="s">
        <v>286</v>
      </c>
      <c r="AT3042" s="187" t="s">
        <v>167</v>
      </c>
      <c r="AU3042" s="187" t="s">
        <v>87</v>
      </c>
      <c r="AY3042" s="20" t="s">
        <v>165</v>
      </c>
      <c r="BE3042" s="188">
        <f>IF(N3042="základní",J3042,0)</f>
        <v>0</v>
      </c>
      <c r="BF3042" s="188">
        <f>IF(N3042="snížená",J3042,0)</f>
        <v>0</v>
      </c>
      <c r="BG3042" s="188">
        <f>IF(N3042="zákl. přenesená",J3042,0)</f>
        <v>0</v>
      </c>
      <c r="BH3042" s="188">
        <f>IF(N3042="sníž. přenesená",J3042,0)</f>
        <v>0</v>
      </c>
      <c r="BI3042" s="188">
        <f>IF(N3042="nulová",J3042,0)</f>
        <v>0</v>
      </c>
      <c r="BJ3042" s="20" t="s">
        <v>85</v>
      </c>
      <c r="BK3042" s="188">
        <f>ROUND(I3042*H3042,2)</f>
        <v>0</v>
      </c>
      <c r="BL3042" s="20" t="s">
        <v>286</v>
      </c>
      <c r="BM3042" s="187" t="s">
        <v>3720</v>
      </c>
    </row>
    <row r="3043" spans="1:65" s="2" customFormat="1" ht="39">
      <c r="A3043" s="37"/>
      <c r="B3043" s="38"/>
      <c r="C3043" s="39"/>
      <c r="D3043" s="189" t="s">
        <v>174</v>
      </c>
      <c r="E3043" s="39"/>
      <c r="F3043" s="190" t="s">
        <v>3721</v>
      </c>
      <c r="G3043" s="39"/>
      <c r="H3043" s="39"/>
      <c r="I3043" s="191"/>
      <c r="J3043" s="39"/>
      <c r="K3043" s="39"/>
      <c r="L3043" s="42"/>
      <c r="M3043" s="192"/>
      <c r="N3043" s="193"/>
      <c r="O3043" s="67"/>
      <c r="P3043" s="67"/>
      <c r="Q3043" s="67"/>
      <c r="R3043" s="67"/>
      <c r="S3043" s="67"/>
      <c r="T3043" s="68"/>
      <c r="U3043" s="37"/>
      <c r="V3043" s="37"/>
      <c r="W3043" s="37"/>
      <c r="X3043" s="37"/>
      <c r="Y3043" s="37"/>
      <c r="Z3043" s="37"/>
      <c r="AA3043" s="37"/>
      <c r="AB3043" s="37"/>
      <c r="AC3043" s="37"/>
      <c r="AD3043" s="37"/>
      <c r="AE3043" s="37"/>
      <c r="AT3043" s="20" t="s">
        <v>174</v>
      </c>
      <c r="AU3043" s="20" t="s">
        <v>87</v>
      </c>
    </row>
    <row r="3044" spans="1:65" s="13" customFormat="1" ht="22.5">
      <c r="B3044" s="196"/>
      <c r="C3044" s="197"/>
      <c r="D3044" s="189" t="s">
        <v>178</v>
      </c>
      <c r="E3044" s="198" t="s">
        <v>21</v>
      </c>
      <c r="F3044" s="199" t="s">
        <v>3722</v>
      </c>
      <c r="G3044" s="197"/>
      <c r="H3044" s="200">
        <v>223.3</v>
      </c>
      <c r="I3044" s="201"/>
      <c r="J3044" s="197"/>
      <c r="K3044" s="197"/>
      <c r="L3044" s="202"/>
      <c r="M3044" s="203"/>
      <c r="N3044" s="204"/>
      <c r="O3044" s="204"/>
      <c r="P3044" s="204"/>
      <c r="Q3044" s="204"/>
      <c r="R3044" s="204"/>
      <c r="S3044" s="204"/>
      <c r="T3044" s="205"/>
      <c r="AT3044" s="206" t="s">
        <v>178</v>
      </c>
      <c r="AU3044" s="206" t="s">
        <v>87</v>
      </c>
      <c r="AV3044" s="13" t="s">
        <v>87</v>
      </c>
      <c r="AW3044" s="13" t="s">
        <v>38</v>
      </c>
      <c r="AX3044" s="13" t="s">
        <v>77</v>
      </c>
      <c r="AY3044" s="206" t="s">
        <v>165</v>
      </c>
    </row>
    <row r="3045" spans="1:65" s="14" customFormat="1" ht="11.25">
      <c r="B3045" s="207"/>
      <c r="C3045" s="208"/>
      <c r="D3045" s="189" t="s">
        <v>178</v>
      </c>
      <c r="E3045" s="209" t="s">
        <v>21</v>
      </c>
      <c r="F3045" s="210" t="s">
        <v>180</v>
      </c>
      <c r="G3045" s="208"/>
      <c r="H3045" s="211">
        <v>223.3</v>
      </c>
      <c r="I3045" s="212"/>
      <c r="J3045" s="208"/>
      <c r="K3045" s="208"/>
      <c r="L3045" s="213"/>
      <c r="M3045" s="214"/>
      <c r="N3045" s="215"/>
      <c r="O3045" s="215"/>
      <c r="P3045" s="215"/>
      <c r="Q3045" s="215"/>
      <c r="R3045" s="215"/>
      <c r="S3045" s="215"/>
      <c r="T3045" s="216"/>
      <c r="AT3045" s="217" t="s">
        <v>178</v>
      </c>
      <c r="AU3045" s="217" t="s">
        <v>87</v>
      </c>
      <c r="AV3045" s="14" t="s">
        <v>172</v>
      </c>
      <c r="AW3045" s="14" t="s">
        <v>38</v>
      </c>
      <c r="AX3045" s="14" t="s">
        <v>85</v>
      </c>
      <c r="AY3045" s="217" t="s">
        <v>165</v>
      </c>
    </row>
    <row r="3046" spans="1:65" s="2" customFormat="1" ht="16.5" customHeight="1">
      <c r="A3046" s="37"/>
      <c r="B3046" s="38"/>
      <c r="C3046" s="176" t="s">
        <v>3723</v>
      </c>
      <c r="D3046" s="176" t="s">
        <v>167</v>
      </c>
      <c r="E3046" s="177" t="s">
        <v>3724</v>
      </c>
      <c r="F3046" s="178" t="s">
        <v>3725</v>
      </c>
      <c r="G3046" s="179" t="s">
        <v>170</v>
      </c>
      <c r="H3046" s="180">
        <v>392.33</v>
      </c>
      <c r="I3046" s="181"/>
      <c r="J3046" s="182">
        <f>ROUND(I3046*H3046,2)</f>
        <v>0</v>
      </c>
      <c r="K3046" s="178" t="s">
        <v>171</v>
      </c>
      <c r="L3046" s="42"/>
      <c r="M3046" s="183" t="s">
        <v>21</v>
      </c>
      <c r="N3046" s="184" t="s">
        <v>48</v>
      </c>
      <c r="O3046" s="67"/>
      <c r="P3046" s="185">
        <f>O3046*H3046</f>
        <v>0</v>
      </c>
      <c r="Q3046" s="185">
        <v>0</v>
      </c>
      <c r="R3046" s="185">
        <f>Q3046*H3046</f>
        <v>0</v>
      </c>
      <c r="S3046" s="185">
        <v>0</v>
      </c>
      <c r="T3046" s="186">
        <f>S3046*H3046</f>
        <v>0</v>
      </c>
      <c r="U3046" s="37"/>
      <c r="V3046" s="37"/>
      <c r="W3046" s="37"/>
      <c r="X3046" s="37"/>
      <c r="Y3046" s="37"/>
      <c r="Z3046" s="37"/>
      <c r="AA3046" s="37"/>
      <c r="AB3046" s="37"/>
      <c r="AC3046" s="37"/>
      <c r="AD3046" s="37"/>
      <c r="AE3046" s="37"/>
      <c r="AR3046" s="187" t="s">
        <v>286</v>
      </c>
      <c r="AT3046" s="187" t="s">
        <v>167</v>
      </c>
      <c r="AU3046" s="187" t="s">
        <v>87</v>
      </c>
      <c r="AY3046" s="20" t="s">
        <v>165</v>
      </c>
      <c r="BE3046" s="188">
        <f>IF(N3046="základní",J3046,0)</f>
        <v>0</v>
      </c>
      <c r="BF3046" s="188">
        <f>IF(N3046="snížená",J3046,0)</f>
        <v>0</v>
      </c>
      <c r="BG3046" s="188">
        <f>IF(N3046="zákl. přenesená",J3046,0)</f>
        <v>0</v>
      </c>
      <c r="BH3046" s="188">
        <f>IF(N3046="sníž. přenesená",J3046,0)</f>
        <v>0</v>
      </c>
      <c r="BI3046" s="188">
        <f>IF(N3046="nulová",J3046,0)</f>
        <v>0</v>
      </c>
      <c r="BJ3046" s="20" t="s">
        <v>85</v>
      </c>
      <c r="BK3046" s="188">
        <f>ROUND(I3046*H3046,2)</f>
        <v>0</v>
      </c>
      <c r="BL3046" s="20" t="s">
        <v>286</v>
      </c>
      <c r="BM3046" s="187" t="s">
        <v>3726</v>
      </c>
    </row>
    <row r="3047" spans="1:65" s="2" customFormat="1" ht="11.25">
      <c r="A3047" s="37"/>
      <c r="B3047" s="38"/>
      <c r="C3047" s="39"/>
      <c r="D3047" s="189" t="s">
        <v>174</v>
      </c>
      <c r="E3047" s="39"/>
      <c r="F3047" s="190" t="s">
        <v>3727</v>
      </c>
      <c r="G3047" s="39"/>
      <c r="H3047" s="39"/>
      <c r="I3047" s="191"/>
      <c r="J3047" s="39"/>
      <c r="K3047" s="39"/>
      <c r="L3047" s="42"/>
      <c r="M3047" s="192"/>
      <c r="N3047" s="193"/>
      <c r="O3047" s="67"/>
      <c r="P3047" s="67"/>
      <c r="Q3047" s="67"/>
      <c r="R3047" s="67"/>
      <c r="S3047" s="67"/>
      <c r="T3047" s="68"/>
      <c r="U3047" s="37"/>
      <c r="V3047" s="37"/>
      <c r="W3047" s="37"/>
      <c r="X3047" s="37"/>
      <c r="Y3047" s="37"/>
      <c r="Z3047" s="37"/>
      <c r="AA3047" s="37"/>
      <c r="AB3047" s="37"/>
      <c r="AC3047" s="37"/>
      <c r="AD3047" s="37"/>
      <c r="AE3047" s="37"/>
      <c r="AT3047" s="20" t="s">
        <v>174</v>
      </c>
      <c r="AU3047" s="20" t="s">
        <v>87</v>
      </c>
    </row>
    <row r="3048" spans="1:65" s="2" customFormat="1" ht="11.25">
      <c r="A3048" s="37"/>
      <c r="B3048" s="38"/>
      <c r="C3048" s="39"/>
      <c r="D3048" s="194" t="s">
        <v>176</v>
      </c>
      <c r="E3048" s="39"/>
      <c r="F3048" s="195" t="s">
        <v>3728</v>
      </c>
      <c r="G3048" s="39"/>
      <c r="H3048" s="39"/>
      <c r="I3048" s="191"/>
      <c r="J3048" s="39"/>
      <c r="K3048" s="39"/>
      <c r="L3048" s="42"/>
      <c r="M3048" s="192"/>
      <c r="N3048" s="193"/>
      <c r="O3048" s="67"/>
      <c r="P3048" s="67"/>
      <c r="Q3048" s="67"/>
      <c r="R3048" s="67"/>
      <c r="S3048" s="67"/>
      <c r="T3048" s="68"/>
      <c r="U3048" s="37"/>
      <c r="V3048" s="37"/>
      <c r="W3048" s="37"/>
      <c r="X3048" s="37"/>
      <c r="Y3048" s="37"/>
      <c r="Z3048" s="37"/>
      <c r="AA3048" s="37"/>
      <c r="AB3048" s="37"/>
      <c r="AC3048" s="37"/>
      <c r="AD3048" s="37"/>
      <c r="AE3048" s="37"/>
      <c r="AT3048" s="20" t="s">
        <v>176</v>
      </c>
      <c r="AU3048" s="20" t="s">
        <v>87</v>
      </c>
    </row>
    <row r="3049" spans="1:65" s="13" customFormat="1" ht="22.5">
      <c r="B3049" s="196"/>
      <c r="C3049" s="197"/>
      <c r="D3049" s="189" t="s">
        <v>178</v>
      </c>
      <c r="E3049" s="198" t="s">
        <v>21</v>
      </c>
      <c r="F3049" s="199" t="s">
        <v>3729</v>
      </c>
      <c r="G3049" s="197"/>
      <c r="H3049" s="200">
        <v>370</v>
      </c>
      <c r="I3049" s="201"/>
      <c r="J3049" s="197"/>
      <c r="K3049" s="197"/>
      <c r="L3049" s="202"/>
      <c r="M3049" s="203"/>
      <c r="N3049" s="204"/>
      <c r="O3049" s="204"/>
      <c r="P3049" s="204"/>
      <c r="Q3049" s="204"/>
      <c r="R3049" s="204"/>
      <c r="S3049" s="204"/>
      <c r="T3049" s="205"/>
      <c r="AT3049" s="206" t="s">
        <v>178</v>
      </c>
      <c r="AU3049" s="206" t="s">
        <v>87</v>
      </c>
      <c r="AV3049" s="13" t="s">
        <v>87</v>
      </c>
      <c r="AW3049" s="13" t="s">
        <v>38</v>
      </c>
      <c r="AX3049" s="13" t="s">
        <v>77</v>
      </c>
      <c r="AY3049" s="206" t="s">
        <v>165</v>
      </c>
    </row>
    <row r="3050" spans="1:65" s="13" customFormat="1" ht="22.5">
      <c r="B3050" s="196"/>
      <c r="C3050" s="197"/>
      <c r="D3050" s="189" t="s">
        <v>178</v>
      </c>
      <c r="E3050" s="198" t="s">
        <v>21</v>
      </c>
      <c r="F3050" s="199" t="s">
        <v>3730</v>
      </c>
      <c r="G3050" s="197"/>
      <c r="H3050" s="200">
        <v>22.33</v>
      </c>
      <c r="I3050" s="201"/>
      <c r="J3050" s="197"/>
      <c r="K3050" s="197"/>
      <c r="L3050" s="202"/>
      <c r="M3050" s="203"/>
      <c r="N3050" s="204"/>
      <c r="O3050" s="204"/>
      <c r="P3050" s="204"/>
      <c r="Q3050" s="204"/>
      <c r="R3050" s="204"/>
      <c r="S3050" s="204"/>
      <c r="T3050" s="205"/>
      <c r="AT3050" s="206" t="s">
        <v>178</v>
      </c>
      <c r="AU3050" s="206" t="s">
        <v>87</v>
      </c>
      <c r="AV3050" s="13" t="s">
        <v>87</v>
      </c>
      <c r="AW3050" s="13" t="s">
        <v>38</v>
      </c>
      <c r="AX3050" s="13" t="s">
        <v>77</v>
      </c>
      <c r="AY3050" s="206" t="s">
        <v>165</v>
      </c>
    </row>
    <row r="3051" spans="1:65" s="14" customFormat="1" ht="11.25">
      <c r="B3051" s="207"/>
      <c r="C3051" s="208"/>
      <c r="D3051" s="189" t="s">
        <v>178</v>
      </c>
      <c r="E3051" s="209" t="s">
        <v>21</v>
      </c>
      <c r="F3051" s="210" t="s">
        <v>180</v>
      </c>
      <c r="G3051" s="208"/>
      <c r="H3051" s="211">
        <v>392.33</v>
      </c>
      <c r="I3051" s="212"/>
      <c r="J3051" s="208"/>
      <c r="K3051" s="208"/>
      <c r="L3051" s="213"/>
      <c r="M3051" s="214"/>
      <c r="N3051" s="215"/>
      <c r="O3051" s="215"/>
      <c r="P3051" s="215"/>
      <c r="Q3051" s="215"/>
      <c r="R3051" s="215"/>
      <c r="S3051" s="215"/>
      <c r="T3051" s="216"/>
      <c r="AT3051" s="217" t="s">
        <v>178</v>
      </c>
      <c r="AU3051" s="217" t="s">
        <v>87</v>
      </c>
      <c r="AV3051" s="14" t="s">
        <v>172</v>
      </c>
      <c r="AW3051" s="14" t="s">
        <v>38</v>
      </c>
      <c r="AX3051" s="14" t="s">
        <v>85</v>
      </c>
      <c r="AY3051" s="217" t="s">
        <v>165</v>
      </c>
    </row>
    <row r="3052" spans="1:65" s="2" customFormat="1" ht="24.2" customHeight="1">
      <c r="A3052" s="37"/>
      <c r="B3052" s="38"/>
      <c r="C3052" s="176" t="s">
        <v>3731</v>
      </c>
      <c r="D3052" s="176" t="s">
        <v>167</v>
      </c>
      <c r="E3052" s="177" t="s">
        <v>3732</v>
      </c>
      <c r="F3052" s="178" t="s">
        <v>3733</v>
      </c>
      <c r="G3052" s="179" t="s">
        <v>170</v>
      </c>
      <c r="H3052" s="180">
        <v>392.33</v>
      </c>
      <c r="I3052" s="181"/>
      <c r="J3052" s="182">
        <f>ROUND(I3052*H3052,2)</f>
        <v>0</v>
      </c>
      <c r="K3052" s="178" t="s">
        <v>171</v>
      </c>
      <c r="L3052" s="42"/>
      <c r="M3052" s="183" t="s">
        <v>21</v>
      </c>
      <c r="N3052" s="184" t="s">
        <v>48</v>
      </c>
      <c r="O3052" s="67"/>
      <c r="P3052" s="185">
        <f>O3052*H3052</f>
        <v>0</v>
      </c>
      <c r="Q3052" s="185">
        <v>2.0000000000000001E-4</v>
      </c>
      <c r="R3052" s="185">
        <f>Q3052*H3052</f>
        <v>7.8465999999999994E-2</v>
      </c>
      <c r="S3052" s="185">
        <v>0</v>
      </c>
      <c r="T3052" s="186">
        <f>S3052*H3052</f>
        <v>0</v>
      </c>
      <c r="U3052" s="37"/>
      <c r="V3052" s="37"/>
      <c r="W3052" s="37"/>
      <c r="X3052" s="37"/>
      <c r="Y3052" s="37"/>
      <c r="Z3052" s="37"/>
      <c r="AA3052" s="37"/>
      <c r="AB3052" s="37"/>
      <c r="AC3052" s="37"/>
      <c r="AD3052" s="37"/>
      <c r="AE3052" s="37"/>
      <c r="AR3052" s="187" t="s">
        <v>286</v>
      </c>
      <c r="AT3052" s="187" t="s">
        <v>167</v>
      </c>
      <c r="AU3052" s="187" t="s">
        <v>87</v>
      </c>
      <c r="AY3052" s="20" t="s">
        <v>165</v>
      </c>
      <c r="BE3052" s="188">
        <f>IF(N3052="základní",J3052,0)</f>
        <v>0</v>
      </c>
      <c r="BF3052" s="188">
        <f>IF(N3052="snížená",J3052,0)</f>
        <v>0</v>
      </c>
      <c r="BG3052" s="188">
        <f>IF(N3052="zákl. přenesená",J3052,0)</f>
        <v>0</v>
      </c>
      <c r="BH3052" s="188">
        <f>IF(N3052="sníž. přenesená",J3052,0)</f>
        <v>0</v>
      </c>
      <c r="BI3052" s="188">
        <f>IF(N3052="nulová",J3052,0)</f>
        <v>0</v>
      </c>
      <c r="BJ3052" s="20" t="s">
        <v>85</v>
      </c>
      <c r="BK3052" s="188">
        <f>ROUND(I3052*H3052,2)</f>
        <v>0</v>
      </c>
      <c r="BL3052" s="20" t="s">
        <v>286</v>
      </c>
      <c r="BM3052" s="187" t="s">
        <v>3734</v>
      </c>
    </row>
    <row r="3053" spans="1:65" s="2" customFormat="1" ht="19.5">
      <c r="A3053" s="37"/>
      <c r="B3053" s="38"/>
      <c r="C3053" s="39"/>
      <c r="D3053" s="189" t="s">
        <v>174</v>
      </c>
      <c r="E3053" s="39"/>
      <c r="F3053" s="190" t="s">
        <v>3735</v>
      </c>
      <c r="G3053" s="39"/>
      <c r="H3053" s="39"/>
      <c r="I3053" s="191"/>
      <c r="J3053" s="39"/>
      <c r="K3053" s="39"/>
      <c r="L3053" s="42"/>
      <c r="M3053" s="192"/>
      <c r="N3053" s="193"/>
      <c r="O3053" s="67"/>
      <c r="P3053" s="67"/>
      <c r="Q3053" s="67"/>
      <c r="R3053" s="67"/>
      <c r="S3053" s="67"/>
      <c r="T3053" s="68"/>
      <c r="U3053" s="37"/>
      <c r="V3053" s="37"/>
      <c r="W3053" s="37"/>
      <c r="X3053" s="37"/>
      <c r="Y3053" s="37"/>
      <c r="Z3053" s="37"/>
      <c r="AA3053" s="37"/>
      <c r="AB3053" s="37"/>
      <c r="AC3053" s="37"/>
      <c r="AD3053" s="37"/>
      <c r="AE3053" s="37"/>
      <c r="AT3053" s="20" t="s">
        <v>174</v>
      </c>
      <c r="AU3053" s="20" t="s">
        <v>87</v>
      </c>
    </row>
    <row r="3054" spans="1:65" s="2" customFormat="1" ht="11.25">
      <c r="A3054" s="37"/>
      <c r="B3054" s="38"/>
      <c r="C3054" s="39"/>
      <c r="D3054" s="194" t="s">
        <v>176</v>
      </c>
      <c r="E3054" s="39"/>
      <c r="F3054" s="195" t="s">
        <v>3736</v>
      </c>
      <c r="G3054" s="39"/>
      <c r="H3054" s="39"/>
      <c r="I3054" s="191"/>
      <c r="J3054" s="39"/>
      <c r="K3054" s="39"/>
      <c r="L3054" s="42"/>
      <c r="M3054" s="192"/>
      <c r="N3054" s="193"/>
      <c r="O3054" s="67"/>
      <c r="P3054" s="67"/>
      <c r="Q3054" s="67"/>
      <c r="R3054" s="67"/>
      <c r="S3054" s="67"/>
      <c r="T3054" s="68"/>
      <c r="U3054" s="37"/>
      <c r="V3054" s="37"/>
      <c r="W3054" s="37"/>
      <c r="X3054" s="37"/>
      <c r="Y3054" s="37"/>
      <c r="Z3054" s="37"/>
      <c r="AA3054" s="37"/>
      <c r="AB3054" s="37"/>
      <c r="AC3054" s="37"/>
      <c r="AD3054" s="37"/>
      <c r="AE3054" s="37"/>
      <c r="AT3054" s="20" t="s">
        <v>176</v>
      </c>
      <c r="AU3054" s="20" t="s">
        <v>87</v>
      </c>
    </row>
    <row r="3055" spans="1:65" s="13" customFormat="1" ht="22.5">
      <c r="B3055" s="196"/>
      <c r="C3055" s="197"/>
      <c r="D3055" s="189" t="s">
        <v>178</v>
      </c>
      <c r="E3055" s="198" t="s">
        <v>21</v>
      </c>
      <c r="F3055" s="199" t="s">
        <v>3729</v>
      </c>
      <c r="G3055" s="197"/>
      <c r="H3055" s="200">
        <v>370</v>
      </c>
      <c r="I3055" s="201"/>
      <c r="J3055" s="197"/>
      <c r="K3055" s="197"/>
      <c r="L3055" s="202"/>
      <c r="M3055" s="203"/>
      <c r="N3055" s="204"/>
      <c r="O3055" s="204"/>
      <c r="P3055" s="204"/>
      <c r="Q3055" s="204"/>
      <c r="R3055" s="204"/>
      <c r="S3055" s="204"/>
      <c r="T3055" s="205"/>
      <c r="AT3055" s="206" t="s">
        <v>178</v>
      </c>
      <c r="AU3055" s="206" t="s">
        <v>87</v>
      </c>
      <c r="AV3055" s="13" t="s">
        <v>87</v>
      </c>
      <c r="AW3055" s="13" t="s">
        <v>38</v>
      </c>
      <c r="AX3055" s="13" t="s">
        <v>77</v>
      </c>
      <c r="AY3055" s="206" t="s">
        <v>165</v>
      </c>
    </row>
    <row r="3056" spans="1:65" s="13" customFormat="1" ht="22.5">
      <c r="B3056" s="196"/>
      <c r="C3056" s="197"/>
      <c r="D3056" s="189" t="s">
        <v>178</v>
      </c>
      <c r="E3056" s="198" t="s">
        <v>21</v>
      </c>
      <c r="F3056" s="199" t="s">
        <v>3730</v>
      </c>
      <c r="G3056" s="197"/>
      <c r="H3056" s="200">
        <v>22.33</v>
      </c>
      <c r="I3056" s="201"/>
      <c r="J3056" s="197"/>
      <c r="K3056" s="197"/>
      <c r="L3056" s="202"/>
      <c r="M3056" s="203"/>
      <c r="N3056" s="204"/>
      <c r="O3056" s="204"/>
      <c r="P3056" s="204"/>
      <c r="Q3056" s="204"/>
      <c r="R3056" s="204"/>
      <c r="S3056" s="204"/>
      <c r="T3056" s="205"/>
      <c r="AT3056" s="206" t="s">
        <v>178</v>
      </c>
      <c r="AU3056" s="206" t="s">
        <v>87</v>
      </c>
      <c r="AV3056" s="13" t="s">
        <v>87</v>
      </c>
      <c r="AW3056" s="13" t="s">
        <v>38</v>
      </c>
      <c r="AX3056" s="13" t="s">
        <v>77</v>
      </c>
      <c r="AY3056" s="206" t="s">
        <v>165</v>
      </c>
    </row>
    <row r="3057" spans="1:65" s="14" customFormat="1" ht="11.25">
      <c r="B3057" s="207"/>
      <c r="C3057" s="208"/>
      <c r="D3057" s="189" t="s">
        <v>178</v>
      </c>
      <c r="E3057" s="209" t="s">
        <v>21</v>
      </c>
      <c r="F3057" s="210" t="s">
        <v>180</v>
      </c>
      <c r="G3057" s="208"/>
      <c r="H3057" s="211">
        <v>392.33</v>
      </c>
      <c r="I3057" s="212"/>
      <c r="J3057" s="208"/>
      <c r="K3057" s="208"/>
      <c r="L3057" s="213"/>
      <c r="M3057" s="214"/>
      <c r="N3057" s="215"/>
      <c r="O3057" s="215"/>
      <c r="P3057" s="215"/>
      <c r="Q3057" s="215"/>
      <c r="R3057" s="215"/>
      <c r="S3057" s="215"/>
      <c r="T3057" s="216"/>
      <c r="AT3057" s="217" t="s">
        <v>178</v>
      </c>
      <c r="AU3057" s="217" t="s">
        <v>87</v>
      </c>
      <c r="AV3057" s="14" t="s">
        <v>172</v>
      </c>
      <c r="AW3057" s="14" t="s">
        <v>38</v>
      </c>
      <c r="AX3057" s="14" t="s">
        <v>85</v>
      </c>
      <c r="AY3057" s="217" t="s">
        <v>165</v>
      </c>
    </row>
    <row r="3058" spans="1:65" s="2" customFormat="1" ht="24.2" customHeight="1">
      <c r="A3058" s="37"/>
      <c r="B3058" s="38"/>
      <c r="C3058" s="176" t="s">
        <v>3737</v>
      </c>
      <c r="D3058" s="176" t="s">
        <v>167</v>
      </c>
      <c r="E3058" s="177" t="s">
        <v>3738</v>
      </c>
      <c r="F3058" s="178" t="s">
        <v>3739</v>
      </c>
      <c r="G3058" s="179" t="s">
        <v>261</v>
      </c>
      <c r="H3058" s="180">
        <v>4.2249999999999996</v>
      </c>
      <c r="I3058" s="181"/>
      <c r="J3058" s="182">
        <f>ROUND(I3058*H3058,2)</f>
        <v>0</v>
      </c>
      <c r="K3058" s="178" t="s">
        <v>171</v>
      </c>
      <c r="L3058" s="42"/>
      <c r="M3058" s="183" t="s">
        <v>21</v>
      </c>
      <c r="N3058" s="184" t="s">
        <v>48</v>
      </c>
      <c r="O3058" s="67"/>
      <c r="P3058" s="185">
        <f>O3058*H3058</f>
        <v>0</v>
      </c>
      <c r="Q3058" s="185">
        <v>0</v>
      </c>
      <c r="R3058" s="185">
        <f>Q3058*H3058</f>
        <v>0</v>
      </c>
      <c r="S3058" s="185">
        <v>0</v>
      </c>
      <c r="T3058" s="186">
        <f>S3058*H3058</f>
        <v>0</v>
      </c>
      <c r="U3058" s="37"/>
      <c r="V3058" s="37"/>
      <c r="W3058" s="37"/>
      <c r="X3058" s="37"/>
      <c r="Y3058" s="37"/>
      <c r="Z3058" s="37"/>
      <c r="AA3058" s="37"/>
      <c r="AB3058" s="37"/>
      <c r="AC3058" s="37"/>
      <c r="AD3058" s="37"/>
      <c r="AE3058" s="37"/>
      <c r="AR3058" s="187" t="s">
        <v>286</v>
      </c>
      <c r="AT3058" s="187" t="s">
        <v>167</v>
      </c>
      <c r="AU3058" s="187" t="s">
        <v>87</v>
      </c>
      <c r="AY3058" s="20" t="s">
        <v>165</v>
      </c>
      <c r="BE3058" s="188">
        <f>IF(N3058="základní",J3058,0)</f>
        <v>0</v>
      </c>
      <c r="BF3058" s="188">
        <f>IF(N3058="snížená",J3058,0)</f>
        <v>0</v>
      </c>
      <c r="BG3058" s="188">
        <f>IF(N3058="zákl. přenesená",J3058,0)</f>
        <v>0</v>
      </c>
      <c r="BH3058" s="188">
        <f>IF(N3058="sníž. přenesená",J3058,0)</f>
        <v>0</v>
      </c>
      <c r="BI3058" s="188">
        <f>IF(N3058="nulová",J3058,0)</f>
        <v>0</v>
      </c>
      <c r="BJ3058" s="20" t="s">
        <v>85</v>
      </c>
      <c r="BK3058" s="188">
        <f>ROUND(I3058*H3058,2)</f>
        <v>0</v>
      </c>
      <c r="BL3058" s="20" t="s">
        <v>286</v>
      </c>
      <c r="BM3058" s="187" t="s">
        <v>3740</v>
      </c>
    </row>
    <row r="3059" spans="1:65" s="2" customFormat="1" ht="29.25">
      <c r="A3059" s="37"/>
      <c r="B3059" s="38"/>
      <c r="C3059" s="39"/>
      <c r="D3059" s="189" t="s">
        <v>174</v>
      </c>
      <c r="E3059" s="39"/>
      <c r="F3059" s="190" t="s">
        <v>3741</v>
      </c>
      <c r="G3059" s="39"/>
      <c r="H3059" s="39"/>
      <c r="I3059" s="191"/>
      <c r="J3059" s="39"/>
      <c r="K3059" s="39"/>
      <c r="L3059" s="42"/>
      <c r="M3059" s="192"/>
      <c r="N3059" s="193"/>
      <c r="O3059" s="67"/>
      <c r="P3059" s="67"/>
      <c r="Q3059" s="67"/>
      <c r="R3059" s="67"/>
      <c r="S3059" s="67"/>
      <c r="T3059" s="68"/>
      <c r="U3059" s="37"/>
      <c r="V3059" s="37"/>
      <c r="W3059" s="37"/>
      <c r="X3059" s="37"/>
      <c r="Y3059" s="37"/>
      <c r="Z3059" s="37"/>
      <c r="AA3059" s="37"/>
      <c r="AB3059" s="37"/>
      <c r="AC3059" s="37"/>
      <c r="AD3059" s="37"/>
      <c r="AE3059" s="37"/>
      <c r="AT3059" s="20" t="s">
        <v>174</v>
      </c>
      <c r="AU3059" s="20" t="s">
        <v>87</v>
      </c>
    </row>
    <row r="3060" spans="1:65" s="2" customFormat="1" ht="11.25">
      <c r="A3060" s="37"/>
      <c r="B3060" s="38"/>
      <c r="C3060" s="39"/>
      <c r="D3060" s="194" t="s">
        <v>176</v>
      </c>
      <c r="E3060" s="39"/>
      <c r="F3060" s="195" t="s">
        <v>3742</v>
      </c>
      <c r="G3060" s="39"/>
      <c r="H3060" s="39"/>
      <c r="I3060" s="191"/>
      <c r="J3060" s="39"/>
      <c r="K3060" s="39"/>
      <c r="L3060" s="42"/>
      <c r="M3060" s="192"/>
      <c r="N3060" s="193"/>
      <c r="O3060" s="67"/>
      <c r="P3060" s="67"/>
      <c r="Q3060" s="67"/>
      <c r="R3060" s="67"/>
      <c r="S3060" s="67"/>
      <c r="T3060" s="68"/>
      <c r="U3060" s="37"/>
      <c r="V3060" s="37"/>
      <c r="W3060" s="37"/>
      <c r="X3060" s="37"/>
      <c r="Y3060" s="37"/>
      <c r="Z3060" s="37"/>
      <c r="AA3060" s="37"/>
      <c r="AB3060" s="37"/>
      <c r="AC3060" s="37"/>
      <c r="AD3060" s="37"/>
      <c r="AE3060" s="37"/>
      <c r="AT3060" s="20" t="s">
        <v>176</v>
      </c>
      <c r="AU3060" s="20" t="s">
        <v>87</v>
      </c>
    </row>
    <row r="3061" spans="1:65" s="12" customFormat="1" ht="22.9" customHeight="1">
      <c r="B3061" s="160"/>
      <c r="C3061" s="161"/>
      <c r="D3061" s="162" t="s">
        <v>76</v>
      </c>
      <c r="E3061" s="174" t="s">
        <v>3743</v>
      </c>
      <c r="F3061" s="174" t="s">
        <v>3744</v>
      </c>
      <c r="G3061" s="161"/>
      <c r="H3061" s="161"/>
      <c r="I3061" s="164"/>
      <c r="J3061" s="175">
        <f>BK3061</f>
        <v>0</v>
      </c>
      <c r="K3061" s="161"/>
      <c r="L3061" s="166"/>
      <c r="M3061" s="167"/>
      <c r="N3061" s="168"/>
      <c r="O3061" s="168"/>
      <c r="P3061" s="169">
        <f>SUM(P3062:P3076)</f>
        <v>0</v>
      </c>
      <c r="Q3061" s="168"/>
      <c r="R3061" s="169">
        <f>SUM(R3062:R3076)</f>
        <v>2.0009599999999999E-2</v>
      </c>
      <c r="S3061" s="168"/>
      <c r="T3061" s="170">
        <f>SUM(T3062:T3076)</f>
        <v>0</v>
      </c>
      <c r="AR3061" s="171" t="s">
        <v>87</v>
      </c>
      <c r="AT3061" s="172" t="s">
        <v>76</v>
      </c>
      <c r="AU3061" s="172" t="s">
        <v>85</v>
      </c>
      <c r="AY3061" s="171" t="s">
        <v>165</v>
      </c>
      <c r="BK3061" s="173">
        <f>SUM(BK3062:BK3076)</f>
        <v>0</v>
      </c>
    </row>
    <row r="3062" spans="1:65" s="2" customFormat="1" ht="24.2" customHeight="1">
      <c r="A3062" s="37"/>
      <c r="B3062" s="38"/>
      <c r="C3062" s="176" t="s">
        <v>3745</v>
      </c>
      <c r="D3062" s="176" t="s">
        <v>167</v>
      </c>
      <c r="E3062" s="177" t="s">
        <v>3746</v>
      </c>
      <c r="F3062" s="178" t="s">
        <v>3747</v>
      </c>
      <c r="G3062" s="179" t="s">
        <v>170</v>
      </c>
      <c r="H3062" s="180">
        <v>5.4080000000000004</v>
      </c>
      <c r="I3062" s="181"/>
      <c r="J3062" s="182">
        <f>ROUND(I3062*H3062,2)</f>
        <v>0</v>
      </c>
      <c r="K3062" s="178" t="s">
        <v>171</v>
      </c>
      <c r="L3062" s="42"/>
      <c r="M3062" s="183" t="s">
        <v>21</v>
      </c>
      <c r="N3062" s="184" t="s">
        <v>48</v>
      </c>
      <c r="O3062" s="67"/>
      <c r="P3062" s="185">
        <f>O3062*H3062</f>
        <v>0</v>
      </c>
      <c r="Q3062" s="185">
        <v>2.9999999999999997E-4</v>
      </c>
      <c r="R3062" s="185">
        <f>Q3062*H3062</f>
        <v>1.6224E-3</v>
      </c>
      <c r="S3062" s="185">
        <v>0</v>
      </c>
      <c r="T3062" s="186">
        <f>S3062*H3062</f>
        <v>0</v>
      </c>
      <c r="U3062" s="37"/>
      <c r="V3062" s="37"/>
      <c r="W3062" s="37"/>
      <c r="X3062" s="37"/>
      <c r="Y3062" s="37"/>
      <c r="Z3062" s="37"/>
      <c r="AA3062" s="37"/>
      <c r="AB3062" s="37"/>
      <c r="AC3062" s="37"/>
      <c r="AD3062" s="37"/>
      <c r="AE3062" s="37"/>
      <c r="AR3062" s="187" t="s">
        <v>286</v>
      </c>
      <c r="AT3062" s="187" t="s">
        <v>167</v>
      </c>
      <c r="AU3062" s="187" t="s">
        <v>87</v>
      </c>
      <c r="AY3062" s="20" t="s">
        <v>165</v>
      </c>
      <c r="BE3062" s="188">
        <f>IF(N3062="základní",J3062,0)</f>
        <v>0</v>
      </c>
      <c r="BF3062" s="188">
        <f>IF(N3062="snížená",J3062,0)</f>
        <v>0</v>
      </c>
      <c r="BG3062" s="188">
        <f>IF(N3062="zákl. přenesená",J3062,0)</f>
        <v>0</v>
      </c>
      <c r="BH3062" s="188">
        <f>IF(N3062="sníž. přenesená",J3062,0)</f>
        <v>0</v>
      </c>
      <c r="BI3062" s="188">
        <f>IF(N3062="nulová",J3062,0)</f>
        <v>0</v>
      </c>
      <c r="BJ3062" s="20" t="s">
        <v>85</v>
      </c>
      <c r="BK3062" s="188">
        <f>ROUND(I3062*H3062,2)</f>
        <v>0</v>
      </c>
      <c r="BL3062" s="20" t="s">
        <v>286</v>
      </c>
      <c r="BM3062" s="187" t="s">
        <v>3748</v>
      </c>
    </row>
    <row r="3063" spans="1:65" s="2" customFormat="1" ht="11.25">
      <c r="A3063" s="37"/>
      <c r="B3063" s="38"/>
      <c r="C3063" s="39"/>
      <c r="D3063" s="189" t="s">
        <v>174</v>
      </c>
      <c r="E3063" s="39"/>
      <c r="F3063" s="190" t="s">
        <v>3749</v>
      </c>
      <c r="G3063" s="39"/>
      <c r="H3063" s="39"/>
      <c r="I3063" s="191"/>
      <c r="J3063" s="39"/>
      <c r="K3063" s="39"/>
      <c r="L3063" s="42"/>
      <c r="M3063" s="192"/>
      <c r="N3063" s="193"/>
      <c r="O3063" s="67"/>
      <c r="P3063" s="67"/>
      <c r="Q3063" s="67"/>
      <c r="R3063" s="67"/>
      <c r="S3063" s="67"/>
      <c r="T3063" s="68"/>
      <c r="U3063" s="37"/>
      <c r="V3063" s="37"/>
      <c r="W3063" s="37"/>
      <c r="X3063" s="37"/>
      <c r="Y3063" s="37"/>
      <c r="Z3063" s="37"/>
      <c r="AA3063" s="37"/>
      <c r="AB3063" s="37"/>
      <c r="AC3063" s="37"/>
      <c r="AD3063" s="37"/>
      <c r="AE3063" s="37"/>
      <c r="AT3063" s="20" t="s">
        <v>174</v>
      </c>
      <c r="AU3063" s="20" t="s">
        <v>87</v>
      </c>
    </row>
    <row r="3064" spans="1:65" s="2" customFormat="1" ht="11.25">
      <c r="A3064" s="37"/>
      <c r="B3064" s="38"/>
      <c r="C3064" s="39"/>
      <c r="D3064" s="194" t="s">
        <v>176</v>
      </c>
      <c r="E3064" s="39"/>
      <c r="F3064" s="195" t="s">
        <v>3750</v>
      </c>
      <c r="G3064" s="39"/>
      <c r="H3064" s="39"/>
      <c r="I3064" s="191"/>
      <c r="J3064" s="39"/>
      <c r="K3064" s="39"/>
      <c r="L3064" s="42"/>
      <c r="M3064" s="192"/>
      <c r="N3064" s="193"/>
      <c r="O3064" s="67"/>
      <c r="P3064" s="67"/>
      <c r="Q3064" s="67"/>
      <c r="R3064" s="67"/>
      <c r="S3064" s="67"/>
      <c r="T3064" s="68"/>
      <c r="U3064" s="37"/>
      <c r="V3064" s="37"/>
      <c r="W3064" s="37"/>
      <c r="X3064" s="37"/>
      <c r="Y3064" s="37"/>
      <c r="Z3064" s="37"/>
      <c r="AA3064" s="37"/>
      <c r="AB3064" s="37"/>
      <c r="AC3064" s="37"/>
      <c r="AD3064" s="37"/>
      <c r="AE3064" s="37"/>
      <c r="AT3064" s="20" t="s">
        <v>176</v>
      </c>
      <c r="AU3064" s="20" t="s">
        <v>87</v>
      </c>
    </row>
    <row r="3065" spans="1:65" s="13" customFormat="1" ht="11.25">
      <c r="B3065" s="196"/>
      <c r="C3065" s="197"/>
      <c r="D3065" s="189" t="s">
        <v>178</v>
      </c>
      <c r="E3065" s="198" t="s">
        <v>21</v>
      </c>
      <c r="F3065" s="199" t="s">
        <v>3751</v>
      </c>
      <c r="G3065" s="197"/>
      <c r="H3065" s="200">
        <v>3.528</v>
      </c>
      <c r="I3065" s="201"/>
      <c r="J3065" s="197"/>
      <c r="K3065" s="197"/>
      <c r="L3065" s="202"/>
      <c r="M3065" s="203"/>
      <c r="N3065" s="204"/>
      <c r="O3065" s="204"/>
      <c r="P3065" s="204"/>
      <c r="Q3065" s="204"/>
      <c r="R3065" s="204"/>
      <c r="S3065" s="204"/>
      <c r="T3065" s="205"/>
      <c r="AT3065" s="206" t="s">
        <v>178</v>
      </c>
      <c r="AU3065" s="206" t="s">
        <v>87</v>
      </c>
      <c r="AV3065" s="13" t="s">
        <v>87</v>
      </c>
      <c r="AW3065" s="13" t="s">
        <v>38</v>
      </c>
      <c r="AX3065" s="13" t="s">
        <v>77</v>
      </c>
      <c r="AY3065" s="206" t="s">
        <v>165</v>
      </c>
    </row>
    <row r="3066" spans="1:65" s="13" customFormat="1" ht="11.25">
      <c r="B3066" s="196"/>
      <c r="C3066" s="197"/>
      <c r="D3066" s="189" t="s">
        <v>178</v>
      </c>
      <c r="E3066" s="198" t="s">
        <v>21</v>
      </c>
      <c r="F3066" s="199" t="s">
        <v>3752</v>
      </c>
      <c r="G3066" s="197"/>
      <c r="H3066" s="200">
        <v>1.88</v>
      </c>
      <c r="I3066" s="201"/>
      <c r="J3066" s="197"/>
      <c r="K3066" s="197"/>
      <c r="L3066" s="202"/>
      <c r="M3066" s="203"/>
      <c r="N3066" s="204"/>
      <c r="O3066" s="204"/>
      <c r="P3066" s="204"/>
      <c r="Q3066" s="204"/>
      <c r="R3066" s="204"/>
      <c r="S3066" s="204"/>
      <c r="T3066" s="205"/>
      <c r="AT3066" s="206" t="s">
        <v>178</v>
      </c>
      <c r="AU3066" s="206" t="s">
        <v>87</v>
      </c>
      <c r="AV3066" s="13" t="s">
        <v>87</v>
      </c>
      <c r="AW3066" s="13" t="s">
        <v>38</v>
      </c>
      <c r="AX3066" s="13" t="s">
        <v>77</v>
      </c>
      <c r="AY3066" s="206" t="s">
        <v>165</v>
      </c>
    </row>
    <row r="3067" spans="1:65" s="14" customFormat="1" ht="11.25">
      <c r="B3067" s="207"/>
      <c r="C3067" s="208"/>
      <c r="D3067" s="189" t="s">
        <v>178</v>
      </c>
      <c r="E3067" s="209" t="s">
        <v>21</v>
      </c>
      <c r="F3067" s="210" t="s">
        <v>180</v>
      </c>
      <c r="G3067" s="208"/>
      <c r="H3067" s="211">
        <v>5.4080000000000004</v>
      </c>
      <c r="I3067" s="212"/>
      <c r="J3067" s="208"/>
      <c r="K3067" s="208"/>
      <c r="L3067" s="213"/>
      <c r="M3067" s="214"/>
      <c r="N3067" s="215"/>
      <c r="O3067" s="215"/>
      <c r="P3067" s="215"/>
      <c r="Q3067" s="215"/>
      <c r="R3067" s="215"/>
      <c r="S3067" s="215"/>
      <c r="T3067" s="216"/>
      <c r="AT3067" s="217" t="s">
        <v>178</v>
      </c>
      <c r="AU3067" s="217" t="s">
        <v>87</v>
      </c>
      <c r="AV3067" s="14" t="s">
        <v>172</v>
      </c>
      <c r="AW3067" s="14" t="s">
        <v>38</v>
      </c>
      <c r="AX3067" s="14" t="s">
        <v>85</v>
      </c>
      <c r="AY3067" s="217" t="s">
        <v>165</v>
      </c>
    </row>
    <row r="3068" spans="1:65" s="2" customFormat="1" ht="24.2" customHeight="1">
      <c r="A3068" s="37"/>
      <c r="B3068" s="38"/>
      <c r="C3068" s="176" t="s">
        <v>3753</v>
      </c>
      <c r="D3068" s="176" t="s">
        <v>167</v>
      </c>
      <c r="E3068" s="177" t="s">
        <v>3754</v>
      </c>
      <c r="F3068" s="178" t="s">
        <v>3755</v>
      </c>
      <c r="G3068" s="179" t="s">
        <v>170</v>
      </c>
      <c r="H3068" s="180">
        <v>5.4080000000000004</v>
      </c>
      <c r="I3068" s="181"/>
      <c r="J3068" s="182">
        <f>ROUND(I3068*H3068,2)</f>
        <v>0</v>
      </c>
      <c r="K3068" s="178" t="s">
        <v>171</v>
      </c>
      <c r="L3068" s="42"/>
      <c r="M3068" s="183" t="s">
        <v>21</v>
      </c>
      <c r="N3068" s="184" t="s">
        <v>48</v>
      </c>
      <c r="O3068" s="67"/>
      <c r="P3068" s="185">
        <f>O3068*H3068</f>
        <v>0</v>
      </c>
      <c r="Q3068" s="185">
        <v>3.3999999999999998E-3</v>
      </c>
      <c r="R3068" s="185">
        <f>Q3068*H3068</f>
        <v>1.8387199999999999E-2</v>
      </c>
      <c r="S3068" s="185">
        <v>0</v>
      </c>
      <c r="T3068" s="186">
        <f>S3068*H3068</f>
        <v>0</v>
      </c>
      <c r="U3068" s="37"/>
      <c r="V3068" s="37"/>
      <c r="W3068" s="37"/>
      <c r="X3068" s="37"/>
      <c r="Y3068" s="37"/>
      <c r="Z3068" s="37"/>
      <c r="AA3068" s="37"/>
      <c r="AB3068" s="37"/>
      <c r="AC3068" s="37"/>
      <c r="AD3068" s="37"/>
      <c r="AE3068" s="37"/>
      <c r="AR3068" s="187" t="s">
        <v>286</v>
      </c>
      <c r="AT3068" s="187" t="s">
        <v>167</v>
      </c>
      <c r="AU3068" s="187" t="s">
        <v>87</v>
      </c>
      <c r="AY3068" s="20" t="s">
        <v>165</v>
      </c>
      <c r="BE3068" s="188">
        <f>IF(N3068="základní",J3068,0)</f>
        <v>0</v>
      </c>
      <c r="BF3068" s="188">
        <f>IF(N3068="snížená",J3068,0)</f>
        <v>0</v>
      </c>
      <c r="BG3068" s="188">
        <f>IF(N3068="zákl. přenesená",J3068,0)</f>
        <v>0</v>
      </c>
      <c r="BH3068" s="188">
        <f>IF(N3068="sníž. přenesená",J3068,0)</f>
        <v>0</v>
      </c>
      <c r="BI3068" s="188">
        <f>IF(N3068="nulová",J3068,0)</f>
        <v>0</v>
      </c>
      <c r="BJ3068" s="20" t="s">
        <v>85</v>
      </c>
      <c r="BK3068" s="188">
        <f>ROUND(I3068*H3068,2)</f>
        <v>0</v>
      </c>
      <c r="BL3068" s="20" t="s">
        <v>286</v>
      </c>
      <c r="BM3068" s="187" t="s">
        <v>3756</v>
      </c>
    </row>
    <row r="3069" spans="1:65" s="2" customFormat="1" ht="11.25">
      <c r="A3069" s="37"/>
      <c r="B3069" s="38"/>
      <c r="C3069" s="39"/>
      <c r="D3069" s="189" t="s">
        <v>174</v>
      </c>
      <c r="E3069" s="39"/>
      <c r="F3069" s="190" t="s">
        <v>3757</v>
      </c>
      <c r="G3069" s="39"/>
      <c r="H3069" s="39"/>
      <c r="I3069" s="191"/>
      <c r="J3069" s="39"/>
      <c r="K3069" s="39"/>
      <c r="L3069" s="42"/>
      <c r="M3069" s="192"/>
      <c r="N3069" s="193"/>
      <c r="O3069" s="67"/>
      <c r="P3069" s="67"/>
      <c r="Q3069" s="67"/>
      <c r="R3069" s="67"/>
      <c r="S3069" s="67"/>
      <c r="T3069" s="68"/>
      <c r="U3069" s="37"/>
      <c r="V3069" s="37"/>
      <c r="W3069" s="37"/>
      <c r="X3069" s="37"/>
      <c r="Y3069" s="37"/>
      <c r="Z3069" s="37"/>
      <c r="AA3069" s="37"/>
      <c r="AB3069" s="37"/>
      <c r="AC3069" s="37"/>
      <c r="AD3069" s="37"/>
      <c r="AE3069" s="37"/>
      <c r="AT3069" s="20" t="s">
        <v>174</v>
      </c>
      <c r="AU3069" s="20" t="s">
        <v>87</v>
      </c>
    </row>
    <row r="3070" spans="1:65" s="2" customFormat="1" ht="11.25">
      <c r="A3070" s="37"/>
      <c r="B3070" s="38"/>
      <c r="C3070" s="39"/>
      <c r="D3070" s="194" t="s">
        <v>176</v>
      </c>
      <c r="E3070" s="39"/>
      <c r="F3070" s="195" t="s">
        <v>3758</v>
      </c>
      <c r="G3070" s="39"/>
      <c r="H3070" s="39"/>
      <c r="I3070" s="191"/>
      <c r="J3070" s="39"/>
      <c r="K3070" s="39"/>
      <c r="L3070" s="42"/>
      <c r="M3070" s="192"/>
      <c r="N3070" s="193"/>
      <c r="O3070" s="67"/>
      <c r="P3070" s="67"/>
      <c r="Q3070" s="67"/>
      <c r="R3070" s="67"/>
      <c r="S3070" s="67"/>
      <c r="T3070" s="68"/>
      <c r="U3070" s="37"/>
      <c r="V3070" s="37"/>
      <c r="W3070" s="37"/>
      <c r="X3070" s="37"/>
      <c r="Y3070" s="37"/>
      <c r="Z3070" s="37"/>
      <c r="AA3070" s="37"/>
      <c r="AB3070" s="37"/>
      <c r="AC3070" s="37"/>
      <c r="AD3070" s="37"/>
      <c r="AE3070" s="37"/>
      <c r="AT3070" s="20" t="s">
        <v>176</v>
      </c>
      <c r="AU3070" s="20" t="s">
        <v>87</v>
      </c>
    </row>
    <row r="3071" spans="1:65" s="13" customFormat="1" ht="11.25">
      <c r="B3071" s="196"/>
      <c r="C3071" s="197"/>
      <c r="D3071" s="189" t="s">
        <v>178</v>
      </c>
      <c r="E3071" s="198" t="s">
        <v>21</v>
      </c>
      <c r="F3071" s="199" t="s">
        <v>3751</v>
      </c>
      <c r="G3071" s="197"/>
      <c r="H3071" s="200">
        <v>3.528</v>
      </c>
      <c r="I3071" s="201"/>
      <c r="J3071" s="197"/>
      <c r="K3071" s="197"/>
      <c r="L3071" s="202"/>
      <c r="M3071" s="203"/>
      <c r="N3071" s="204"/>
      <c r="O3071" s="204"/>
      <c r="P3071" s="204"/>
      <c r="Q3071" s="204"/>
      <c r="R3071" s="204"/>
      <c r="S3071" s="204"/>
      <c r="T3071" s="205"/>
      <c r="AT3071" s="206" t="s">
        <v>178</v>
      </c>
      <c r="AU3071" s="206" t="s">
        <v>87</v>
      </c>
      <c r="AV3071" s="13" t="s">
        <v>87</v>
      </c>
      <c r="AW3071" s="13" t="s">
        <v>38</v>
      </c>
      <c r="AX3071" s="13" t="s">
        <v>77</v>
      </c>
      <c r="AY3071" s="206" t="s">
        <v>165</v>
      </c>
    </row>
    <row r="3072" spans="1:65" s="13" customFormat="1" ht="11.25">
      <c r="B3072" s="196"/>
      <c r="C3072" s="197"/>
      <c r="D3072" s="189" t="s">
        <v>178</v>
      </c>
      <c r="E3072" s="198" t="s">
        <v>21</v>
      </c>
      <c r="F3072" s="199" t="s">
        <v>3752</v>
      </c>
      <c r="G3072" s="197"/>
      <c r="H3072" s="200">
        <v>1.88</v>
      </c>
      <c r="I3072" s="201"/>
      <c r="J3072" s="197"/>
      <c r="K3072" s="197"/>
      <c r="L3072" s="202"/>
      <c r="M3072" s="203"/>
      <c r="N3072" s="204"/>
      <c r="O3072" s="204"/>
      <c r="P3072" s="204"/>
      <c r="Q3072" s="204"/>
      <c r="R3072" s="204"/>
      <c r="S3072" s="204"/>
      <c r="T3072" s="205"/>
      <c r="AT3072" s="206" t="s">
        <v>178</v>
      </c>
      <c r="AU3072" s="206" t="s">
        <v>87</v>
      </c>
      <c r="AV3072" s="13" t="s">
        <v>87</v>
      </c>
      <c r="AW3072" s="13" t="s">
        <v>38</v>
      </c>
      <c r="AX3072" s="13" t="s">
        <v>77</v>
      </c>
      <c r="AY3072" s="206" t="s">
        <v>165</v>
      </c>
    </row>
    <row r="3073" spans="1:65" s="14" customFormat="1" ht="11.25">
      <c r="B3073" s="207"/>
      <c r="C3073" s="208"/>
      <c r="D3073" s="189" t="s">
        <v>178</v>
      </c>
      <c r="E3073" s="209" t="s">
        <v>21</v>
      </c>
      <c r="F3073" s="210" t="s">
        <v>180</v>
      </c>
      <c r="G3073" s="208"/>
      <c r="H3073" s="211">
        <v>5.4080000000000004</v>
      </c>
      <c r="I3073" s="212"/>
      <c r="J3073" s="208"/>
      <c r="K3073" s="208"/>
      <c r="L3073" s="213"/>
      <c r="M3073" s="214"/>
      <c r="N3073" s="215"/>
      <c r="O3073" s="215"/>
      <c r="P3073" s="215"/>
      <c r="Q3073" s="215"/>
      <c r="R3073" s="215"/>
      <c r="S3073" s="215"/>
      <c r="T3073" s="216"/>
      <c r="AT3073" s="217" t="s">
        <v>178</v>
      </c>
      <c r="AU3073" s="217" t="s">
        <v>87</v>
      </c>
      <c r="AV3073" s="14" t="s">
        <v>172</v>
      </c>
      <c r="AW3073" s="14" t="s">
        <v>38</v>
      </c>
      <c r="AX3073" s="14" t="s">
        <v>85</v>
      </c>
      <c r="AY3073" s="217" t="s">
        <v>165</v>
      </c>
    </row>
    <row r="3074" spans="1:65" s="2" customFormat="1" ht="24.2" customHeight="1">
      <c r="A3074" s="37"/>
      <c r="B3074" s="38"/>
      <c r="C3074" s="176" t="s">
        <v>3759</v>
      </c>
      <c r="D3074" s="176" t="s">
        <v>167</v>
      </c>
      <c r="E3074" s="177" t="s">
        <v>3760</v>
      </c>
      <c r="F3074" s="178" t="s">
        <v>3761</v>
      </c>
      <c r="G3074" s="179" t="s">
        <v>261</v>
      </c>
      <c r="H3074" s="180">
        <v>0.02</v>
      </c>
      <c r="I3074" s="181"/>
      <c r="J3074" s="182">
        <f>ROUND(I3074*H3074,2)</f>
        <v>0</v>
      </c>
      <c r="K3074" s="178" t="s">
        <v>171</v>
      </c>
      <c r="L3074" s="42"/>
      <c r="M3074" s="183" t="s">
        <v>21</v>
      </c>
      <c r="N3074" s="184" t="s">
        <v>48</v>
      </c>
      <c r="O3074" s="67"/>
      <c r="P3074" s="185">
        <f>O3074*H3074</f>
        <v>0</v>
      </c>
      <c r="Q3074" s="185">
        <v>0</v>
      </c>
      <c r="R3074" s="185">
        <f>Q3074*H3074</f>
        <v>0</v>
      </c>
      <c r="S3074" s="185">
        <v>0</v>
      </c>
      <c r="T3074" s="186">
        <f>S3074*H3074</f>
        <v>0</v>
      </c>
      <c r="U3074" s="37"/>
      <c r="V3074" s="37"/>
      <c r="W3074" s="37"/>
      <c r="X3074" s="37"/>
      <c r="Y3074" s="37"/>
      <c r="Z3074" s="37"/>
      <c r="AA3074" s="37"/>
      <c r="AB3074" s="37"/>
      <c r="AC3074" s="37"/>
      <c r="AD3074" s="37"/>
      <c r="AE3074" s="37"/>
      <c r="AR3074" s="187" t="s">
        <v>286</v>
      </c>
      <c r="AT3074" s="187" t="s">
        <v>167</v>
      </c>
      <c r="AU3074" s="187" t="s">
        <v>87</v>
      </c>
      <c r="AY3074" s="20" t="s">
        <v>165</v>
      </c>
      <c r="BE3074" s="188">
        <f>IF(N3074="základní",J3074,0)</f>
        <v>0</v>
      </c>
      <c r="BF3074" s="188">
        <f>IF(N3074="snížená",J3074,0)</f>
        <v>0</v>
      </c>
      <c r="BG3074" s="188">
        <f>IF(N3074="zákl. přenesená",J3074,0)</f>
        <v>0</v>
      </c>
      <c r="BH3074" s="188">
        <f>IF(N3074="sníž. přenesená",J3074,0)</f>
        <v>0</v>
      </c>
      <c r="BI3074" s="188">
        <f>IF(N3074="nulová",J3074,0)</f>
        <v>0</v>
      </c>
      <c r="BJ3074" s="20" t="s">
        <v>85</v>
      </c>
      <c r="BK3074" s="188">
        <f>ROUND(I3074*H3074,2)</f>
        <v>0</v>
      </c>
      <c r="BL3074" s="20" t="s">
        <v>286</v>
      </c>
      <c r="BM3074" s="187" t="s">
        <v>3762</v>
      </c>
    </row>
    <row r="3075" spans="1:65" s="2" customFormat="1" ht="29.25">
      <c r="A3075" s="37"/>
      <c r="B3075" s="38"/>
      <c r="C3075" s="39"/>
      <c r="D3075" s="189" t="s">
        <v>174</v>
      </c>
      <c r="E3075" s="39"/>
      <c r="F3075" s="190" t="s">
        <v>3763</v>
      </c>
      <c r="G3075" s="39"/>
      <c r="H3075" s="39"/>
      <c r="I3075" s="191"/>
      <c r="J3075" s="39"/>
      <c r="K3075" s="39"/>
      <c r="L3075" s="42"/>
      <c r="M3075" s="192"/>
      <c r="N3075" s="193"/>
      <c r="O3075" s="67"/>
      <c r="P3075" s="67"/>
      <c r="Q3075" s="67"/>
      <c r="R3075" s="67"/>
      <c r="S3075" s="67"/>
      <c r="T3075" s="68"/>
      <c r="U3075" s="37"/>
      <c r="V3075" s="37"/>
      <c r="W3075" s="37"/>
      <c r="X3075" s="37"/>
      <c r="Y3075" s="37"/>
      <c r="Z3075" s="37"/>
      <c r="AA3075" s="37"/>
      <c r="AB3075" s="37"/>
      <c r="AC3075" s="37"/>
      <c r="AD3075" s="37"/>
      <c r="AE3075" s="37"/>
      <c r="AT3075" s="20" t="s">
        <v>174</v>
      </c>
      <c r="AU3075" s="20" t="s">
        <v>87</v>
      </c>
    </row>
    <row r="3076" spans="1:65" s="2" customFormat="1" ht="11.25">
      <c r="A3076" s="37"/>
      <c r="B3076" s="38"/>
      <c r="C3076" s="39"/>
      <c r="D3076" s="194" t="s">
        <v>176</v>
      </c>
      <c r="E3076" s="39"/>
      <c r="F3076" s="195" t="s">
        <v>3764</v>
      </c>
      <c r="G3076" s="39"/>
      <c r="H3076" s="39"/>
      <c r="I3076" s="191"/>
      <c r="J3076" s="39"/>
      <c r="K3076" s="39"/>
      <c r="L3076" s="42"/>
      <c r="M3076" s="192"/>
      <c r="N3076" s="193"/>
      <c r="O3076" s="67"/>
      <c r="P3076" s="67"/>
      <c r="Q3076" s="67"/>
      <c r="R3076" s="67"/>
      <c r="S3076" s="67"/>
      <c r="T3076" s="68"/>
      <c r="U3076" s="37"/>
      <c r="V3076" s="37"/>
      <c r="W3076" s="37"/>
      <c r="X3076" s="37"/>
      <c r="Y3076" s="37"/>
      <c r="Z3076" s="37"/>
      <c r="AA3076" s="37"/>
      <c r="AB3076" s="37"/>
      <c r="AC3076" s="37"/>
      <c r="AD3076" s="37"/>
      <c r="AE3076" s="37"/>
      <c r="AT3076" s="20" t="s">
        <v>176</v>
      </c>
      <c r="AU3076" s="20" t="s">
        <v>87</v>
      </c>
    </row>
    <row r="3077" spans="1:65" s="12" customFormat="1" ht="22.9" customHeight="1">
      <c r="B3077" s="160"/>
      <c r="C3077" s="161"/>
      <c r="D3077" s="162" t="s">
        <v>76</v>
      </c>
      <c r="E3077" s="174" t="s">
        <v>14</v>
      </c>
      <c r="F3077" s="174" t="s">
        <v>3765</v>
      </c>
      <c r="G3077" s="161"/>
      <c r="H3077" s="161"/>
      <c r="I3077" s="164"/>
      <c r="J3077" s="175">
        <f>BK3077</f>
        <v>0</v>
      </c>
      <c r="K3077" s="161"/>
      <c r="L3077" s="166"/>
      <c r="M3077" s="167"/>
      <c r="N3077" s="168"/>
      <c r="O3077" s="168"/>
      <c r="P3077" s="169">
        <f>SUM(P3078:P3208)</f>
        <v>0</v>
      </c>
      <c r="Q3077" s="168"/>
      <c r="R3077" s="169">
        <f>SUM(R3078:R3208)</f>
        <v>5.9340822899999992</v>
      </c>
      <c r="S3077" s="168"/>
      <c r="T3077" s="170">
        <f>SUM(T3078:T3208)</f>
        <v>0</v>
      </c>
      <c r="AR3077" s="171" t="s">
        <v>87</v>
      </c>
      <c r="AT3077" s="172" t="s">
        <v>76</v>
      </c>
      <c r="AU3077" s="172" t="s">
        <v>85</v>
      </c>
      <c r="AY3077" s="171" t="s">
        <v>165</v>
      </c>
      <c r="BK3077" s="173">
        <f>SUM(BK3078:BK3208)</f>
        <v>0</v>
      </c>
    </row>
    <row r="3078" spans="1:65" s="2" customFormat="1" ht="24.2" customHeight="1">
      <c r="A3078" s="37"/>
      <c r="B3078" s="38"/>
      <c r="C3078" s="176" t="s">
        <v>3766</v>
      </c>
      <c r="D3078" s="176" t="s">
        <v>167</v>
      </c>
      <c r="E3078" s="177" t="s">
        <v>1078</v>
      </c>
      <c r="F3078" s="178" t="s">
        <v>3767</v>
      </c>
      <c r="G3078" s="179" t="s">
        <v>189</v>
      </c>
      <c r="H3078" s="180">
        <v>48.89</v>
      </c>
      <c r="I3078" s="181"/>
      <c r="J3078" s="182">
        <f>ROUND(I3078*H3078,2)</f>
        <v>0</v>
      </c>
      <c r="K3078" s="178" t="s">
        <v>21</v>
      </c>
      <c r="L3078" s="42"/>
      <c r="M3078" s="183" t="s">
        <v>21</v>
      </c>
      <c r="N3078" s="184" t="s">
        <v>48</v>
      </c>
      <c r="O3078" s="67"/>
      <c r="P3078" s="185">
        <f>O3078*H3078</f>
        <v>0</v>
      </c>
      <c r="Q3078" s="185">
        <v>0</v>
      </c>
      <c r="R3078" s="185">
        <f>Q3078*H3078</f>
        <v>0</v>
      </c>
      <c r="S3078" s="185">
        <v>0</v>
      </c>
      <c r="T3078" s="186">
        <f>S3078*H3078</f>
        <v>0</v>
      </c>
      <c r="U3078" s="37"/>
      <c r="V3078" s="37"/>
      <c r="W3078" s="37"/>
      <c r="X3078" s="37"/>
      <c r="Y3078" s="37"/>
      <c r="Z3078" s="37"/>
      <c r="AA3078" s="37"/>
      <c r="AB3078" s="37"/>
      <c r="AC3078" s="37"/>
      <c r="AD3078" s="37"/>
      <c r="AE3078" s="37"/>
      <c r="AR3078" s="187" t="s">
        <v>286</v>
      </c>
      <c r="AT3078" s="187" t="s">
        <v>167</v>
      </c>
      <c r="AU3078" s="187" t="s">
        <v>87</v>
      </c>
      <c r="AY3078" s="20" t="s">
        <v>165</v>
      </c>
      <c r="BE3078" s="188">
        <f>IF(N3078="základní",J3078,0)</f>
        <v>0</v>
      </c>
      <c r="BF3078" s="188">
        <f>IF(N3078="snížená",J3078,0)</f>
        <v>0</v>
      </c>
      <c r="BG3078" s="188">
        <f>IF(N3078="zákl. přenesená",J3078,0)</f>
        <v>0</v>
      </c>
      <c r="BH3078" s="188">
        <f>IF(N3078="sníž. přenesená",J3078,0)</f>
        <v>0</v>
      </c>
      <c r="BI3078" s="188">
        <f>IF(N3078="nulová",J3078,0)</f>
        <v>0</v>
      </c>
      <c r="BJ3078" s="20" t="s">
        <v>85</v>
      </c>
      <c r="BK3078" s="188">
        <f>ROUND(I3078*H3078,2)</f>
        <v>0</v>
      </c>
      <c r="BL3078" s="20" t="s">
        <v>286</v>
      </c>
      <c r="BM3078" s="187" t="s">
        <v>3768</v>
      </c>
    </row>
    <row r="3079" spans="1:65" s="2" customFormat="1" ht="11.25">
      <c r="A3079" s="37"/>
      <c r="B3079" s="38"/>
      <c r="C3079" s="39"/>
      <c r="D3079" s="189" t="s">
        <v>174</v>
      </c>
      <c r="E3079" s="39"/>
      <c r="F3079" s="190" t="s">
        <v>3767</v>
      </c>
      <c r="G3079" s="39"/>
      <c r="H3079" s="39"/>
      <c r="I3079" s="191"/>
      <c r="J3079" s="39"/>
      <c r="K3079" s="39"/>
      <c r="L3079" s="42"/>
      <c r="M3079" s="192"/>
      <c r="N3079" s="193"/>
      <c r="O3079" s="67"/>
      <c r="P3079" s="67"/>
      <c r="Q3079" s="67"/>
      <c r="R3079" s="67"/>
      <c r="S3079" s="67"/>
      <c r="T3079" s="68"/>
      <c r="U3079" s="37"/>
      <c r="V3079" s="37"/>
      <c r="W3079" s="37"/>
      <c r="X3079" s="37"/>
      <c r="Y3079" s="37"/>
      <c r="Z3079" s="37"/>
      <c r="AA3079" s="37"/>
      <c r="AB3079" s="37"/>
      <c r="AC3079" s="37"/>
      <c r="AD3079" s="37"/>
      <c r="AE3079" s="37"/>
      <c r="AT3079" s="20" t="s">
        <v>174</v>
      </c>
      <c r="AU3079" s="20" t="s">
        <v>87</v>
      </c>
    </row>
    <row r="3080" spans="1:65" s="13" customFormat="1" ht="22.5">
      <c r="B3080" s="196"/>
      <c r="C3080" s="197"/>
      <c r="D3080" s="189" t="s">
        <v>178</v>
      </c>
      <c r="E3080" s="198" t="s">
        <v>21</v>
      </c>
      <c r="F3080" s="199" t="s">
        <v>3769</v>
      </c>
      <c r="G3080" s="197"/>
      <c r="H3080" s="200">
        <v>38.741999999999997</v>
      </c>
      <c r="I3080" s="201"/>
      <c r="J3080" s="197"/>
      <c r="K3080" s="197"/>
      <c r="L3080" s="202"/>
      <c r="M3080" s="203"/>
      <c r="N3080" s="204"/>
      <c r="O3080" s="204"/>
      <c r="P3080" s="204"/>
      <c r="Q3080" s="204"/>
      <c r="R3080" s="204"/>
      <c r="S3080" s="204"/>
      <c r="T3080" s="205"/>
      <c r="AT3080" s="206" t="s">
        <v>178</v>
      </c>
      <c r="AU3080" s="206" t="s">
        <v>87</v>
      </c>
      <c r="AV3080" s="13" t="s">
        <v>87</v>
      </c>
      <c r="AW3080" s="13" t="s">
        <v>38</v>
      </c>
      <c r="AX3080" s="13" t="s">
        <v>77</v>
      </c>
      <c r="AY3080" s="206" t="s">
        <v>165</v>
      </c>
    </row>
    <row r="3081" spans="1:65" s="13" customFormat="1" ht="11.25">
      <c r="B3081" s="196"/>
      <c r="C3081" s="197"/>
      <c r="D3081" s="189" t="s">
        <v>178</v>
      </c>
      <c r="E3081" s="198" t="s">
        <v>21</v>
      </c>
      <c r="F3081" s="199" t="s">
        <v>3770</v>
      </c>
      <c r="G3081" s="197"/>
      <c r="H3081" s="200">
        <v>10.148</v>
      </c>
      <c r="I3081" s="201"/>
      <c r="J3081" s="197"/>
      <c r="K3081" s="197"/>
      <c r="L3081" s="202"/>
      <c r="M3081" s="203"/>
      <c r="N3081" s="204"/>
      <c r="O3081" s="204"/>
      <c r="P3081" s="204"/>
      <c r="Q3081" s="204"/>
      <c r="R3081" s="204"/>
      <c r="S3081" s="204"/>
      <c r="T3081" s="205"/>
      <c r="AT3081" s="206" t="s">
        <v>178</v>
      </c>
      <c r="AU3081" s="206" t="s">
        <v>87</v>
      </c>
      <c r="AV3081" s="13" t="s">
        <v>87</v>
      </c>
      <c r="AW3081" s="13" t="s">
        <v>38</v>
      </c>
      <c r="AX3081" s="13" t="s">
        <v>77</v>
      </c>
      <c r="AY3081" s="206" t="s">
        <v>165</v>
      </c>
    </row>
    <row r="3082" spans="1:65" s="14" customFormat="1" ht="11.25">
      <c r="B3082" s="207"/>
      <c r="C3082" s="208"/>
      <c r="D3082" s="189" t="s">
        <v>178</v>
      </c>
      <c r="E3082" s="209" t="s">
        <v>21</v>
      </c>
      <c r="F3082" s="210" t="s">
        <v>180</v>
      </c>
      <c r="G3082" s="208"/>
      <c r="H3082" s="211">
        <v>48.89</v>
      </c>
      <c r="I3082" s="212"/>
      <c r="J3082" s="208"/>
      <c r="K3082" s="208"/>
      <c r="L3082" s="213"/>
      <c r="M3082" s="214"/>
      <c r="N3082" s="215"/>
      <c r="O3082" s="215"/>
      <c r="P3082" s="215"/>
      <c r="Q3082" s="215"/>
      <c r="R3082" s="215"/>
      <c r="S3082" s="215"/>
      <c r="T3082" s="216"/>
      <c r="AT3082" s="217" t="s">
        <v>178</v>
      </c>
      <c r="AU3082" s="217" t="s">
        <v>87</v>
      </c>
      <c r="AV3082" s="14" t="s">
        <v>172</v>
      </c>
      <c r="AW3082" s="14" t="s">
        <v>38</v>
      </c>
      <c r="AX3082" s="14" t="s">
        <v>85</v>
      </c>
      <c r="AY3082" s="217" t="s">
        <v>165</v>
      </c>
    </row>
    <row r="3083" spans="1:65" s="2" customFormat="1" ht="16.5" customHeight="1">
      <c r="A3083" s="37"/>
      <c r="B3083" s="38"/>
      <c r="C3083" s="176" t="s">
        <v>3771</v>
      </c>
      <c r="D3083" s="176" t="s">
        <v>167</v>
      </c>
      <c r="E3083" s="177" t="s">
        <v>3772</v>
      </c>
      <c r="F3083" s="178" t="s">
        <v>3773</v>
      </c>
      <c r="G3083" s="179" t="s">
        <v>170</v>
      </c>
      <c r="H3083" s="180">
        <v>152.67599999999999</v>
      </c>
      <c r="I3083" s="181"/>
      <c r="J3083" s="182">
        <f>ROUND(I3083*H3083,2)</f>
        <v>0</v>
      </c>
      <c r="K3083" s="178" t="s">
        <v>171</v>
      </c>
      <c r="L3083" s="42"/>
      <c r="M3083" s="183" t="s">
        <v>21</v>
      </c>
      <c r="N3083" s="184" t="s">
        <v>48</v>
      </c>
      <c r="O3083" s="67"/>
      <c r="P3083" s="185">
        <f>O3083*H3083</f>
        <v>0</v>
      </c>
      <c r="Q3083" s="185">
        <v>2.9999999999999997E-4</v>
      </c>
      <c r="R3083" s="185">
        <f>Q3083*H3083</f>
        <v>4.5802799999999991E-2</v>
      </c>
      <c r="S3083" s="185">
        <v>0</v>
      </c>
      <c r="T3083" s="186">
        <f>S3083*H3083</f>
        <v>0</v>
      </c>
      <c r="U3083" s="37"/>
      <c r="V3083" s="37"/>
      <c r="W3083" s="37"/>
      <c r="X3083" s="37"/>
      <c r="Y3083" s="37"/>
      <c r="Z3083" s="37"/>
      <c r="AA3083" s="37"/>
      <c r="AB3083" s="37"/>
      <c r="AC3083" s="37"/>
      <c r="AD3083" s="37"/>
      <c r="AE3083" s="37"/>
      <c r="AR3083" s="187" t="s">
        <v>286</v>
      </c>
      <c r="AT3083" s="187" t="s">
        <v>167</v>
      </c>
      <c r="AU3083" s="187" t="s">
        <v>87</v>
      </c>
      <c r="AY3083" s="20" t="s">
        <v>165</v>
      </c>
      <c r="BE3083" s="188">
        <f>IF(N3083="základní",J3083,0)</f>
        <v>0</v>
      </c>
      <c r="BF3083" s="188">
        <f>IF(N3083="snížená",J3083,0)</f>
        <v>0</v>
      </c>
      <c r="BG3083" s="188">
        <f>IF(N3083="zákl. přenesená",J3083,0)</f>
        <v>0</v>
      </c>
      <c r="BH3083" s="188">
        <f>IF(N3083="sníž. přenesená",J3083,0)</f>
        <v>0</v>
      </c>
      <c r="BI3083" s="188">
        <f>IF(N3083="nulová",J3083,0)</f>
        <v>0</v>
      </c>
      <c r="BJ3083" s="20" t="s">
        <v>85</v>
      </c>
      <c r="BK3083" s="188">
        <f>ROUND(I3083*H3083,2)</f>
        <v>0</v>
      </c>
      <c r="BL3083" s="20" t="s">
        <v>286</v>
      </c>
      <c r="BM3083" s="187" t="s">
        <v>3774</v>
      </c>
    </row>
    <row r="3084" spans="1:65" s="2" customFormat="1" ht="19.5">
      <c r="A3084" s="37"/>
      <c r="B3084" s="38"/>
      <c r="C3084" s="39"/>
      <c r="D3084" s="189" t="s">
        <v>174</v>
      </c>
      <c r="E3084" s="39"/>
      <c r="F3084" s="190" t="s">
        <v>3775</v>
      </c>
      <c r="G3084" s="39"/>
      <c r="H3084" s="39"/>
      <c r="I3084" s="191"/>
      <c r="J3084" s="39"/>
      <c r="K3084" s="39"/>
      <c r="L3084" s="42"/>
      <c r="M3084" s="192"/>
      <c r="N3084" s="193"/>
      <c r="O3084" s="67"/>
      <c r="P3084" s="67"/>
      <c r="Q3084" s="67"/>
      <c r="R3084" s="67"/>
      <c r="S3084" s="67"/>
      <c r="T3084" s="68"/>
      <c r="U3084" s="37"/>
      <c r="V3084" s="37"/>
      <c r="W3084" s="37"/>
      <c r="X3084" s="37"/>
      <c r="Y3084" s="37"/>
      <c r="Z3084" s="37"/>
      <c r="AA3084" s="37"/>
      <c r="AB3084" s="37"/>
      <c r="AC3084" s="37"/>
      <c r="AD3084" s="37"/>
      <c r="AE3084" s="37"/>
      <c r="AT3084" s="20" t="s">
        <v>174</v>
      </c>
      <c r="AU3084" s="20" t="s">
        <v>87</v>
      </c>
    </row>
    <row r="3085" spans="1:65" s="2" customFormat="1" ht="11.25">
      <c r="A3085" s="37"/>
      <c r="B3085" s="38"/>
      <c r="C3085" s="39"/>
      <c r="D3085" s="194" t="s">
        <v>176</v>
      </c>
      <c r="E3085" s="39"/>
      <c r="F3085" s="195" t="s">
        <v>3776</v>
      </c>
      <c r="G3085" s="39"/>
      <c r="H3085" s="39"/>
      <c r="I3085" s="191"/>
      <c r="J3085" s="39"/>
      <c r="K3085" s="39"/>
      <c r="L3085" s="42"/>
      <c r="M3085" s="192"/>
      <c r="N3085" s="193"/>
      <c r="O3085" s="67"/>
      <c r="P3085" s="67"/>
      <c r="Q3085" s="67"/>
      <c r="R3085" s="67"/>
      <c r="S3085" s="67"/>
      <c r="T3085" s="68"/>
      <c r="U3085" s="37"/>
      <c r="V3085" s="37"/>
      <c r="W3085" s="37"/>
      <c r="X3085" s="37"/>
      <c r="Y3085" s="37"/>
      <c r="Z3085" s="37"/>
      <c r="AA3085" s="37"/>
      <c r="AB3085" s="37"/>
      <c r="AC3085" s="37"/>
      <c r="AD3085" s="37"/>
      <c r="AE3085" s="37"/>
      <c r="AT3085" s="20" t="s">
        <v>176</v>
      </c>
      <c r="AU3085" s="20" t="s">
        <v>87</v>
      </c>
    </row>
    <row r="3086" spans="1:65" s="13" customFormat="1" ht="11.25">
      <c r="B3086" s="196"/>
      <c r="C3086" s="197"/>
      <c r="D3086" s="189" t="s">
        <v>178</v>
      </c>
      <c r="E3086" s="198" t="s">
        <v>21</v>
      </c>
      <c r="F3086" s="199" t="s">
        <v>3777</v>
      </c>
      <c r="G3086" s="197"/>
      <c r="H3086" s="200">
        <v>15.12</v>
      </c>
      <c r="I3086" s="201"/>
      <c r="J3086" s="197"/>
      <c r="K3086" s="197"/>
      <c r="L3086" s="202"/>
      <c r="M3086" s="203"/>
      <c r="N3086" s="204"/>
      <c r="O3086" s="204"/>
      <c r="P3086" s="204"/>
      <c r="Q3086" s="204"/>
      <c r="R3086" s="204"/>
      <c r="S3086" s="204"/>
      <c r="T3086" s="205"/>
      <c r="AT3086" s="206" t="s">
        <v>178</v>
      </c>
      <c r="AU3086" s="206" t="s">
        <v>87</v>
      </c>
      <c r="AV3086" s="13" t="s">
        <v>87</v>
      </c>
      <c r="AW3086" s="13" t="s">
        <v>38</v>
      </c>
      <c r="AX3086" s="13" t="s">
        <v>77</v>
      </c>
      <c r="AY3086" s="206" t="s">
        <v>165</v>
      </c>
    </row>
    <row r="3087" spans="1:65" s="16" customFormat="1" ht="11.25">
      <c r="B3087" s="228"/>
      <c r="C3087" s="229"/>
      <c r="D3087" s="189" t="s">
        <v>178</v>
      </c>
      <c r="E3087" s="230" t="s">
        <v>21</v>
      </c>
      <c r="F3087" s="231" t="s">
        <v>277</v>
      </c>
      <c r="G3087" s="229"/>
      <c r="H3087" s="232">
        <v>15.12</v>
      </c>
      <c r="I3087" s="233"/>
      <c r="J3087" s="229"/>
      <c r="K3087" s="229"/>
      <c r="L3087" s="234"/>
      <c r="M3087" s="235"/>
      <c r="N3087" s="236"/>
      <c r="O3087" s="236"/>
      <c r="P3087" s="236"/>
      <c r="Q3087" s="236"/>
      <c r="R3087" s="236"/>
      <c r="S3087" s="236"/>
      <c r="T3087" s="237"/>
      <c r="AT3087" s="238" t="s">
        <v>178</v>
      </c>
      <c r="AU3087" s="238" t="s">
        <v>87</v>
      </c>
      <c r="AV3087" s="16" t="s">
        <v>186</v>
      </c>
      <c r="AW3087" s="16" t="s">
        <v>38</v>
      </c>
      <c r="AX3087" s="16" t="s">
        <v>77</v>
      </c>
      <c r="AY3087" s="238" t="s">
        <v>165</v>
      </c>
    </row>
    <row r="3088" spans="1:65" s="13" customFormat="1" ht="33.75">
      <c r="B3088" s="196"/>
      <c r="C3088" s="197"/>
      <c r="D3088" s="189" t="s">
        <v>178</v>
      </c>
      <c r="E3088" s="198" t="s">
        <v>21</v>
      </c>
      <c r="F3088" s="199" t="s">
        <v>3778</v>
      </c>
      <c r="G3088" s="197"/>
      <c r="H3088" s="200">
        <v>70.350999999999999</v>
      </c>
      <c r="I3088" s="201"/>
      <c r="J3088" s="197"/>
      <c r="K3088" s="197"/>
      <c r="L3088" s="202"/>
      <c r="M3088" s="203"/>
      <c r="N3088" s="204"/>
      <c r="O3088" s="204"/>
      <c r="P3088" s="204"/>
      <c r="Q3088" s="204"/>
      <c r="R3088" s="204"/>
      <c r="S3088" s="204"/>
      <c r="T3088" s="205"/>
      <c r="AT3088" s="206" t="s">
        <v>178</v>
      </c>
      <c r="AU3088" s="206" t="s">
        <v>87</v>
      </c>
      <c r="AV3088" s="13" t="s">
        <v>87</v>
      </c>
      <c r="AW3088" s="13" t="s">
        <v>38</v>
      </c>
      <c r="AX3088" s="13" t="s">
        <v>77</v>
      </c>
      <c r="AY3088" s="206" t="s">
        <v>165</v>
      </c>
    </row>
    <row r="3089" spans="1:65" s="13" customFormat="1" ht="33.75">
      <c r="B3089" s="196"/>
      <c r="C3089" s="197"/>
      <c r="D3089" s="189" t="s">
        <v>178</v>
      </c>
      <c r="E3089" s="198" t="s">
        <v>21</v>
      </c>
      <c r="F3089" s="199" t="s">
        <v>3779</v>
      </c>
      <c r="G3089" s="197"/>
      <c r="H3089" s="200">
        <v>67.204999999999998</v>
      </c>
      <c r="I3089" s="201"/>
      <c r="J3089" s="197"/>
      <c r="K3089" s="197"/>
      <c r="L3089" s="202"/>
      <c r="M3089" s="203"/>
      <c r="N3089" s="204"/>
      <c r="O3089" s="204"/>
      <c r="P3089" s="204"/>
      <c r="Q3089" s="204"/>
      <c r="R3089" s="204"/>
      <c r="S3089" s="204"/>
      <c r="T3089" s="205"/>
      <c r="AT3089" s="206" t="s">
        <v>178</v>
      </c>
      <c r="AU3089" s="206" t="s">
        <v>87</v>
      </c>
      <c r="AV3089" s="13" t="s">
        <v>87</v>
      </c>
      <c r="AW3089" s="13" t="s">
        <v>38</v>
      </c>
      <c r="AX3089" s="13" t="s">
        <v>77</v>
      </c>
      <c r="AY3089" s="206" t="s">
        <v>165</v>
      </c>
    </row>
    <row r="3090" spans="1:65" s="16" customFormat="1" ht="11.25">
      <c r="B3090" s="228"/>
      <c r="C3090" s="229"/>
      <c r="D3090" s="189" t="s">
        <v>178</v>
      </c>
      <c r="E3090" s="230" t="s">
        <v>21</v>
      </c>
      <c r="F3090" s="231" t="s">
        <v>277</v>
      </c>
      <c r="G3090" s="229"/>
      <c r="H3090" s="232">
        <v>137.55599999999998</v>
      </c>
      <c r="I3090" s="233"/>
      <c r="J3090" s="229"/>
      <c r="K3090" s="229"/>
      <c r="L3090" s="234"/>
      <c r="M3090" s="235"/>
      <c r="N3090" s="236"/>
      <c r="O3090" s="236"/>
      <c r="P3090" s="236"/>
      <c r="Q3090" s="236"/>
      <c r="R3090" s="236"/>
      <c r="S3090" s="236"/>
      <c r="T3090" s="237"/>
      <c r="AT3090" s="238" t="s">
        <v>178</v>
      </c>
      <c r="AU3090" s="238" t="s">
        <v>87</v>
      </c>
      <c r="AV3090" s="16" t="s">
        <v>186</v>
      </c>
      <c r="AW3090" s="16" t="s">
        <v>38</v>
      </c>
      <c r="AX3090" s="16" t="s">
        <v>77</v>
      </c>
      <c r="AY3090" s="238" t="s">
        <v>165</v>
      </c>
    </row>
    <row r="3091" spans="1:65" s="14" customFormat="1" ht="11.25">
      <c r="B3091" s="207"/>
      <c r="C3091" s="208"/>
      <c r="D3091" s="189" t="s">
        <v>178</v>
      </c>
      <c r="E3091" s="209" t="s">
        <v>21</v>
      </c>
      <c r="F3091" s="210" t="s">
        <v>180</v>
      </c>
      <c r="G3091" s="208"/>
      <c r="H3091" s="211">
        <v>152.67599999999999</v>
      </c>
      <c r="I3091" s="212"/>
      <c r="J3091" s="208"/>
      <c r="K3091" s="208"/>
      <c r="L3091" s="213"/>
      <c r="M3091" s="214"/>
      <c r="N3091" s="215"/>
      <c r="O3091" s="215"/>
      <c r="P3091" s="215"/>
      <c r="Q3091" s="215"/>
      <c r="R3091" s="215"/>
      <c r="S3091" s="215"/>
      <c r="T3091" s="216"/>
      <c r="AT3091" s="217" t="s">
        <v>178</v>
      </c>
      <c r="AU3091" s="217" t="s">
        <v>87</v>
      </c>
      <c r="AV3091" s="14" t="s">
        <v>172</v>
      </c>
      <c r="AW3091" s="14" t="s">
        <v>38</v>
      </c>
      <c r="AX3091" s="14" t="s">
        <v>85</v>
      </c>
      <c r="AY3091" s="217" t="s">
        <v>165</v>
      </c>
    </row>
    <row r="3092" spans="1:65" s="2" customFormat="1" ht="24.2" customHeight="1">
      <c r="A3092" s="37"/>
      <c r="B3092" s="38"/>
      <c r="C3092" s="176" t="s">
        <v>3780</v>
      </c>
      <c r="D3092" s="176" t="s">
        <v>167</v>
      </c>
      <c r="E3092" s="177" t="s">
        <v>3781</v>
      </c>
      <c r="F3092" s="178" t="s">
        <v>3782</v>
      </c>
      <c r="G3092" s="179" t="s">
        <v>170</v>
      </c>
      <c r="H3092" s="180">
        <v>152.67599999999999</v>
      </c>
      <c r="I3092" s="181"/>
      <c r="J3092" s="182">
        <f>ROUND(I3092*H3092,2)</f>
        <v>0</v>
      </c>
      <c r="K3092" s="178" t="s">
        <v>171</v>
      </c>
      <c r="L3092" s="42"/>
      <c r="M3092" s="183" t="s">
        <v>21</v>
      </c>
      <c r="N3092" s="184" t="s">
        <v>48</v>
      </c>
      <c r="O3092" s="67"/>
      <c r="P3092" s="185">
        <f>O3092*H3092</f>
        <v>0</v>
      </c>
      <c r="Q3092" s="185">
        <v>1.5E-3</v>
      </c>
      <c r="R3092" s="185">
        <f>Q3092*H3092</f>
        <v>0.229014</v>
      </c>
      <c r="S3092" s="185">
        <v>0</v>
      </c>
      <c r="T3092" s="186">
        <f>S3092*H3092</f>
        <v>0</v>
      </c>
      <c r="U3092" s="37"/>
      <c r="V3092" s="37"/>
      <c r="W3092" s="37"/>
      <c r="X3092" s="37"/>
      <c r="Y3092" s="37"/>
      <c r="Z3092" s="37"/>
      <c r="AA3092" s="37"/>
      <c r="AB3092" s="37"/>
      <c r="AC3092" s="37"/>
      <c r="AD3092" s="37"/>
      <c r="AE3092" s="37"/>
      <c r="AR3092" s="187" t="s">
        <v>286</v>
      </c>
      <c r="AT3092" s="187" t="s">
        <v>167</v>
      </c>
      <c r="AU3092" s="187" t="s">
        <v>87</v>
      </c>
      <c r="AY3092" s="20" t="s">
        <v>165</v>
      </c>
      <c r="BE3092" s="188">
        <f>IF(N3092="základní",J3092,0)</f>
        <v>0</v>
      </c>
      <c r="BF3092" s="188">
        <f>IF(N3092="snížená",J3092,0)</f>
        <v>0</v>
      </c>
      <c r="BG3092" s="188">
        <f>IF(N3092="zákl. přenesená",J3092,0)</f>
        <v>0</v>
      </c>
      <c r="BH3092" s="188">
        <f>IF(N3092="sníž. přenesená",J3092,0)</f>
        <v>0</v>
      </c>
      <c r="BI3092" s="188">
        <f>IF(N3092="nulová",J3092,0)</f>
        <v>0</v>
      </c>
      <c r="BJ3092" s="20" t="s">
        <v>85</v>
      </c>
      <c r="BK3092" s="188">
        <f>ROUND(I3092*H3092,2)</f>
        <v>0</v>
      </c>
      <c r="BL3092" s="20" t="s">
        <v>286</v>
      </c>
      <c r="BM3092" s="187" t="s">
        <v>3783</v>
      </c>
    </row>
    <row r="3093" spans="1:65" s="2" customFormat="1" ht="19.5">
      <c r="A3093" s="37"/>
      <c r="B3093" s="38"/>
      <c r="C3093" s="39"/>
      <c r="D3093" s="189" t="s">
        <v>174</v>
      </c>
      <c r="E3093" s="39"/>
      <c r="F3093" s="190" t="s">
        <v>3784</v>
      </c>
      <c r="G3093" s="39"/>
      <c r="H3093" s="39"/>
      <c r="I3093" s="191"/>
      <c r="J3093" s="39"/>
      <c r="K3093" s="39"/>
      <c r="L3093" s="42"/>
      <c r="M3093" s="192"/>
      <c r="N3093" s="193"/>
      <c r="O3093" s="67"/>
      <c r="P3093" s="67"/>
      <c r="Q3093" s="67"/>
      <c r="R3093" s="67"/>
      <c r="S3093" s="67"/>
      <c r="T3093" s="68"/>
      <c r="U3093" s="37"/>
      <c r="V3093" s="37"/>
      <c r="W3093" s="37"/>
      <c r="X3093" s="37"/>
      <c r="Y3093" s="37"/>
      <c r="Z3093" s="37"/>
      <c r="AA3093" s="37"/>
      <c r="AB3093" s="37"/>
      <c r="AC3093" s="37"/>
      <c r="AD3093" s="37"/>
      <c r="AE3093" s="37"/>
      <c r="AT3093" s="20" t="s">
        <v>174</v>
      </c>
      <c r="AU3093" s="20" t="s">
        <v>87</v>
      </c>
    </row>
    <row r="3094" spans="1:65" s="2" customFormat="1" ht="11.25">
      <c r="A3094" s="37"/>
      <c r="B3094" s="38"/>
      <c r="C3094" s="39"/>
      <c r="D3094" s="194" t="s">
        <v>176</v>
      </c>
      <c r="E3094" s="39"/>
      <c r="F3094" s="195" t="s">
        <v>3785</v>
      </c>
      <c r="G3094" s="39"/>
      <c r="H3094" s="39"/>
      <c r="I3094" s="191"/>
      <c r="J3094" s="39"/>
      <c r="K3094" s="39"/>
      <c r="L3094" s="42"/>
      <c r="M3094" s="192"/>
      <c r="N3094" s="193"/>
      <c r="O3094" s="67"/>
      <c r="P3094" s="67"/>
      <c r="Q3094" s="67"/>
      <c r="R3094" s="67"/>
      <c r="S3094" s="67"/>
      <c r="T3094" s="68"/>
      <c r="U3094" s="37"/>
      <c r="V3094" s="37"/>
      <c r="W3094" s="37"/>
      <c r="X3094" s="37"/>
      <c r="Y3094" s="37"/>
      <c r="Z3094" s="37"/>
      <c r="AA3094" s="37"/>
      <c r="AB3094" s="37"/>
      <c r="AC3094" s="37"/>
      <c r="AD3094" s="37"/>
      <c r="AE3094" s="37"/>
      <c r="AT3094" s="20" t="s">
        <v>176</v>
      </c>
      <c r="AU3094" s="20" t="s">
        <v>87</v>
      </c>
    </row>
    <row r="3095" spans="1:65" s="13" customFormat="1" ht="11.25">
      <c r="B3095" s="196"/>
      <c r="C3095" s="197"/>
      <c r="D3095" s="189" t="s">
        <v>178</v>
      </c>
      <c r="E3095" s="198" t="s">
        <v>21</v>
      </c>
      <c r="F3095" s="199" t="s">
        <v>3777</v>
      </c>
      <c r="G3095" s="197"/>
      <c r="H3095" s="200">
        <v>15.12</v>
      </c>
      <c r="I3095" s="201"/>
      <c r="J3095" s="197"/>
      <c r="K3095" s="197"/>
      <c r="L3095" s="202"/>
      <c r="M3095" s="203"/>
      <c r="N3095" s="204"/>
      <c r="O3095" s="204"/>
      <c r="P3095" s="204"/>
      <c r="Q3095" s="204"/>
      <c r="R3095" s="204"/>
      <c r="S3095" s="204"/>
      <c r="T3095" s="205"/>
      <c r="AT3095" s="206" t="s">
        <v>178</v>
      </c>
      <c r="AU3095" s="206" t="s">
        <v>87</v>
      </c>
      <c r="AV3095" s="13" t="s">
        <v>87</v>
      </c>
      <c r="AW3095" s="13" t="s">
        <v>38</v>
      </c>
      <c r="AX3095" s="13" t="s">
        <v>77</v>
      </c>
      <c r="AY3095" s="206" t="s">
        <v>165</v>
      </c>
    </row>
    <row r="3096" spans="1:65" s="16" customFormat="1" ht="11.25">
      <c r="B3096" s="228"/>
      <c r="C3096" s="229"/>
      <c r="D3096" s="189" t="s">
        <v>178</v>
      </c>
      <c r="E3096" s="230" t="s">
        <v>21</v>
      </c>
      <c r="F3096" s="231" t="s">
        <v>277</v>
      </c>
      <c r="G3096" s="229"/>
      <c r="H3096" s="232">
        <v>15.12</v>
      </c>
      <c r="I3096" s="233"/>
      <c r="J3096" s="229"/>
      <c r="K3096" s="229"/>
      <c r="L3096" s="234"/>
      <c r="M3096" s="235"/>
      <c r="N3096" s="236"/>
      <c r="O3096" s="236"/>
      <c r="P3096" s="236"/>
      <c r="Q3096" s="236"/>
      <c r="R3096" s="236"/>
      <c r="S3096" s="236"/>
      <c r="T3096" s="237"/>
      <c r="AT3096" s="238" t="s">
        <v>178</v>
      </c>
      <c r="AU3096" s="238" t="s">
        <v>87</v>
      </c>
      <c r="AV3096" s="16" t="s">
        <v>186</v>
      </c>
      <c r="AW3096" s="16" t="s">
        <v>38</v>
      </c>
      <c r="AX3096" s="16" t="s">
        <v>77</v>
      </c>
      <c r="AY3096" s="238" t="s">
        <v>165</v>
      </c>
    </row>
    <row r="3097" spans="1:65" s="13" customFormat="1" ht="33.75">
      <c r="B3097" s="196"/>
      <c r="C3097" s="197"/>
      <c r="D3097" s="189" t="s">
        <v>178</v>
      </c>
      <c r="E3097" s="198" t="s">
        <v>21</v>
      </c>
      <c r="F3097" s="199" t="s">
        <v>3778</v>
      </c>
      <c r="G3097" s="197"/>
      <c r="H3097" s="200">
        <v>70.350999999999999</v>
      </c>
      <c r="I3097" s="201"/>
      <c r="J3097" s="197"/>
      <c r="K3097" s="197"/>
      <c r="L3097" s="202"/>
      <c r="M3097" s="203"/>
      <c r="N3097" s="204"/>
      <c r="O3097" s="204"/>
      <c r="P3097" s="204"/>
      <c r="Q3097" s="204"/>
      <c r="R3097" s="204"/>
      <c r="S3097" s="204"/>
      <c r="T3097" s="205"/>
      <c r="AT3097" s="206" t="s">
        <v>178</v>
      </c>
      <c r="AU3097" s="206" t="s">
        <v>87</v>
      </c>
      <c r="AV3097" s="13" t="s">
        <v>87</v>
      </c>
      <c r="AW3097" s="13" t="s">
        <v>38</v>
      </c>
      <c r="AX3097" s="13" t="s">
        <v>77</v>
      </c>
      <c r="AY3097" s="206" t="s">
        <v>165</v>
      </c>
    </row>
    <row r="3098" spans="1:65" s="13" customFormat="1" ht="33.75">
      <c r="B3098" s="196"/>
      <c r="C3098" s="197"/>
      <c r="D3098" s="189" t="s">
        <v>178</v>
      </c>
      <c r="E3098" s="198" t="s">
        <v>21</v>
      </c>
      <c r="F3098" s="199" t="s">
        <v>3779</v>
      </c>
      <c r="G3098" s="197"/>
      <c r="H3098" s="200">
        <v>67.204999999999998</v>
      </c>
      <c r="I3098" s="201"/>
      <c r="J3098" s="197"/>
      <c r="K3098" s="197"/>
      <c r="L3098" s="202"/>
      <c r="M3098" s="203"/>
      <c r="N3098" s="204"/>
      <c r="O3098" s="204"/>
      <c r="P3098" s="204"/>
      <c r="Q3098" s="204"/>
      <c r="R3098" s="204"/>
      <c r="S3098" s="204"/>
      <c r="T3098" s="205"/>
      <c r="AT3098" s="206" t="s">
        <v>178</v>
      </c>
      <c r="AU3098" s="206" t="s">
        <v>87</v>
      </c>
      <c r="AV3098" s="13" t="s">
        <v>87</v>
      </c>
      <c r="AW3098" s="13" t="s">
        <v>38</v>
      </c>
      <c r="AX3098" s="13" t="s">
        <v>77</v>
      </c>
      <c r="AY3098" s="206" t="s">
        <v>165</v>
      </c>
    </row>
    <row r="3099" spans="1:65" s="16" customFormat="1" ht="11.25">
      <c r="B3099" s="228"/>
      <c r="C3099" s="229"/>
      <c r="D3099" s="189" t="s">
        <v>178</v>
      </c>
      <c r="E3099" s="230" t="s">
        <v>21</v>
      </c>
      <c r="F3099" s="231" t="s">
        <v>277</v>
      </c>
      <c r="G3099" s="229"/>
      <c r="H3099" s="232">
        <v>137.55599999999998</v>
      </c>
      <c r="I3099" s="233"/>
      <c r="J3099" s="229"/>
      <c r="K3099" s="229"/>
      <c r="L3099" s="234"/>
      <c r="M3099" s="235"/>
      <c r="N3099" s="236"/>
      <c r="O3099" s="236"/>
      <c r="P3099" s="236"/>
      <c r="Q3099" s="236"/>
      <c r="R3099" s="236"/>
      <c r="S3099" s="236"/>
      <c r="T3099" s="237"/>
      <c r="AT3099" s="238" t="s">
        <v>178</v>
      </c>
      <c r="AU3099" s="238" t="s">
        <v>87</v>
      </c>
      <c r="AV3099" s="16" t="s">
        <v>186</v>
      </c>
      <c r="AW3099" s="16" t="s">
        <v>38</v>
      </c>
      <c r="AX3099" s="16" t="s">
        <v>77</v>
      </c>
      <c r="AY3099" s="238" t="s">
        <v>165</v>
      </c>
    </row>
    <row r="3100" spans="1:65" s="14" customFormat="1" ht="11.25">
      <c r="B3100" s="207"/>
      <c r="C3100" s="208"/>
      <c r="D3100" s="189" t="s">
        <v>178</v>
      </c>
      <c r="E3100" s="209" t="s">
        <v>21</v>
      </c>
      <c r="F3100" s="210" t="s">
        <v>180</v>
      </c>
      <c r="G3100" s="208"/>
      <c r="H3100" s="211">
        <v>152.67599999999999</v>
      </c>
      <c r="I3100" s="212"/>
      <c r="J3100" s="208"/>
      <c r="K3100" s="208"/>
      <c r="L3100" s="213"/>
      <c r="M3100" s="214"/>
      <c r="N3100" s="215"/>
      <c r="O3100" s="215"/>
      <c r="P3100" s="215"/>
      <c r="Q3100" s="215"/>
      <c r="R3100" s="215"/>
      <c r="S3100" s="215"/>
      <c r="T3100" s="216"/>
      <c r="AT3100" s="217" t="s">
        <v>178</v>
      </c>
      <c r="AU3100" s="217" t="s">
        <v>87</v>
      </c>
      <c r="AV3100" s="14" t="s">
        <v>172</v>
      </c>
      <c r="AW3100" s="14" t="s">
        <v>38</v>
      </c>
      <c r="AX3100" s="14" t="s">
        <v>85</v>
      </c>
      <c r="AY3100" s="217" t="s">
        <v>165</v>
      </c>
    </row>
    <row r="3101" spans="1:65" s="2" customFormat="1" ht="24.2" customHeight="1">
      <c r="A3101" s="37"/>
      <c r="B3101" s="38"/>
      <c r="C3101" s="176" t="s">
        <v>3786</v>
      </c>
      <c r="D3101" s="176" t="s">
        <v>167</v>
      </c>
      <c r="E3101" s="177" t="s">
        <v>3787</v>
      </c>
      <c r="F3101" s="178" t="s">
        <v>3788</v>
      </c>
      <c r="G3101" s="179" t="s">
        <v>189</v>
      </c>
      <c r="H3101" s="180">
        <v>156.39500000000001</v>
      </c>
      <c r="I3101" s="181"/>
      <c r="J3101" s="182">
        <f>ROUND(I3101*H3101,2)</f>
        <v>0</v>
      </c>
      <c r="K3101" s="178" t="s">
        <v>171</v>
      </c>
      <c r="L3101" s="42"/>
      <c r="M3101" s="183" t="s">
        <v>21</v>
      </c>
      <c r="N3101" s="184" t="s">
        <v>48</v>
      </c>
      <c r="O3101" s="67"/>
      <c r="P3101" s="185">
        <f>O3101*H3101</f>
        <v>0</v>
      </c>
      <c r="Q3101" s="185">
        <v>1.42E-3</v>
      </c>
      <c r="R3101" s="185">
        <f>Q3101*H3101</f>
        <v>0.22208090000000003</v>
      </c>
      <c r="S3101" s="185">
        <v>0</v>
      </c>
      <c r="T3101" s="186">
        <f>S3101*H3101</f>
        <v>0</v>
      </c>
      <c r="U3101" s="37"/>
      <c r="V3101" s="37"/>
      <c r="W3101" s="37"/>
      <c r="X3101" s="37"/>
      <c r="Y3101" s="37"/>
      <c r="Z3101" s="37"/>
      <c r="AA3101" s="37"/>
      <c r="AB3101" s="37"/>
      <c r="AC3101" s="37"/>
      <c r="AD3101" s="37"/>
      <c r="AE3101" s="37"/>
      <c r="AR3101" s="187" t="s">
        <v>286</v>
      </c>
      <c r="AT3101" s="187" t="s">
        <v>167</v>
      </c>
      <c r="AU3101" s="187" t="s">
        <v>87</v>
      </c>
      <c r="AY3101" s="20" t="s">
        <v>165</v>
      </c>
      <c r="BE3101" s="188">
        <f>IF(N3101="základní",J3101,0)</f>
        <v>0</v>
      </c>
      <c r="BF3101" s="188">
        <f>IF(N3101="snížená",J3101,0)</f>
        <v>0</v>
      </c>
      <c r="BG3101" s="188">
        <f>IF(N3101="zákl. přenesená",J3101,0)</f>
        <v>0</v>
      </c>
      <c r="BH3101" s="188">
        <f>IF(N3101="sníž. přenesená",J3101,0)</f>
        <v>0</v>
      </c>
      <c r="BI3101" s="188">
        <f>IF(N3101="nulová",J3101,0)</f>
        <v>0</v>
      </c>
      <c r="BJ3101" s="20" t="s">
        <v>85</v>
      </c>
      <c r="BK3101" s="188">
        <f>ROUND(I3101*H3101,2)</f>
        <v>0</v>
      </c>
      <c r="BL3101" s="20" t="s">
        <v>286</v>
      </c>
      <c r="BM3101" s="187" t="s">
        <v>3789</v>
      </c>
    </row>
    <row r="3102" spans="1:65" s="2" customFormat="1" ht="19.5">
      <c r="A3102" s="37"/>
      <c r="B3102" s="38"/>
      <c r="C3102" s="39"/>
      <c r="D3102" s="189" t="s">
        <v>174</v>
      </c>
      <c r="E3102" s="39"/>
      <c r="F3102" s="190" t="s">
        <v>3790</v>
      </c>
      <c r="G3102" s="39"/>
      <c r="H3102" s="39"/>
      <c r="I3102" s="191"/>
      <c r="J3102" s="39"/>
      <c r="K3102" s="39"/>
      <c r="L3102" s="42"/>
      <c r="M3102" s="192"/>
      <c r="N3102" s="193"/>
      <c r="O3102" s="67"/>
      <c r="P3102" s="67"/>
      <c r="Q3102" s="67"/>
      <c r="R3102" s="67"/>
      <c r="S3102" s="67"/>
      <c r="T3102" s="68"/>
      <c r="U3102" s="37"/>
      <c r="V3102" s="37"/>
      <c r="W3102" s="37"/>
      <c r="X3102" s="37"/>
      <c r="Y3102" s="37"/>
      <c r="Z3102" s="37"/>
      <c r="AA3102" s="37"/>
      <c r="AB3102" s="37"/>
      <c r="AC3102" s="37"/>
      <c r="AD3102" s="37"/>
      <c r="AE3102" s="37"/>
      <c r="AT3102" s="20" t="s">
        <v>174</v>
      </c>
      <c r="AU3102" s="20" t="s">
        <v>87</v>
      </c>
    </row>
    <row r="3103" spans="1:65" s="2" customFormat="1" ht="11.25">
      <c r="A3103" s="37"/>
      <c r="B3103" s="38"/>
      <c r="C3103" s="39"/>
      <c r="D3103" s="194" t="s">
        <v>176</v>
      </c>
      <c r="E3103" s="39"/>
      <c r="F3103" s="195" t="s">
        <v>3791</v>
      </c>
      <c r="G3103" s="39"/>
      <c r="H3103" s="39"/>
      <c r="I3103" s="191"/>
      <c r="J3103" s="39"/>
      <c r="K3103" s="39"/>
      <c r="L3103" s="42"/>
      <c r="M3103" s="192"/>
      <c r="N3103" s="193"/>
      <c r="O3103" s="67"/>
      <c r="P3103" s="67"/>
      <c r="Q3103" s="67"/>
      <c r="R3103" s="67"/>
      <c r="S3103" s="67"/>
      <c r="T3103" s="68"/>
      <c r="U3103" s="37"/>
      <c r="V3103" s="37"/>
      <c r="W3103" s="37"/>
      <c r="X3103" s="37"/>
      <c r="Y3103" s="37"/>
      <c r="Z3103" s="37"/>
      <c r="AA3103" s="37"/>
      <c r="AB3103" s="37"/>
      <c r="AC3103" s="37"/>
      <c r="AD3103" s="37"/>
      <c r="AE3103" s="37"/>
      <c r="AT3103" s="20" t="s">
        <v>176</v>
      </c>
      <c r="AU3103" s="20" t="s">
        <v>87</v>
      </c>
    </row>
    <row r="3104" spans="1:65" s="13" customFormat="1" ht="11.25">
      <c r="B3104" s="196"/>
      <c r="C3104" s="197"/>
      <c r="D3104" s="189" t="s">
        <v>178</v>
      </c>
      <c r="E3104" s="198" t="s">
        <v>21</v>
      </c>
      <c r="F3104" s="199" t="s">
        <v>3792</v>
      </c>
      <c r="G3104" s="197"/>
      <c r="H3104" s="200">
        <v>9.4</v>
      </c>
      <c r="I3104" s="201"/>
      <c r="J3104" s="197"/>
      <c r="K3104" s="197"/>
      <c r="L3104" s="202"/>
      <c r="M3104" s="203"/>
      <c r="N3104" s="204"/>
      <c r="O3104" s="204"/>
      <c r="P3104" s="204"/>
      <c r="Q3104" s="204"/>
      <c r="R3104" s="204"/>
      <c r="S3104" s="204"/>
      <c r="T3104" s="205"/>
      <c r="AT3104" s="206" t="s">
        <v>178</v>
      </c>
      <c r="AU3104" s="206" t="s">
        <v>87</v>
      </c>
      <c r="AV3104" s="13" t="s">
        <v>87</v>
      </c>
      <c r="AW3104" s="13" t="s">
        <v>38</v>
      </c>
      <c r="AX3104" s="13" t="s">
        <v>77</v>
      </c>
      <c r="AY3104" s="206" t="s">
        <v>165</v>
      </c>
    </row>
    <row r="3105" spans="1:65" s="16" customFormat="1" ht="11.25">
      <c r="B3105" s="228"/>
      <c r="C3105" s="229"/>
      <c r="D3105" s="189" t="s">
        <v>178</v>
      </c>
      <c r="E3105" s="230" t="s">
        <v>21</v>
      </c>
      <c r="F3105" s="231" t="s">
        <v>277</v>
      </c>
      <c r="G3105" s="229"/>
      <c r="H3105" s="232">
        <v>9.4</v>
      </c>
      <c r="I3105" s="233"/>
      <c r="J3105" s="229"/>
      <c r="K3105" s="229"/>
      <c r="L3105" s="234"/>
      <c r="M3105" s="235"/>
      <c r="N3105" s="236"/>
      <c r="O3105" s="236"/>
      <c r="P3105" s="236"/>
      <c r="Q3105" s="236"/>
      <c r="R3105" s="236"/>
      <c r="S3105" s="236"/>
      <c r="T3105" s="237"/>
      <c r="AT3105" s="238" t="s">
        <v>178</v>
      </c>
      <c r="AU3105" s="238" t="s">
        <v>87</v>
      </c>
      <c r="AV3105" s="16" t="s">
        <v>186</v>
      </c>
      <c r="AW3105" s="16" t="s">
        <v>38</v>
      </c>
      <c r="AX3105" s="16" t="s">
        <v>77</v>
      </c>
      <c r="AY3105" s="238" t="s">
        <v>165</v>
      </c>
    </row>
    <row r="3106" spans="1:65" s="13" customFormat="1" ht="22.5">
      <c r="B3106" s="196"/>
      <c r="C3106" s="197"/>
      <c r="D3106" s="189" t="s">
        <v>178</v>
      </c>
      <c r="E3106" s="198" t="s">
        <v>21</v>
      </c>
      <c r="F3106" s="199" t="s">
        <v>3793</v>
      </c>
      <c r="G3106" s="197"/>
      <c r="H3106" s="200">
        <v>85.57</v>
      </c>
      <c r="I3106" s="201"/>
      <c r="J3106" s="197"/>
      <c r="K3106" s="197"/>
      <c r="L3106" s="202"/>
      <c r="M3106" s="203"/>
      <c r="N3106" s="204"/>
      <c r="O3106" s="204"/>
      <c r="P3106" s="204"/>
      <c r="Q3106" s="204"/>
      <c r="R3106" s="204"/>
      <c r="S3106" s="204"/>
      <c r="T3106" s="205"/>
      <c r="AT3106" s="206" t="s">
        <v>178</v>
      </c>
      <c r="AU3106" s="206" t="s">
        <v>87</v>
      </c>
      <c r="AV3106" s="13" t="s">
        <v>87</v>
      </c>
      <c r="AW3106" s="13" t="s">
        <v>38</v>
      </c>
      <c r="AX3106" s="13" t="s">
        <v>77</v>
      </c>
      <c r="AY3106" s="206" t="s">
        <v>165</v>
      </c>
    </row>
    <row r="3107" spans="1:65" s="13" customFormat="1" ht="11.25">
      <c r="B3107" s="196"/>
      <c r="C3107" s="197"/>
      <c r="D3107" s="189" t="s">
        <v>178</v>
      </c>
      <c r="E3107" s="198" t="s">
        <v>21</v>
      </c>
      <c r="F3107" s="199" t="s">
        <v>3794</v>
      </c>
      <c r="G3107" s="197"/>
      <c r="H3107" s="200">
        <v>41.424999999999997</v>
      </c>
      <c r="I3107" s="201"/>
      <c r="J3107" s="197"/>
      <c r="K3107" s="197"/>
      <c r="L3107" s="202"/>
      <c r="M3107" s="203"/>
      <c r="N3107" s="204"/>
      <c r="O3107" s="204"/>
      <c r="P3107" s="204"/>
      <c r="Q3107" s="204"/>
      <c r="R3107" s="204"/>
      <c r="S3107" s="204"/>
      <c r="T3107" s="205"/>
      <c r="AT3107" s="206" t="s">
        <v>178</v>
      </c>
      <c r="AU3107" s="206" t="s">
        <v>87</v>
      </c>
      <c r="AV3107" s="13" t="s">
        <v>87</v>
      </c>
      <c r="AW3107" s="13" t="s">
        <v>38</v>
      </c>
      <c r="AX3107" s="13" t="s">
        <v>77</v>
      </c>
      <c r="AY3107" s="206" t="s">
        <v>165</v>
      </c>
    </row>
    <row r="3108" spans="1:65" s="16" customFormat="1" ht="11.25">
      <c r="B3108" s="228"/>
      <c r="C3108" s="229"/>
      <c r="D3108" s="189" t="s">
        <v>178</v>
      </c>
      <c r="E3108" s="230" t="s">
        <v>21</v>
      </c>
      <c r="F3108" s="231" t="s">
        <v>277</v>
      </c>
      <c r="G3108" s="229"/>
      <c r="H3108" s="232">
        <v>126.99499999999999</v>
      </c>
      <c r="I3108" s="233"/>
      <c r="J3108" s="229"/>
      <c r="K3108" s="229"/>
      <c r="L3108" s="234"/>
      <c r="M3108" s="235"/>
      <c r="N3108" s="236"/>
      <c r="O3108" s="236"/>
      <c r="P3108" s="236"/>
      <c r="Q3108" s="236"/>
      <c r="R3108" s="236"/>
      <c r="S3108" s="236"/>
      <c r="T3108" s="237"/>
      <c r="AT3108" s="238" t="s">
        <v>178</v>
      </c>
      <c r="AU3108" s="238" t="s">
        <v>87</v>
      </c>
      <c r="AV3108" s="16" t="s">
        <v>186</v>
      </c>
      <c r="AW3108" s="16" t="s">
        <v>38</v>
      </c>
      <c r="AX3108" s="16" t="s">
        <v>77</v>
      </c>
      <c r="AY3108" s="238" t="s">
        <v>165</v>
      </c>
    </row>
    <row r="3109" spans="1:65" s="13" customFormat="1" ht="11.25">
      <c r="B3109" s="196"/>
      <c r="C3109" s="197"/>
      <c r="D3109" s="189" t="s">
        <v>178</v>
      </c>
      <c r="E3109" s="198" t="s">
        <v>21</v>
      </c>
      <c r="F3109" s="199" t="s">
        <v>3795</v>
      </c>
      <c r="G3109" s="197"/>
      <c r="H3109" s="200">
        <v>20</v>
      </c>
      <c r="I3109" s="201"/>
      <c r="J3109" s="197"/>
      <c r="K3109" s="197"/>
      <c r="L3109" s="202"/>
      <c r="M3109" s="203"/>
      <c r="N3109" s="204"/>
      <c r="O3109" s="204"/>
      <c r="P3109" s="204"/>
      <c r="Q3109" s="204"/>
      <c r="R3109" s="204"/>
      <c r="S3109" s="204"/>
      <c r="T3109" s="205"/>
      <c r="AT3109" s="206" t="s">
        <v>178</v>
      </c>
      <c r="AU3109" s="206" t="s">
        <v>87</v>
      </c>
      <c r="AV3109" s="13" t="s">
        <v>87</v>
      </c>
      <c r="AW3109" s="13" t="s">
        <v>38</v>
      </c>
      <c r="AX3109" s="13" t="s">
        <v>77</v>
      </c>
      <c r="AY3109" s="206" t="s">
        <v>165</v>
      </c>
    </row>
    <row r="3110" spans="1:65" s="16" customFormat="1" ht="11.25">
      <c r="B3110" s="228"/>
      <c r="C3110" s="229"/>
      <c r="D3110" s="189" t="s">
        <v>178</v>
      </c>
      <c r="E3110" s="230" t="s">
        <v>21</v>
      </c>
      <c r="F3110" s="231" t="s">
        <v>277</v>
      </c>
      <c r="G3110" s="229"/>
      <c r="H3110" s="232">
        <v>20</v>
      </c>
      <c r="I3110" s="233"/>
      <c r="J3110" s="229"/>
      <c r="K3110" s="229"/>
      <c r="L3110" s="234"/>
      <c r="M3110" s="235"/>
      <c r="N3110" s="236"/>
      <c r="O3110" s="236"/>
      <c r="P3110" s="236"/>
      <c r="Q3110" s="236"/>
      <c r="R3110" s="236"/>
      <c r="S3110" s="236"/>
      <c r="T3110" s="237"/>
      <c r="AT3110" s="238" t="s">
        <v>178</v>
      </c>
      <c r="AU3110" s="238" t="s">
        <v>87</v>
      </c>
      <c r="AV3110" s="16" t="s">
        <v>186</v>
      </c>
      <c r="AW3110" s="16" t="s">
        <v>38</v>
      </c>
      <c r="AX3110" s="16" t="s">
        <v>77</v>
      </c>
      <c r="AY3110" s="238" t="s">
        <v>165</v>
      </c>
    </row>
    <row r="3111" spans="1:65" s="14" customFormat="1" ht="11.25">
      <c r="B3111" s="207"/>
      <c r="C3111" s="208"/>
      <c r="D3111" s="189" t="s">
        <v>178</v>
      </c>
      <c r="E3111" s="209" t="s">
        <v>21</v>
      </c>
      <c r="F3111" s="210" t="s">
        <v>180</v>
      </c>
      <c r="G3111" s="208"/>
      <c r="H3111" s="211">
        <v>156.39499999999998</v>
      </c>
      <c r="I3111" s="212"/>
      <c r="J3111" s="208"/>
      <c r="K3111" s="208"/>
      <c r="L3111" s="213"/>
      <c r="M3111" s="214"/>
      <c r="N3111" s="215"/>
      <c r="O3111" s="215"/>
      <c r="P3111" s="215"/>
      <c r="Q3111" s="215"/>
      <c r="R3111" s="215"/>
      <c r="S3111" s="215"/>
      <c r="T3111" s="216"/>
      <c r="AT3111" s="217" t="s">
        <v>178</v>
      </c>
      <c r="AU3111" s="217" t="s">
        <v>87</v>
      </c>
      <c r="AV3111" s="14" t="s">
        <v>172</v>
      </c>
      <c r="AW3111" s="14" t="s">
        <v>38</v>
      </c>
      <c r="AX3111" s="14" t="s">
        <v>85</v>
      </c>
      <c r="AY3111" s="217" t="s">
        <v>165</v>
      </c>
    </row>
    <row r="3112" spans="1:65" s="2" customFormat="1" ht="33" customHeight="1">
      <c r="A3112" s="37"/>
      <c r="B3112" s="38"/>
      <c r="C3112" s="176" t="s">
        <v>3796</v>
      </c>
      <c r="D3112" s="176" t="s">
        <v>167</v>
      </c>
      <c r="E3112" s="177" t="s">
        <v>3797</v>
      </c>
      <c r="F3112" s="178" t="s">
        <v>3798</v>
      </c>
      <c r="G3112" s="179" t="s">
        <v>170</v>
      </c>
      <c r="H3112" s="180">
        <v>148.446</v>
      </c>
      <c r="I3112" s="181"/>
      <c r="J3112" s="182">
        <f>ROUND(I3112*H3112,2)</f>
        <v>0</v>
      </c>
      <c r="K3112" s="178" t="s">
        <v>171</v>
      </c>
      <c r="L3112" s="42"/>
      <c r="M3112" s="183" t="s">
        <v>21</v>
      </c>
      <c r="N3112" s="184" t="s">
        <v>48</v>
      </c>
      <c r="O3112" s="67"/>
      <c r="P3112" s="185">
        <f>O3112*H3112</f>
        <v>0</v>
      </c>
      <c r="Q3112" s="185">
        <v>9.0900000000000009E-3</v>
      </c>
      <c r="R3112" s="185">
        <f>Q3112*H3112</f>
        <v>1.3493741400000001</v>
      </c>
      <c r="S3112" s="185">
        <v>0</v>
      </c>
      <c r="T3112" s="186">
        <f>S3112*H3112</f>
        <v>0</v>
      </c>
      <c r="U3112" s="37"/>
      <c r="V3112" s="37"/>
      <c r="W3112" s="37"/>
      <c r="X3112" s="37"/>
      <c r="Y3112" s="37"/>
      <c r="Z3112" s="37"/>
      <c r="AA3112" s="37"/>
      <c r="AB3112" s="37"/>
      <c r="AC3112" s="37"/>
      <c r="AD3112" s="37"/>
      <c r="AE3112" s="37"/>
      <c r="AR3112" s="187" t="s">
        <v>286</v>
      </c>
      <c r="AT3112" s="187" t="s">
        <v>167</v>
      </c>
      <c r="AU3112" s="187" t="s">
        <v>87</v>
      </c>
      <c r="AY3112" s="20" t="s">
        <v>165</v>
      </c>
      <c r="BE3112" s="188">
        <f>IF(N3112="základní",J3112,0)</f>
        <v>0</v>
      </c>
      <c r="BF3112" s="188">
        <f>IF(N3112="snížená",J3112,0)</f>
        <v>0</v>
      </c>
      <c r="BG3112" s="188">
        <f>IF(N3112="zákl. přenesená",J3112,0)</f>
        <v>0</v>
      </c>
      <c r="BH3112" s="188">
        <f>IF(N3112="sníž. přenesená",J3112,0)</f>
        <v>0</v>
      </c>
      <c r="BI3112" s="188">
        <f>IF(N3112="nulová",J3112,0)</f>
        <v>0</v>
      </c>
      <c r="BJ3112" s="20" t="s">
        <v>85</v>
      </c>
      <c r="BK3112" s="188">
        <f>ROUND(I3112*H3112,2)</f>
        <v>0</v>
      </c>
      <c r="BL3112" s="20" t="s">
        <v>286</v>
      </c>
      <c r="BM3112" s="187" t="s">
        <v>3799</v>
      </c>
    </row>
    <row r="3113" spans="1:65" s="2" customFormat="1" ht="19.5">
      <c r="A3113" s="37"/>
      <c r="B3113" s="38"/>
      <c r="C3113" s="39"/>
      <c r="D3113" s="189" t="s">
        <v>174</v>
      </c>
      <c r="E3113" s="39"/>
      <c r="F3113" s="190" t="s">
        <v>3800</v>
      </c>
      <c r="G3113" s="39"/>
      <c r="H3113" s="39"/>
      <c r="I3113" s="191"/>
      <c r="J3113" s="39"/>
      <c r="K3113" s="39"/>
      <c r="L3113" s="42"/>
      <c r="M3113" s="192"/>
      <c r="N3113" s="193"/>
      <c r="O3113" s="67"/>
      <c r="P3113" s="67"/>
      <c r="Q3113" s="67"/>
      <c r="R3113" s="67"/>
      <c r="S3113" s="67"/>
      <c r="T3113" s="68"/>
      <c r="U3113" s="37"/>
      <c r="V3113" s="37"/>
      <c r="W3113" s="37"/>
      <c r="X3113" s="37"/>
      <c r="Y3113" s="37"/>
      <c r="Z3113" s="37"/>
      <c r="AA3113" s="37"/>
      <c r="AB3113" s="37"/>
      <c r="AC3113" s="37"/>
      <c r="AD3113" s="37"/>
      <c r="AE3113" s="37"/>
      <c r="AT3113" s="20" t="s">
        <v>174</v>
      </c>
      <c r="AU3113" s="20" t="s">
        <v>87</v>
      </c>
    </row>
    <row r="3114" spans="1:65" s="2" customFormat="1" ht="11.25">
      <c r="A3114" s="37"/>
      <c r="B3114" s="38"/>
      <c r="C3114" s="39"/>
      <c r="D3114" s="194" t="s">
        <v>176</v>
      </c>
      <c r="E3114" s="39"/>
      <c r="F3114" s="195" t="s">
        <v>3801</v>
      </c>
      <c r="G3114" s="39"/>
      <c r="H3114" s="39"/>
      <c r="I3114" s="191"/>
      <c r="J3114" s="39"/>
      <c r="K3114" s="39"/>
      <c r="L3114" s="42"/>
      <c r="M3114" s="192"/>
      <c r="N3114" s="193"/>
      <c r="O3114" s="67"/>
      <c r="P3114" s="67"/>
      <c r="Q3114" s="67"/>
      <c r="R3114" s="67"/>
      <c r="S3114" s="67"/>
      <c r="T3114" s="68"/>
      <c r="U3114" s="37"/>
      <c r="V3114" s="37"/>
      <c r="W3114" s="37"/>
      <c r="X3114" s="37"/>
      <c r="Y3114" s="37"/>
      <c r="Z3114" s="37"/>
      <c r="AA3114" s="37"/>
      <c r="AB3114" s="37"/>
      <c r="AC3114" s="37"/>
      <c r="AD3114" s="37"/>
      <c r="AE3114" s="37"/>
      <c r="AT3114" s="20" t="s">
        <v>176</v>
      </c>
      <c r="AU3114" s="20" t="s">
        <v>87</v>
      </c>
    </row>
    <row r="3115" spans="1:65" s="2" customFormat="1" ht="29.25">
      <c r="A3115" s="37"/>
      <c r="B3115" s="38"/>
      <c r="C3115" s="39"/>
      <c r="D3115" s="189" t="s">
        <v>372</v>
      </c>
      <c r="E3115" s="39"/>
      <c r="F3115" s="249" t="s">
        <v>3802</v>
      </c>
      <c r="G3115" s="39"/>
      <c r="H3115" s="39"/>
      <c r="I3115" s="191"/>
      <c r="J3115" s="39"/>
      <c r="K3115" s="39"/>
      <c r="L3115" s="42"/>
      <c r="M3115" s="192"/>
      <c r="N3115" s="193"/>
      <c r="O3115" s="67"/>
      <c r="P3115" s="67"/>
      <c r="Q3115" s="67"/>
      <c r="R3115" s="67"/>
      <c r="S3115" s="67"/>
      <c r="T3115" s="68"/>
      <c r="U3115" s="37"/>
      <c r="V3115" s="37"/>
      <c r="W3115" s="37"/>
      <c r="X3115" s="37"/>
      <c r="Y3115" s="37"/>
      <c r="Z3115" s="37"/>
      <c r="AA3115" s="37"/>
      <c r="AB3115" s="37"/>
      <c r="AC3115" s="37"/>
      <c r="AD3115" s="37"/>
      <c r="AE3115" s="37"/>
      <c r="AT3115" s="20" t="s">
        <v>372</v>
      </c>
      <c r="AU3115" s="20" t="s">
        <v>87</v>
      </c>
    </row>
    <row r="3116" spans="1:65" s="13" customFormat="1" ht="11.25">
      <c r="B3116" s="196"/>
      <c r="C3116" s="197"/>
      <c r="D3116" s="189" t="s">
        <v>178</v>
      </c>
      <c r="E3116" s="198" t="s">
        <v>21</v>
      </c>
      <c r="F3116" s="199" t="s">
        <v>3803</v>
      </c>
      <c r="G3116" s="197"/>
      <c r="H3116" s="200">
        <v>10.89</v>
      </c>
      <c r="I3116" s="201"/>
      <c r="J3116" s="197"/>
      <c r="K3116" s="197"/>
      <c r="L3116" s="202"/>
      <c r="M3116" s="203"/>
      <c r="N3116" s="204"/>
      <c r="O3116" s="204"/>
      <c r="P3116" s="204"/>
      <c r="Q3116" s="204"/>
      <c r="R3116" s="204"/>
      <c r="S3116" s="204"/>
      <c r="T3116" s="205"/>
      <c r="AT3116" s="206" t="s">
        <v>178</v>
      </c>
      <c r="AU3116" s="206" t="s">
        <v>87</v>
      </c>
      <c r="AV3116" s="13" t="s">
        <v>87</v>
      </c>
      <c r="AW3116" s="13" t="s">
        <v>38</v>
      </c>
      <c r="AX3116" s="13" t="s">
        <v>77</v>
      </c>
      <c r="AY3116" s="206" t="s">
        <v>165</v>
      </c>
    </row>
    <row r="3117" spans="1:65" s="16" customFormat="1" ht="11.25">
      <c r="B3117" s="228"/>
      <c r="C3117" s="229"/>
      <c r="D3117" s="189" t="s">
        <v>178</v>
      </c>
      <c r="E3117" s="230" t="s">
        <v>21</v>
      </c>
      <c r="F3117" s="231" t="s">
        <v>277</v>
      </c>
      <c r="G3117" s="229"/>
      <c r="H3117" s="232">
        <v>10.89</v>
      </c>
      <c r="I3117" s="233"/>
      <c r="J3117" s="229"/>
      <c r="K3117" s="229"/>
      <c r="L3117" s="234"/>
      <c r="M3117" s="235"/>
      <c r="N3117" s="236"/>
      <c r="O3117" s="236"/>
      <c r="P3117" s="236"/>
      <c r="Q3117" s="236"/>
      <c r="R3117" s="236"/>
      <c r="S3117" s="236"/>
      <c r="T3117" s="237"/>
      <c r="AT3117" s="238" t="s">
        <v>178</v>
      </c>
      <c r="AU3117" s="238" t="s">
        <v>87</v>
      </c>
      <c r="AV3117" s="16" t="s">
        <v>186</v>
      </c>
      <c r="AW3117" s="16" t="s">
        <v>38</v>
      </c>
      <c r="AX3117" s="16" t="s">
        <v>77</v>
      </c>
      <c r="AY3117" s="238" t="s">
        <v>165</v>
      </c>
    </row>
    <row r="3118" spans="1:65" s="13" customFormat="1" ht="33.75">
      <c r="B3118" s="196"/>
      <c r="C3118" s="197"/>
      <c r="D3118" s="189" t="s">
        <v>178</v>
      </c>
      <c r="E3118" s="198" t="s">
        <v>21</v>
      </c>
      <c r="F3118" s="199" t="s">
        <v>3778</v>
      </c>
      <c r="G3118" s="197"/>
      <c r="H3118" s="200">
        <v>70.350999999999999</v>
      </c>
      <c r="I3118" s="201"/>
      <c r="J3118" s="197"/>
      <c r="K3118" s="197"/>
      <c r="L3118" s="202"/>
      <c r="M3118" s="203"/>
      <c r="N3118" s="204"/>
      <c r="O3118" s="204"/>
      <c r="P3118" s="204"/>
      <c r="Q3118" s="204"/>
      <c r="R3118" s="204"/>
      <c r="S3118" s="204"/>
      <c r="T3118" s="205"/>
      <c r="AT3118" s="206" t="s">
        <v>178</v>
      </c>
      <c r="AU3118" s="206" t="s">
        <v>87</v>
      </c>
      <c r="AV3118" s="13" t="s">
        <v>87</v>
      </c>
      <c r="AW3118" s="13" t="s">
        <v>38</v>
      </c>
      <c r="AX3118" s="13" t="s">
        <v>77</v>
      </c>
      <c r="AY3118" s="206" t="s">
        <v>165</v>
      </c>
    </row>
    <row r="3119" spans="1:65" s="13" customFormat="1" ht="33.75">
      <c r="B3119" s="196"/>
      <c r="C3119" s="197"/>
      <c r="D3119" s="189" t="s">
        <v>178</v>
      </c>
      <c r="E3119" s="198" t="s">
        <v>21</v>
      </c>
      <c r="F3119" s="199" t="s">
        <v>3779</v>
      </c>
      <c r="G3119" s="197"/>
      <c r="H3119" s="200">
        <v>67.204999999999998</v>
      </c>
      <c r="I3119" s="201"/>
      <c r="J3119" s="197"/>
      <c r="K3119" s="197"/>
      <c r="L3119" s="202"/>
      <c r="M3119" s="203"/>
      <c r="N3119" s="204"/>
      <c r="O3119" s="204"/>
      <c r="P3119" s="204"/>
      <c r="Q3119" s="204"/>
      <c r="R3119" s="204"/>
      <c r="S3119" s="204"/>
      <c r="T3119" s="205"/>
      <c r="AT3119" s="206" t="s">
        <v>178</v>
      </c>
      <c r="AU3119" s="206" t="s">
        <v>87</v>
      </c>
      <c r="AV3119" s="13" t="s">
        <v>87</v>
      </c>
      <c r="AW3119" s="13" t="s">
        <v>38</v>
      </c>
      <c r="AX3119" s="13" t="s">
        <v>77</v>
      </c>
      <c r="AY3119" s="206" t="s">
        <v>165</v>
      </c>
    </row>
    <row r="3120" spans="1:65" s="16" customFormat="1" ht="11.25">
      <c r="B3120" s="228"/>
      <c r="C3120" s="229"/>
      <c r="D3120" s="189" t="s">
        <v>178</v>
      </c>
      <c r="E3120" s="230" t="s">
        <v>21</v>
      </c>
      <c r="F3120" s="231" t="s">
        <v>277</v>
      </c>
      <c r="G3120" s="229"/>
      <c r="H3120" s="232">
        <v>137.55599999999998</v>
      </c>
      <c r="I3120" s="233"/>
      <c r="J3120" s="229"/>
      <c r="K3120" s="229"/>
      <c r="L3120" s="234"/>
      <c r="M3120" s="235"/>
      <c r="N3120" s="236"/>
      <c r="O3120" s="236"/>
      <c r="P3120" s="236"/>
      <c r="Q3120" s="236"/>
      <c r="R3120" s="236"/>
      <c r="S3120" s="236"/>
      <c r="T3120" s="237"/>
      <c r="AT3120" s="238" t="s">
        <v>178</v>
      </c>
      <c r="AU3120" s="238" t="s">
        <v>87</v>
      </c>
      <c r="AV3120" s="16" t="s">
        <v>186</v>
      </c>
      <c r="AW3120" s="16" t="s">
        <v>38</v>
      </c>
      <c r="AX3120" s="16" t="s">
        <v>77</v>
      </c>
      <c r="AY3120" s="238" t="s">
        <v>165</v>
      </c>
    </row>
    <row r="3121" spans="1:65" s="14" customFormat="1" ht="11.25">
      <c r="B3121" s="207"/>
      <c r="C3121" s="208"/>
      <c r="D3121" s="189" t="s">
        <v>178</v>
      </c>
      <c r="E3121" s="209" t="s">
        <v>21</v>
      </c>
      <c r="F3121" s="210" t="s">
        <v>180</v>
      </c>
      <c r="G3121" s="208"/>
      <c r="H3121" s="211">
        <v>148.446</v>
      </c>
      <c r="I3121" s="212"/>
      <c r="J3121" s="208"/>
      <c r="K3121" s="208"/>
      <c r="L3121" s="213"/>
      <c r="M3121" s="214"/>
      <c r="N3121" s="215"/>
      <c r="O3121" s="215"/>
      <c r="P3121" s="215"/>
      <c r="Q3121" s="215"/>
      <c r="R3121" s="215"/>
      <c r="S3121" s="215"/>
      <c r="T3121" s="216"/>
      <c r="AT3121" s="217" t="s">
        <v>178</v>
      </c>
      <c r="AU3121" s="217" t="s">
        <v>87</v>
      </c>
      <c r="AV3121" s="14" t="s">
        <v>172</v>
      </c>
      <c r="AW3121" s="14" t="s">
        <v>38</v>
      </c>
      <c r="AX3121" s="14" t="s">
        <v>85</v>
      </c>
      <c r="AY3121" s="217" t="s">
        <v>165</v>
      </c>
    </row>
    <row r="3122" spans="1:65" s="2" customFormat="1" ht="33" customHeight="1">
      <c r="A3122" s="37"/>
      <c r="B3122" s="38"/>
      <c r="C3122" s="239" t="s">
        <v>3804</v>
      </c>
      <c r="D3122" s="239" t="s">
        <v>281</v>
      </c>
      <c r="E3122" s="240" t="s">
        <v>3805</v>
      </c>
      <c r="F3122" s="241" t="s">
        <v>3806</v>
      </c>
      <c r="G3122" s="242" t="s">
        <v>170</v>
      </c>
      <c r="H3122" s="243">
        <v>178.136</v>
      </c>
      <c r="I3122" s="244"/>
      <c r="J3122" s="245">
        <f>ROUND(I3122*H3122,2)</f>
        <v>0</v>
      </c>
      <c r="K3122" s="241" t="s">
        <v>171</v>
      </c>
      <c r="L3122" s="246"/>
      <c r="M3122" s="247" t="s">
        <v>21</v>
      </c>
      <c r="N3122" s="248" t="s">
        <v>48</v>
      </c>
      <c r="O3122" s="67"/>
      <c r="P3122" s="185">
        <f>O3122*H3122</f>
        <v>0</v>
      </c>
      <c r="Q3122" s="185">
        <v>2.1999999999999999E-2</v>
      </c>
      <c r="R3122" s="185">
        <f>Q3122*H3122</f>
        <v>3.9189919999999998</v>
      </c>
      <c r="S3122" s="185">
        <v>0</v>
      </c>
      <c r="T3122" s="186">
        <f>S3122*H3122</f>
        <v>0</v>
      </c>
      <c r="U3122" s="37"/>
      <c r="V3122" s="37"/>
      <c r="W3122" s="37"/>
      <c r="X3122" s="37"/>
      <c r="Y3122" s="37"/>
      <c r="Z3122" s="37"/>
      <c r="AA3122" s="37"/>
      <c r="AB3122" s="37"/>
      <c r="AC3122" s="37"/>
      <c r="AD3122" s="37"/>
      <c r="AE3122" s="37"/>
      <c r="AR3122" s="187" t="s">
        <v>404</v>
      </c>
      <c r="AT3122" s="187" t="s">
        <v>281</v>
      </c>
      <c r="AU3122" s="187" t="s">
        <v>87</v>
      </c>
      <c r="AY3122" s="20" t="s">
        <v>165</v>
      </c>
      <c r="BE3122" s="188">
        <f>IF(N3122="základní",J3122,0)</f>
        <v>0</v>
      </c>
      <c r="BF3122" s="188">
        <f>IF(N3122="snížená",J3122,0)</f>
        <v>0</v>
      </c>
      <c r="BG3122" s="188">
        <f>IF(N3122="zákl. přenesená",J3122,0)</f>
        <v>0</v>
      </c>
      <c r="BH3122" s="188">
        <f>IF(N3122="sníž. přenesená",J3122,0)</f>
        <v>0</v>
      </c>
      <c r="BI3122" s="188">
        <f>IF(N3122="nulová",J3122,0)</f>
        <v>0</v>
      </c>
      <c r="BJ3122" s="20" t="s">
        <v>85</v>
      </c>
      <c r="BK3122" s="188">
        <f>ROUND(I3122*H3122,2)</f>
        <v>0</v>
      </c>
      <c r="BL3122" s="20" t="s">
        <v>286</v>
      </c>
      <c r="BM3122" s="187" t="s">
        <v>3807</v>
      </c>
    </row>
    <row r="3123" spans="1:65" s="2" customFormat="1" ht="19.5">
      <c r="A3123" s="37"/>
      <c r="B3123" s="38"/>
      <c r="C3123" s="39"/>
      <c r="D3123" s="189" t="s">
        <v>174</v>
      </c>
      <c r="E3123" s="39"/>
      <c r="F3123" s="190" t="s">
        <v>3806</v>
      </c>
      <c r="G3123" s="39"/>
      <c r="H3123" s="39"/>
      <c r="I3123" s="191"/>
      <c r="J3123" s="39"/>
      <c r="K3123" s="39"/>
      <c r="L3123" s="42"/>
      <c r="M3123" s="192"/>
      <c r="N3123" s="193"/>
      <c r="O3123" s="67"/>
      <c r="P3123" s="67"/>
      <c r="Q3123" s="67"/>
      <c r="R3123" s="67"/>
      <c r="S3123" s="67"/>
      <c r="T3123" s="68"/>
      <c r="U3123" s="37"/>
      <c r="V3123" s="37"/>
      <c r="W3123" s="37"/>
      <c r="X3123" s="37"/>
      <c r="Y3123" s="37"/>
      <c r="Z3123" s="37"/>
      <c r="AA3123" s="37"/>
      <c r="AB3123" s="37"/>
      <c r="AC3123" s="37"/>
      <c r="AD3123" s="37"/>
      <c r="AE3123" s="37"/>
      <c r="AT3123" s="20" t="s">
        <v>174</v>
      </c>
      <c r="AU3123" s="20" t="s">
        <v>87</v>
      </c>
    </row>
    <row r="3124" spans="1:65" s="13" customFormat="1" ht="11.25">
      <c r="B3124" s="196"/>
      <c r="C3124" s="197"/>
      <c r="D3124" s="189" t="s">
        <v>178</v>
      </c>
      <c r="E3124" s="198" t="s">
        <v>21</v>
      </c>
      <c r="F3124" s="199" t="s">
        <v>3808</v>
      </c>
      <c r="G3124" s="197"/>
      <c r="H3124" s="200">
        <v>13.068</v>
      </c>
      <c r="I3124" s="201"/>
      <c r="J3124" s="197"/>
      <c r="K3124" s="197"/>
      <c r="L3124" s="202"/>
      <c r="M3124" s="203"/>
      <c r="N3124" s="204"/>
      <c r="O3124" s="204"/>
      <c r="P3124" s="204"/>
      <c r="Q3124" s="204"/>
      <c r="R3124" s="204"/>
      <c r="S3124" s="204"/>
      <c r="T3124" s="205"/>
      <c r="AT3124" s="206" t="s">
        <v>178</v>
      </c>
      <c r="AU3124" s="206" t="s">
        <v>87</v>
      </c>
      <c r="AV3124" s="13" t="s">
        <v>87</v>
      </c>
      <c r="AW3124" s="13" t="s">
        <v>38</v>
      </c>
      <c r="AX3124" s="13" t="s">
        <v>77</v>
      </c>
      <c r="AY3124" s="206" t="s">
        <v>165</v>
      </c>
    </row>
    <row r="3125" spans="1:65" s="16" customFormat="1" ht="11.25">
      <c r="B3125" s="228"/>
      <c r="C3125" s="229"/>
      <c r="D3125" s="189" t="s">
        <v>178</v>
      </c>
      <c r="E3125" s="230" t="s">
        <v>21</v>
      </c>
      <c r="F3125" s="231" t="s">
        <v>277</v>
      </c>
      <c r="G3125" s="229"/>
      <c r="H3125" s="232">
        <v>13.068</v>
      </c>
      <c r="I3125" s="233"/>
      <c r="J3125" s="229"/>
      <c r="K3125" s="229"/>
      <c r="L3125" s="234"/>
      <c r="M3125" s="235"/>
      <c r="N3125" s="236"/>
      <c r="O3125" s="236"/>
      <c r="P3125" s="236"/>
      <c r="Q3125" s="236"/>
      <c r="R3125" s="236"/>
      <c r="S3125" s="236"/>
      <c r="T3125" s="237"/>
      <c r="AT3125" s="238" t="s">
        <v>178</v>
      </c>
      <c r="AU3125" s="238" t="s">
        <v>87</v>
      </c>
      <c r="AV3125" s="16" t="s">
        <v>186</v>
      </c>
      <c r="AW3125" s="16" t="s">
        <v>38</v>
      </c>
      <c r="AX3125" s="16" t="s">
        <v>77</v>
      </c>
      <c r="AY3125" s="238" t="s">
        <v>165</v>
      </c>
    </row>
    <row r="3126" spans="1:65" s="13" customFormat="1" ht="33.75">
      <c r="B3126" s="196"/>
      <c r="C3126" s="197"/>
      <c r="D3126" s="189" t="s">
        <v>178</v>
      </c>
      <c r="E3126" s="198" t="s">
        <v>21</v>
      </c>
      <c r="F3126" s="199" t="s">
        <v>3809</v>
      </c>
      <c r="G3126" s="197"/>
      <c r="H3126" s="200">
        <v>84.421999999999997</v>
      </c>
      <c r="I3126" s="201"/>
      <c r="J3126" s="197"/>
      <c r="K3126" s="197"/>
      <c r="L3126" s="202"/>
      <c r="M3126" s="203"/>
      <c r="N3126" s="204"/>
      <c r="O3126" s="204"/>
      <c r="P3126" s="204"/>
      <c r="Q3126" s="204"/>
      <c r="R3126" s="204"/>
      <c r="S3126" s="204"/>
      <c r="T3126" s="205"/>
      <c r="AT3126" s="206" t="s">
        <v>178</v>
      </c>
      <c r="AU3126" s="206" t="s">
        <v>87</v>
      </c>
      <c r="AV3126" s="13" t="s">
        <v>87</v>
      </c>
      <c r="AW3126" s="13" t="s">
        <v>38</v>
      </c>
      <c r="AX3126" s="13" t="s">
        <v>77</v>
      </c>
      <c r="AY3126" s="206" t="s">
        <v>165</v>
      </c>
    </row>
    <row r="3127" spans="1:65" s="13" customFormat="1" ht="33.75">
      <c r="B3127" s="196"/>
      <c r="C3127" s="197"/>
      <c r="D3127" s="189" t="s">
        <v>178</v>
      </c>
      <c r="E3127" s="198" t="s">
        <v>21</v>
      </c>
      <c r="F3127" s="199" t="s">
        <v>3810</v>
      </c>
      <c r="G3127" s="197"/>
      <c r="H3127" s="200">
        <v>80.646000000000001</v>
      </c>
      <c r="I3127" s="201"/>
      <c r="J3127" s="197"/>
      <c r="K3127" s="197"/>
      <c r="L3127" s="202"/>
      <c r="M3127" s="203"/>
      <c r="N3127" s="204"/>
      <c r="O3127" s="204"/>
      <c r="P3127" s="204"/>
      <c r="Q3127" s="204"/>
      <c r="R3127" s="204"/>
      <c r="S3127" s="204"/>
      <c r="T3127" s="205"/>
      <c r="AT3127" s="206" t="s">
        <v>178</v>
      </c>
      <c r="AU3127" s="206" t="s">
        <v>87</v>
      </c>
      <c r="AV3127" s="13" t="s">
        <v>87</v>
      </c>
      <c r="AW3127" s="13" t="s">
        <v>38</v>
      </c>
      <c r="AX3127" s="13" t="s">
        <v>77</v>
      </c>
      <c r="AY3127" s="206" t="s">
        <v>165</v>
      </c>
    </row>
    <row r="3128" spans="1:65" s="16" customFormat="1" ht="11.25">
      <c r="B3128" s="228"/>
      <c r="C3128" s="229"/>
      <c r="D3128" s="189" t="s">
        <v>178</v>
      </c>
      <c r="E3128" s="230" t="s">
        <v>21</v>
      </c>
      <c r="F3128" s="231" t="s">
        <v>277</v>
      </c>
      <c r="G3128" s="229"/>
      <c r="H3128" s="232">
        <v>165.06799999999998</v>
      </c>
      <c r="I3128" s="233"/>
      <c r="J3128" s="229"/>
      <c r="K3128" s="229"/>
      <c r="L3128" s="234"/>
      <c r="M3128" s="235"/>
      <c r="N3128" s="236"/>
      <c r="O3128" s="236"/>
      <c r="P3128" s="236"/>
      <c r="Q3128" s="236"/>
      <c r="R3128" s="236"/>
      <c r="S3128" s="236"/>
      <c r="T3128" s="237"/>
      <c r="AT3128" s="238" t="s">
        <v>178</v>
      </c>
      <c r="AU3128" s="238" t="s">
        <v>87</v>
      </c>
      <c r="AV3128" s="16" t="s">
        <v>186</v>
      </c>
      <c r="AW3128" s="16" t="s">
        <v>38</v>
      </c>
      <c r="AX3128" s="16" t="s">
        <v>77</v>
      </c>
      <c r="AY3128" s="238" t="s">
        <v>165</v>
      </c>
    </row>
    <row r="3129" spans="1:65" s="14" customFormat="1" ht="11.25">
      <c r="B3129" s="207"/>
      <c r="C3129" s="208"/>
      <c r="D3129" s="189" t="s">
        <v>178</v>
      </c>
      <c r="E3129" s="209" t="s">
        <v>21</v>
      </c>
      <c r="F3129" s="210" t="s">
        <v>180</v>
      </c>
      <c r="G3129" s="208"/>
      <c r="H3129" s="211">
        <v>178.136</v>
      </c>
      <c r="I3129" s="212"/>
      <c r="J3129" s="208"/>
      <c r="K3129" s="208"/>
      <c r="L3129" s="213"/>
      <c r="M3129" s="214"/>
      <c r="N3129" s="215"/>
      <c r="O3129" s="215"/>
      <c r="P3129" s="215"/>
      <c r="Q3129" s="215"/>
      <c r="R3129" s="215"/>
      <c r="S3129" s="215"/>
      <c r="T3129" s="216"/>
      <c r="AT3129" s="217" t="s">
        <v>178</v>
      </c>
      <c r="AU3129" s="217" t="s">
        <v>87</v>
      </c>
      <c r="AV3129" s="14" t="s">
        <v>172</v>
      </c>
      <c r="AW3129" s="14" t="s">
        <v>38</v>
      </c>
      <c r="AX3129" s="14" t="s">
        <v>85</v>
      </c>
      <c r="AY3129" s="217" t="s">
        <v>165</v>
      </c>
    </row>
    <row r="3130" spans="1:65" s="2" customFormat="1" ht="24.2" customHeight="1">
      <c r="A3130" s="37"/>
      <c r="B3130" s="38"/>
      <c r="C3130" s="176" t="s">
        <v>3811</v>
      </c>
      <c r="D3130" s="176" t="s">
        <v>167</v>
      </c>
      <c r="E3130" s="177" t="s">
        <v>3812</v>
      </c>
      <c r="F3130" s="178" t="s">
        <v>3813</v>
      </c>
      <c r="G3130" s="179" t="s">
        <v>170</v>
      </c>
      <c r="H3130" s="180">
        <v>148.446</v>
      </c>
      <c r="I3130" s="181"/>
      <c r="J3130" s="182">
        <f>ROUND(I3130*H3130,2)</f>
        <v>0</v>
      </c>
      <c r="K3130" s="178" t="s">
        <v>3617</v>
      </c>
      <c r="L3130" s="42"/>
      <c r="M3130" s="183" t="s">
        <v>21</v>
      </c>
      <c r="N3130" s="184" t="s">
        <v>48</v>
      </c>
      <c r="O3130" s="67"/>
      <c r="P3130" s="185">
        <f>O3130*H3130</f>
        <v>0</v>
      </c>
      <c r="Q3130" s="185">
        <v>0</v>
      </c>
      <c r="R3130" s="185">
        <f>Q3130*H3130</f>
        <v>0</v>
      </c>
      <c r="S3130" s="185">
        <v>0</v>
      </c>
      <c r="T3130" s="186">
        <f>S3130*H3130</f>
        <v>0</v>
      </c>
      <c r="U3130" s="37"/>
      <c r="V3130" s="37"/>
      <c r="W3130" s="37"/>
      <c r="X3130" s="37"/>
      <c r="Y3130" s="37"/>
      <c r="Z3130" s="37"/>
      <c r="AA3130" s="37"/>
      <c r="AB3130" s="37"/>
      <c r="AC3130" s="37"/>
      <c r="AD3130" s="37"/>
      <c r="AE3130" s="37"/>
      <c r="AR3130" s="187" t="s">
        <v>286</v>
      </c>
      <c r="AT3130" s="187" t="s">
        <v>167</v>
      </c>
      <c r="AU3130" s="187" t="s">
        <v>87</v>
      </c>
      <c r="AY3130" s="20" t="s">
        <v>165</v>
      </c>
      <c r="BE3130" s="188">
        <f>IF(N3130="základní",J3130,0)</f>
        <v>0</v>
      </c>
      <c r="BF3130" s="188">
        <f>IF(N3130="snížená",J3130,0)</f>
        <v>0</v>
      </c>
      <c r="BG3130" s="188">
        <f>IF(N3130="zákl. přenesená",J3130,0)</f>
        <v>0</v>
      </c>
      <c r="BH3130" s="188">
        <f>IF(N3130="sníž. přenesená",J3130,0)</f>
        <v>0</v>
      </c>
      <c r="BI3130" s="188">
        <f>IF(N3130="nulová",J3130,0)</f>
        <v>0</v>
      </c>
      <c r="BJ3130" s="20" t="s">
        <v>85</v>
      </c>
      <c r="BK3130" s="188">
        <f>ROUND(I3130*H3130,2)</f>
        <v>0</v>
      </c>
      <c r="BL3130" s="20" t="s">
        <v>286</v>
      </c>
      <c r="BM3130" s="187" t="s">
        <v>3814</v>
      </c>
    </row>
    <row r="3131" spans="1:65" s="2" customFormat="1" ht="19.5">
      <c r="A3131" s="37"/>
      <c r="B3131" s="38"/>
      <c r="C3131" s="39"/>
      <c r="D3131" s="189" t="s">
        <v>174</v>
      </c>
      <c r="E3131" s="39"/>
      <c r="F3131" s="190" t="s">
        <v>3815</v>
      </c>
      <c r="G3131" s="39"/>
      <c r="H3131" s="39"/>
      <c r="I3131" s="191"/>
      <c r="J3131" s="39"/>
      <c r="K3131" s="39"/>
      <c r="L3131" s="42"/>
      <c r="M3131" s="192"/>
      <c r="N3131" s="193"/>
      <c r="O3131" s="67"/>
      <c r="P3131" s="67"/>
      <c r="Q3131" s="67"/>
      <c r="R3131" s="67"/>
      <c r="S3131" s="67"/>
      <c r="T3131" s="68"/>
      <c r="U3131" s="37"/>
      <c r="V3131" s="37"/>
      <c r="W3131" s="37"/>
      <c r="X3131" s="37"/>
      <c r="Y3131" s="37"/>
      <c r="Z3131" s="37"/>
      <c r="AA3131" s="37"/>
      <c r="AB3131" s="37"/>
      <c r="AC3131" s="37"/>
      <c r="AD3131" s="37"/>
      <c r="AE3131" s="37"/>
      <c r="AT3131" s="20" t="s">
        <v>174</v>
      </c>
      <c r="AU3131" s="20" t="s">
        <v>87</v>
      </c>
    </row>
    <row r="3132" spans="1:65" s="2" customFormat="1" ht="11.25">
      <c r="A3132" s="37"/>
      <c r="B3132" s="38"/>
      <c r="C3132" s="39"/>
      <c r="D3132" s="194" t="s">
        <v>176</v>
      </c>
      <c r="E3132" s="39"/>
      <c r="F3132" s="195" t="s">
        <v>3816</v>
      </c>
      <c r="G3132" s="39"/>
      <c r="H3132" s="39"/>
      <c r="I3132" s="191"/>
      <c r="J3132" s="39"/>
      <c r="K3132" s="39"/>
      <c r="L3132" s="42"/>
      <c r="M3132" s="192"/>
      <c r="N3132" s="193"/>
      <c r="O3132" s="67"/>
      <c r="P3132" s="67"/>
      <c r="Q3132" s="67"/>
      <c r="R3132" s="67"/>
      <c r="S3132" s="67"/>
      <c r="T3132" s="68"/>
      <c r="U3132" s="37"/>
      <c r="V3132" s="37"/>
      <c r="W3132" s="37"/>
      <c r="X3132" s="37"/>
      <c r="Y3132" s="37"/>
      <c r="Z3132" s="37"/>
      <c r="AA3132" s="37"/>
      <c r="AB3132" s="37"/>
      <c r="AC3132" s="37"/>
      <c r="AD3132" s="37"/>
      <c r="AE3132" s="37"/>
      <c r="AT3132" s="20" t="s">
        <v>176</v>
      </c>
      <c r="AU3132" s="20" t="s">
        <v>87</v>
      </c>
    </row>
    <row r="3133" spans="1:65" s="13" customFormat="1" ht="11.25">
      <c r="B3133" s="196"/>
      <c r="C3133" s="197"/>
      <c r="D3133" s="189" t="s">
        <v>178</v>
      </c>
      <c r="E3133" s="198" t="s">
        <v>21</v>
      </c>
      <c r="F3133" s="199" t="s">
        <v>3803</v>
      </c>
      <c r="G3133" s="197"/>
      <c r="H3133" s="200">
        <v>10.89</v>
      </c>
      <c r="I3133" s="201"/>
      <c r="J3133" s="197"/>
      <c r="K3133" s="197"/>
      <c r="L3133" s="202"/>
      <c r="M3133" s="203"/>
      <c r="N3133" s="204"/>
      <c r="O3133" s="204"/>
      <c r="P3133" s="204"/>
      <c r="Q3133" s="204"/>
      <c r="R3133" s="204"/>
      <c r="S3133" s="204"/>
      <c r="T3133" s="205"/>
      <c r="AT3133" s="206" t="s">
        <v>178</v>
      </c>
      <c r="AU3133" s="206" t="s">
        <v>87</v>
      </c>
      <c r="AV3133" s="13" t="s">
        <v>87</v>
      </c>
      <c r="AW3133" s="13" t="s">
        <v>38</v>
      </c>
      <c r="AX3133" s="13" t="s">
        <v>77</v>
      </c>
      <c r="AY3133" s="206" t="s">
        <v>165</v>
      </c>
    </row>
    <row r="3134" spans="1:65" s="16" customFormat="1" ht="11.25">
      <c r="B3134" s="228"/>
      <c r="C3134" s="229"/>
      <c r="D3134" s="189" t="s">
        <v>178</v>
      </c>
      <c r="E3134" s="230" t="s">
        <v>21</v>
      </c>
      <c r="F3134" s="231" t="s">
        <v>277</v>
      </c>
      <c r="G3134" s="229"/>
      <c r="H3134" s="232">
        <v>10.89</v>
      </c>
      <c r="I3134" s="233"/>
      <c r="J3134" s="229"/>
      <c r="K3134" s="229"/>
      <c r="L3134" s="234"/>
      <c r="M3134" s="235"/>
      <c r="N3134" s="236"/>
      <c r="O3134" s="236"/>
      <c r="P3134" s="236"/>
      <c r="Q3134" s="236"/>
      <c r="R3134" s="236"/>
      <c r="S3134" s="236"/>
      <c r="T3134" s="237"/>
      <c r="AT3134" s="238" t="s">
        <v>178</v>
      </c>
      <c r="AU3134" s="238" t="s">
        <v>87</v>
      </c>
      <c r="AV3134" s="16" t="s">
        <v>186</v>
      </c>
      <c r="AW3134" s="16" t="s">
        <v>38</v>
      </c>
      <c r="AX3134" s="16" t="s">
        <v>77</v>
      </c>
      <c r="AY3134" s="238" t="s">
        <v>165</v>
      </c>
    </row>
    <row r="3135" spans="1:65" s="13" customFormat="1" ht="33.75">
      <c r="B3135" s="196"/>
      <c r="C3135" s="197"/>
      <c r="D3135" s="189" t="s">
        <v>178</v>
      </c>
      <c r="E3135" s="198" t="s">
        <v>21</v>
      </c>
      <c r="F3135" s="199" t="s">
        <v>3778</v>
      </c>
      <c r="G3135" s="197"/>
      <c r="H3135" s="200">
        <v>70.350999999999999</v>
      </c>
      <c r="I3135" s="201"/>
      <c r="J3135" s="197"/>
      <c r="K3135" s="197"/>
      <c r="L3135" s="202"/>
      <c r="M3135" s="203"/>
      <c r="N3135" s="204"/>
      <c r="O3135" s="204"/>
      <c r="P3135" s="204"/>
      <c r="Q3135" s="204"/>
      <c r="R3135" s="204"/>
      <c r="S3135" s="204"/>
      <c r="T3135" s="205"/>
      <c r="AT3135" s="206" t="s">
        <v>178</v>
      </c>
      <c r="AU3135" s="206" t="s">
        <v>87</v>
      </c>
      <c r="AV3135" s="13" t="s">
        <v>87</v>
      </c>
      <c r="AW3135" s="13" t="s">
        <v>38</v>
      </c>
      <c r="AX3135" s="13" t="s">
        <v>77</v>
      </c>
      <c r="AY3135" s="206" t="s">
        <v>165</v>
      </c>
    </row>
    <row r="3136" spans="1:65" s="13" customFormat="1" ht="33.75">
      <c r="B3136" s="196"/>
      <c r="C3136" s="197"/>
      <c r="D3136" s="189" t="s">
        <v>178</v>
      </c>
      <c r="E3136" s="198" t="s">
        <v>21</v>
      </c>
      <c r="F3136" s="199" t="s">
        <v>3779</v>
      </c>
      <c r="G3136" s="197"/>
      <c r="H3136" s="200">
        <v>67.204999999999998</v>
      </c>
      <c r="I3136" s="201"/>
      <c r="J3136" s="197"/>
      <c r="K3136" s="197"/>
      <c r="L3136" s="202"/>
      <c r="M3136" s="203"/>
      <c r="N3136" s="204"/>
      <c r="O3136" s="204"/>
      <c r="P3136" s="204"/>
      <c r="Q3136" s="204"/>
      <c r="R3136" s="204"/>
      <c r="S3136" s="204"/>
      <c r="T3136" s="205"/>
      <c r="AT3136" s="206" t="s">
        <v>178</v>
      </c>
      <c r="AU3136" s="206" t="s">
        <v>87</v>
      </c>
      <c r="AV3136" s="13" t="s">
        <v>87</v>
      </c>
      <c r="AW3136" s="13" t="s">
        <v>38</v>
      </c>
      <c r="AX3136" s="13" t="s">
        <v>77</v>
      </c>
      <c r="AY3136" s="206" t="s">
        <v>165</v>
      </c>
    </row>
    <row r="3137" spans="1:65" s="16" customFormat="1" ht="11.25">
      <c r="B3137" s="228"/>
      <c r="C3137" s="229"/>
      <c r="D3137" s="189" t="s">
        <v>178</v>
      </c>
      <c r="E3137" s="230" t="s">
        <v>21</v>
      </c>
      <c r="F3137" s="231" t="s">
        <v>277</v>
      </c>
      <c r="G3137" s="229"/>
      <c r="H3137" s="232">
        <v>137.55599999999998</v>
      </c>
      <c r="I3137" s="233"/>
      <c r="J3137" s="229"/>
      <c r="K3137" s="229"/>
      <c r="L3137" s="234"/>
      <c r="M3137" s="235"/>
      <c r="N3137" s="236"/>
      <c r="O3137" s="236"/>
      <c r="P3137" s="236"/>
      <c r="Q3137" s="236"/>
      <c r="R3137" s="236"/>
      <c r="S3137" s="236"/>
      <c r="T3137" s="237"/>
      <c r="AT3137" s="238" t="s">
        <v>178</v>
      </c>
      <c r="AU3137" s="238" t="s">
        <v>87</v>
      </c>
      <c r="AV3137" s="16" t="s">
        <v>186</v>
      </c>
      <c r="AW3137" s="16" t="s">
        <v>38</v>
      </c>
      <c r="AX3137" s="16" t="s">
        <v>77</v>
      </c>
      <c r="AY3137" s="238" t="s">
        <v>165</v>
      </c>
    </row>
    <row r="3138" spans="1:65" s="14" customFormat="1" ht="11.25">
      <c r="B3138" s="207"/>
      <c r="C3138" s="208"/>
      <c r="D3138" s="189" t="s">
        <v>178</v>
      </c>
      <c r="E3138" s="209" t="s">
        <v>21</v>
      </c>
      <c r="F3138" s="210" t="s">
        <v>180</v>
      </c>
      <c r="G3138" s="208"/>
      <c r="H3138" s="211">
        <v>148.446</v>
      </c>
      <c r="I3138" s="212"/>
      <c r="J3138" s="208"/>
      <c r="K3138" s="208"/>
      <c r="L3138" s="213"/>
      <c r="M3138" s="214"/>
      <c r="N3138" s="215"/>
      <c r="O3138" s="215"/>
      <c r="P3138" s="215"/>
      <c r="Q3138" s="215"/>
      <c r="R3138" s="215"/>
      <c r="S3138" s="215"/>
      <c r="T3138" s="216"/>
      <c r="AT3138" s="217" t="s">
        <v>178</v>
      </c>
      <c r="AU3138" s="217" t="s">
        <v>87</v>
      </c>
      <c r="AV3138" s="14" t="s">
        <v>172</v>
      </c>
      <c r="AW3138" s="14" t="s">
        <v>38</v>
      </c>
      <c r="AX3138" s="14" t="s">
        <v>85</v>
      </c>
      <c r="AY3138" s="217" t="s">
        <v>165</v>
      </c>
    </row>
    <row r="3139" spans="1:65" s="2" customFormat="1" ht="24.2" customHeight="1">
      <c r="A3139" s="37"/>
      <c r="B3139" s="38"/>
      <c r="C3139" s="176" t="s">
        <v>3817</v>
      </c>
      <c r="D3139" s="176" t="s">
        <v>167</v>
      </c>
      <c r="E3139" s="177" t="s">
        <v>3818</v>
      </c>
      <c r="F3139" s="178" t="s">
        <v>3819</v>
      </c>
      <c r="G3139" s="179" t="s">
        <v>170</v>
      </c>
      <c r="H3139" s="180">
        <v>152.67599999999999</v>
      </c>
      <c r="I3139" s="181"/>
      <c r="J3139" s="182">
        <f>ROUND(I3139*H3139,2)</f>
        <v>0</v>
      </c>
      <c r="K3139" s="178" t="s">
        <v>3617</v>
      </c>
      <c r="L3139" s="42"/>
      <c r="M3139" s="183" t="s">
        <v>21</v>
      </c>
      <c r="N3139" s="184" t="s">
        <v>48</v>
      </c>
      <c r="O3139" s="67"/>
      <c r="P3139" s="185">
        <f>O3139*H3139</f>
        <v>0</v>
      </c>
      <c r="Q3139" s="185">
        <v>0</v>
      </c>
      <c r="R3139" s="185">
        <f>Q3139*H3139</f>
        <v>0</v>
      </c>
      <c r="S3139" s="185">
        <v>0</v>
      </c>
      <c r="T3139" s="186">
        <f>S3139*H3139</f>
        <v>0</v>
      </c>
      <c r="U3139" s="37"/>
      <c r="V3139" s="37"/>
      <c r="W3139" s="37"/>
      <c r="X3139" s="37"/>
      <c r="Y3139" s="37"/>
      <c r="Z3139" s="37"/>
      <c r="AA3139" s="37"/>
      <c r="AB3139" s="37"/>
      <c r="AC3139" s="37"/>
      <c r="AD3139" s="37"/>
      <c r="AE3139" s="37"/>
      <c r="AR3139" s="187" t="s">
        <v>286</v>
      </c>
      <c r="AT3139" s="187" t="s">
        <v>167</v>
      </c>
      <c r="AU3139" s="187" t="s">
        <v>87</v>
      </c>
      <c r="AY3139" s="20" t="s">
        <v>165</v>
      </c>
      <c r="BE3139" s="188">
        <f>IF(N3139="základní",J3139,0)</f>
        <v>0</v>
      </c>
      <c r="BF3139" s="188">
        <f>IF(N3139="snížená",J3139,0)</f>
        <v>0</v>
      </c>
      <c r="BG3139" s="188">
        <f>IF(N3139="zákl. přenesená",J3139,0)</f>
        <v>0</v>
      </c>
      <c r="BH3139" s="188">
        <f>IF(N3139="sníž. přenesená",J3139,0)</f>
        <v>0</v>
      </c>
      <c r="BI3139" s="188">
        <f>IF(N3139="nulová",J3139,0)</f>
        <v>0</v>
      </c>
      <c r="BJ3139" s="20" t="s">
        <v>85</v>
      </c>
      <c r="BK3139" s="188">
        <f>ROUND(I3139*H3139,2)</f>
        <v>0</v>
      </c>
      <c r="BL3139" s="20" t="s">
        <v>286</v>
      </c>
      <c r="BM3139" s="187" t="s">
        <v>3820</v>
      </c>
    </row>
    <row r="3140" spans="1:65" s="2" customFormat="1" ht="19.5">
      <c r="A3140" s="37"/>
      <c r="B3140" s="38"/>
      <c r="C3140" s="39"/>
      <c r="D3140" s="189" t="s">
        <v>174</v>
      </c>
      <c r="E3140" s="39"/>
      <c r="F3140" s="190" t="s">
        <v>3821</v>
      </c>
      <c r="G3140" s="39"/>
      <c r="H3140" s="39"/>
      <c r="I3140" s="191"/>
      <c r="J3140" s="39"/>
      <c r="K3140" s="39"/>
      <c r="L3140" s="42"/>
      <c r="M3140" s="192"/>
      <c r="N3140" s="193"/>
      <c r="O3140" s="67"/>
      <c r="P3140" s="67"/>
      <c r="Q3140" s="67"/>
      <c r="R3140" s="67"/>
      <c r="S3140" s="67"/>
      <c r="T3140" s="68"/>
      <c r="U3140" s="37"/>
      <c r="V3140" s="37"/>
      <c r="W3140" s="37"/>
      <c r="X3140" s="37"/>
      <c r="Y3140" s="37"/>
      <c r="Z3140" s="37"/>
      <c r="AA3140" s="37"/>
      <c r="AB3140" s="37"/>
      <c r="AC3140" s="37"/>
      <c r="AD3140" s="37"/>
      <c r="AE3140" s="37"/>
      <c r="AT3140" s="20" t="s">
        <v>174</v>
      </c>
      <c r="AU3140" s="20" t="s">
        <v>87</v>
      </c>
    </row>
    <row r="3141" spans="1:65" s="2" customFormat="1" ht="11.25">
      <c r="A3141" s="37"/>
      <c r="B3141" s="38"/>
      <c r="C3141" s="39"/>
      <c r="D3141" s="194" t="s">
        <v>176</v>
      </c>
      <c r="E3141" s="39"/>
      <c r="F3141" s="195" t="s">
        <v>3822</v>
      </c>
      <c r="G3141" s="39"/>
      <c r="H3141" s="39"/>
      <c r="I3141" s="191"/>
      <c r="J3141" s="39"/>
      <c r="K3141" s="39"/>
      <c r="L3141" s="42"/>
      <c r="M3141" s="192"/>
      <c r="N3141" s="193"/>
      <c r="O3141" s="67"/>
      <c r="P3141" s="67"/>
      <c r="Q3141" s="67"/>
      <c r="R3141" s="67"/>
      <c r="S3141" s="67"/>
      <c r="T3141" s="68"/>
      <c r="U3141" s="37"/>
      <c r="V3141" s="37"/>
      <c r="W3141" s="37"/>
      <c r="X3141" s="37"/>
      <c r="Y3141" s="37"/>
      <c r="Z3141" s="37"/>
      <c r="AA3141" s="37"/>
      <c r="AB3141" s="37"/>
      <c r="AC3141" s="37"/>
      <c r="AD3141" s="37"/>
      <c r="AE3141" s="37"/>
      <c r="AT3141" s="20" t="s">
        <v>176</v>
      </c>
      <c r="AU3141" s="20" t="s">
        <v>87</v>
      </c>
    </row>
    <row r="3142" spans="1:65" s="13" customFormat="1" ht="11.25">
      <c r="B3142" s="196"/>
      <c r="C3142" s="197"/>
      <c r="D3142" s="189" t="s">
        <v>178</v>
      </c>
      <c r="E3142" s="198" t="s">
        <v>21</v>
      </c>
      <c r="F3142" s="199" t="s">
        <v>3777</v>
      </c>
      <c r="G3142" s="197"/>
      <c r="H3142" s="200">
        <v>15.12</v>
      </c>
      <c r="I3142" s="201"/>
      <c r="J3142" s="197"/>
      <c r="K3142" s="197"/>
      <c r="L3142" s="202"/>
      <c r="M3142" s="203"/>
      <c r="N3142" s="204"/>
      <c r="O3142" s="204"/>
      <c r="P3142" s="204"/>
      <c r="Q3142" s="204"/>
      <c r="R3142" s="204"/>
      <c r="S3142" s="204"/>
      <c r="T3142" s="205"/>
      <c r="AT3142" s="206" t="s">
        <v>178</v>
      </c>
      <c r="AU3142" s="206" t="s">
        <v>87</v>
      </c>
      <c r="AV3142" s="13" t="s">
        <v>87</v>
      </c>
      <c r="AW3142" s="13" t="s">
        <v>38</v>
      </c>
      <c r="AX3142" s="13" t="s">
        <v>77</v>
      </c>
      <c r="AY3142" s="206" t="s">
        <v>165</v>
      </c>
    </row>
    <row r="3143" spans="1:65" s="16" customFormat="1" ht="11.25">
      <c r="B3143" s="228"/>
      <c r="C3143" s="229"/>
      <c r="D3143" s="189" t="s">
        <v>178</v>
      </c>
      <c r="E3143" s="230" t="s">
        <v>21</v>
      </c>
      <c r="F3143" s="231" t="s">
        <v>277</v>
      </c>
      <c r="G3143" s="229"/>
      <c r="H3143" s="232">
        <v>15.12</v>
      </c>
      <c r="I3143" s="233"/>
      <c r="J3143" s="229"/>
      <c r="K3143" s="229"/>
      <c r="L3143" s="234"/>
      <c r="M3143" s="235"/>
      <c r="N3143" s="236"/>
      <c r="O3143" s="236"/>
      <c r="P3143" s="236"/>
      <c r="Q3143" s="236"/>
      <c r="R3143" s="236"/>
      <c r="S3143" s="236"/>
      <c r="T3143" s="237"/>
      <c r="AT3143" s="238" t="s">
        <v>178</v>
      </c>
      <c r="AU3143" s="238" t="s">
        <v>87</v>
      </c>
      <c r="AV3143" s="16" t="s">
        <v>186</v>
      </c>
      <c r="AW3143" s="16" t="s">
        <v>38</v>
      </c>
      <c r="AX3143" s="16" t="s">
        <v>77</v>
      </c>
      <c r="AY3143" s="238" t="s">
        <v>165</v>
      </c>
    </row>
    <row r="3144" spans="1:65" s="13" customFormat="1" ht="33.75">
      <c r="B3144" s="196"/>
      <c r="C3144" s="197"/>
      <c r="D3144" s="189" t="s">
        <v>178</v>
      </c>
      <c r="E3144" s="198" t="s">
        <v>21</v>
      </c>
      <c r="F3144" s="199" t="s">
        <v>3778</v>
      </c>
      <c r="G3144" s="197"/>
      <c r="H3144" s="200">
        <v>70.350999999999999</v>
      </c>
      <c r="I3144" s="201"/>
      <c r="J3144" s="197"/>
      <c r="K3144" s="197"/>
      <c r="L3144" s="202"/>
      <c r="M3144" s="203"/>
      <c r="N3144" s="204"/>
      <c r="O3144" s="204"/>
      <c r="P3144" s="204"/>
      <c r="Q3144" s="204"/>
      <c r="R3144" s="204"/>
      <c r="S3144" s="204"/>
      <c r="T3144" s="205"/>
      <c r="AT3144" s="206" t="s">
        <v>178</v>
      </c>
      <c r="AU3144" s="206" t="s">
        <v>87</v>
      </c>
      <c r="AV3144" s="13" t="s">
        <v>87</v>
      </c>
      <c r="AW3144" s="13" t="s">
        <v>38</v>
      </c>
      <c r="AX3144" s="13" t="s">
        <v>77</v>
      </c>
      <c r="AY3144" s="206" t="s">
        <v>165</v>
      </c>
    </row>
    <row r="3145" spans="1:65" s="13" customFormat="1" ht="33.75">
      <c r="B3145" s="196"/>
      <c r="C3145" s="197"/>
      <c r="D3145" s="189" t="s">
        <v>178</v>
      </c>
      <c r="E3145" s="198" t="s">
        <v>21</v>
      </c>
      <c r="F3145" s="199" t="s">
        <v>3779</v>
      </c>
      <c r="G3145" s="197"/>
      <c r="H3145" s="200">
        <v>67.204999999999998</v>
      </c>
      <c r="I3145" s="201"/>
      <c r="J3145" s="197"/>
      <c r="K3145" s="197"/>
      <c r="L3145" s="202"/>
      <c r="M3145" s="203"/>
      <c r="N3145" s="204"/>
      <c r="O3145" s="204"/>
      <c r="P3145" s="204"/>
      <c r="Q3145" s="204"/>
      <c r="R3145" s="204"/>
      <c r="S3145" s="204"/>
      <c r="T3145" s="205"/>
      <c r="AT3145" s="206" t="s">
        <v>178</v>
      </c>
      <c r="AU3145" s="206" t="s">
        <v>87</v>
      </c>
      <c r="AV3145" s="13" t="s">
        <v>87</v>
      </c>
      <c r="AW3145" s="13" t="s">
        <v>38</v>
      </c>
      <c r="AX3145" s="13" t="s">
        <v>77</v>
      </c>
      <c r="AY3145" s="206" t="s">
        <v>165</v>
      </c>
    </row>
    <row r="3146" spans="1:65" s="16" customFormat="1" ht="11.25">
      <c r="B3146" s="228"/>
      <c r="C3146" s="229"/>
      <c r="D3146" s="189" t="s">
        <v>178</v>
      </c>
      <c r="E3146" s="230" t="s">
        <v>21</v>
      </c>
      <c r="F3146" s="231" t="s">
        <v>277</v>
      </c>
      <c r="G3146" s="229"/>
      <c r="H3146" s="232">
        <v>137.55599999999998</v>
      </c>
      <c r="I3146" s="233"/>
      <c r="J3146" s="229"/>
      <c r="K3146" s="229"/>
      <c r="L3146" s="234"/>
      <c r="M3146" s="235"/>
      <c r="N3146" s="236"/>
      <c r="O3146" s="236"/>
      <c r="P3146" s="236"/>
      <c r="Q3146" s="236"/>
      <c r="R3146" s="236"/>
      <c r="S3146" s="236"/>
      <c r="T3146" s="237"/>
      <c r="AT3146" s="238" t="s">
        <v>178</v>
      </c>
      <c r="AU3146" s="238" t="s">
        <v>87</v>
      </c>
      <c r="AV3146" s="16" t="s">
        <v>186</v>
      </c>
      <c r="AW3146" s="16" t="s">
        <v>38</v>
      </c>
      <c r="AX3146" s="16" t="s">
        <v>77</v>
      </c>
      <c r="AY3146" s="238" t="s">
        <v>165</v>
      </c>
    </row>
    <row r="3147" spans="1:65" s="14" customFormat="1" ht="11.25">
      <c r="B3147" s="207"/>
      <c r="C3147" s="208"/>
      <c r="D3147" s="189" t="s">
        <v>178</v>
      </c>
      <c r="E3147" s="209" t="s">
        <v>21</v>
      </c>
      <c r="F3147" s="210" t="s">
        <v>180</v>
      </c>
      <c r="G3147" s="208"/>
      <c r="H3147" s="211">
        <v>152.67599999999999</v>
      </c>
      <c r="I3147" s="212"/>
      <c r="J3147" s="208"/>
      <c r="K3147" s="208"/>
      <c r="L3147" s="213"/>
      <c r="M3147" s="214"/>
      <c r="N3147" s="215"/>
      <c r="O3147" s="215"/>
      <c r="P3147" s="215"/>
      <c r="Q3147" s="215"/>
      <c r="R3147" s="215"/>
      <c r="S3147" s="215"/>
      <c r="T3147" s="216"/>
      <c r="AT3147" s="217" t="s">
        <v>178</v>
      </c>
      <c r="AU3147" s="217" t="s">
        <v>87</v>
      </c>
      <c r="AV3147" s="14" t="s">
        <v>172</v>
      </c>
      <c r="AW3147" s="14" t="s">
        <v>38</v>
      </c>
      <c r="AX3147" s="14" t="s">
        <v>85</v>
      </c>
      <c r="AY3147" s="217" t="s">
        <v>165</v>
      </c>
    </row>
    <row r="3148" spans="1:65" s="2" customFormat="1" ht="24.2" customHeight="1">
      <c r="A3148" s="37"/>
      <c r="B3148" s="38"/>
      <c r="C3148" s="176" t="s">
        <v>3823</v>
      </c>
      <c r="D3148" s="176" t="s">
        <v>167</v>
      </c>
      <c r="E3148" s="177" t="s">
        <v>3824</v>
      </c>
      <c r="F3148" s="178" t="s">
        <v>3825</v>
      </c>
      <c r="G3148" s="179" t="s">
        <v>170</v>
      </c>
      <c r="H3148" s="180">
        <v>152.67599999999999</v>
      </c>
      <c r="I3148" s="181"/>
      <c r="J3148" s="182">
        <f>ROUND(I3148*H3148,2)</f>
        <v>0</v>
      </c>
      <c r="K3148" s="178" t="s">
        <v>3617</v>
      </c>
      <c r="L3148" s="42"/>
      <c r="M3148" s="183" t="s">
        <v>21</v>
      </c>
      <c r="N3148" s="184" t="s">
        <v>48</v>
      </c>
      <c r="O3148" s="67"/>
      <c r="P3148" s="185">
        <f>O3148*H3148</f>
        <v>0</v>
      </c>
      <c r="Q3148" s="185">
        <v>0</v>
      </c>
      <c r="R3148" s="185">
        <f>Q3148*H3148</f>
        <v>0</v>
      </c>
      <c r="S3148" s="185">
        <v>0</v>
      </c>
      <c r="T3148" s="186">
        <f>S3148*H3148</f>
        <v>0</v>
      </c>
      <c r="U3148" s="37"/>
      <c r="V3148" s="37"/>
      <c r="W3148" s="37"/>
      <c r="X3148" s="37"/>
      <c r="Y3148" s="37"/>
      <c r="Z3148" s="37"/>
      <c r="AA3148" s="37"/>
      <c r="AB3148" s="37"/>
      <c r="AC3148" s="37"/>
      <c r="AD3148" s="37"/>
      <c r="AE3148" s="37"/>
      <c r="AR3148" s="187" t="s">
        <v>286</v>
      </c>
      <c r="AT3148" s="187" t="s">
        <v>167</v>
      </c>
      <c r="AU3148" s="187" t="s">
        <v>87</v>
      </c>
      <c r="AY3148" s="20" t="s">
        <v>165</v>
      </c>
      <c r="BE3148" s="188">
        <f>IF(N3148="základní",J3148,0)</f>
        <v>0</v>
      </c>
      <c r="BF3148" s="188">
        <f>IF(N3148="snížená",J3148,0)</f>
        <v>0</v>
      </c>
      <c r="BG3148" s="188">
        <f>IF(N3148="zákl. přenesená",J3148,0)</f>
        <v>0</v>
      </c>
      <c r="BH3148" s="188">
        <f>IF(N3148="sníž. přenesená",J3148,0)</f>
        <v>0</v>
      </c>
      <c r="BI3148" s="188">
        <f>IF(N3148="nulová",J3148,0)</f>
        <v>0</v>
      </c>
      <c r="BJ3148" s="20" t="s">
        <v>85</v>
      </c>
      <c r="BK3148" s="188">
        <f>ROUND(I3148*H3148,2)</f>
        <v>0</v>
      </c>
      <c r="BL3148" s="20" t="s">
        <v>286</v>
      </c>
      <c r="BM3148" s="187" t="s">
        <v>3826</v>
      </c>
    </row>
    <row r="3149" spans="1:65" s="2" customFormat="1" ht="19.5">
      <c r="A3149" s="37"/>
      <c r="B3149" s="38"/>
      <c r="C3149" s="39"/>
      <c r="D3149" s="189" t="s">
        <v>174</v>
      </c>
      <c r="E3149" s="39"/>
      <c r="F3149" s="190" t="s">
        <v>3827</v>
      </c>
      <c r="G3149" s="39"/>
      <c r="H3149" s="39"/>
      <c r="I3149" s="191"/>
      <c r="J3149" s="39"/>
      <c r="K3149" s="39"/>
      <c r="L3149" s="42"/>
      <c r="M3149" s="192"/>
      <c r="N3149" s="193"/>
      <c r="O3149" s="67"/>
      <c r="P3149" s="67"/>
      <c r="Q3149" s="67"/>
      <c r="R3149" s="67"/>
      <c r="S3149" s="67"/>
      <c r="T3149" s="68"/>
      <c r="U3149" s="37"/>
      <c r="V3149" s="37"/>
      <c r="W3149" s="37"/>
      <c r="X3149" s="37"/>
      <c r="Y3149" s="37"/>
      <c r="Z3149" s="37"/>
      <c r="AA3149" s="37"/>
      <c r="AB3149" s="37"/>
      <c r="AC3149" s="37"/>
      <c r="AD3149" s="37"/>
      <c r="AE3149" s="37"/>
      <c r="AT3149" s="20" t="s">
        <v>174</v>
      </c>
      <c r="AU3149" s="20" t="s">
        <v>87</v>
      </c>
    </row>
    <row r="3150" spans="1:65" s="2" customFormat="1" ht="11.25">
      <c r="A3150" s="37"/>
      <c r="B3150" s="38"/>
      <c r="C3150" s="39"/>
      <c r="D3150" s="194" t="s">
        <v>176</v>
      </c>
      <c r="E3150" s="39"/>
      <c r="F3150" s="195" t="s">
        <v>3828</v>
      </c>
      <c r="G3150" s="39"/>
      <c r="H3150" s="39"/>
      <c r="I3150" s="191"/>
      <c r="J3150" s="39"/>
      <c r="K3150" s="39"/>
      <c r="L3150" s="42"/>
      <c r="M3150" s="192"/>
      <c r="N3150" s="193"/>
      <c r="O3150" s="67"/>
      <c r="P3150" s="67"/>
      <c r="Q3150" s="67"/>
      <c r="R3150" s="67"/>
      <c r="S3150" s="67"/>
      <c r="T3150" s="68"/>
      <c r="U3150" s="37"/>
      <c r="V3150" s="37"/>
      <c r="W3150" s="37"/>
      <c r="X3150" s="37"/>
      <c r="Y3150" s="37"/>
      <c r="Z3150" s="37"/>
      <c r="AA3150" s="37"/>
      <c r="AB3150" s="37"/>
      <c r="AC3150" s="37"/>
      <c r="AD3150" s="37"/>
      <c r="AE3150" s="37"/>
      <c r="AT3150" s="20" t="s">
        <v>176</v>
      </c>
      <c r="AU3150" s="20" t="s">
        <v>87</v>
      </c>
    </row>
    <row r="3151" spans="1:65" s="13" customFormat="1" ht="11.25">
      <c r="B3151" s="196"/>
      <c r="C3151" s="197"/>
      <c r="D3151" s="189" t="s">
        <v>178</v>
      </c>
      <c r="E3151" s="198" t="s">
        <v>21</v>
      </c>
      <c r="F3151" s="199" t="s">
        <v>3777</v>
      </c>
      <c r="G3151" s="197"/>
      <c r="H3151" s="200">
        <v>15.12</v>
      </c>
      <c r="I3151" s="201"/>
      <c r="J3151" s="197"/>
      <c r="K3151" s="197"/>
      <c r="L3151" s="202"/>
      <c r="M3151" s="203"/>
      <c r="N3151" s="204"/>
      <c r="O3151" s="204"/>
      <c r="P3151" s="204"/>
      <c r="Q3151" s="204"/>
      <c r="R3151" s="204"/>
      <c r="S3151" s="204"/>
      <c r="T3151" s="205"/>
      <c r="AT3151" s="206" t="s">
        <v>178</v>
      </c>
      <c r="AU3151" s="206" t="s">
        <v>87</v>
      </c>
      <c r="AV3151" s="13" t="s">
        <v>87</v>
      </c>
      <c r="AW3151" s="13" t="s">
        <v>38</v>
      </c>
      <c r="AX3151" s="13" t="s">
        <v>77</v>
      </c>
      <c r="AY3151" s="206" t="s">
        <v>165</v>
      </c>
    </row>
    <row r="3152" spans="1:65" s="16" customFormat="1" ht="11.25">
      <c r="B3152" s="228"/>
      <c r="C3152" s="229"/>
      <c r="D3152" s="189" t="s">
        <v>178</v>
      </c>
      <c r="E3152" s="230" t="s">
        <v>21</v>
      </c>
      <c r="F3152" s="231" t="s">
        <v>277</v>
      </c>
      <c r="G3152" s="229"/>
      <c r="H3152" s="232">
        <v>15.12</v>
      </c>
      <c r="I3152" s="233"/>
      <c r="J3152" s="229"/>
      <c r="K3152" s="229"/>
      <c r="L3152" s="234"/>
      <c r="M3152" s="235"/>
      <c r="N3152" s="236"/>
      <c r="O3152" s="236"/>
      <c r="P3152" s="236"/>
      <c r="Q3152" s="236"/>
      <c r="R3152" s="236"/>
      <c r="S3152" s="236"/>
      <c r="T3152" s="237"/>
      <c r="AT3152" s="238" t="s">
        <v>178</v>
      </c>
      <c r="AU3152" s="238" t="s">
        <v>87</v>
      </c>
      <c r="AV3152" s="16" t="s">
        <v>186</v>
      </c>
      <c r="AW3152" s="16" t="s">
        <v>38</v>
      </c>
      <c r="AX3152" s="16" t="s">
        <v>77</v>
      </c>
      <c r="AY3152" s="238" t="s">
        <v>165</v>
      </c>
    </row>
    <row r="3153" spans="1:65" s="13" customFormat="1" ht="33.75">
      <c r="B3153" s="196"/>
      <c r="C3153" s="197"/>
      <c r="D3153" s="189" t="s">
        <v>178</v>
      </c>
      <c r="E3153" s="198" t="s">
        <v>21</v>
      </c>
      <c r="F3153" s="199" t="s">
        <v>3778</v>
      </c>
      <c r="G3153" s="197"/>
      <c r="H3153" s="200">
        <v>70.350999999999999</v>
      </c>
      <c r="I3153" s="201"/>
      <c r="J3153" s="197"/>
      <c r="K3153" s="197"/>
      <c r="L3153" s="202"/>
      <c r="M3153" s="203"/>
      <c r="N3153" s="204"/>
      <c r="O3153" s="204"/>
      <c r="P3153" s="204"/>
      <c r="Q3153" s="204"/>
      <c r="R3153" s="204"/>
      <c r="S3153" s="204"/>
      <c r="T3153" s="205"/>
      <c r="AT3153" s="206" t="s">
        <v>178</v>
      </c>
      <c r="AU3153" s="206" t="s">
        <v>87</v>
      </c>
      <c r="AV3153" s="13" t="s">
        <v>87</v>
      </c>
      <c r="AW3153" s="13" t="s">
        <v>38</v>
      </c>
      <c r="AX3153" s="13" t="s">
        <v>77</v>
      </c>
      <c r="AY3153" s="206" t="s">
        <v>165</v>
      </c>
    </row>
    <row r="3154" spans="1:65" s="13" customFormat="1" ht="33.75">
      <c r="B3154" s="196"/>
      <c r="C3154" s="197"/>
      <c r="D3154" s="189" t="s">
        <v>178</v>
      </c>
      <c r="E3154" s="198" t="s">
        <v>21</v>
      </c>
      <c r="F3154" s="199" t="s">
        <v>3779</v>
      </c>
      <c r="G3154" s="197"/>
      <c r="H3154" s="200">
        <v>67.204999999999998</v>
      </c>
      <c r="I3154" s="201"/>
      <c r="J3154" s="197"/>
      <c r="K3154" s="197"/>
      <c r="L3154" s="202"/>
      <c r="M3154" s="203"/>
      <c r="N3154" s="204"/>
      <c r="O3154" s="204"/>
      <c r="P3154" s="204"/>
      <c r="Q3154" s="204"/>
      <c r="R3154" s="204"/>
      <c r="S3154" s="204"/>
      <c r="T3154" s="205"/>
      <c r="AT3154" s="206" t="s">
        <v>178</v>
      </c>
      <c r="AU3154" s="206" t="s">
        <v>87</v>
      </c>
      <c r="AV3154" s="13" t="s">
        <v>87</v>
      </c>
      <c r="AW3154" s="13" t="s">
        <v>38</v>
      </c>
      <c r="AX3154" s="13" t="s">
        <v>77</v>
      </c>
      <c r="AY3154" s="206" t="s">
        <v>165</v>
      </c>
    </row>
    <row r="3155" spans="1:65" s="16" customFormat="1" ht="11.25">
      <c r="B3155" s="228"/>
      <c r="C3155" s="229"/>
      <c r="D3155" s="189" t="s">
        <v>178</v>
      </c>
      <c r="E3155" s="230" t="s">
        <v>21</v>
      </c>
      <c r="F3155" s="231" t="s">
        <v>277</v>
      </c>
      <c r="G3155" s="229"/>
      <c r="H3155" s="232">
        <v>137.55599999999998</v>
      </c>
      <c r="I3155" s="233"/>
      <c r="J3155" s="229"/>
      <c r="K3155" s="229"/>
      <c r="L3155" s="234"/>
      <c r="M3155" s="235"/>
      <c r="N3155" s="236"/>
      <c r="O3155" s="236"/>
      <c r="P3155" s="236"/>
      <c r="Q3155" s="236"/>
      <c r="R3155" s="236"/>
      <c r="S3155" s="236"/>
      <c r="T3155" s="237"/>
      <c r="AT3155" s="238" t="s">
        <v>178</v>
      </c>
      <c r="AU3155" s="238" t="s">
        <v>87</v>
      </c>
      <c r="AV3155" s="16" t="s">
        <v>186</v>
      </c>
      <c r="AW3155" s="16" t="s">
        <v>38</v>
      </c>
      <c r="AX3155" s="16" t="s">
        <v>77</v>
      </c>
      <c r="AY3155" s="238" t="s">
        <v>165</v>
      </c>
    </row>
    <row r="3156" spans="1:65" s="14" customFormat="1" ht="11.25">
      <c r="B3156" s="207"/>
      <c r="C3156" s="208"/>
      <c r="D3156" s="189" t="s">
        <v>178</v>
      </c>
      <c r="E3156" s="209" t="s">
        <v>21</v>
      </c>
      <c r="F3156" s="210" t="s">
        <v>180</v>
      </c>
      <c r="G3156" s="208"/>
      <c r="H3156" s="211">
        <v>152.67599999999999</v>
      </c>
      <c r="I3156" s="212"/>
      <c r="J3156" s="208"/>
      <c r="K3156" s="208"/>
      <c r="L3156" s="213"/>
      <c r="M3156" s="214"/>
      <c r="N3156" s="215"/>
      <c r="O3156" s="215"/>
      <c r="P3156" s="215"/>
      <c r="Q3156" s="215"/>
      <c r="R3156" s="215"/>
      <c r="S3156" s="215"/>
      <c r="T3156" s="216"/>
      <c r="AT3156" s="217" t="s">
        <v>178</v>
      </c>
      <c r="AU3156" s="217" t="s">
        <v>87</v>
      </c>
      <c r="AV3156" s="14" t="s">
        <v>172</v>
      </c>
      <c r="AW3156" s="14" t="s">
        <v>38</v>
      </c>
      <c r="AX3156" s="14" t="s">
        <v>85</v>
      </c>
      <c r="AY3156" s="217" t="s">
        <v>165</v>
      </c>
    </row>
    <row r="3157" spans="1:65" s="2" customFormat="1" ht="37.9" customHeight="1">
      <c r="A3157" s="37"/>
      <c r="B3157" s="38"/>
      <c r="C3157" s="176" t="s">
        <v>3829</v>
      </c>
      <c r="D3157" s="176" t="s">
        <v>167</v>
      </c>
      <c r="E3157" s="177" t="s">
        <v>3830</v>
      </c>
      <c r="F3157" s="178" t="s">
        <v>3831</v>
      </c>
      <c r="G3157" s="179" t="s">
        <v>170</v>
      </c>
      <c r="H3157" s="180">
        <v>4.2300000000000004</v>
      </c>
      <c r="I3157" s="181"/>
      <c r="J3157" s="182">
        <f>ROUND(I3157*H3157,2)</f>
        <v>0</v>
      </c>
      <c r="K3157" s="178" t="s">
        <v>171</v>
      </c>
      <c r="L3157" s="42"/>
      <c r="M3157" s="183" t="s">
        <v>21</v>
      </c>
      <c r="N3157" s="184" t="s">
        <v>48</v>
      </c>
      <c r="O3157" s="67"/>
      <c r="P3157" s="185">
        <f>O3157*H3157</f>
        <v>0</v>
      </c>
      <c r="Q3157" s="185">
        <v>5.7600000000000004E-3</v>
      </c>
      <c r="R3157" s="185">
        <f>Q3157*H3157</f>
        <v>2.4364800000000002E-2</v>
      </c>
      <c r="S3157" s="185">
        <v>0</v>
      </c>
      <c r="T3157" s="186">
        <f>S3157*H3157</f>
        <v>0</v>
      </c>
      <c r="U3157" s="37"/>
      <c r="V3157" s="37"/>
      <c r="W3157" s="37"/>
      <c r="X3157" s="37"/>
      <c r="Y3157" s="37"/>
      <c r="Z3157" s="37"/>
      <c r="AA3157" s="37"/>
      <c r="AB3157" s="37"/>
      <c r="AC3157" s="37"/>
      <c r="AD3157" s="37"/>
      <c r="AE3157" s="37"/>
      <c r="AR3157" s="187" t="s">
        <v>286</v>
      </c>
      <c r="AT3157" s="187" t="s">
        <v>167</v>
      </c>
      <c r="AU3157" s="187" t="s">
        <v>87</v>
      </c>
      <c r="AY3157" s="20" t="s">
        <v>165</v>
      </c>
      <c r="BE3157" s="188">
        <f>IF(N3157="základní",J3157,0)</f>
        <v>0</v>
      </c>
      <c r="BF3157" s="188">
        <f>IF(N3157="snížená",J3157,0)</f>
        <v>0</v>
      </c>
      <c r="BG3157" s="188">
        <f>IF(N3157="zákl. přenesená",J3157,0)</f>
        <v>0</v>
      </c>
      <c r="BH3157" s="188">
        <f>IF(N3157="sníž. přenesená",J3157,0)</f>
        <v>0</v>
      </c>
      <c r="BI3157" s="188">
        <f>IF(N3157="nulová",J3157,0)</f>
        <v>0</v>
      </c>
      <c r="BJ3157" s="20" t="s">
        <v>85</v>
      </c>
      <c r="BK3157" s="188">
        <f>ROUND(I3157*H3157,2)</f>
        <v>0</v>
      </c>
      <c r="BL3157" s="20" t="s">
        <v>286</v>
      </c>
      <c r="BM3157" s="187" t="s">
        <v>3832</v>
      </c>
    </row>
    <row r="3158" spans="1:65" s="2" customFormat="1" ht="29.25">
      <c r="A3158" s="37"/>
      <c r="B3158" s="38"/>
      <c r="C3158" s="39"/>
      <c r="D3158" s="189" t="s">
        <v>174</v>
      </c>
      <c r="E3158" s="39"/>
      <c r="F3158" s="190" t="s">
        <v>3833</v>
      </c>
      <c r="G3158" s="39"/>
      <c r="H3158" s="39"/>
      <c r="I3158" s="191"/>
      <c r="J3158" s="39"/>
      <c r="K3158" s="39"/>
      <c r="L3158" s="42"/>
      <c r="M3158" s="192"/>
      <c r="N3158" s="193"/>
      <c r="O3158" s="67"/>
      <c r="P3158" s="67"/>
      <c r="Q3158" s="67"/>
      <c r="R3158" s="67"/>
      <c r="S3158" s="67"/>
      <c r="T3158" s="68"/>
      <c r="U3158" s="37"/>
      <c r="V3158" s="37"/>
      <c r="W3158" s="37"/>
      <c r="X3158" s="37"/>
      <c r="Y3158" s="37"/>
      <c r="Z3158" s="37"/>
      <c r="AA3158" s="37"/>
      <c r="AB3158" s="37"/>
      <c r="AC3158" s="37"/>
      <c r="AD3158" s="37"/>
      <c r="AE3158" s="37"/>
      <c r="AT3158" s="20" t="s">
        <v>174</v>
      </c>
      <c r="AU3158" s="20" t="s">
        <v>87</v>
      </c>
    </row>
    <row r="3159" spans="1:65" s="2" customFormat="1" ht="11.25">
      <c r="A3159" s="37"/>
      <c r="B3159" s="38"/>
      <c r="C3159" s="39"/>
      <c r="D3159" s="194" t="s">
        <v>176</v>
      </c>
      <c r="E3159" s="39"/>
      <c r="F3159" s="195" t="s">
        <v>3834</v>
      </c>
      <c r="G3159" s="39"/>
      <c r="H3159" s="39"/>
      <c r="I3159" s="191"/>
      <c r="J3159" s="39"/>
      <c r="K3159" s="39"/>
      <c r="L3159" s="42"/>
      <c r="M3159" s="192"/>
      <c r="N3159" s="193"/>
      <c r="O3159" s="67"/>
      <c r="P3159" s="67"/>
      <c r="Q3159" s="67"/>
      <c r="R3159" s="67"/>
      <c r="S3159" s="67"/>
      <c r="T3159" s="68"/>
      <c r="U3159" s="37"/>
      <c r="V3159" s="37"/>
      <c r="W3159" s="37"/>
      <c r="X3159" s="37"/>
      <c r="Y3159" s="37"/>
      <c r="Z3159" s="37"/>
      <c r="AA3159" s="37"/>
      <c r="AB3159" s="37"/>
      <c r="AC3159" s="37"/>
      <c r="AD3159" s="37"/>
      <c r="AE3159" s="37"/>
      <c r="AT3159" s="20" t="s">
        <v>176</v>
      </c>
      <c r="AU3159" s="20" t="s">
        <v>87</v>
      </c>
    </row>
    <row r="3160" spans="1:65" s="13" customFormat="1" ht="11.25">
      <c r="B3160" s="196"/>
      <c r="C3160" s="197"/>
      <c r="D3160" s="189" t="s">
        <v>178</v>
      </c>
      <c r="E3160" s="198" t="s">
        <v>21</v>
      </c>
      <c r="F3160" s="199" t="s">
        <v>3835</v>
      </c>
      <c r="G3160" s="197"/>
      <c r="H3160" s="200">
        <v>4.2300000000000004</v>
      </c>
      <c r="I3160" s="201"/>
      <c r="J3160" s="197"/>
      <c r="K3160" s="197"/>
      <c r="L3160" s="202"/>
      <c r="M3160" s="203"/>
      <c r="N3160" s="204"/>
      <c r="O3160" s="204"/>
      <c r="P3160" s="204"/>
      <c r="Q3160" s="204"/>
      <c r="R3160" s="204"/>
      <c r="S3160" s="204"/>
      <c r="T3160" s="205"/>
      <c r="AT3160" s="206" t="s">
        <v>178</v>
      </c>
      <c r="AU3160" s="206" t="s">
        <v>87</v>
      </c>
      <c r="AV3160" s="13" t="s">
        <v>87</v>
      </c>
      <c r="AW3160" s="13" t="s">
        <v>38</v>
      </c>
      <c r="AX3160" s="13" t="s">
        <v>77</v>
      </c>
      <c r="AY3160" s="206" t="s">
        <v>165</v>
      </c>
    </row>
    <row r="3161" spans="1:65" s="14" customFormat="1" ht="11.25">
      <c r="B3161" s="207"/>
      <c r="C3161" s="208"/>
      <c r="D3161" s="189" t="s">
        <v>178</v>
      </c>
      <c r="E3161" s="209" t="s">
        <v>21</v>
      </c>
      <c r="F3161" s="210" t="s">
        <v>180</v>
      </c>
      <c r="G3161" s="208"/>
      <c r="H3161" s="211">
        <v>4.2300000000000004</v>
      </c>
      <c r="I3161" s="212"/>
      <c r="J3161" s="208"/>
      <c r="K3161" s="208"/>
      <c r="L3161" s="213"/>
      <c r="M3161" s="214"/>
      <c r="N3161" s="215"/>
      <c r="O3161" s="215"/>
      <c r="P3161" s="215"/>
      <c r="Q3161" s="215"/>
      <c r="R3161" s="215"/>
      <c r="S3161" s="215"/>
      <c r="T3161" s="216"/>
      <c r="AT3161" s="217" t="s">
        <v>178</v>
      </c>
      <c r="AU3161" s="217" t="s">
        <v>87</v>
      </c>
      <c r="AV3161" s="14" t="s">
        <v>172</v>
      </c>
      <c r="AW3161" s="14" t="s">
        <v>38</v>
      </c>
      <c r="AX3161" s="14" t="s">
        <v>85</v>
      </c>
      <c r="AY3161" s="217" t="s">
        <v>165</v>
      </c>
    </row>
    <row r="3162" spans="1:65" s="2" customFormat="1" ht="37.9" customHeight="1">
      <c r="A3162" s="37"/>
      <c r="B3162" s="38"/>
      <c r="C3162" s="239" t="s">
        <v>3836</v>
      </c>
      <c r="D3162" s="239" t="s">
        <v>281</v>
      </c>
      <c r="E3162" s="240" t="s">
        <v>3837</v>
      </c>
      <c r="F3162" s="241" t="s">
        <v>3838</v>
      </c>
      <c r="G3162" s="242" t="s">
        <v>170</v>
      </c>
      <c r="H3162" s="243">
        <v>5.0759999999999996</v>
      </c>
      <c r="I3162" s="244"/>
      <c r="J3162" s="245">
        <f>ROUND(I3162*H3162,2)</f>
        <v>0</v>
      </c>
      <c r="K3162" s="241" t="s">
        <v>171</v>
      </c>
      <c r="L3162" s="246"/>
      <c r="M3162" s="247" t="s">
        <v>21</v>
      </c>
      <c r="N3162" s="248" t="s">
        <v>48</v>
      </c>
      <c r="O3162" s="67"/>
      <c r="P3162" s="185">
        <f>O3162*H3162</f>
        <v>0</v>
      </c>
      <c r="Q3162" s="185">
        <v>2.1999999999999999E-2</v>
      </c>
      <c r="R3162" s="185">
        <f>Q3162*H3162</f>
        <v>0.11167199999999998</v>
      </c>
      <c r="S3162" s="185">
        <v>0</v>
      </c>
      <c r="T3162" s="186">
        <f>S3162*H3162</f>
        <v>0</v>
      </c>
      <c r="U3162" s="37"/>
      <c r="V3162" s="37"/>
      <c r="W3162" s="37"/>
      <c r="X3162" s="37"/>
      <c r="Y3162" s="37"/>
      <c r="Z3162" s="37"/>
      <c r="AA3162" s="37"/>
      <c r="AB3162" s="37"/>
      <c r="AC3162" s="37"/>
      <c r="AD3162" s="37"/>
      <c r="AE3162" s="37"/>
      <c r="AR3162" s="187" t="s">
        <v>404</v>
      </c>
      <c r="AT3162" s="187" t="s">
        <v>281</v>
      </c>
      <c r="AU3162" s="187" t="s">
        <v>87</v>
      </c>
      <c r="AY3162" s="20" t="s">
        <v>165</v>
      </c>
      <c r="BE3162" s="188">
        <f>IF(N3162="základní",J3162,0)</f>
        <v>0</v>
      </c>
      <c r="BF3162" s="188">
        <f>IF(N3162="snížená",J3162,0)</f>
        <v>0</v>
      </c>
      <c r="BG3162" s="188">
        <f>IF(N3162="zákl. přenesená",J3162,0)</f>
        <v>0</v>
      </c>
      <c r="BH3162" s="188">
        <f>IF(N3162="sníž. přenesená",J3162,0)</f>
        <v>0</v>
      </c>
      <c r="BI3162" s="188">
        <f>IF(N3162="nulová",J3162,0)</f>
        <v>0</v>
      </c>
      <c r="BJ3162" s="20" t="s">
        <v>85</v>
      </c>
      <c r="BK3162" s="188">
        <f>ROUND(I3162*H3162,2)</f>
        <v>0</v>
      </c>
      <c r="BL3162" s="20" t="s">
        <v>286</v>
      </c>
      <c r="BM3162" s="187" t="s">
        <v>3839</v>
      </c>
    </row>
    <row r="3163" spans="1:65" s="2" customFormat="1" ht="19.5">
      <c r="A3163" s="37"/>
      <c r="B3163" s="38"/>
      <c r="C3163" s="39"/>
      <c r="D3163" s="189" t="s">
        <v>174</v>
      </c>
      <c r="E3163" s="39"/>
      <c r="F3163" s="190" t="s">
        <v>3838</v>
      </c>
      <c r="G3163" s="39"/>
      <c r="H3163" s="39"/>
      <c r="I3163" s="191"/>
      <c r="J3163" s="39"/>
      <c r="K3163" s="39"/>
      <c r="L3163" s="42"/>
      <c r="M3163" s="192"/>
      <c r="N3163" s="193"/>
      <c r="O3163" s="67"/>
      <c r="P3163" s="67"/>
      <c r="Q3163" s="67"/>
      <c r="R3163" s="67"/>
      <c r="S3163" s="67"/>
      <c r="T3163" s="68"/>
      <c r="U3163" s="37"/>
      <c r="V3163" s="37"/>
      <c r="W3163" s="37"/>
      <c r="X3163" s="37"/>
      <c r="Y3163" s="37"/>
      <c r="Z3163" s="37"/>
      <c r="AA3163" s="37"/>
      <c r="AB3163" s="37"/>
      <c r="AC3163" s="37"/>
      <c r="AD3163" s="37"/>
      <c r="AE3163" s="37"/>
      <c r="AT3163" s="20" t="s">
        <v>174</v>
      </c>
      <c r="AU3163" s="20" t="s">
        <v>87</v>
      </c>
    </row>
    <row r="3164" spans="1:65" s="13" customFormat="1" ht="11.25">
      <c r="B3164" s="196"/>
      <c r="C3164" s="197"/>
      <c r="D3164" s="189" t="s">
        <v>178</v>
      </c>
      <c r="E3164" s="198" t="s">
        <v>21</v>
      </c>
      <c r="F3164" s="199" t="s">
        <v>3840</v>
      </c>
      <c r="G3164" s="197"/>
      <c r="H3164" s="200">
        <v>5.0759999999999996</v>
      </c>
      <c r="I3164" s="201"/>
      <c r="J3164" s="197"/>
      <c r="K3164" s="197"/>
      <c r="L3164" s="202"/>
      <c r="M3164" s="203"/>
      <c r="N3164" s="204"/>
      <c r="O3164" s="204"/>
      <c r="P3164" s="204"/>
      <c r="Q3164" s="204"/>
      <c r="R3164" s="204"/>
      <c r="S3164" s="204"/>
      <c r="T3164" s="205"/>
      <c r="AT3164" s="206" t="s">
        <v>178</v>
      </c>
      <c r="AU3164" s="206" t="s">
        <v>87</v>
      </c>
      <c r="AV3164" s="13" t="s">
        <v>87</v>
      </c>
      <c r="AW3164" s="13" t="s">
        <v>38</v>
      </c>
      <c r="AX3164" s="13" t="s">
        <v>77</v>
      </c>
      <c r="AY3164" s="206" t="s">
        <v>165</v>
      </c>
    </row>
    <row r="3165" spans="1:65" s="14" customFormat="1" ht="11.25">
      <c r="B3165" s="207"/>
      <c r="C3165" s="208"/>
      <c r="D3165" s="189" t="s">
        <v>178</v>
      </c>
      <c r="E3165" s="209" t="s">
        <v>21</v>
      </c>
      <c r="F3165" s="210" t="s">
        <v>180</v>
      </c>
      <c r="G3165" s="208"/>
      <c r="H3165" s="211">
        <v>5.0759999999999996</v>
      </c>
      <c r="I3165" s="212"/>
      <c r="J3165" s="208"/>
      <c r="K3165" s="208"/>
      <c r="L3165" s="213"/>
      <c r="M3165" s="214"/>
      <c r="N3165" s="215"/>
      <c r="O3165" s="215"/>
      <c r="P3165" s="215"/>
      <c r="Q3165" s="215"/>
      <c r="R3165" s="215"/>
      <c r="S3165" s="215"/>
      <c r="T3165" s="216"/>
      <c r="AT3165" s="217" t="s">
        <v>178</v>
      </c>
      <c r="AU3165" s="217" t="s">
        <v>87</v>
      </c>
      <c r="AV3165" s="14" t="s">
        <v>172</v>
      </c>
      <c r="AW3165" s="14" t="s">
        <v>38</v>
      </c>
      <c r="AX3165" s="14" t="s">
        <v>85</v>
      </c>
      <c r="AY3165" s="217" t="s">
        <v>165</v>
      </c>
    </row>
    <row r="3166" spans="1:65" s="2" customFormat="1" ht="24.2" customHeight="1">
      <c r="A3166" s="37"/>
      <c r="B3166" s="38"/>
      <c r="C3166" s="176" t="s">
        <v>3841</v>
      </c>
      <c r="D3166" s="176" t="s">
        <v>167</v>
      </c>
      <c r="E3166" s="177" t="s">
        <v>3842</v>
      </c>
      <c r="F3166" s="178" t="s">
        <v>3843</v>
      </c>
      <c r="G3166" s="179" t="s">
        <v>170</v>
      </c>
      <c r="H3166" s="180">
        <v>4.2300000000000004</v>
      </c>
      <c r="I3166" s="181"/>
      <c r="J3166" s="182">
        <f>ROUND(I3166*H3166,2)</f>
        <v>0</v>
      </c>
      <c r="K3166" s="178" t="s">
        <v>171</v>
      </c>
      <c r="L3166" s="42"/>
      <c r="M3166" s="183" t="s">
        <v>21</v>
      </c>
      <c r="N3166" s="184" t="s">
        <v>48</v>
      </c>
      <c r="O3166" s="67"/>
      <c r="P3166" s="185">
        <f>O3166*H3166</f>
        <v>0</v>
      </c>
      <c r="Q3166" s="185">
        <v>0</v>
      </c>
      <c r="R3166" s="185">
        <f>Q3166*H3166</f>
        <v>0</v>
      </c>
      <c r="S3166" s="185">
        <v>0</v>
      </c>
      <c r="T3166" s="186">
        <f>S3166*H3166</f>
        <v>0</v>
      </c>
      <c r="U3166" s="37"/>
      <c r="V3166" s="37"/>
      <c r="W3166" s="37"/>
      <c r="X3166" s="37"/>
      <c r="Y3166" s="37"/>
      <c r="Z3166" s="37"/>
      <c r="AA3166" s="37"/>
      <c r="AB3166" s="37"/>
      <c r="AC3166" s="37"/>
      <c r="AD3166" s="37"/>
      <c r="AE3166" s="37"/>
      <c r="AR3166" s="187" t="s">
        <v>286</v>
      </c>
      <c r="AT3166" s="187" t="s">
        <v>167</v>
      </c>
      <c r="AU3166" s="187" t="s">
        <v>87</v>
      </c>
      <c r="AY3166" s="20" t="s">
        <v>165</v>
      </c>
      <c r="BE3166" s="188">
        <f>IF(N3166="základní",J3166,0)</f>
        <v>0</v>
      </c>
      <c r="BF3166" s="188">
        <f>IF(N3166="snížená",J3166,0)</f>
        <v>0</v>
      </c>
      <c r="BG3166" s="188">
        <f>IF(N3166="zákl. přenesená",J3166,0)</f>
        <v>0</v>
      </c>
      <c r="BH3166" s="188">
        <f>IF(N3166="sníž. přenesená",J3166,0)</f>
        <v>0</v>
      </c>
      <c r="BI3166" s="188">
        <f>IF(N3166="nulová",J3166,0)</f>
        <v>0</v>
      </c>
      <c r="BJ3166" s="20" t="s">
        <v>85</v>
      </c>
      <c r="BK3166" s="188">
        <f>ROUND(I3166*H3166,2)</f>
        <v>0</v>
      </c>
      <c r="BL3166" s="20" t="s">
        <v>286</v>
      </c>
      <c r="BM3166" s="187" t="s">
        <v>3844</v>
      </c>
    </row>
    <row r="3167" spans="1:65" s="2" customFormat="1" ht="19.5">
      <c r="A3167" s="37"/>
      <c r="B3167" s="38"/>
      <c r="C3167" s="39"/>
      <c r="D3167" s="189" t="s">
        <v>174</v>
      </c>
      <c r="E3167" s="39"/>
      <c r="F3167" s="190" t="s">
        <v>3845</v>
      </c>
      <c r="G3167" s="39"/>
      <c r="H3167" s="39"/>
      <c r="I3167" s="191"/>
      <c r="J3167" s="39"/>
      <c r="K3167" s="39"/>
      <c r="L3167" s="42"/>
      <c r="M3167" s="192"/>
      <c r="N3167" s="193"/>
      <c r="O3167" s="67"/>
      <c r="P3167" s="67"/>
      <c r="Q3167" s="67"/>
      <c r="R3167" s="67"/>
      <c r="S3167" s="67"/>
      <c r="T3167" s="68"/>
      <c r="U3167" s="37"/>
      <c r="V3167" s="37"/>
      <c r="W3167" s="37"/>
      <c r="X3167" s="37"/>
      <c r="Y3167" s="37"/>
      <c r="Z3167" s="37"/>
      <c r="AA3167" s="37"/>
      <c r="AB3167" s="37"/>
      <c r="AC3167" s="37"/>
      <c r="AD3167" s="37"/>
      <c r="AE3167" s="37"/>
      <c r="AT3167" s="20" t="s">
        <v>174</v>
      </c>
      <c r="AU3167" s="20" t="s">
        <v>87</v>
      </c>
    </row>
    <row r="3168" spans="1:65" s="2" customFormat="1" ht="11.25">
      <c r="A3168" s="37"/>
      <c r="B3168" s="38"/>
      <c r="C3168" s="39"/>
      <c r="D3168" s="194" t="s">
        <v>176</v>
      </c>
      <c r="E3168" s="39"/>
      <c r="F3168" s="195" t="s">
        <v>3846</v>
      </c>
      <c r="G3168" s="39"/>
      <c r="H3168" s="39"/>
      <c r="I3168" s="191"/>
      <c r="J3168" s="39"/>
      <c r="K3168" s="39"/>
      <c r="L3168" s="42"/>
      <c r="M3168" s="192"/>
      <c r="N3168" s="193"/>
      <c r="O3168" s="67"/>
      <c r="P3168" s="67"/>
      <c r="Q3168" s="67"/>
      <c r="R3168" s="67"/>
      <c r="S3168" s="67"/>
      <c r="T3168" s="68"/>
      <c r="U3168" s="37"/>
      <c r="V3168" s="37"/>
      <c r="W3168" s="37"/>
      <c r="X3168" s="37"/>
      <c r="Y3168" s="37"/>
      <c r="Z3168" s="37"/>
      <c r="AA3168" s="37"/>
      <c r="AB3168" s="37"/>
      <c r="AC3168" s="37"/>
      <c r="AD3168" s="37"/>
      <c r="AE3168" s="37"/>
      <c r="AT3168" s="20" t="s">
        <v>176</v>
      </c>
      <c r="AU3168" s="20" t="s">
        <v>87</v>
      </c>
    </row>
    <row r="3169" spans="1:65" s="13" customFormat="1" ht="11.25">
      <c r="B3169" s="196"/>
      <c r="C3169" s="197"/>
      <c r="D3169" s="189" t="s">
        <v>178</v>
      </c>
      <c r="E3169" s="198" t="s">
        <v>21</v>
      </c>
      <c r="F3169" s="199" t="s">
        <v>3835</v>
      </c>
      <c r="G3169" s="197"/>
      <c r="H3169" s="200">
        <v>4.2300000000000004</v>
      </c>
      <c r="I3169" s="201"/>
      <c r="J3169" s="197"/>
      <c r="K3169" s="197"/>
      <c r="L3169" s="202"/>
      <c r="M3169" s="203"/>
      <c r="N3169" s="204"/>
      <c r="O3169" s="204"/>
      <c r="P3169" s="204"/>
      <c r="Q3169" s="204"/>
      <c r="R3169" s="204"/>
      <c r="S3169" s="204"/>
      <c r="T3169" s="205"/>
      <c r="AT3169" s="206" t="s">
        <v>178</v>
      </c>
      <c r="AU3169" s="206" t="s">
        <v>87</v>
      </c>
      <c r="AV3169" s="13" t="s">
        <v>87</v>
      </c>
      <c r="AW3169" s="13" t="s">
        <v>38</v>
      </c>
      <c r="AX3169" s="13" t="s">
        <v>77</v>
      </c>
      <c r="AY3169" s="206" t="s">
        <v>165</v>
      </c>
    </row>
    <row r="3170" spans="1:65" s="14" customFormat="1" ht="11.25">
      <c r="B3170" s="207"/>
      <c r="C3170" s="208"/>
      <c r="D3170" s="189" t="s">
        <v>178</v>
      </c>
      <c r="E3170" s="209" t="s">
        <v>21</v>
      </c>
      <c r="F3170" s="210" t="s">
        <v>180</v>
      </c>
      <c r="G3170" s="208"/>
      <c r="H3170" s="211">
        <v>4.2300000000000004</v>
      </c>
      <c r="I3170" s="212"/>
      <c r="J3170" s="208"/>
      <c r="K3170" s="208"/>
      <c r="L3170" s="213"/>
      <c r="M3170" s="214"/>
      <c r="N3170" s="215"/>
      <c r="O3170" s="215"/>
      <c r="P3170" s="215"/>
      <c r="Q3170" s="215"/>
      <c r="R3170" s="215"/>
      <c r="S3170" s="215"/>
      <c r="T3170" s="216"/>
      <c r="AT3170" s="217" t="s">
        <v>178</v>
      </c>
      <c r="AU3170" s="217" t="s">
        <v>87</v>
      </c>
      <c r="AV3170" s="14" t="s">
        <v>172</v>
      </c>
      <c r="AW3170" s="14" t="s">
        <v>38</v>
      </c>
      <c r="AX3170" s="14" t="s">
        <v>85</v>
      </c>
      <c r="AY3170" s="217" t="s">
        <v>165</v>
      </c>
    </row>
    <row r="3171" spans="1:65" s="2" customFormat="1" ht="16.5" customHeight="1">
      <c r="A3171" s="37"/>
      <c r="B3171" s="38"/>
      <c r="C3171" s="176" t="s">
        <v>3847</v>
      </c>
      <c r="D3171" s="176" t="s">
        <v>167</v>
      </c>
      <c r="E3171" s="177" t="s">
        <v>3848</v>
      </c>
      <c r="F3171" s="178" t="s">
        <v>3849</v>
      </c>
      <c r="G3171" s="179" t="s">
        <v>189</v>
      </c>
      <c r="H3171" s="180">
        <v>163.39500000000001</v>
      </c>
      <c r="I3171" s="181"/>
      <c r="J3171" s="182">
        <f>ROUND(I3171*H3171,2)</f>
        <v>0</v>
      </c>
      <c r="K3171" s="178" t="s">
        <v>171</v>
      </c>
      <c r="L3171" s="42"/>
      <c r="M3171" s="183" t="s">
        <v>21</v>
      </c>
      <c r="N3171" s="184" t="s">
        <v>48</v>
      </c>
      <c r="O3171" s="67"/>
      <c r="P3171" s="185">
        <f>O3171*H3171</f>
        <v>0</v>
      </c>
      <c r="Q3171" s="185">
        <v>9.0000000000000006E-5</v>
      </c>
      <c r="R3171" s="185">
        <f>Q3171*H3171</f>
        <v>1.4705550000000001E-2</v>
      </c>
      <c r="S3171" s="185">
        <v>0</v>
      </c>
      <c r="T3171" s="186">
        <f>S3171*H3171</f>
        <v>0</v>
      </c>
      <c r="U3171" s="37"/>
      <c r="V3171" s="37"/>
      <c r="W3171" s="37"/>
      <c r="X3171" s="37"/>
      <c r="Y3171" s="37"/>
      <c r="Z3171" s="37"/>
      <c r="AA3171" s="37"/>
      <c r="AB3171" s="37"/>
      <c r="AC3171" s="37"/>
      <c r="AD3171" s="37"/>
      <c r="AE3171" s="37"/>
      <c r="AR3171" s="187" t="s">
        <v>286</v>
      </c>
      <c r="AT3171" s="187" t="s">
        <v>167</v>
      </c>
      <c r="AU3171" s="187" t="s">
        <v>87</v>
      </c>
      <c r="AY3171" s="20" t="s">
        <v>165</v>
      </c>
      <c r="BE3171" s="188">
        <f>IF(N3171="základní",J3171,0)</f>
        <v>0</v>
      </c>
      <c r="BF3171" s="188">
        <f>IF(N3171="snížená",J3171,0)</f>
        <v>0</v>
      </c>
      <c r="BG3171" s="188">
        <f>IF(N3171="zákl. přenesená",J3171,0)</f>
        <v>0</v>
      </c>
      <c r="BH3171" s="188">
        <f>IF(N3171="sníž. přenesená",J3171,0)</f>
        <v>0</v>
      </c>
      <c r="BI3171" s="188">
        <f>IF(N3171="nulová",J3171,0)</f>
        <v>0</v>
      </c>
      <c r="BJ3171" s="20" t="s">
        <v>85</v>
      </c>
      <c r="BK3171" s="188">
        <f>ROUND(I3171*H3171,2)</f>
        <v>0</v>
      </c>
      <c r="BL3171" s="20" t="s">
        <v>286</v>
      </c>
      <c r="BM3171" s="187" t="s">
        <v>3850</v>
      </c>
    </row>
    <row r="3172" spans="1:65" s="2" customFormat="1" ht="11.25">
      <c r="A3172" s="37"/>
      <c r="B3172" s="38"/>
      <c r="C3172" s="39"/>
      <c r="D3172" s="189" t="s">
        <v>174</v>
      </c>
      <c r="E3172" s="39"/>
      <c r="F3172" s="190" t="s">
        <v>3851</v>
      </c>
      <c r="G3172" s="39"/>
      <c r="H3172" s="39"/>
      <c r="I3172" s="191"/>
      <c r="J3172" s="39"/>
      <c r="K3172" s="39"/>
      <c r="L3172" s="42"/>
      <c r="M3172" s="192"/>
      <c r="N3172" s="193"/>
      <c r="O3172" s="67"/>
      <c r="P3172" s="67"/>
      <c r="Q3172" s="67"/>
      <c r="R3172" s="67"/>
      <c r="S3172" s="67"/>
      <c r="T3172" s="68"/>
      <c r="U3172" s="37"/>
      <c r="V3172" s="37"/>
      <c r="W3172" s="37"/>
      <c r="X3172" s="37"/>
      <c r="Y3172" s="37"/>
      <c r="Z3172" s="37"/>
      <c r="AA3172" s="37"/>
      <c r="AB3172" s="37"/>
      <c r="AC3172" s="37"/>
      <c r="AD3172" s="37"/>
      <c r="AE3172" s="37"/>
      <c r="AT3172" s="20" t="s">
        <v>174</v>
      </c>
      <c r="AU3172" s="20" t="s">
        <v>87</v>
      </c>
    </row>
    <row r="3173" spans="1:65" s="2" customFormat="1" ht="11.25">
      <c r="A3173" s="37"/>
      <c r="B3173" s="38"/>
      <c r="C3173" s="39"/>
      <c r="D3173" s="194" t="s">
        <v>176</v>
      </c>
      <c r="E3173" s="39"/>
      <c r="F3173" s="195" t="s">
        <v>3852</v>
      </c>
      <c r="G3173" s="39"/>
      <c r="H3173" s="39"/>
      <c r="I3173" s="191"/>
      <c r="J3173" s="39"/>
      <c r="K3173" s="39"/>
      <c r="L3173" s="42"/>
      <c r="M3173" s="192"/>
      <c r="N3173" s="193"/>
      <c r="O3173" s="67"/>
      <c r="P3173" s="67"/>
      <c r="Q3173" s="67"/>
      <c r="R3173" s="67"/>
      <c r="S3173" s="67"/>
      <c r="T3173" s="68"/>
      <c r="U3173" s="37"/>
      <c r="V3173" s="37"/>
      <c r="W3173" s="37"/>
      <c r="X3173" s="37"/>
      <c r="Y3173" s="37"/>
      <c r="Z3173" s="37"/>
      <c r="AA3173" s="37"/>
      <c r="AB3173" s="37"/>
      <c r="AC3173" s="37"/>
      <c r="AD3173" s="37"/>
      <c r="AE3173" s="37"/>
      <c r="AT3173" s="20" t="s">
        <v>176</v>
      </c>
      <c r="AU3173" s="20" t="s">
        <v>87</v>
      </c>
    </row>
    <row r="3174" spans="1:65" s="13" customFormat="1" ht="11.25">
      <c r="B3174" s="196"/>
      <c r="C3174" s="197"/>
      <c r="D3174" s="189" t="s">
        <v>178</v>
      </c>
      <c r="E3174" s="198" t="s">
        <v>21</v>
      </c>
      <c r="F3174" s="199" t="s">
        <v>3792</v>
      </c>
      <c r="G3174" s="197"/>
      <c r="H3174" s="200">
        <v>9.4</v>
      </c>
      <c r="I3174" s="201"/>
      <c r="J3174" s="197"/>
      <c r="K3174" s="197"/>
      <c r="L3174" s="202"/>
      <c r="M3174" s="203"/>
      <c r="N3174" s="204"/>
      <c r="O3174" s="204"/>
      <c r="P3174" s="204"/>
      <c r="Q3174" s="204"/>
      <c r="R3174" s="204"/>
      <c r="S3174" s="204"/>
      <c r="T3174" s="205"/>
      <c r="AT3174" s="206" t="s">
        <v>178</v>
      </c>
      <c r="AU3174" s="206" t="s">
        <v>87</v>
      </c>
      <c r="AV3174" s="13" t="s">
        <v>87</v>
      </c>
      <c r="AW3174" s="13" t="s">
        <v>38</v>
      </c>
      <c r="AX3174" s="13" t="s">
        <v>77</v>
      </c>
      <c r="AY3174" s="206" t="s">
        <v>165</v>
      </c>
    </row>
    <row r="3175" spans="1:65" s="16" customFormat="1" ht="11.25">
      <c r="B3175" s="228"/>
      <c r="C3175" s="229"/>
      <c r="D3175" s="189" t="s">
        <v>178</v>
      </c>
      <c r="E3175" s="230" t="s">
        <v>21</v>
      </c>
      <c r="F3175" s="231" t="s">
        <v>277</v>
      </c>
      <c r="G3175" s="229"/>
      <c r="H3175" s="232">
        <v>9.4</v>
      </c>
      <c r="I3175" s="233"/>
      <c r="J3175" s="229"/>
      <c r="K3175" s="229"/>
      <c r="L3175" s="234"/>
      <c r="M3175" s="235"/>
      <c r="N3175" s="236"/>
      <c r="O3175" s="236"/>
      <c r="P3175" s="236"/>
      <c r="Q3175" s="236"/>
      <c r="R3175" s="236"/>
      <c r="S3175" s="236"/>
      <c r="T3175" s="237"/>
      <c r="AT3175" s="238" t="s">
        <v>178</v>
      </c>
      <c r="AU3175" s="238" t="s">
        <v>87</v>
      </c>
      <c r="AV3175" s="16" t="s">
        <v>186</v>
      </c>
      <c r="AW3175" s="16" t="s">
        <v>38</v>
      </c>
      <c r="AX3175" s="16" t="s">
        <v>77</v>
      </c>
      <c r="AY3175" s="238" t="s">
        <v>165</v>
      </c>
    </row>
    <row r="3176" spans="1:65" s="13" customFormat="1" ht="22.5">
      <c r="B3176" s="196"/>
      <c r="C3176" s="197"/>
      <c r="D3176" s="189" t="s">
        <v>178</v>
      </c>
      <c r="E3176" s="198" t="s">
        <v>21</v>
      </c>
      <c r="F3176" s="199" t="s">
        <v>3853</v>
      </c>
      <c r="G3176" s="197"/>
      <c r="H3176" s="200">
        <v>67.17</v>
      </c>
      <c r="I3176" s="201"/>
      <c r="J3176" s="197"/>
      <c r="K3176" s="197"/>
      <c r="L3176" s="202"/>
      <c r="M3176" s="203"/>
      <c r="N3176" s="204"/>
      <c r="O3176" s="204"/>
      <c r="P3176" s="204"/>
      <c r="Q3176" s="204"/>
      <c r="R3176" s="204"/>
      <c r="S3176" s="204"/>
      <c r="T3176" s="205"/>
      <c r="AT3176" s="206" t="s">
        <v>178</v>
      </c>
      <c r="AU3176" s="206" t="s">
        <v>87</v>
      </c>
      <c r="AV3176" s="13" t="s">
        <v>87</v>
      </c>
      <c r="AW3176" s="13" t="s">
        <v>38</v>
      </c>
      <c r="AX3176" s="13" t="s">
        <v>77</v>
      </c>
      <c r="AY3176" s="206" t="s">
        <v>165</v>
      </c>
    </row>
    <row r="3177" spans="1:65" s="13" customFormat="1" ht="11.25">
      <c r="B3177" s="196"/>
      <c r="C3177" s="197"/>
      <c r="D3177" s="189" t="s">
        <v>178</v>
      </c>
      <c r="E3177" s="198" t="s">
        <v>21</v>
      </c>
      <c r="F3177" s="199" t="s">
        <v>3854</v>
      </c>
      <c r="G3177" s="197"/>
      <c r="H3177" s="200">
        <v>36.825000000000003</v>
      </c>
      <c r="I3177" s="201"/>
      <c r="J3177" s="197"/>
      <c r="K3177" s="197"/>
      <c r="L3177" s="202"/>
      <c r="M3177" s="203"/>
      <c r="N3177" s="204"/>
      <c r="O3177" s="204"/>
      <c r="P3177" s="204"/>
      <c r="Q3177" s="204"/>
      <c r="R3177" s="204"/>
      <c r="S3177" s="204"/>
      <c r="T3177" s="205"/>
      <c r="AT3177" s="206" t="s">
        <v>178</v>
      </c>
      <c r="AU3177" s="206" t="s">
        <v>87</v>
      </c>
      <c r="AV3177" s="13" t="s">
        <v>87</v>
      </c>
      <c r="AW3177" s="13" t="s">
        <v>38</v>
      </c>
      <c r="AX3177" s="13" t="s">
        <v>77</v>
      </c>
      <c r="AY3177" s="206" t="s">
        <v>165</v>
      </c>
    </row>
    <row r="3178" spans="1:65" s="16" customFormat="1" ht="11.25">
      <c r="B3178" s="228"/>
      <c r="C3178" s="229"/>
      <c r="D3178" s="189" t="s">
        <v>178</v>
      </c>
      <c r="E3178" s="230" t="s">
        <v>21</v>
      </c>
      <c r="F3178" s="231" t="s">
        <v>277</v>
      </c>
      <c r="G3178" s="229"/>
      <c r="H3178" s="232">
        <v>103.995</v>
      </c>
      <c r="I3178" s="233"/>
      <c r="J3178" s="229"/>
      <c r="K3178" s="229"/>
      <c r="L3178" s="234"/>
      <c r="M3178" s="235"/>
      <c r="N3178" s="236"/>
      <c r="O3178" s="236"/>
      <c r="P3178" s="236"/>
      <c r="Q3178" s="236"/>
      <c r="R3178" s="236"/>
      <c r="S3178" s="236"/>
      <c r="T3178" s="237"/>
      <c r="AT3178" s="238" t="s">
        <v>178</v>
      </c>
      <c r="AU3178" s="238" t="s">
        <v>87</v>
      </c>
      <c r="AV3178" s="16" t="s">
        <v>186</v>
      </c>
      <c r="AW3178" s="16" t="s">
        <v>38</v>
      </c>
      <c r="AX3178" s="16" t="s">
        <v>77</v>
      </c>
      <c r="AY3178" s="238" t="s">
        <v>165</v>
      </c>
    </row>
    <row r="3179" spans="1:65" s="13" customFormat="1" ht="11.25">
      <c r="B3179" s="196"/>
      <c r="C3179" s="197"/>
      <c r="D3179" s="189" t="s">
        <v>178</v>
      </c>
      <c r="E3179" s="198" t="s">
        <v>21</v>
      </c>
      <c r="F3179" s="199" t="s">
        <v>3855</v>
      </c>
      <c r="G3179" s="197"/>
      <c r="H3179" s="200">
        <v>50</v>
      </c>
      <c r="I3179" s="201"/>
      <c r="J3179" s="197"/>
      <c r="K3179" s="197"/>
      <c r="L3179" s="202"/>
      <c r="M3179" s="203"/>
      <c r="N3179" s="204"/>
      <c r="O3179" s="204"/>
      <c r="P3179" s="204"/>
      <c r="Q3179" s="204"/>
      <c r="R3179" s="204"/>
      <c r="S3179" s="204"/>
      <c r="T3179" s="205"/>
      <c r="AT3179" s="206" t="s">
        <v>178</v>
      </c>
      <c r="AU3179" s="206" t="s">
        <v>87</v>
      </c>
      <c r="AV3179" s="13" t="s">
        <v>87</v>
      </c>
      <c r="AW3179" s="13" t="s">
        <v>38</v>
      </c>
      <c r="AX3179" s="13" t="s">
        <v>77</v>
      </c>
      <c r="AY3179" s="206" t="s">
        <v>165</v>
      </c>
    </row>
    <row r="3180" spans="1:65" s="16" customFormat="1" ht="11.25">
      <c r="B3180" s="228"/>
      <c r="C3180" s="229"/>
      <c r="D3180" s="189" t="s">
        <v>178</v>
      </c>
      <c r="E3180" s="230" t="s">
        <v>21</v>
      </c>
      <c r="F3180" s="231" t="s">
        <v>277</v>
      </c>
      <c r="G3180" s="229"/>
      <c r="H3180" s="232">
        <v>50</v>
      </c>
      <c r="I3180" s="233"/>
      <c r="J3180" s="229"/>
      <c r="K3180" s="229"/>
      <c r="L3180" s="234"/>
      <c r="M3180" s="235"/>
      <c r="N3180" s="236"/>
      <c r="O3180" s="236"/>
      <c r="P3180" s="236"/>
      <c r="Q3180" s="236"/>
      <c r="R3180" s="236"/>
      <c r="S3180" s="236"/>
      <c r="T3180" s="237"/>
      <c r="AT3180" s="238" t="s">
        <v>178</v>
      </c>
      <c r="AU3180" s="238" t="s">
        <v>87</v>
      </c>
      <c r="AV3180" s="16" t="s">
        <v>186</v>
      </c>
      <c r="AW3180" s="16" t="s">
        <v>38</v>
      </c>
      <c r="AX3180" s="16" t="s">
        <v>77</v>
      </c>
      <c r="AY3180" s="238" t="s">
        <v>165</v>
      </c>
    </row>
    <row r="3181" spans="1:65" s="14" customFormat="1" ht="11.25">
      <c r="B3181" s="207"/>
      <c r="C3181" s="208"/>
      <c r="D3181" s="189" t="s">
        <v>178</v>
      </c>
      <c r="E3181" s="209" t="s">
        <v>21</v>
      </c>
      <c r="F3181" s="210" t="s">
        <v>180</v>
      </c>
      <c r="G3181" s="208"/>
      <c r="H3181" s="211">
        <v>163.39500000000001</v>
      </c>
      <c r="I3181" s="212"/>
      <c r="J3181" s="208"/>
      <c r="K3181" s="208"/>
      <c r="L3181" s="213"/>
      <c r="M3181" s="214"/>
      <c r="N3181" s="215"/>
      <c r="O3181" s="215"/>
      <c r="P3181" s="215"/>
      <c r="Q3181" s="215"/>
      <c r="R3181" s="215"/>
      <c r="S3181" s="215"/>
      <c r="T3181" s="216"/>
      <c r="AT3181" s="217" t="s">
        <v>178</v>
      </c>
      <c r="AU3181" s="217" t="s">
        <v>87</v>
      </c>
      <c r="AV3181" s="14" t="s">
        <v>172</v>
      </c>
      <c r="AW3181" s="14" t="s">
        <v>38</v>
      </c>
      <c r="AX3181" s="14" t="s">
        <v>85</v>
      </c>
      <c r="AY3181" s="217" t="s">
        <v>165</v>
      </c>
    </row>
    <row r="3182" spans="1:65" s="2" customFormat="1" ht="21.75" customHeight="1">
      <c r="A3182" s="37"/>
      <c r="B3182" s="38"/>
      <c r="C3182" s="176" t="s">
        <v>3856</v>
      </c>
      <c r="D3182" s="176" t="s">
        <v>167</v>
      </c>
      <c r="E3182" s="177" t="s">
        <v>3857</v>
      </c>
      <c r="F3182" s="178" t="s">
        <v>3858</v>
      </c>
      <c r="G3182" s="179" t="s">
        <v>449</v>
      </c>
      <c r="H3182" s="180">
        <v>22</v>
      </c>
      <c r="I3182" s="181"/>
      <c r="J3182" s="182">
        <f>ROUND(I3182*H3182,2)</f>
        <v>0</v>
      </c>
      <c r="K3182" s="178" t="s">
        <v>171</v>
      </c>
      <c r="L3182" s="42"/>
      <c r="M3182" s="183" t="s">
        <v>21</v>
      </c>
      <c r="N3182" s="184" t="s">
        <v>48</v>
      </c>
      <c r="O3182" s="67"/>
      <c r="P3182" s="185">
        <f>O3182*H3182</f>
        <v>0</v>
      </c>
      <c r="Q3182" s="185">
        <v>0</v>
      </c>
      <c r="R3182" s="185">
        <f>Q3182*H3182</f>
        <v>0</v>
      </c>
      <c r="S3182" s="185">
        <v>0</v>
      </c>
      <c r="T3182" s="186">
        <f>S3182*H3182</f>
        <v>0</v>
      </c>
      <c r="U3182" s="37"/>
      <c r="V3182" s="37"/>
      <c r="W3182" s="37"/>
      <c r="X3182" s="37"/>
      <c r="Y3182" s="37"/>
      <c r="Z3182" s="37"/>
      <c r="AA3182" s="37"/>
      <c r="AB3182" s="37"/>
      <c r="AC3182" s="37"/>
      <c r="AD3182" s="37"/>
      <c r="AE3182" s="37"/>
      <c r="AR3182" s="187" t="s">
        <v>286</v>
      </c>
      <c r="AT3182" s="187" t="s">
        <v>167</v>
      </c>
      <c r="AU3182" s="187" t="s">
        <v>87</v>
      </c>
      <c r="AY3182" s="20" t="s">
        <v>165</v>
      </c>
      <c r="BE3182" s="188">
        <f>IF(N3182="základní",J3182,0)</f>
        <v>0</v>
      </c>
      <c r="BF3182" s="188">
        <f>IF(N3182="snížená",J3182,0)</f>
        <v>0</v>
      </c>
      <c r="BG3182" s="188">
        <f>IF(N3182="zákl. přenesená",J3182,0)</f>
        <v>0</v>
      </c>
      <c r="BH3182" s="188">
        <f>IF(N3182="sníž. přenesená",J3182,0)</f>
        <v>0</v>
      </c>
      <c r="BI3182" s="188">
        <f>IF(N3182="nulová",J3182,0)</f>
        <v>0</v>
      </c>
      <c r="BJ3182" s="20" t="s">
        <v>85</v>
      </c>
      <c r="BK3182" s="188">
        <f>ROUND(I3182*H3182,2)</f>
        <v>0</v>
      </c>
      <c r="BL3182" s="20" t="s">
        <v>286</v>
      </c>
      <c r="BM3182" s="187" t="s">
        <v>3859</v>
      </c>
    </row>
    <row r="3183" spans="1:65" s="2" customFormat="1" ht="19.5">
      <c r="A3183" s="37"/>
      <c r="B3183" s="38"/>
      <c r="C3183" s="39"/>
      <c r="D3183" s="189" t="s">
        <v>174</v>
      </c>
      <c r="E3183" s="39"/>
      <c r="F3183" s="190" t="s">
        <v>3860</v>
      </c>
      <c r="G3183" s="39"/>
      <c r="H3183" s="39"/>
      <c r="I3183" s="191"/>
      <c r="J3183" s="39"/>
      <c r="K3183" s="39"/>
      <c r="L3183" s="42"/>
      <c r="M3183" s="192"/>
      <c r="N3183" s="193"/>
      <c r="O3183" s="67"/>
      <c r="P3183" s="67"/>
      <c r="Q3183" s="67"/>
      <c r="R3183" s="67"/>
      <c r="S3183" s="67"/>
      <c r="T3183" s="68"/>
      <c r="U3183" s="37"/>
      <c r="V3183" s="37"/>
      <c r="W3183" s="37"/>
      <c r="X3183" s="37"/>
      <c r="Y3183" s="37"/>
      <c r="Z3183" s="37"/>
      <c r="AA3183" s="37"/>
      <c r="AB3183" s="37"/>
      <c r="AC3183" s="37"/>
      <c r="AD3183" s="37"/>
      <c r="AE3183" s="37"/>
      <c r="AT3183" s="20" t="s">
        <v>174</v>
      </c>
      <c r="AU3183" s="20" t="s">
        <v>87</v>
      </c>
    </row>
    <row r="3184" spans="1:65" s="2" customFormat="1" ht="11.25">
      <c r="A3184" s="37"/>
      <c r="B3184" s="38"/>
      <c r="C3184" s="39"/>
      <c r="D3184" s="194" t="s">
        <v>176</v>
      </c>
      <c r="E3184" s="39"/>
      <c r="F3184" s="195" t="s">
        <v>3861</v>
      </c>
      <c r="G3184" s="39"/>
      <c r="H3184" s="39"/>
      <c r="I3184" s="191"/>
      <c r="J3184" s="39"/>
      <c r="K3184" s="39"/>
      <c r="L3184" s="42"/>
      <c r="M3184" s="192"/>
      <c r="N3184" s="193"/>
      <c r="O3184" s="67"/>
      <c r="P3184" s="67"/>
      <c r="Q3184" s="67"/>
      <c r="R3184" s="67"/>
      <c r="S3184" s="67"/>
      <c r="T3184" s="68"/>
      <c r="U3184" s="37"/>
      <c r="V3184" s="37"/>
      <c r="W3184" s="37"/>
      <c r="X3184" s="37"/>
      <c r="Y3184" s="37"/>
      <c r="Z3184" s="37"/>
      <c r="AA3184" s="37"/>
      <c r="AB3184" s="37"/>
      <c r="AC3184" s="37"/>
      <c r="AD3184" s="37"/>
      <c r="AE3184" s="37"/>
      <c r="AT3184" s="20" t="s">
        <v>176</v>
      </c>
      <c r="AU3184" s="20" t="s">
        <v>87</v>
      </c>
    </row>
    <row r="3185" spans="1:65" s="13" customFormat="1" ht="11.25">
      <c r="B3185" s="196"/>
      <c r="C3185" s="197"/>
      <c r="D3185" s="189" t="s">
        <v>178</v>
      </c>
      <c r="E3185" s="198" t="s">
        <v>21</v>
      </c>
      <c r="F3185" s="199" t="s">
        <v>3862</v>
      </c>
      <c r="G3185" s="197"/>
      <c r="H3185" s="200">
        <v>3</v>
      </c>
      <c r="I3185" s="201"/>
      <c r="J3185" s="197"/>
      <c r="K3185" s="197"/>
      <c r="L3185" s="202"/>
      <c r="M3185" s="203"/>
      <c r="N3185" s="204"/>
      <c r="O3185" s="204"/>
      <c r="P3185" s="204"/>
      <c r="Q3185" s="204"/>
      <c r="R3185" s="204"/>
      <c r="S3185" s="204"/>
      <c r="T3185" s="205"/>
      <c r="AT3185" s="206" t="s">
        <v>178</v>
      </c>
      <c r="AU3185" s="206" t="s">
        <v>87</v>
      </c>
      <c r="AV3185" s="13" t="s">
        <v>87</v>
      </c>
      <c r="AW3185" s="13" t="s">
        <v>38</v>
      </c>
      <c r="AX3185" s="13" t="s">
        <v>77</v>
      </c>
      <c r="AY3185" s="206" t="s">
        <v>165</v>
      </c>
    </row>
    <row r="3186" spans="1:65" s="16" customFormat="1" ht="11.25">
      <c r="B3186" s="228"/>
      <c r="C3186" s="229"/>
      <c r="D3186" s="189" t="s">
        <v>178</v>
      </c>
      <c r="E3186" s="230" t="s">
        <v>21</v>
      </c>
      <c r="F3186" s="231" t="s">
        <v>277</v>
      </c>
      <c r="G3186" s="229"/>
      <c r="H3186" s="232">
        <v>3</v>
      </c>
      <c r="I3186" s="233"/>
      <c r="J3186" s="229"/>
      <c r="K3186" s="229"/>
      <c r="L3186" s="234"/>
      <c r="M3186" s="235"/>
      <c r="N3186" s="236"/>
      <c r="O3186" s="236"/>
      <c r="P3186" s="236"/>
      <c r="Q3186" s="236"/>
      <c r="R3186" s="236"/>
      <c r="S3186" s="236"/>
      <c r="T3186" s="237"/>
      <c r="AT3186" s="238" t="s">
        <v>178</v>
      </c>
      <c r="AU3186" s="238" t="s">
        <v>87</v>
      </c>
      <c r="AV3186" s="16" t="s">
        <v>186</v>
      </c>
      <c r="AW3186" s="16" t="s">
        <v>38</v>
      </c>
      <c r="AX3186" s="16" t="s">
        <v>77</v>
      </c>
      <c r="AY3186" s="238" t="s">
        <v>165</v>
      </c>
    </row>
    <row r="3187" spans="1:65" s="13" customFormat="1" ht="11.25">
      <c r="B3187" s="196"/>
      <c r="C3187" s="197"/>
      <c r="D3187" s="189" t="s">
        <v>178</v>
      </c>
      <c r="E3187" s="198" t="s">
        <v>21</v>
      </c>
      <c r="F3187" s="199" t="s">
        <v>3863</v>
      </c>
      <c r="G3187" s="197"/>
      <c r="H3187" s="200">
        <v>11</v>
      </c>
      <c r="I3187" s="201"/>
      <c r="J3187" s="197"/>
      <c r="K3187" s="197"/>
      <c r="L3187" s="202"/>
      <c r="M3187" s="203"/>
      <c r="N3187" s="204"/>
      <c r="O3187" s="204"/>
      <c r="P3187" s="204"/>
      <c r="Q3187" s="204"/>
      <c r="R3187" s="204"/>
      <c r="S3187" s="204"/>
      <c r="T3187" s="205"/>
      <c r="AT3187" s="206" t="s">
        <v>178</v>
      </c>
      <c r="AU3187" s="206" t="s">
        <v>87</v>
      </c>
      <c r="AV3187" s="13" t="s">
        <v>87</v>
      </c>
      <c r="AW3187" s="13" t="s">
        <v>38</v>
      </c>
      <c r="AX3187" s="13" t="s">
        <v>77</v>
      </c>
      <c r="AY3187" s="206" t="s">
        <v>165</v>
      </c>
    </row>
    <row r="3188" spans="1:65" s="13" customFormat="1" ht="11.25">
      <c r="B3188" s="196"/>
      <c r="C3188" s="197"/>
      <c r="D3188" s="189" t="s">
        <v>178</v>
      </c>
      <c r="E3188" s="198" t="s">
        <v>21</v>
      </c>
      <c r="F3188" s="199" t="s">
        <v>3864</v>
      </c>
      <c r="G3188" s="197"/>
      <c r="H3188" s="200">
        <v>8</v>
      </c>
      <c r="I3188" s="201"/>
      <c r="J3188" s="197"/>
      <c r="K3188" s="197"/>
      <c r="L3188" s="202"/>
      <c r="M3188" s="203"/>
      <c r="N3188" s="204"/>
      <c r="O3188" s="204"/>
      <c r="P3188" s="204"/>
      <c r="Q3188" s="204"/>
      <c r="R3188" s="204"/>
      <c r="S3188" s="204"/>
      <c r="T3188" s="205"/>
      <c r="AT3188" s="206" t="s">
        <v>178</v>
      </c>
      <c r="AU3188" s="206" t="s">
        <v>87</v>
      </c>
      <c r="AV3188" s="13" t="s">
        <v>87</v>
      </c>
      <c r="AW3188" s="13" t="s">
        <v>38</v>
      </c>
      <c r="AX3188" s="13" t="s">
        <v>77</v>
      </c>
      <c r="AY3188" s="206" t="s">
        <v>165</v>
      </c>
    </row>
    <row r="3189" spans="1:65" s="16" customFormat="1" ht="11.25">
      <c r="B3189" s="228"/>
      <c r="C3189" s="229"/>
      <c r="D3189" s="189" t="s">
        <v>178</v>
      </c>
      <c r="E3189" s="230" t="s">
        <v>21</v>
      </c>
      <c r="F3189" s="231" t="s">
        <v>277</v>
      </c>
      <c r="G3189" s="229"/>
      <c r="H3189" s="232">
        <v>19</v>
      </c>
      <c r="I3189" s="233"/>
      <c r="J3189" s="229"/>
      <c r="K3189" s="229"/>
      <c r="L3189" s="234"/>
      <c r="M3189" s="235"/>
      <c r="N3189" s="236"/>
      <c r="O3189" s="236"/>
      <c r="P3189" s="236"/>
      <c r="Q3189" s="236"/>
      <c r="R3189" s="236"/>
      <c r="S3189" s="236"/>
      <c r="T3189" s="237"/>
      <c r="AT3189" s="238" t="s">
        <v>178</v>
      </c>
      <c r="AU3189" s="238" t="s">
        <v>87</v>
      </c>
      <c r="AV3189" s="16" t="s">
        <v>186</v>
      </c>
      <c r="AW3189" s="16" t="s">
        <v>38</v>
      </c>
      <c r="AX3189" s="16" t="s">
        <v>77</v>
      </c>
      <c r="AY3189" s="238" t="s">
        <v>165</v>
      </c>
    </row>
    <row r="3190" spans="1:65" s="14" customFormat="1" ht="11.25">
      <c r="B3190" s="207"/>
      <c r="C3190" s="208"/>
      <c r="D3190" s="189" t="s">
        <v>178</v>
      </c>
      <c r="E3190" s="209" t="s">
        <v>21</v>
      </c>
      <c r="F3190" s="210" t="s">
        <v>180</v>
      </c>
      <c r="G3190" s="208"/>
      <c r="H3190" s="211">
        <v>22</v>
      </c>
      <c r="I3190" s="212"/>
      <c r="J3190" s="208"/>
      <c r="K3190" s="208"/>
      <c r="L3190" s="213"/>
      <c r="M3190" s="214"/>
      <c r="N3190" s="215"/>
      <c r="O3190" s="215"/>
      <c r="P3190" s="215"/>
      <c r="Q3190" s="215"/>
      <c r="R3190" s="215"/>
      <c r="S3190" s="215"/>
      <c r="T3190" s="216"/>
      <c r="AT3190" s="217" t="s">
        <v>178</v>
      </c>
      <c r="AU3190" s="217" t="s">
        <v>87</v>
      </c>
      <c r="AV3190" s="14" t="s">
        <v>172</v>
      </c>
      <c r="AW3190" s="14" t="s">
        <v>38</v>
      </c>
      <c r="AX3190" s="14" t="s">
        <v>85</v>
      </c>
      <c r="AY3190" s="217" t="s">
        <v>165</v>
      </c>
    </row>
    <row r="3191" spans="1:65" s="2" customFormat="1" ht="16.5" customHeight="1">
      <c r="A3191" s="37"/>
      <c r="B3191" s="38"/>
      <c r="C3191" s="176" t="s">
        <v>3865</v>
      </c>
      <c r="D3191" s="176" t="s">
        <v>167</v>
      </c>
      <c r="E3191" s="177" t="s">
        <v>3866</v>
      </c>
      <c r="F3191" s="178" t="s">
        <v>3867</v>
      </c>
      <c r="G3191" s="179" t="s">
        <v>449</v>
      </c>
      <c r="H3191" s="180">
        <v>10</v>
      </c>
      <c r="I3191" s="181"/>
      <c r="J3191" s="182">
        <f>ROUND(I3191*H3191,2)</f>
        <v>0</v>
      </c>
      <c r="K3191" s="178" t="s">
        <v>171</v>
      </c>
      <c r="L3191" s="42"/>
      <c r="M3191" s="183" t="s">
        <v>21</v>
      </c>
      <c r="N3191" s="184" t="s">
        <v>48</v>
      </c>
      <c r="O3191" s="67"/>
      <c r="P3191" s="185">
        <f>O3191*H3191</f>
        <v>0</v>
      </c>
      <c r="Q3191" s="185">
        <v>0</v>
      </c>
      <c r="R3191" s="185">
        <f>Q3191*H3191</f>
        <v>0</v>
      </c>
      <c r="S3191" s="185">
        <v>0</v>
      </c>
      <c r="T3191" s="186">
        <f>S3191*H3191</f>
        <v>0</v>
      </c>
      <c r="U3191" s="37"/>
      <c r="V3191" s="37"/>
      <c r="W3191" s="37"/>
      <c r="X3191" s="37"/>
      <c r="Y3191" s="37"/>
      <c r="Z3191" s="37"/>
      <c r="AA3191" s="37"/>
      <c r="AB3191" s="37"/>
      <c r="AC3191" s="37"/>
      <c r="AD3191" s="37"/>
      <c r="AE3191" s="37"/>
      <c r="AR3191" s="187" t="s">
        <v>286</v>
      </c>
      <c r="AT3191" s="187" t="s">
        <v>167</v>
      </c>
      <c r="AU3191" s="187" t="s">
        <v>87</v>
      </c>
      <c r="AY3191" s="20" t="s">
        <v>165</v>
      </c>
      <c r="BE3191" s="188">
        <f>IF(N3191="základní",J3191,0)</f>
        <v>0</v>
      </c>
      <c r="BF3191" s="188">
        <f>IF(N3191="snížená",J3191,0)</f>
        <v>0</v>
      </c>
      <c r="BG3191" s="188">
        <f>IF(N3191="zákl. přenesená",J3191,0)</f>
        <v>0</v>
      </c>
      <c r="BH3191" s="188">
        <f>IF(N3191="sníž. přenesená",J3191,0)</f>
        <v>0</v>
      </c>
      <c r="BI3191" s="188">
        <f>IF(N3191="nulová",J3191,0)</f>
        <v>0</v>
      </c>
      <c r="BJ3191" s="20" t="s">
        <v>85</v>
      </c>
      <c r="BK3191" s="188">
        <f>ROUND(I3191*H3191,2)</f>
        <v>0</v>
      </c>
      <c r="BL3191" s="20" t="s">
        <v>286</v>
      </c>
      <c r="BM3191" s="187" t="s">
        <v>3868</v>
      </c>
    </row>
    <row r="3192" spans="1:65" s="2" customFormat="1" ht="19.5">
      <c r="A3192" s="37"/>
      <c r="B3192" s="38"/>
      <c r="C3192" s="39"/>
      <c r="D3192" s="189" t="s">
        <v>174</v>
      </c>
      <c r="E3192" s="39"/>
      <c r="F3192" s="190" t="s">
        <v>3869</v>
      </c>
      <c r="G3192" s="39"/>
      <c r="H3192" s="39"/>
      <c r="I3192" s="191"/>
      <c r="J3192" s="39"/>
      <c r="K3192" s="39"/>
      <c r="L3192" s="42"/>
      <c r="M3192" s="192"/>
      <c r="N3192" s="193"/>
      <c r="O3192" s="67"/>
      <c r="P3192" s="67"/>
      <c r="Q3192" s="67"/>
      <c r="R3192" s="67"/>
      <c r="S3192" s="67"/>
      <c r="T3192" s="68"/>
      <c r="U3192" s="37"/>
      <c r="V3192" s="37"/>
      <c r="W3192" s="37"/>
      <c r="X3192" s="37"/>
      <c r="Y3192" s="37"/>
      <c r="Z3192" s="37"/>
      <c r="AA3192" s="37"/>
      <c r="AB3192" s="37"/>
      <c r="AC3192" s="37"/>
      <c r="AD3192" s="37"/>
      <c r="AE3192" s="37"/>
      <c r="AT3192" s="20" t="s">
        <v>174</v>
      </c>
      <c r="AU3192" s="20" t="s">
        <v>87</v>
      </c>
    </row>
    <row r="3193" spans="1:65" s="2" customFormat="1" ht="11.25">
      <c r="A3193" s="37"/>
      <c r="B3193" s="38"/>
      <c r="C3193" s="39"/>
      <c r="D3193" s="194" t="s">
        <v>176</v>
      </c>
      <c r="E3193" s="39"/>
      <c r="F3193" s="195" t="s">
        <v>3870</v>
      </c>
      <c r="G3193" s="39"/>
      <c r="H3193" s="39"/>
      <c r="I3193" s="191"/>
      <c r="J3193" s="39"/>
      <c r="K3193" s="39"/>
      <c r="L3193" s="42"/>
      <c r="M3193" s="192"/>
      <c r="N3193" s="193"/>
      <c r="O3193" s="67"/>
      <c r="P3193" s="67"/>
      <c r="Q3193" s="67"/>
      <c r="R3193" s="67"/>
      <c r="S3193" s="67"/>
      <c r="T3193" s="68"/>
      <c r="U3193" s="37"/>
      <c r="V3193" s="37"/>
      <c r="W3193" s="37"/>
      <c r="X3193" s="37"/>
      <c r="Y3193" s="37"/>
      <c r="Z3193" s="37"/>
      <c r="AA3193" s="37"/>
      <c r="AB3193" s="37"/>
      <c r="AC3193" s="37"/>
      <c r="AD3193" s="37"/>
      <c r="AE3193" s="37"/>
      <c r="AT3193" s="20" t="s">
        <v>176</v>
      </c>
      <c r="AU3193" s="20" t="s">
        <v>87</v>
      </c>
    </row>
    <row r="3194" spans="1:65" s="13" customFormat="1" ht="11.25">
      <c r="B3194" s="196"/>
      <c r="C3194" s="197"/>
      <c r="D3194" s="189" t="s">
        <v>178</v>
      </c>
      <c r="E3194" s="198" t="s">
        <v>21</v>
      </c>
      <c r="F3194" s="199" t="s">
        <v>3871</v>
      </c>
      <c r="G3194" s="197"/>
      <c r="H3194" s="200">
        <v>1</v>
      </c>
      <c r="I3194" s="201"/>
      <c r="J3194" s="197"/>
      <c r="K3194" s="197"/>
      <c r="L3194" s="202"/>
      <c r="M3194" s="203"/>
      <c r="N3194" s="204"/>
      <c r="O3194" s="204"/>
      <c r="P3194" s="204"/>
      <c r="Q3194" s="204"/>
      <c r="R3194" s="204"/>
      <c r="S3194" s="204"/>
      <c r="T3194" s="205"/>
      <c r="AT3194" s="206" t="s">
        <v>178</v>
      </c>
      <c r="AU3194" s="206" t="s">
        <v>87</v>
      </c>
      <c r="AV3194" s="13" t="s">
        <v>87</v>
      </c>
      <c r="AW3194" s="13" t="s">
        <v>38</v>
      </c>
      <c r="AX3194" s="13" t="s">
        <v>77</v>
      </c>
      <c r="AY3194" s="206" t="s">
        <v>165</v>
      </c>
    </row>
    <row r="3195" spans="1:65" s="16" customFormat="1" ht="11.25">
      <c r="B3195" s="228"/>
      <c r="C3195" s="229"/>
      <c r="D3195" s="189" t="s">
        <v>178</v>
      </c>
      <c r="E3195" s="230" t="s">
        <v>21</v>
      </c>
      <c r="F3195" s="231" t="s">
        <v>277</v>
      </c>
      <c r="G3195" s="229"/>
      <c r="H3195" s="232">
        <v>1</v>
      </c>
      <c r="I3195" s="233"/>
      <c r="J3195" s="229"/>
      <c r="K3195" s="229"/>
      <c r="L3195" s="234"/>
      <c r="M3195" s="235"/>
      <c r="N3195" s="236"/>
      <c r="O3195" s="236"/>
      <c r="P3195" s="236"/>
      <c r="Q3195" s="236"/>
      <c r="R3195" s="236"/>
      <c r="S3195" s="236"/>
      <c r="T3195" s="237"/>
      <c r="AT3195" s="238" t="s">
        <v>178</v>
      </c>
      <c r="AU3195" s="238" t="s">
        <v>87</v>
      </c>
      <c r="AV3195" s="16" t="s">
        <v>186</v>
      </c>
      <c r="AW3195" s="16" t="s">
        <v>38</v>
      </c>
      <c r="AX3195" s="16" t="s">
        <v>77</v>
      </c>
      <c r="AY3195" s="238" t="s">
        <v>165</v>
      </c>
    </row>
    <row r="3196" spans="1:65" s="13" customFormat="1" ht="11.25">
      <c r="B3196" s="196"/>
      <c r="C3196" s="197"/>
      <c r="D3196" s="189" t="s">
        <v>178</v>
      </c>
      <c r="E3196" s="198" t="s">
        <v>21</v>
      </c>
      <c r="F3196" s="199" t="s">
        <v>3872</v>
      </c>
      <c r="G3196" s="197"/>
      <c r="H3196" s="200">
        <v>3</v>
      </c>
      <c r="I3196" s="201"/>
      <c r="J3196" s="197"/>
      <c r="K3196" s="197"/>
      <c r="L3196" s="202"/>
      <c r="M3196" s="203"/>
      <c r="N3196" s="204"/>
      <c r="O3196" s="204"/>
      <c r="P3196" s="204"/>
      <c r="Q3196" s="204"/>
      <c r="R3196" s="204"/>
      <c r="S3196" s="204"/>
      <c r="T3196" s="205"/>
      <c r="AT3196" s="206" t="s">
        <v>178</v>
      </c>
      <c r="AU3196" s="206" t="s">
        <v>87</v>
      </c>
      <c r="AV3196" s="13" t="s">
        <v>87</v>
      </c>
      <c r="AW3196" s="13" t="s">
        <v>38</v>
      </c>
      <c r="AX3196" s="13" t="s">
        <v>77</v>
      </c>
      <c r="AY3196" s="206" t="s">
        <v>165</v>
      </c>
    </row>
    <row r="3197" spans="1:65" s="13" customFormat="1" ht="11.25">
      <c r="B3197" s="196"/>
      <c r="C3197" s="197"/>
      <c r="D3197" s="189" t="s">
        <v>178</v>
      </c>
      <c r="E3197" s="198" t="s">
        <v>21</v>
      </c>
      <c r="F3197" s="199" t="s">
        <v>3873</v>
      </c>
      <c r="G3197" s="197"/>
      <c r="H3197" s="200">
        <v>6</v>
      </c>
      <c r="I3197" s="201"/>
      <c r="J3197" s="197"/>
      <c r="K3197" s="197"/>
      <c r="L3197" s="202"/>
      <c r="M3197" s="203"/>
      <c r="N3197" s="204"/>
      <c r="O3197" s="204"/>
      <c r="P3197" s="204"/>
      <c r="Q3197" s="204"/>
      <c r="R3197" s="204"/>
      <c r="S3197" s="204"/>
      <c r="T3197" s="205"/>
      <c r="AT3197" s="206" t="s">
        <v>178</v>
      </c>
      <c r="AU3197" s="206" t="s">
        <v>87</v>
      </c>
      <c r="AV3197" s="13" t="s">
        <v>87</v>
      </c>
      <c r="AW3197" s="13" t="s">
        <v>38</v>
      </c>
      <c r="AX3197" s="13" t="s">
        <v>77</v>
      </c>
      <c r="AY3197" s="206" t="s">
        <v>165</v>
      </c>
    </row>
    <row r="3198" spans="1:65" s="16" customFormat="1" ht="11.25">
      <c r="B3198" s="228"/>
      <c r="C3198" s="229"/>
      <c r="D3198" s="189" t="s">
        <v>178</v>
      </c>
      <c r="E3198" s="230" t="s">
        <v>21</v>
      </c>
      <c r="F3198" s="231" t="s">
        <v>277</v>
      </c>
      <c r="G3198" s="229"/>
      <c r="H3198" s="232">
        <v>9</v>
      </c>
      <c r="I3198" s="233"/>
      <c r="J3198" s="229"/>
      <c r="K3198" s="229"/>
      <c r="L3198" s="234"/>
      <c r="M3198" s="235"/>
      <c r="N3198" s="236"/>
      <c r="O3198" s="236"/>
      <c r="P3198" s="236"/>
      <c r="Q3198" s="236"/>
      <c r="R3198" s="236"/>
      <c r="S3198" s="236"/>
      <c r="T3198" s="237"/>
      <c r="AT3198" s="238" t="s">
        <v>178</v>
      </c>
      <c r="AU3198" s="238" t="s">
        <v>87</v>
      </c>
      <c r="AV3198" s="16" t="s">
        <v>186</v>
      </c>
      <c r="AW3198" s="16" t="s">
        <v>38</v>
      </c>
      <c r="AX3198" s="16" t="s">
        <v>77</v>
      </c>
      <c r="AY3198" s="238" t="s">
        <v>165</v>
      </c>
    </row>
    <row r="3199" spans="1:65" s="14" customFormat="1" ht="11.25">
      <c r="B3199" s="207"/>
      <c r="C3199" s="208"/>
      <c r="D3199" s="189" t="s">
        <v>178</v>
      </c>
      <c r="E3199" s="209" t="s">
        <v>21</v>
      </c>
      <c r="F3199" s="210" t="s">
        <v>180</v>
      </c>
      <c r="G3199" s="208"/>
      <c r="H3199" s="211">
        <v>10</v>
      </c>
      <c r="I3199" s="212"/>
      <c r="J3199" s="208"/>
      <c r="K3199" s="208"/>
      <c r="L3199" s="213"/>
      <c r="M3199" s="214"/>
      <c r="N3199" s="215"/>
      <c r="O3199" s="215"/>
      <c r="P3199" s="215"/>
      <c r="Q3199" s="215"/>
      <c r="R3199" s="215"/>
      <c r="S3199" s="215"/>
      <c r="T3199" s="216"/>
      <c r="AT3199" s="217" t="s">
        <v>178</v>
      </c>
      <c r="AU3199" s="217" t="s">
        <v>87</v>
      </c>
      <c r="AV3199" s="14" t="s">
        <v>172</v>
      </c>
      <c r="AW3199" s="14" t="s">
        <v>38</v>
      </c>
      <c r="AX3199" s="14" t="s">
        <v>85</v>
      </c>
      <c r="AY3199" s="217" t="s">
        <v>165</v>
      </c>
    </row>
    <row r="3200" spans="1:65" s="2" customFormat="1" ht="37.9" customHeight="1">
      <c r="A3200" s="37"/>
      <c r="B3200" s="38"/>
      <c r="C3200" s="176" t="s">
        <v>3874</v>
      </c>
      <c r="D3200" s="176" t="s">
        <v>167</v>
      </c>
      <c r="E3200" s="177" t="s">
        <v>3875</v>
      </c>
      <c r="F3200" s="178" t="s">
        <v>3876</v>
      </c>
      <c r="G3200" s="179" t="s">
        <v>189</v>
      </c>
      <c r="H3200" s="180">
        <v>18.445</v>
      </c>
      <c r="I3200" s="181"/>
      <c r="J3200" s="182">
        <f>ROUND(I3200*H3200,2)</f>
        <v>0</v>
      </c>
      <c r="K3200" s="178" t="s">
        <v>171</v>
      </c>
      <c r="L3200" s="42"/>
      <c r="M3200" s="183" t="s">
        <v>21</v>
      </c>
      <c r="N3200" s="184" t="s">
        <v>48</v>
      </c>
      <c r="O3200" s="67"/>
      <c r="P3200" s="185">
        <f>O3200*H3200</f>
        <v>0</v>
      </c>
      <c r="Q3200" s="185">
        <v>9.7999999999999997E-4</v>
      </c>
      <c r="R3200" s="185">
        <f>Q3200*H3200</f>
        <v>1.8076100000000001E-2</v>
      </c>
      <c r="S3200" s="185">
        <v>0</v>
      </c>
      <c r="T3200" s="186">
        <f>S3200*H3200</f>
        <v>0</v>
      </c>
      <c r="U3200" s="37"/>
      <c r="V3200" s="37"/>
      <c r="W3200" s="37"/>
      <c r="X3200" s="37"/>
      <c r="Y3200" s="37"/>
      <c r="Z3200" s="37"/>
      <c r="AA3200" s="37"/>
      <c r="AB3200" s="37"/>
      <c r="AC3200" s="37"/>
      <c r="AD3200" s="37"/>
      <c r="AE3200" s="37"/>
      <c r="AR3200" s="187" t="s">
        <v>286</v>
      </c>
      <c r="AT3200" s="187" t="s">
        <v>167</v>
      </c>
      <c r="AU3200" s="187" t="s">
        <v>87</v>
      </c>
      <c r="AY3200" s="20" t="s">
        <v>165</v>
      </c>
      <c r="BE3200" s="188">
        <f>IF(N3200="základní",J3200,0)</f>
        <v>0</v>
      </c>
      <c r="BF3200" s="188">
        <f>IF(N3200="snížená",J3200,0)</f>
        <v>0</v>
      </c>
      <c r="BG3200" s="188">
        <f>IF(N3200="zákl. přenesená",J3200,0)</f>
        <v>0</v>
      </c>
      <c r="BH3200" s="188">
        <f>IF(N3200="sníž. přenesená",J3200,0)</f>
        <v>0</v>
      </c>
      <c r="BI3200" s="188">
        <f>IF(N3200="nulová",J3200,0)</f>
        <v>0</v>
      </c>
      <c r="BJ3200" s="20" t="s">
        <v>85</v>
      </c>
      <c r="BK3200" s="188">
        <f>ROUND(I3200*H3200,2)</f>
        <v>0</v>
      </c>
      <c r="BL3200" s="20" t="s">
        <v>286</v>
      </c>
      <c r="BM3200" s="187" t="s">
        <v>3877</v>
      </c>
    </row>
    <row r="3201" spans="1:65" s="2" customFormat="1" ht="19.5">
      <c r="A3201" s="37"/>
      <c r="B3201" s="38"/>
      <c r="C3201" s="39"/>
      <c r="D3201" s="189" t="s">
        <v>174</v>
      </c>
      <c r="E3201" s="39"/>
      <c r="F3201" s="190" t="s">
        <v>3878</v>
      </c>
      <c r="G3201" s="39"/>
      <c r="H3201" s="39"/>
      <c r="I3201" s="191"/>
      <c r="J3201" s="39"/>
      <c r="K3201" s="39"/>
      <c r="L3201" s="42"/>
      <c r="M3201" s="192"/>
      <c r="N3201" s="193"/>
      <c r="O3201" s="67"/>
      <c r="P3201" s="67"/>
      <c r="Q3201" s="67"/>
      <c r="R3201" s="67"/>
      <c r="S3201" s="67"/>
      <c r="T3201" s="68"/>
      <c r="U3201" s="37"/>
      <c r="V3201" s="37"/>
      <c r="W3201" s="37"/>
      <c r="X3201" s="37"/>
      <c r="Y3201" s="37"/>
      <c r="Z3201" s="37"/>
      <c r="AA3201" s="37"/>
      <c r="AB3201" s="37"/>
      <c r="AC3201" s="37"/>
      <c r="AD3201" s="37"/>
      <c r="AE3201" s="37"/>
      <c r="AT3201" s="20" t="s">
        <v>174</v>
      </c>
      <c r="AU3201" s="20" t="s">
        <v>87</v>
      </c>
    </row>
    <row r="3202" spans="1:65" s="2" customFormat="1" ht="11.25">
      <c r="A3202" s="37"/>
      <c r="B3202" s="38"/>
      <c r="C3202" s="39"/>
      <c r="D3202" s="194" t="s">
        <v>176</v>
      </c>
      <c r="E3202" s="39"/>
      <c r="F3202" s="195" t="s">
        <v>3879</v>
      </c>
      <c r="G3202" s="39"/>
      <c r="H3202" s="39"/>
      <c r="I3202" s="191"/>
      <c r="J3202" s="39"/>
      <c r="K3202" s="39"/>
      <c r="L3202" s="42"/>
      <c r="M3202" s="192"/>
      <c r="N3202" s="193"/>
      <c r="O3202" s="67"/>
      <c r="P3202" s="67"/>
      <c r="Q3202" s="67"/>
      <c r="R3202" s="67"/>
      <c r="S3202" s="67"/>
      <c r="T3202" s="68"/>
      <c r="U3202" s="37"/>
      <c r="V3202" s="37"/>
      <c r="W3202" s="37"/>
      <c r="X3202" s="37"/>
      <c r="Y3202" s="37"/>
      <c r="Z3202" s="37"/>
      <c r="AA3202" s="37"/>
      <c r="AB3202" s="37"/>
      <c r="AC3202" s="37"/>
      <c r="AD3202" s="37"/>
      <c r="AE3202" s="37"/>
      <c r="AT3202" s="20" t="s">
        <v>176</v>
      </c>
      <c r="AU3202" s="20" t="s">
        <v>87</v>
      </c>
    </row>
    <row r="3203" spans="1:65" s="13" customFormat="1" ht="22.5">
      <c r="B3203" s="196"/>
      <c r="C3203" s="197"/>
      <c r="D3203" s="189" t="s">
        <v>178</v>
      </c>
      <c r="E3203" s="198" t="s">
        <v>21</v>
      </c>
      <c r="F3203" s="199" t="s">
        <v>3880</v>
      </c>
      <c r="G3203" s="197"/>
      <c r="H3203" s="200">
        <v>13.82</v>
      </c>
      <c r="I3203" s="201"/>
      <c r="J3203" s="197"/>
      <c r="K3203" s="197"/>
      <c r="L3203" s="202"/>
      <c r="M3203" s="203"/>
      <c r="N3203" s="204"/>
      <c r="O3203" s="204"/>
      <c r="P3203" s="204"/>
      <c r="Q3203" s="204"/>
      <c r="R3203" s="204"/>
      <c r="S3203" s="204"/>
      <c r="T3203" s="205"/>
      <c r="AT3203" s="206" t="s">
        <v>178</v>
      </c>
      <c r="AU3203" s="206" t="s">
        <v>87</v>
      </c>
      <c r="AV3203" s="13" t="s">
        <v>87</v>
      </c>
      <c r="AW3203" s="13" t="s">
        <v>38</v>
      </c>
      <c r="AX3203" s="13" t="s">
        <v>77</v>
      </c>
      <c r="AY3203" s="206" t="s">
        <v>165</v>
      </c>
    </row>
    <row r="3204" spans="1:65" s="13" customFormat="1" ht="11.25">
      <c r="B3204" s="196"/>
      <c r="C3204" s="197"/>
      <c r="D3204" s="189" t="s">
        <v>178</v>
      </c>
      <c r="E3204" s="198" t="s">
        <v>21</v>
      </c>
      <c r="F3204" s="199" t="s">
        <v>3881</v>
      </c>
      <c r="G3204" s="197"/>
      <c r="H3204" s="200">
        <v>4.625</v>
      </c>
      <c r="I3204" s="201"/>
      <c r="J3204" s="197"/>
      <c r="K3204" s="197"/>
      <c r="L3204" s="202"/>
      <c r="M3204" s="203"/>
      <c r="N3204" s="204"/>
      <c r="O3204" s="204"/>
      <c r="P3204" s="204"/>
      <c r="Q3204" s="204"/>
      <c r="R3204" s="204"/>
      <c r="S3204" s="204"/>
      <c r="T3204" s="205"/>
      <c r="AT3204" s="206" t="s">
        <v>178</v>
      </c>
      <c r="AU3204" s="206" t="s">
        <v>87</v>
      </c>
      <c r="AV3204" s="13" t="s">
        <v>87</v>
      </c>
      <c r="AW3204" s="13" t="s">
        <v>38</v>
      </c>
      <c r="AX3204" s="13" t="s">
        <v>77</v>
      </c>
      <c r="AY3204" s="206" t="s">
        <v>165</v>
      </c>
    </row>
    <row r="3205" spans="1:65" s="14" customFormat="1" ht="11.25">
      <c r="B3205" s="207"/>
      <c r="C3205" s="208"/>
      <c r="D3205" s="189" t="s">
        <v>178</v>
      </c>
      <c r="E3205" s="209" t="s">
        <v>21</v>
      </c>
      <c r="F3205" s="210" t="s">
        <v>180</v>
      </c>
      <c r="G3205" s="208"/>
      <c r="H3205" s="211">
        <v>18.445</v>
      </c>
      <c r="I3205" s="212"/>
      <c r="J3205" s="208"/>
      <c r="K3205" s="208"/>
      <c r="L3205" s="213"/>
      <c r="M3205" s="214"/>
      <c r="N3205" s="215"/>
      <c r="O3205" s="215"/>
      <c r="P3205" s="215"/>
      <c r="Q3205" s="215"/>
      <c r="R3205" s="215"/>
      <c r="S3205" s="215"/>
      <c r="T3205" s="216"/>
      <c r="AT3205" s="217" t="s">
        <v>178</v>
      </c>
      <c r="AU3205" s="217" t="s">
        <v>87</v>
      </c>
      <c r="AV3205" s="14" t="s">
        <v>172</v>
      </c>
      <c r="AW3205" s="14" t="s">
        <v>38</v>
      </c>
      <c r="AX3205" s="14" t="s">
        <v>85</v>
      </c>
      <c r="AY3205" s="217" t="s">
        <v>165</v>
      </c>
    </row>
    <row r="3206" spans="1:65" s="2" customFormat="1" ht="24.2" customHeight="1">
      <c r="A3206" s="37"/>
      <c r="B3206" s="38"/>
      <c r="C3206" s="176" t="s">
        <v>3882</v>
      </c>
      <c r="D3206" s="176" t="s">
        <v>167</v>
      </c>
      <c r="E3206" s="177" t="s">
        <v>3883</v>
      </c>
      <c r="F3206" s="178" t="s">
        <v>3884</v>
      </c>
      <c r="G3206" s="179" t="s">
        <v>261</v>
      </c>
      <c r="H3206" s="180">
        <v>5.9340000000000002</v>
      </c>
      <c r="I3206" s="181"/>
      <c r="J3206" s="182">
        <f>ROUND(I3206*H3206,2)</f>
        <v>0</v>
      </c>
      <c r="K3206" s="178" t="s">
        <v>171</v>
      </c>
      <c r="L3206" s="42"/>
      <c r="M3206" s="183" t="s">
        <v>21</v>
      </c>
      <c r="N3206" s="184" t="s">
        <v>48</v>
      </c>
      <c r="O3206" s="67"/>
      <c r="P3206" s="185">
        <f>O3206*H3206</f>
        <v>0</v>
      </c>
      <c r="Q3206" s="185">
        <v>0</v>
      </c>
      <c r="R3206" s="185">
        <f>Q3206*H3206</f>
        <v>0</v>
      </c>
      <c r="S3206" s="185">
        <v>0</v>
      </c>
      <c r="T3206" s="186">
        <f>S3206*H3206</f>
        <v>0</v>
      </c>
      <c r="U3206" s="37"/>
      <c r="V3206" s="37"/>
      <c r="W3206" s="37"/>
      <c r="X3206" s="37"/>
      <c r="Y3206" s="37"/>
      <c r="Z3206" s="37"/>
      <c r="AA3206" s="37"/>
      <c r="AB3206" s="37"/>
      <c r="AC3206" s="37"/>
      <c r="AD3206" s="37"/>
      <c r="AE3206" s="37"/>
      <c r="AR3206" s="187" t="s">
        <v>286</v>
      </c>
      <c r="AT3206" s="187" t="s">
        <v>167</v>
      </c>
      <c r="AU3206" s="187" t="s">
        <v>87</v>
      </c>
      <c r="AY3206" s="20" t="s">
        <v>165</v>
      </c>
      <c r="BE3206" s="188">
        <f>IF(N3206="základní",J3206,0)</f>
        <v>0</v>
      </c>
      <c r="BF3206" s="188">
        <f>IF(N3206="snížená",J3206,0)</f>
        <v>0</v>
      </c>
      <c r="BG3206" s="188">
        <f>IF(N3206="zákl. přenesená",J3206,0)</f>
        <v>0</v>
      </c>
      <c r="BH3206" s="188">
        <f>IF(N3206="sníž. přenesená",J3206,0)</f>
        <v>0</v>
      </c>
      <c r="BI3206" s="188">
        <f>IF(N3206="nulová",J3206,0)</f>
        <v>0</v>
      </c>
      <c r="BJ3206" s="20" t="s">
        <v>85</v>
      </c>
      <c r="BK3206" s="188">
        <f>ROUND(I3206*H3206,2)</f>
        <v>0</v>
      </c>
      <c r="BL3206" s="20" t="s">
        <v>286</v>
      </c>
      <c r="BM3206" s="187" t="s">
        <v>3885</v>
      </c>
    </row>
    <row r="3207" spans="1:65" s="2" customFormat="1" ht="29.25">
      <c r="A3207" s="37"/>
      <c r="B3207" s="38"/>
      <c r="C3207" s="39"/>
      <c r="D3207" s="189" t="s">
        <v>174</v>
      </c>
      <c r="E3207" s="39"/>
      <c r="F3207" s="190" t="s">
        <v>3886</v>
      </c>
      <c r="G3207" s="39"/>
      <c r="H3207" s="39"/>
      <c r="I3207" s="191"/>
      <c r="J3207" s="39"/>
      <c r="K3207" s="39"/>
      <c r="L3207" s="42"/>
      <c r="M3207" s="192"/>
      <c r="N3207" s="193"/>
      <c r="O3207" s="67"/>
      <c r="P3207" s="67"/>
      <c r="Q3207" s="67"/>
      <c r="R3207" s="67"/>
      <c r="S3207" s="67"/>
      <c r="T3207" s="68"/>
      <c r="U3207" s="37"/>
      <c r="V3207" s="37"/>
      <c r="W3207" s="37"/>
      <c r="X3207" s="37"/>
      <c r="Y3207" s="37"/>
      <c r="Z3207" s="37"/>
      <c r="AA3207" s="37"/>
      <c r="AB3207" s="37"/>
      <c r="AC3207" s="37"/>
      <c r="AD3207" s="37"/>
      <c r="AE3207" s="37"/>
      <c r="AT3207" s="20" t="s">
        <v>174</v>
      </c>
      <c r="AU3207" s="20" t="s">
        <v>87</v>
      </c>
    </row>
    <row r="3208" spans="1:65" s="2" customFormat="1" ht="11.25">
      <c r="A3208" s="37"/>
      <c r="B3208" s="38"/>
      <c r="C3208" s="39"/>
      <c r="D3208" s="194" t="s">
        <v>176</v>
      </c>
      <c r="E3208" s="39"/>
      <c r="F3208" s="195" t="s">
        <v>3887</v>
      </c>
      <c r="G3208" s="39"/>
      <c r="H3208" s="39"/>
      <c r="I3208" s="191"/>
      <c r="J3208" s="39"/>
      <c r="K3208" s="39"/>
      <c r="L3208" s="42"/>
      <c r="M3208" s="192"/>
      <c r="N3208" s="193"/>
      <c r="O3208" s="67"/>
      <c r="P3208" s="67"/>
      <c r="Q3208" s="67"/>
      <c r="R3208" s="67"/>
      <c r="S3208" s="67"/>
      <c r="T3208" s="68"/>
      <c r="U3208" s="37"/>
      <c r="V3208" s="37"/>
      <c r="W3208" s="37"/>
      <c r="X3208" s="37"/>
      <c r="Y3208" s="37"/>
      <c r="Z3208" s="37"/>
      <c r="AA3208" s="37"/>
      <c r="AB3208" s="37"/>
      <c r="AC3208" s="37"/>
      <c r="AD3208" s="37"/>
      <c r="AE3208" s="37"/>
      <c r="AT3208" s="20" t="s">
        <v>176</v>
      </c>
      <c r="AU3208" s="20" t="s">
        <v>87</v>
      </c>
    </row>
    <row r="3209" spans="1:65" s="12" customFormat="1" ht="22.9" customHeight="1">
      <c r="B3209" s="160"/>
      <c r="C3209" s="161"/>
      <c r="D3209" s="162" t="s">
        <v>76</v>
      </c>
      <c r="E3209" s="174" t="s">
        <v>3888</v>
      </c>
      <c r="F3209" s="174" t="s">
        <v>3889</v>
      </c>
      <c r="G3209" s="161"/>
      <c r="H3209" s="161"/>
      <c r="I3209" s="164"/>
      <c r="J3209" s="175">
        <f>BK3209</f>
        <v>0</v>
      </c>
      <c r="K3209" s="161"/>
      <c r="L3209" s="166"/>
      <c r="M3209" s="167"/>
      <c r="N3209" s="168"/>
      <c r="O3209" s="168"/>
      <c r="P3209" s="169">
        <f>SUM(P3210:P3387)</f>
        <v>0</v>
      </c>
      <c r="Q3209" s="168"/>
      <c r="R3209" s="169">
        <f>SUM(R3210:R3387)</f>
        <v>1.9207454900000003</v>
      </c>
      <c r="S3209" s="168"/>
      <c r="T3209" s="170">
        <f>SUM(T3210:T3387)</f>
        <v>0</v>
      </c>
      <c r="AR3209" s="171" t="s">
        <v>87</v>
      </c>
      <c r="AT3209" s="172" t="s">
        <v>76</v>
      </c>
      <c r="AU3209" s="172" t="s">
        <v>85</v>
      </c>
      <c r="AY3209" s="171" t="s">
        <v>165</v>
      </c>
      <c r="BK3209" s="173">
        <f>SUM(BK3210:BK3387)</f>
        <v>0</v>
      </c>
    </row>
    <row r="3210" spans="1:65" s="2" customFormat="1" ht="24.2" customHeight="1">
      <c r="A3210" s="37"/>
      <c r="B3210" s="38"/>
      <c r="C3210" s="176" t="s">
        <v>3890</v>
      </c>
      <c r="D3210" s="176" t="s">
        <v>167</v>
      </c>
      <c r="E3210" s="177" t="s">
        <v>3891</v>
      </c>
      <c r="F3210" s="178" t="s">
        <v>3892</v>
      </c>
      <c r="G3210" s="179" t="s">
        <v>170</v>
      </c>
      <c r="H3210" s="180">
        <v>1182.076</v>
      </c>
      <c r="I3210" s="181"/>
      <c r="J3210" s="182">
        <f>ROUND(I3210*H3210,2)</f>
        <v>0</v>
      </c>
      <c r="K3210" s="178" t="s">
        <v>171</v>
      </c>
      <c r="L3210" s="42"/>
      <c r="M3210" s="183" t="s">
        <v>21</v>
      </c>
      <c r="N3210" s="184" t="s">
        <v>48</v>
      </c>
      <c r="O3210" s="67"/>
      <c r="P3210" s="185">
        <f>O3210*H3210</f>
        <v>0</v>
      </c>
      <c r="Q3210" s="185">
        <v>2.0000000000000002E-5</v>
      </c>
      <c r="R3210" s="185">
        <f>Q3210*H3210</f>
        <v>2.3641520000000003E-2</v>
      </c>
      <c r="S3210" s="185">
        <v>0</v>
      </c>
      <c r="T3210" s="186">
        <f>S3210*H3210</f>
        <v>0</v>
      </c>
      <c r="U3210" s="37"/>
      <c r="V3210" s="37"/>
      <c r="W3210" s="37"/>
      <c r="X3210" s="37"/>
      <c r="Y3210" s="37"/>
      <c r="Z3210" s="37"/>
      <c r="AA3210" s="37"/>
      <c r="AB3210" s="37"/>
      <c r="AC3210" s="37"/>
      <c r="AD3210" s="37"/>
      <c r="AE3210" s="37"/>
      <c r="AR3210" s="187" t="s">
        <v>286</v>
      </c>
      <c r="AT3210" s="187" t="s">
        <v>167</v>
      </c>
      <c r="AU3210" s="187" t="s">
        <v>87</v>
      </c>
      <c r="AY3210" s="20" t="s">
        <v>165</v>
      </c>
      <c r="BE3210" s="188">
        <f>IF(N3210="základní",J3210,0)</f>
        <v>0</v>
      </c>
      <c r="BF3210" s="188">
        <f>IF(N3210="snížená",J3210,0)</f>
        <v>0</v>
      </c>
      <c r="BG3210" s="188">
        <f>IF(N3210="zákl. přenesená",J3210,0)</f>
        <v>0</v>
      </c>
      <c r="BH3210" s="188">
        <f>IF(N3210="sníž. přenesená",J3210,0)</f>
        <v>0</v>
      </c>
      <c r="BI3210" s="188">
        <f>IF(N3210="nulová",J3210,0)</f>
        <v>0</v>
      </c>
      <c r="BJ3210" s="20" t="s">
        <v>85</v>
      </c>
      <c r="BK3210" s="188">
        <f>ROUND(I3210*H3210,2)</f>
        <v>0</v>
      </c>
      <c r="BL3210" s="20" t="s">
        <v>286</v>
      </c>
      <c r="BM3210" s="187" t="s">
        <v>3893</v>
      </c>
    </row>
    <row r="3211" spans="1:65" s="2" customFormat="1" ht="19.5">
      <c r="A3211" s="37"/>
      <c r="B3211" s="38"/>
      <c r="C3211" s="39"/>
      <c r="D3211" s="189" t="s">
        <v>174</v>
      </c>
      <c r="E3211" s="39"/>
      <c r="F3211" s="190" t="s">
        <v>3894</v>
      </c>
      <c r="G3211" s="39"/>
      <c r="H3211" s="39"/>
      <c r="I3211" s="191"/>
      <c r="J3211" s="39"/>
      <c r="K3211" s="39"/>
      <c r="L3211" s="42"/>
      <c r="M3211" s="192"/>
      <c r="N3211" s="193"/>
      <c r="O3211" s="67"/>
      <c r="P3211" s="67"/>
      <c r="Q3211" s="67"/>
      <c r="R3211" s="67"/>
      <c r="S3211" s="67"/>
      <c r="T3211" s="68"/>
      <c r="U3211" s="37"/>
      <c r="V3211" s="37"/>
      <c r="W3211" s="37"/>
      <c r="X3211" s="37"/>
      <c r="Y3211" s="37"/>
      <c r="Z3211" s="37"/>
      <c r="AA3211" s="37"/>
      <c r="AB3211" s="37"/>
      <c r="AC3211" s="37"/>
      <c r="AD3211" s="37"/>
      <c r="AE3211" s="37"/>
      <c r="AT3211" s="20" t="s">
        <v>174</v>
      </c>
      <c r="AU3211" s="20" t="s">
        <v>87</v>
      </c>
    </row>
    <row r="3212" spans="1:65" s="2" customFormat="1" ht="11.25">
      <c r="A3212" s="37"/>
      <c r="B3212" s="38"/>
      <c r="C3212" s="39"/>
      <c r="D3212" s="194" t="s">
        <v>176</v>
      </c>
      <c r="E3212" s="39"/>
      <c r="F3212" s="195" t="s">
        <v>3895</v>
      </c>
      <c r="G3212" s="39"/>
      <c r="H3212" s="39"/>
      <c r="I3212" s="191"/>
      <c r="J3212" s="39"/>
      <c r="K3212" s="39"/>
      <c r="L3212" s="42"/>
      <c r="M3212" s="192"/>
      <c r="N3212" s="193"/>
      <c r="O3212" s="67"/>
      <c r="P3212" s="67"/>
      <c r="Q3212" s="67"/>
      <c r="R3212" s="67"/>
      <c r="S3212" s="67"/>
      <c r="T3212" s="68"/>
      <c r="U3212" s="37"/>
      <c r="V3212" s="37"/>
      <c r="W3212" s="37"/>
      <c r="X3212" s="37"/>
      <c r="Y3212" s="37"/>
      <c r="Z3212" s="37"/>
      <c r="AA3212" s="37"/>
      <c r="AB3212" s="37"/>
      <c r="AC3212" s="37"/>
      <c r="AD3212" s="37"/>
      <c r="AE3212" s="37"/>
      <c r="AT3212" s="20" t="s">
        <v>176</v>
      </c>
      <c r="AU3212" s="20" t="s">
        <v>87</v>
      </c>
    </row>
    <row r="3213" spans="1:65" s="15" customFormat="1" ht="11.25">
      <c r="B3213" s="218"/>
      <c r="C3213" s="219"/>
      <c r="D3213" s="189" t="s">
        <v>178</v>
      </c>
      <c r="E3213" s="220" t="s">
        <v>21</v>
      </c>
      <c r="F3213" s="221" t="s">
        <v>3896</v>
      </c>
      <c r="G3213" s="219"/>
      <c r="H3213" s="220" t="s">
        <v>21</v>
      </c>
      <c r="I3213" s="222"/>
      <c r="J3213" s="219"/>
      <c r="K3213" s="219"/>
      <c r="L3213" s="223"/>
      <c r="M3213" s="224"/>
      <c r="N3213" s="225"/>
      <c r="O3213" s="225"/>
      <c r="P3213" s="225"/>
      <c r="Q3213" s="225"/>
      <c r="R3213" s="225"/>
      <c r="S3213" s="225"/>
      <c r="T3213" s="226"/>
      <c r="AT3213" s="227" t="s">
        <v>178</v>
      </c>
      <c r="AU3213" s="227" t="s">
        <v>87</v>
      </c>
      <c r="AV3213" s="15" t="s">
        <v>85</v>
      </c>
      <c r="AW3213" s="15" t="s">
        <v>38</v>
      </c>
      <c r="AX3213" s="15" t="s">
        <v>77</v>
      </c>
      <c r="AY3213" s="227" t="s">
        <v>165</v>
      </c>
    </row>
    <row r="3214" spans="1:65" s="13" customFormat="1" ht="11.25">
      <c r="B3214" s="196"/>
      <c r="C3214" s="197"/>
      <c r="D3214" s="189" t="s">
        <v>178</v>
      </c>
      <c r="E3214" s="198" t="s">
        <v>21</v>
      </c>
      <c r="F3214" s="199" t="s">
        <v>3897</v>
      </c>
      <c r="G3214" s="197"/>
      <c r="H3214" s="200">
        <v>700</v>
      </c>
      <c r="I3214" s="201"/>
      <c r="J3214" s="197"/>
      <c r="K3214" s="197"/>
      <c r="L3214" s="202"/>
      <c r="M3214" s="203"/>
      <c r="N3214" s="204"/>
      <c r="O3214" s="204"/>
      <c r="P3214" s="204"/>
      <c r="Q3214" s="204"/>
      <c r="R3214" s="204"/>
      <c r="S3214" s="204"/>
      <c r="T3214" s="205"/>
      <c r="AT3214" s="206" t="s">
        <v>178</v>
      </c>
      <c r="AU3214" s="206" t="s">
        <v>87</v>
      </c>
      <c r="AV3214" s="13" t="s">
        <v>87</v>
      </c>
      <c r="AW3214" s="13" t="s">
        <v>38</v>
      </c>
      <c r="AX3214" s="13" t="s">
        <v>77</v>
      </c>
      <c r="AY3214" s="206" t="s">
        <v>165</v>
      </c>
    </row>
    <row r="3215" spans="1:65" s="13" customFormat="1" ht="11.25">
      <c r="B3215" s="196"/>
      <c r="C3215" s="197"/>
      <c r="D3215" s="189" t="s">
        <v>178</v>
      </c>
      <c r="E3215" s="198" t="s">
        <v>21</v>
      </c>
      <c r="F3215" s="199" t="s">
        <v>3898</v>
      </c>
      <c r="G3215" s="197"/>
      <c r="H3215" s="200">
        <v>91.884</v>
      </c>
      <c r="I3215" s="201"/>
      <c r="J3215" s="197"/>
      <c r="K3215" s="197"/>
      <c r="L3215" s="202"/>
      <c r="M3215" s="203"/>
      <c r="N3215" s="204"/>
      <c r="O3215" s="204"/>
      <c r="P3215" s="204"/>
      <c r="Q3215" s="204"/>
      <c r="R3215" s="204"/>
      <c r="S3215" s="204"/>
      <c r="T3215" s="205"/>
      <c r="AT3215" s="206" t="s">
        <v>178</v>
      </c>
      <c r="AU3215" s="206" t="s">
        <v>87</v>
      </c>
      <c r="AV3215" s="13" t="s">
        <v>87</v>
      </c>
      <c r="AW3215" s="13" t="s">
        <v>38</v>
      </c>
      <c r="AX3215" s="13" t="s">
        <v>77</v>
      </c>
      <c r="AY3215" s="206" t="s">
        <v>165</v>
      </c>
    </row>
    <row r="3216" spans="1:65" s="13" customFormat="1" ht="11.25">
      <c r="B3216" s="196"/>
      <c r="C3216" s="197"/>
      <c r="D3216" s="189" t="s">
        <v>178</v>
      </c>
      <c r="E3216" s="198" t="s">
        <v>21</v>
      </c>
      <c r="F3216" s="199" t="s">
        <v>3899</v>
      </c>
      <c r="G3216" s="197"/>
      <c r="H3216" s="200">
        <v>49.68</v>
      </c>
      <c r="I3216" s="201"/>
      <c r="J3216" s="197"/>
      <c r="K3216" s="197"/>
      <c r="L3216" s="202"/>
      <c r="M3216" s="203"/>
      <c r="N3216" s="204"/>
      <c r="O3216" s="204"/>
      <c r="P3216" s="204"/>
      <c r="Q3216" s="204"/>
      <c r="R3216" s="204"/>
      <c r="S3216" s="204"/>
      <c r="T3216" s="205"/>
      <c r="AT3216" s="206" t="s">
        <v>178</v>
      </c>
      <c r="AU3216" s="206" t="s">
        <v>87</v>
      </c>
      <c r="AV3216" s="13" t="s">
        <v>87</v>
      </c>
      <c r="AW3216" s="13" t="s">
        <v>38</v>
      </c>
      <c r="AX3216" s="13" t="s">
        <v>77</v>
      </c>
      <c r="AY3216" s="206" t="s">
        <v>165</v>
      </c>
    </row>
    <row r="3217" spans="1:65" s="13" customFormat="1" ht="11.25">
      <c r="B3217" s="196"/>
      <c r="C3217" s="197"/>
      <c r="D3217" s="189" t="s">
        <v>178</v>
      </c>
      <c r="E3217" s="198" t="s">
        <v>21</v>
      </c>
      <c r="F3217" s="199" t="s">
        <v>3900</v>
      </c>
      <c r="G3217" s="197"/>
      <c r="H3217" s="200">
        <v>60.368000000000002</v>
      </c>
      <c r="I3217" s="201"/>
      <c r="J3217" s="197"/>
      <c r="K3217" s="197"/>
      <c r="L3217" s="202"/>
      <c r="M3217" s="203"/>
      <c r="N3217" s="204"/>
      <c r="O3217" s="204"/>
      <c r="P3217" s="204"/>
      <c r="Q3217" s="204"/>
      <c r="R3217" s="204"/>
      <c r="S3217" s="204"/>
      <c r="T3217" s="205"/>
      <c r="AT3217" s="206" t="s">
        <v>178</v>
      </c>
      <c r="AU3217" s="206" t="s">
        <v>87</v>
      </c>
      <c r="AV3217" s="13" t="s">
        <v>87</v>
      </c>
      <c r="AW3217" s="13" t="s">
        <v>38</v>
      </c>
      <c r="AX3217" s="13" t="s">
        <v>77</v>
      </c>
      <c r="AY3217" s="206" t="s">
        <v>165</v>
      </c>
    </row>
    <row r="3218" spans="1:65" s="13" customFormat="1" ht="11.25">
      <c r="B3218" s="196"/>
      <c r="C3218" s="197"/>
      <c r="D3218" s="189" t="s">
        <v>178</v>
      </c>
      <c r="E3218" s="198" t="s">
        <v>21</v>
      </c>
      <c r="F3218" s="199" t="s">
        <v>3901</v>
      </c>
      <c r="G3218" s="197"/>
      <c r="H3218" s="200">
        <v>17.248000000000001</v>
      </c>
      <c r="I3218" s="201"/>
      <c r="J3218" s="197"/>
      <c r="K3218" s="197"/>
      <c r="L3218" s="202"/>
      <c r="M3218" s="203"/>
      <c r="N3218" s="204"/>
      <c r="O3218" s="204"/>
      <c r="P3218" s="204"/>
      <c r="Q3218" s="204"/>
      <c r="R3218" s="204"/>
      <c r="S3218" s="204"/>
      <c r="T3218" s="205"/>
      <c r="AT3218" s="206" t="s">
        <v>178</v>
      </c>
      <c r="AU3218" s="206" t="s">
        <v>87</v>
      </c>
      <c r="AV3218" s="13" t="s">
        <v>87</v>
      </c>
      <c r="AW3218" s="13" t="s">
        <v>38</v>
      </c>
      <c r="AX3218" s="13" t="s">
        <v>77</v>
      </c>
      <c r="AY3218" s="206" t="s">
        <v>165</v>
      </c>
    </row>
    <row r="3219" spans="1:65" s="13" customFormat="1" ht="11.25">
      <c r="B3219" s="196"/>
      <c r="C3219" s="197"/>
      <c r="D3219" s="189" t="s">
        <v>178</v>
      </c>
      <c r="E3219" s="198" t="s">
        <v>21</v>
      </c>
      <c r="F3219" s="199" t="s">
        <v>3902</v>
      </c>
      <c r="G3219" s="197"/>
      <c r="H3219" s="200">
        <v>112.896</v>
      </c>
      <c r="I3219" s="201"/>
      <c r="J3219" s="197"/>
      <c r="K3219" s="197"/>
      <c r="L3219" s="202"/>
      <c r="M3219" s="203"/>
      <c r="N3219" s="204"/>
      <c r="O3219" s="204"/>
      <c r="P3219" s="204"/>
      <c r="Q3219" s="204"/>
      <c r="R3219" s="204"/>
      <c r="S3219" s="204"/>
      <c r="T3219" s="205"/>
      <c r="AT3219" s="206" t="s">
        <v>178</v>
      </c>
      <c r="AU3219" s="206" t="s">
        <v>87</v>
      </c>
      <c r="AV3219" s="13" t="s">
        <v>87</v>
      </c>
      <c r="AW3219" s="13" t="s">
        <v>38</v>
      </c>
      <c r="AX3219" s="13" t="s">
        <v>77</v>
      </c>
      <c r="AY3219" s="206" t="s">
        <v>165</v>
      </c>
    </row>
    <row r="3220" spans="1:65" s="13" customFormat="1" ht="11.25">
      <c r="B3220" s="196"/>
      <c r="C3220" s="197"/>
      <c r="D3220" s="189" t="s">
        <v>178</v>
      </c>
      <c r="E3220" s="198" t="s">
        <v>21</v>
      </c>
      <c r="F3220" s="199" t="s">
        <v>3903</v>
      </c>
      <c r="G3220" s="197"/>
      <c r="H3220" s="200">
        <v>150</v>
      </c>
      <c r="I3220" s="201"/>
      <c r="J3220" s="197"/>
      <c r="K3220" s="197"/>
      <c r="L3220" s="202"/>
      <c r="M3220" s="203"/>
      <c r="N3220" s="204"/>
      <c r="O3220" s="204"/>
      <c r="P3220" s="204"/>
      <c r="Q3220" s="204"/>
      <c r="R3220" s="204"/>
      <c r="S3220" s="204"/>
      <c r="T3220" s="205"/>
      <c r="AT3220" s="206" t="s">
        <v>178</v>
      </c>
      <c r="AU3220" s="206" t="s">
        <v>87</v>
      </c>
      <c r="AV3220" s="13" t="s">
        <v>87</v>
      </c>
      <c r="AW3220" s="13" t="s">
        <v>38</v>
      </c>
      <c r="AX3220" s="13" t="s">
        <v>77</v>
      </c>
      <c r="AY3220" s="206" t="s">
        <v>165</v>
      </c>
    </row>
    <row r="3221" spans="1:65" s="14" customFormat="1" ht="11.25">
      <c r="B3221" s="207"/>
      <c r="C3221" s="208"/>
      <c r="D3221" s="189" t="s">
        <v>178</v>
      </c>
      <c r="E3221" s="209" t="s">
        <v>21</v>
      </c>
      <c r="F3221" s="210" t="s">
        <v>180</v>
      </c>
      <c r="G3221" s="208"/>
      <c r="H3221" s="211">
        <v>1182.076</v>
      </c>
      <c r="I3221" s="212"/>
      <c r="J3221" s="208"/>
      <c r="K3221" s="208"/>
      <c r="L3221" s="213"/>
      <c r="M3221" s="214"/>
      <c r="N3221" s="215"/>
      <c r="O3221" s="215"/>
      <c r="P3221" s="215"/>
      <c r="Q3221" s="215"/>
      <c r="R3221" s="215"/>
      <c r="S3221" s="215"/>
      <c r="T3221" s="216"/>
      <c r="AT3221" s="217" t="s">
        <v>178</v>
      </c>
      <c r="AU3221" s="217" t="s">
        <v>87</v>
      </c>
      <c r="AV3221" s="14" t="s">
        <v>172</v>
      </c>
      <c r="AW3221" s="14" t="s">
        <v>38</v>
      </c>
      <c r="AX3221" s="14" t="s">
        <v>85</v>
      </c>
      <c r="AY3221" s="217" t="s">
        <v>165</v>
      </c>
    </row>
    <row r="3222" spans="1:65" s="2" customFormat="1" ht="24.2" customHeight="1">
      <c r="A3222" s="37"/>
      <c r="B3222" s="38"/>
      <c r="C3222" s="176" t="s">
        <v>3904</v>
      </c>
      <c r="D3222" s="176" t="s">
        <v>167</v>
      </c>
      <c r="E3222" s="177" t="s">
        <v>3905</v>
      </c>
      <c r="F3222" s="178" t="s">
        <v>3906</v>
      </c>
      <c r="G3222" s="179" t="s">
        <v>170</v>
      </c>
      <c r="H3222" s="180">
        <v>2585.3560000000002</v>
      </c>
      <c r="I3222" s="181"/>
      <c r="J3222" s="182">
        <f>ROUND(I3222*H3222,2)</f>
        <v>0</v>
      </c>
      <c r="K3222" s="178" t="s">
        <v>171</v>
      </c>
      <c r="L3222" s="42"/>
      <c r="M3222" s="183" t="s">
        <v>21</v>
      </c>
      <c r="N3222" s="184" t="s">
        <v>48</v>
      </c>
      <c r="O3222" s="67"/>
      <c r="P3222" s="185">
        <f>O3222*H3222</f>
        <v>0</v>
      </c>
      <c r="Q3222" s="185">
        <v>4.4999999999999999E-4</v>
      </c>
      <c r="R3222" s="185">
        <f>Q3222*H3222</f>
        <v>1.1634102000000002</v>
      </c>
      <c r="S3222" s="185">
        <v>0</v>
      </c>
      <c r="T3222" s="186">
        <f>S3222*H3222</f>
        <v>0</v>
      </c>
      <c r="U3222" s="37"/>
      <c r="V3222" s="37"/>
      <c r="W3222" s="37"/>
      <c r="X3222" s="37"/>
      <c r="Y3222" s="37"/>
      <c r="Z3222" s="37"/>
      <c r="AA3222" s="37"/>
      <c r="AB3222" s="37"/>
      <c r="AC3222" s="37"/>
      <c r="AD3222" s="37"/>
      <c r="AE3222" s="37"/>
      <c r="AR3222" s="187" t="s">
        <v>286</v>
      </c>
      <c r="AT3222" s="187" t="s">
        <v>167</v>
      </c>
      <c r="AU3222" s="187" t="s">
        <v>87</v>
      </c>
      <c r="AY3222" s="20" t="s">
        <v>165</v>
      </c>
      <c r="BE3222" s="188">
        <f>IF(N3222="základní",J3222,0)</f>
        <v>0</v>
      </c>
      <c r="BF3222" s="188">
        <f>IF(N3222="snížená",J3222,0)</f>
        <v>0</v>
      </c>
      <c r="BG3222" s="188">
        <f>IF(N3222="zákl. přenesená",J3222,0)</f>
        <v>0</v>
      </c>
      <c r="BH3222" s="188">
        <f>IF(N3222="sníž. přenesená",J3222,0)</f>
        <v>0</v>
      </c>
      <c r="BI3222" s="188">
        <f>IF(N3222="nulová",J3222,0)</f>
        <v>0</v>
      </c>
      <c r="BJ3222" s="20" t="s">
        <v>85</v>
      </c>
      <c r="BK3222" s="188">
        <f>ROUND(I3222*H3222,2)</f>
        <v>0</v>
      </c>
      <c r="BL3222" s="20" t="s">
        <v>286</v>
      </c>
      <c r="BM3222" s="187" t="s">
        <v>3907</v>
      </c>
    </row>
    <row r="3223" spans="1:65" s="2" customFormat="1" ht="29.25">
      <c r="A3223" s="37"/>
      <c r="B3223" s="38"/>
      <c r="C3223" s="39"/>
      <c r="D3223" s="189" t="s">
        <v>174</v>
      </c>
      <c r="E3223" s="39"/>
      <c r="F3223" s="190" t="s">
        <v>3908</v>
      </c>
      <c r="G3223" s="39"/>
      <c r="H3223" s="39"/>
      <c r="I3223" s="191"/>
      <c r="J3223" s="39"/>
      <c r="K3223" s="39"/>
      <c r="L3223" s="42"/>
      <c r="M3223" s="192"/>
      <c r="N3223" s="193"/>
      <c r="O3223" s="67"/>
      <c r="P3223" s="67"/>
      <c r="Q3223" s="67"/>
      <c r="R3223" s="67"/>
      <c r="S3223" s="67"/>
      <c r="T3223" s="68"/>
      <c r="U3223" s="37"/>
      <c r="V3223" s="37"/>
      <c r="W3223" s="37"/>
      <c r="X3223" s="37"/>
      <c r="Y3223" s="37"/>
      <c r="Z3223" s="37"/>
      <c r="AA3223" s="37"/>
      <c r="AB3223" s="37"/>
      <c r="AC3223" s="37"/>
      <c r="AD3223" s="37"/>
      <c r="AE3223" s="37"/>
      <c r="AT3223" s="20" t="s">
        <v>174</v>
      </c>
      <c r="AU3223" s="20" t="s">
        <v>87</v>
      </c>
    </row>
    <row r="3224" spans="1:65" s="2" customFormat="1" ht="11.25">
      <c r="A3224" s="37"/>
      <c r="B3224" s="38"/>
      <c r="C3224" s="39"/>
      <c r="D3224" s="194" t="s">
        <v>176</v>
      </c>
      <c r="E3224" s="39"/>
      <c r="F3224" s="195" t="s">
        <v>3909</v>
      </c>
      <c r="G3224" s="39"/>
      <c r="H3224" s="39"/>
      <c r="I3224" s="191"/>
      <c r="J3224" s="39"/>
      <c r="K3224" s="39"/>
      <c r="L3224" s="42"/>
      <c r="M3224" s="192"/>
      <c r="N3224" s="193"/>
      <c r="O3224" s="67"/>
      <c r="P3224" s="67"/>
      <c r="Q3224" s="67"/>
      <c r="R3224" s="67"/>
      <c r="S3224" s="67"/>
      <c r="T3224" s="68"/>
      <c r="U3224" s="37"/>
      <c r="V3224" s="37"/>
      <c r="W3224" s="37"/>
      <c r="X3224" s="37"/>
      <c r="Y3224" s="37"/>
      <c r="Z3224" s="37"/>
      <c r="AA3224" s="37"/>
      <c r="AB3224" s="37"/>
      <c r="AC3224" s="37"/>
      <c r="AD3224" s="37"/>
      <c r="AE3224" s="37"/>
      <c r="AT3224" s="20" t="s">
        <v>176</v>
      </c>
      <c r="AU3224" s="20" t="s">
        <v>87</v>
      </c>
    </row>
    <row r="3225" spans="1:65" s="13" customFormat="1" ht="22.5">
      <c r="B3225" s="196"/>
      <c r="C3225" s="197"/>
      <c r="D3225" s="189" t="s">
        <v>178</v>
      </c>
      <c r="E3225" s="198" t="s">
        <v>21</v>
      </c>
      <c r="F3225" s="199" t="s">
        <v>3910</v>
      </c>
      <c r="G3225" s="197"/>
      <c r="H3225" s="200">
        <v>2585.3560000000002</v>
      </c>
      <c r="I3225" s="201"/>
      <c r="J3225" s="197"/>
      <c r="K3225" s="197"/>
      <c r="L3225" s="202"/>
      <c r="M3225" s="203"/>
      <c r="N3225" s="204"/>
      <c r="O3225" s="204"/>
      <c r="P3225" s="204"/>
      <c r="Q3225" s="204"/>
      <c r="R3225" s="204"/>
      <c r="S3225" s="204"/>
      <c r="T3225" s="205"/>
      <c r="AT3225" s="206" t="s">
        <v>178</v>
      </c>
      <c r="AU3225" s="206" t="s">
        <v>87</v>
      </c>
      <c r="AV3225" s="13" t="s">
        <v>87</v>
      </c>
      <c r="AW3225" s="13" t="s">
        <v>38</v>
      </c>
      <c r="AX3225" s="13" t="s">
        <v>77</v>
      </c>
      <c r="AY3225" s="206" t="s">
        <v>165</v>
      </c>
    </row>
    <row r="3226" spans="1:65" s="14" customFormat="1" ht="11.25">
      <c r="B3226" s="207"/>
      <c r="C3226" s="208"/>
      <c r="D3226" s="189" t="s">
        <v>178</v>
      </c>
      <c r="E3226" s="209" t="s">
        <v>21</v>
      </c>
      <c r="F3226" s="210" t="s">
        <v>180</v>
      </c>
      <c r="G3226" s="208"/>
      <c r="H3226" s="211">
        <v>2585.3560000000002</v>
      </c>
      <c r="I3226" s="212"/>
      <c r="J3226" s="208"/>
      <c r="K3226" s="208"/>
      <c r="L3226" s="213"/>
      <c r="M3226" s="214"/>
      <c r="N3226" s="215"/>
      <c r="O3226" s="215"/>
      <c r="P3226" s="215"/>
      <c r="Q3226" s="215"/>
      <c r="R3226" s="215"/>
      <c r="S3226" s="215"/>
      <c r="T3226" s="216"/>
      <c r="AT3226" s="217" t="s">
        <v>178</v>
      </c>
      <c r="AU3226" s="217" t="s">
        <v>87</v>
      </c>
      <c r="AV3226" s="14" t="s">
        <v>172</v>
      </c>
      <c r="AW3226" s="14" t="s">
        <v>38</v>
      </c>
      <c r="AX3226" s="14" t="s">
        <v>85</v>
      </c>
      <c r="AY3226" s="217" t="s">
        <v>165</v>
      </c>
    </row>
    <row r="3227" spans="1:65" s="2" customFormat="1" ht="16.5" customHeight="1">
      <c r="A3227" s="37"/>
      <c r="B3227" s="38"/>
      <c r="C3227" s="176" t="s">
        <v>3911</v>
      </c>
      <c r="D3227" s="176" t="s">
        <v>167</v>
      </c>
      <c r="E3227" s="177" t="s">
        <v>3912</v>
      </c>
      <c r="F3227" s="178" t="s">
        <v>3913</v>
      </c>
      <c r="G3227" s="179" t="s">
        <v>170</v>
      </c>
      <c r="H3227" s="180">
        <v>37.295999999999999</v>
      </c>
      <c r="I3227" s="181"/>
      <c r="J3227" s="182">
        <f>ROUND(I3227*H3227,2)</f>
        <v>0</v>
      </c>
      <c r="K3227" s="178" t="s">
        <v>171</v>
      </c>
      <c r="L3227" s="42"/>
      <c r="M3227" s="183" t="s">
        <v>21</v>
      </c>
      <c r="N3227" s="184" t="s">
        <v>48</v>
      </c>
      <c r="O3227" s="67"/>
      <c r="P3227" s="185">
        <f>O3227*H3227</f>
        <v>0</v>
      </c>
      <c r="Q3227" s="185">
        <v>5.8E-4</v>
      </c>
      <c r="R3227" s="185">
        <f>Q3227*H3227</f>
        <v>2.163168E-2</v>
      </c>
      <c r="S3227" s="185">
        <v>0</v>
      </c>
      <c r="T3227" s="186">
        <f>S3227*H3227</f>
        <v>0</v>
      </c>
      <c r="U3227" s="37"/>
      <c r="V3227" s="37"/>
      <c r="W3227" s="37"/>
      <c r="X3227" s="37"/>
      <c r="Y3227" s="37"/>
      <c r="Z3227" s="37"/>
      <c r="AA3227" s="37"/>
      <c r="AB3227" s="37"/>
      <c r="AC3227" s="37"/>
      <c r="AD3227" s="37"/>
      <c r="AE3227" s="37"/>
      <c r="AR3227" s="187" t="s">
        <v>286</v>
      </c>
      <c r="AT3227" s="187" t="s">
        <v>167</v>
      </c>
      <c r="AU3227" s="187" t="s">
        <v>87</v>
      </c>
      <c r="AY3227" s="20" t="s">
        <v>165</v>
      </c>
      <c r="BE3227" s="188">
        <f>IF(N3227="základní",J3227,0)</f>
        <v>0</v>
      </c>
      <c r="BF3227" s="188">
        <f>IF(N3227="snížená",J3227,0)</f>
        <v>0</v>
      </c>
      <c r="BG3227" s="188">
        <f>IF(N3227="zákl. přenesená",J3227,0)</f>
        <v>0</v>
      </c>
      <c r="BH3227" s="188">
        <f>IF(N3227="sníž. přenesená",J3227,0)</f>
        <v>0</v>
      </c>
      <c r="BI3227" s="188">
        <f>IF(N3227="nulová",J3227,0)</f>
        <v>0</v>
      </c>
      <c r="BJ3227" s="20" t="s">
        <v>85</v>
      </c>
      <c r="BK3227" s="188">
        <f>ROUND(I3227*H3227,2)</f>
        <v>0</v>
      </c>
      <c r="BL3227" s="20" t="s">
        <v>286</v>
      </c>
      <c r="BM3227" s="187" t="s">
        <v>3914</v>
      </c>
    </row>
    <row r="3228" spans="1:65" s="2" customFormat="1" ht="11.25">
      <c r="A3228" s="37"/>
      <c r="B3228" s="38"/>
      <c r="C3228" s="39"/>
      <c r="D3228" s="189" t="s">
        <v>174</v>
      </c>
      <c r="E3228" s="39"/>
      <c r="F3228" s="190" t="s">
        <v>3915</v>
      </c>
      <c r="G3228" s="39"/>
      <c r="H3228" s="39"/>
      <c r="I3228" s="191"/>
      <c r="J3228" s="39"/>
      <c r="K3228" s="39"/>
      <c r="L3228" s="42"/>
      <c r="M3228" s="192"/>
      <c r="N3228" s="193"/>
      <c r="O3228" s="67"/>
      <c r="P3228" s="67"/>
      <c r="Q3228" s="67"/>
      <c r="R3228" s="67"/>
      <c r="S3228" s="67"/>
      <c r="T3228" s="68"/>
      <c r="U3228" s="37"/>
      <c r="V3228" s="37"/>
      <c r="W3228" s="37"/>
      <c r="X3228" s="37"/>
      <c r="Y3228" s="37"/>
      <c r="Z3228" s="37"/>
      <c r="AA3228" s="37"/>
      <c r="AB3228" s="37"/>
      <c r="AC3228" s="37"/>
      <c r="AD3228" s="37"/>
      <c r="AE3228" s="37"/>
      <c r="AT3228" s="20" t="s">
        <v>174</v>
      </c>
      <c r="AU3228" s="20" t="s">
        <v>87</v>
      </c>
    </row>
    <row r="3229" spans="1:65" s="2" customFormat="1" ht="11.25">
      <c r="A3229" s="37"/>
      <c r="B3229" s="38"/>
      <c r="C3229" s="39"/>
      <c r="D3229" s="194" t="s">
        <v>176</v>
      </c>
      <c r="E3229" s="39"/>
      <c r="F3229" s="195" t="s">
        <v>3916</v>
      </c>
      <c r="G3229" s="39"/>
      <c r="H3229" s="39"/>
      <c r="I3229" s="191"/>
      <c r="J3229" s="39"/>
      <c r="K3229" s="39"/>
      <c r="L3229" s="42"/>
      <c r="M3229" s="192"/>
      <c r="N3229" s="193"/>
      <c r="O3229" s="67"/>
      <c r="P3229" s="67"/>
      <c r="Q3229" s="67"/>
      <c r="R3229" s="67"/>
      <c r="S3229" s="67"/>
      <c r="T3229" s="68"/>
      <c r="U3229" s="37"/>
      <c r="V3229" s="37"/>
      <c r="W3229" s="37"/>
      <c r="X3229" s="37"/>
      <c r="Y3229" s="37"/>
      <c r="Z3229" s="37"/>
      <c r="AA3229" s="37"/>
      <c r="AB3229" s="37"/>
      <c r="AC3229" s="37"/>
      <c r="AD3229" s="37"/>
      <c r="AE3229" s="37"/>
      <c r="AT3229" s="20" t="s">
        <v>176</v>
      </c>
      <c r="AU3229" s="20" t="s">
        <v>87</v>
      </c>
    </row>
    <row r="3230" spans="1:65" s="2" customFormat="1" ht="19.5">
      <c r="A3230" s="37"/>
      <c r="B3230" s="38"/>
      <c r="C3230" s="39"/>
      <c r="D3230" s="189" t="s">
        <v>372</v>
      </c>
      <c r="E3230" s="39"/>
      <c r="F3230" s="249" t="s">
        <v>3917</v>
      </c>
      <c r="G3230" s="39"/>
      <c r="H3230" s="39"/>
      <c r="I3230" s="191"/>
      <c r="J3230" s="39"/>
      <c r="K3230" s="39"/>
      <c r="L3230" s="42"/>
      <c r="M3230" s="192"/>
      <c r="N3230" s="193"/>
      <c r="O3230" s="67"/>
      <c r="P3230" s="67"/>
      <c r="Q3230" s="67"/>
      <c r="R3230" s="67"/>
      <c r="S3230" s="67"/>
      <c r="T3230" s="68"/>
      <c r="U3230" s="37"/>
      <c r="V3230" s="37"/>
      <c r="W3230" s="37"/>
      <c r="X3230" s="37"/>
      <c r="Y3230" s="37"/>
      <c r="Z3230" s="37"/>
      <c r="AA3230" s="37"/>
      <c r="AB3230" s="37"/>
      <c r="AC3230" s="37"/>
      <c r="AD3230" s="37"/>
      <c r="AE3230" s="37"/>
      <c r="AT3230" s="20" t="s">
        <v>372</v>
      </c>
      <c r="AU3230" s="20" t="s">
        <v>87</v>
      </c>
    </row>
    <row r="3231" spans="1:65" s="13" customFormat="1" ht="11.25">
      <c r="B3231" s="196"/>
      <c r="C3231" s="197"/>
      <c r="D3231" s="189" t="s">
        <v>178</v>
      </c>
      <c r="E3231" s="198" t="s">
        <v>21</v>
      </c>
      <c r="F3231" s="199" t="s">
        <v>3918</v>
      </c>
      <c r="G3231" s="197"/>
      <c r="H3231" s="200">
        <v>17.856000000000002</v>
      </c>
      <c r="I3231" s="201"/>
      <c r="J3231" s="197"/>
      <c r="K3231" s="197"/>
      <c r="L3231" s="202"/>
      <c r="M3231" s="203"/>
      <c r="N3231" s="204"/>
      <c r="O3231" s="204"/>
      <c r="P3231" s="204"/>
      <c r="Q3231" s="204"/>
      <c r="R3231" s="204"/>
      <c r="S3231" s="204"/>
      <c r="T3231" s="205"/>
      <c r="AT3231" s="206" t="s">
        <v>178</v>
      </c>
      <c r="AU3231" s="206" t="s">
        <v>87</v>
      </c>
      <c r="AV3231" s="13" t="s">
        <v>87</v>
      </c>
      <c r="AW3231" s="13" t="s">
        <v>38</v>
      </c>
      <c r="AX3231" s="13" t="s">
        <v>77</v>
      </c>
      <c r="AY3231" s="206" t="s">
        <v>165</v>
      </c>
    </row>
    <row r="3232" spans="1:65" s="13" customFormat="1" ht="11.25">
      <c r="B3232" s="196"/>
      <c r="C3232" s="197"/>
      <c r="D3232" s="189" t="s">
        <v>178</v>
      </c>
      <c r="E3232" s="198" t="s">
        <v>21</v>
      </c>
      <c r="F3232" s="199" t="s">
        <v>3919</v>
      </c>
      <c r="G3232" s="197"/>
      <c r="H3232" s="200">
        <v>19.440000000000001</v>
      </c>
      <c r="I3232" s="201"/>
      <c r="J3232" s="197"/>
      <c r="K3232" s="197"/>
      <c r="L3232" s="202"/>
      <c r="M3232" s="203"/>
      <c r="N3232" s="204"/>
      <c r="O3232" s="204"/>
      <c r="P3232" s="204"/>
      <c r="Q3232" s="204"/>
      <c r="R3232" s="204"/>
      <c r="S3232" s="204"/>
      <c r="T3232" s="205"/>
      <c r="AT3232" s="206" t="s">
        <v>178</v>
      </c>
      <c r="AU3232" s="206" t="s">
        <v>87</v>
      </c>
      <c r="AV3232" s="13" t="s">
        <v>87</v>
      </c>
      <c r="AW3232" s="13" t="s">
        <v>38</v>
      </c>
      <c r="AX3232" s="13" t="s">
        <v>77</v>
      </c>
      <c r="AY3232" s="206" t="s">
        <v>165</v>
      </c>
    </row>
    <row r="3233" spans="1:65" s="14" customFormat="1" ht="11.25">
      <c r="B3233" s="207"/>
      <c r="C3233" s="208"/>
      <c r="D3233" s="189" t="s">
        <v>178</v>
      </c>
      <c r="E3233" s="209" t="s">
        <v>21</v>
      </c>
      <c r="F3233" s="210" t="s">
        <v>180</v>
      </c>
      <c r="G3233" s="208"/>
      <c r="H3233" s="211">
        <v>37.295999999999999</v>
      </c>
      <c r="I3233" s="212"/>
      <c r="J3233" s="208"/>
      <c r="K3233" s="208"/>
      <c r="L3233" s="213"/>
      <c r="M3233" s="214"/>
      <c r="N3233" s="215"/>
      <c r="O3233" s="215"/>
      <c r="P3233" s="215"/>
      <c r="Q3233" s="215"/>
      <c r="R3233" s="215"/>
      <c r="S3233" s="215"/>
      <c r="T3233" s="216"/>
      <c r="AT3233" s="217" t="s">
        <v>178</v>
      </c>
      <c r="AU3233" s="217" t="s">
        <v>87</v>
      </c>
      <c r="AV3233" s="14" t="s">
        <v>172</v>
      </c>
      <c r="AW3233" s="14" t="s">
        <v>38</v>
      </c>
      <c r="AX3233" s="14" t="s">
        <v>85</v>
      </c>
      <c r="AY3233" s="217" t="s">
        <v>165</v>
      </c>
    </row>
    <row r="3234" spans="1:65" s="2" customFormat="1" ht="24.2" customHeight="1">
      <c r="A3234" s="37"/>
      <c r="B3234" s="38"/>
      <c r="C3234" s="176" t="s">
        <v>3920</v>
      </c>
      <c r="D3234" s="176" t="s">
        <v>167</v>
      </c>
      <c r="E3234" s="177" t="s">
        <v>3921</v>
      </c>
      <c r="F3234" s="178" t="s">
        <v>3922</v>
      </c>
      <c r="G3234" s="179" t="s">
        <v>170</v>
      </c>
      <c r="H3234" s="180">
        <v>1447.069</v>
      </c>
      <c r="I3234" s="181"/>
      <c r="J3234" s="182">
        <f>ROUND(I3234*H3234,2)</f>
        <v>0</v>
      </c>
      <c r="K3234" s="178" t="s">
        <v>171</v>
      </c>
      <c r="L3234" s="42"/>
      <c r="M3234" s="183" t="s">
        <v>21</v>
      </c>
      <c r="N3234" s="184" t="s">
        <v>48</v>
      </c>
      <c r="O3234" s="67"/>
      <c r="P3234" s="185">
        <f>O3234*H3234</f>
        <v>0</v>
      </c>
      <c r="Q3234" s="185">
        <v>3.6999999999999999E-4</v>
      </c>
      <c r="R3234" s="185">
        <f>Q3234*H3234</f>
        <v>0.53541552999999997</v>
      </c>
      <c r="S3234" s="185">
        <v>0</v>
      </c>
      <c r="T3234" s="186">
        <f>S3234*H3234</f>
        <v>0</v>
      </c>
      <c r="U3234" s="37"/>
      <c r="V3234" s="37"/>
      <c r="W3234" s="37"/>
      <c r="X3234" s="37"/>
      <c r="Y3234" s="37"/>
      <c r="Z3234" s="37"/>
      <c r="AA3234" s="37"/>
      <c r="AB3234" s="37"/>
      <c r="AC3234" s="37"/>
      <c r="AD3234" s="37"/>
      <c r="AE3234" s="37"/>
      <c r="AR3234" s="187" t="s">
        <v>286</v>
      </c>
      <c r="AT3234" s="187" t="s">
        <v>167</v>
      </c>
      <c r="AU3234" s="187" t="s">
        <v>87</v>
      </c>
      <c r="AY3234" s="20" t="s">
        <v>165</v>
      </c>
      <c r="BE3234" s="188">
        <f>IF(N3234="základní",J3234,0)</f>
        <v>0</v>
      </c>
      <c r="BF3234" s="188">
        <f>IF(N3234="snížená",J3234,0)</f>
        <v>0</v>
      </c>
      <c r="BG3234" s="188">
        <f>IF(N3234="zákl. přenesená",J3234,0)</f>
        <v>0</v>
      </c>
      <c r="BH3234" s="188">
        <f>IF(N3234="sníž. přenesená",J3234,0)</f>
        <v>0</v>
      </c>
      <c r="BI3234" s="188">
        <f>IF(N3234="nulová",J3234,0)</f>
        <v>0</v>
      </c>
      <c r="BJ3234" s="20" t="s">
        <v>85</v>
      </c>
      <c r="BK3234" s="188">
        <f>ROUND(I3234*H3234,2)</f>
        <v>0</v>
      </c>
      <c r="BL3234" s="20" t="s">
        <v>286</v>
      </c>
      <c r="BM3234" s="187" t="s">
        <v>3923</v>
      </c>
    </row>
    <row r="3235" spans="1:65" s="2" customFormat="1" ht="19.5">
      <c r="A3235" s="37"/>
      <c r="B3235" s="38"/>
      <c r="C3235" s="39"/>
      <c r="D3235" s="189" t="s">
        <v>174</v>
      </c>
      <c r="E3235" s="39"/>
      <c r="F3235" s="190" t="s">
        <v>3924</v>
      </c>
      <c r="G3235" s="39"/>
      <c r="H3235" s="39"/>
      <c r="I3235" s="191"/>
      <c r="J3235" s="39"/>
      <c r="K3235" s="39"/>
      <c r="L3235" s="42"/>
      <c r="M3235" s="192"/>
      <c r="N3235" s="193"/>
      <c r="O3235" s="67"/>
      <c r="P3235" s="67"/>
      <c r="Q3235" s="67"/>
      <c r="R3235" s="67"/>
      <c r="S3235" s="67"/>
      <c r="T3235" s="68"/>
      <c r="U3235" s="37"/>
      <c r="V3235" s="37"/>
      <c r="W3235" s="37"/>
      <c r="X3235" s="37"/>
      <c r="Y3235" s="37"/>
      <c r="Z3235" s="37"/>
      <c r="AA3235" s="37"/>
      <c r="AB3235" s="37"/>
      <c r="AC3235" s="37"/>
      <c r="AD3235" s="37"/>
      <c r="AE3235" s="37"/>
      <c r="AT3235" s="20" t="s">
        <v>174</v>
      </c>
      <c r="AU3235" s="20" t="s">
        <v>87</v>
      </c>
    </row>
    <row r="3236" spans="1:65" s="2" customFormat="1" ht="11.25">
      <c r="A3236" s="37"/>
      <c r="B3236" s="38"/>
      <c r="C3236" s="39"/>
      <c r="D3236" s="194" t="s">
        <v>176</v>
      </c>
      <c r="E3236" s="39"/>
      <c r="F3236" s="195" t="s">
        <v>3925</v>
      </c>
      <c r="G3236" s="39"/>
      <c r="H3236" s="39"/>
      <c r="I3236" s="191"/>
      <c r="J3236" s="39"/>
      <c r="K3236" s="39"/>
      <c r="L3236" s="42"/>
      <c r="M3236" s="192"/>
      <c r="N3236" s="193"/>
      <c r="O3236" s="67"/>
      <c r="P3236" s="67"/>
      <c r="Q3236" s="67"/>
      <c r="R3236" s="67"/>
      <c r="S3236" s="67"/>
      <c r="T3236" s="68"/>
      <c r="U3236" s="37"/>
      <c r="V3236" s="37"/>
      <c r="W3236" s="37"/>
      <c r="X3236" s="37"/>
      <c r="Y3236" s="37"/>
      <c r="Z3236" s="37"/>
      <c r="AA3236" s="37"/>
      <c r="AB3236" s="37"/>
      <c r="AC3236" s="37"/>
      <c r="AD3236" s="37"/>
      <c r="AE3236" s="37"/>
      <c r="AT3236" s="20" t="s">
        <v>176</v>
      </c>
      <c r="AU3236" s="20" t="s">
        <v>87</v>
      </c>
    </row>
    <row r="3237" spans="1:65" s="15" customFormat="1" ht="11.25">
      <c r="B3237" s="218"/>
      <c r="C3237" s="219"/>
      <c r="D3237" s="189" t="s">
        <v>178</v>
      </c>
      <c r="E3237" s="220" t="s">
        <v>21</v>
      </c>
      <c r="F3237" s="221" t="s">
        <v>3926</v>
      </c>
      <c r="G3237" s="219"/>
      <c r="H3237" s="220" t="s">
        <v>21</v>
      </c>
      <c r="I3237" s="222"/>
      <c r="J3237" s="219"/>
      <c r="K3237" s="219"/>
      <c r="L3237" s="223"/>
      <c r="M3237" s="224"/>
      <c r="N3237" s="225"/>
      <c r="O3237" s="225"/>
      <c r="P3237" s="225"/>
      <c r="Q3237" s="225"/>
      <c r="R3237" s="225"/>
      <c r="S3237" s="225"/>
      <c r="T3237" s="226"/>
      <c r="AT3237" s="227" t="s">
        <v>178</v>
      </c>
      <c r="AU3237" s="227" t="s">
        <v>87</v>
      </c>
      <c r="AV3237" s="15" t="s">
        <v>85</v>
      </c>
      <c r="AW3237" s="15" t="s">
        <v>38</v>
      </c>
      <c r="AX3237" s="15" t="s">
        <v>77</v>
      </c>
      <c r="AY3237" s="227" t="s">
        <v>165</v>
      </c>
    </row>
    <row r="3238" spans="1:65" s="13" customFormat="1" ht="11.25">
      <c r="B3238" s="196"/>
      <c r="C3238" s="197"/>
      <c r="D3238" s="189" t="s">
        <v>178</v>
      </c>
      <c r="E3238" s="198" t="s">
        <v>21</v>
      </c>
      <c r="F3238" s="199" t="s">
        <v>3897</v>
      </c>
      <c r="G3238" s="197"/>
      <c r="H3238" s="200">
        <v>700</v>
      </c>
      <c r="I3238" s="201"/>
      <c r="J3238" s="197"/>
      <c r="K3238" s="197"/>
      <c r="L3238" s="202"/>
      <c r="M3238" s="203"/>
      <c r="N3238" s="204"/>
      <c r="O3238" s="204"/>
      <c r="P3238" s="204"/>
      <c r="Q3238" s="204"/>
      <c r="R3238" s="204"/>
      <c r="S3238" s="204"/>
      <c r="T3238" s="205"/>
      <c r="AT3238" s="206" t="s">
        <v>178</v>
      </c>
      <c r="AU3238" s="206" t="s">
        <v>87</v>
      </c>
      <c r="AV3238" s="13" t="s">
        <v>87</v>
      </c>
      <c r="AW3238" s="13" t="s">
        <v>38</v>
      </c>
      <c r="AX3238" s="13" t="s">
        <v>77</v>
      </c>
      <c r="AY3238" s="206" t="s">
        <v>165</v>
      </c>
    </row>
    <row r="3239" spans="1:65" s="13" customFormat="1" ht="11.25">
      <c r="B3239" s="196"/>
      <c r="C3239" s="197"/>
      <c r="D3239" s="189" t="s">
        <v>178</v>
      </c>
      <c r="E3239" s="198" t="s">
        <v>21</v>
      </c>
      <c r="F3239" s="199" t="s">
        <v>3898</v>
      </c>
      <c r="G3239" s="197"/>
      <c r="H3239" s="200">
        <v>91.884</v>
      </c>
      <c r="I3239" s="201"/>
      <c r="J3239" s="197"/>
      <c r="K3239" s="197"/>
      <c r="L3239" s="202"/>
      <c r="M3239" s="203"/>
      <c r="N3239" s="204"/>
      <c r="O3239" s="204"/>
      <c r="P3239" s="204"/>
      <c r="Q3239" s="204"/>
      <c r="R3239" s="204"/>
      <c r="S3239" s="204"/>
      <c r="T3239" s="205"/>
      <c r="AT3239" s="206" t="s">
        <v>178</v>
      </c>
      <c r="AU3239" s="206" t="s">
        <v>87</v>
      </c>
      <c r="AV3239" s="13" t="s">
        <v>87</v>
      </c>
      <c r="AW3239" s="13" t="s">
        <v>38</v>
      </c>
      <c r="AX3239" s="13" t="s">
        <v>77</v>
      </c>
      <c r="AY3239" s="206" t="s">
        <v>165</v>
      </c>
    </row>
    <row r="3240" spans="1:65" s="13" customFormat="1" ht="11.25">
      <c r="B3240" s="196"/>
      <c r="C3240" s="197"/>
      <c r="D3240" s="189" t="s">
        <v>178</v>
      </c>
      <c r="E3240" s="198" t="s">
        <v>21</v>
      </c>
      <c r="F3240" s="199" t="s">
        <v>3899</v>
      </c>
      <c r="G3240" s="197"/>
      <c r="H3240" s="200">
        <v>49.68</v>
      </c>
      <c r="I3240" s="201"/>
      <c r="J3240" s="197"/>
      <c r="K3240" s="197"/>
      <c r="L3240" s="202"/>
      <c r="M3240" s="203"/>
      <c r="N3240" s="204"/>
      <c r="O3240" s="204"/>
      <c r="P3240" s="204"/>
      <c r="Q3240" s="204"/>
      <c r="R3240" s="204"/>
      <c r="S3240" s="204"/>
      <c r="T3240" s="205"/>
      <c r="AT3240" s="206" t="s">
        <v>178</v>
      </c>
      <c r="AU3240" s="206" t="s">
        <v>87</v>
      </c>
      <c r="AV3240" s="13" t="s">
        <v>87</v>
      </c>
      <c r="AW3240" s="13" t="s">
        <v>38</v>
      </c>
      <c r="AX3240" s="13" t="s">
        <v>77</v>
      </c>
      <c r="AY3240" s="206" t="s">
        <v>165</v>
      </c>
    </row>
    <row r="3241" spans="1:65" s="13" customFormat="1" ht="11.25">
      <c r="B3241" s="196"/>
      <c r="C3241" s="197"/>
      <c r="D3241" s="189" t="s">
        <v>178</v>
      </c>
      <c r="E3241" s="198" t="s">
        <v>21</v>
      </c>
      <c r="F3241" s="199" t="s">
        <v>3900</v>
      </c>
      <c r="G3241" s="197"/>
      <c r="H3241" s="200">
        <v>60.368000000000002</v>
      </c>
      <c r="I3241" s="201"/>
      <c r="J3241" s="197"/>
      <c r="K3241" s="197"/>
      <c r="L3241" s="202"/>
      <c r="M3241" s="203"/>
      <c r="N3241" s="204"/>
      <c r="O3241" s="204"/>
      <c r="P3241" s="204"/>
      <c r="Q3241" s="204"/>
      <c r="R3241" s="204"/>
      <c r="S3241" s="204"/>
      <c r="T3241" s="205"/>
      <c r="AT3241" s="206" t="s">
        <v>178</v>
      </c>
      <c r="AU3241" s="206" t="s">
        <v>87</v>
      </c>
      <c r="AV3241" s="13" t="s">
        <v>87</v>
      </c>
      <c r="AW3241" s="13" t="s">
        <v>38</v>
      </c>
      <c r="AX3241" s="13" t="s">
        <v>77</v>
      </c>
      <c r="AY3241" s="206" t="s">
        <v>165</v>
      </c>
    </row>
    <row r="3242" spans="1:65" s="13" customFormat="1" ht="11.25">
      <c r="B3242" s="196"/>
      <c r="C3242" s="197"/>
      <c r="D3242" s="189" t="s">
        <v>178</v>
      </c>
      <c r="E3242" s="198" t="s">
        <v>21</v>
      </c>
      <c r="F3242" s="199" t="s">
        <v>3901</v>
      </c>
      <c r="G3242" s="197"/>
      <c r="H3242" s="200">
        <v>17.248000000000001</v>
      </c>
      <c r="I3242" s="201"/>
      <c r="J3242" s="197"/>
      <c r="K3242" s="197"/>
      <c r="L3242" s="202"/>
      <c r="M3242" s="203"/>
      <c r="N3242" s="204"/>
      <c r="O3242" s="204"/>
      <c r="P3242" s="204"/>
      <c r="Q3242" s="204"/>
      <c r="R3242" s="204"/>
      <c r="S3242" s="204"/>
      <c r="T3242" s="205"/>
      <c r="AT3242" s="206" t="s">
        <v>178</v>
      </c>
      <c r="AU3242" s="206" t="s">
        <v>87</v>
      </c>
      <c r="AV3242" s="13" t="s">
        <v>87</v>
      </c>
      <c r="AW3242" s="13" t="s">
        <v>38</v>
      </c>
      <c r="AX3242" s="13" t="s">
        <v>77</v>
      </c>
      <c r="AY3242" s="206" t="s">
        <v>165</v>
      </c>
    </row>
    <row r="3243" spans="1:65" s="13" customFormat="1" ht="11.25">
      <c r="B3243" s="196"/>
      <c r="C3243" s="197"/>
      <c r="D3243" s="189" t="s">
        <v>178</v>
      </c>
      <c r="E3243" s="198" t="s">
        <v>21</v>
      </c>
      <c r="F3243" s="199" t="s">
        <v>3902</v>
      </c>
      <c r="G3243" s="197"/>
      <c r="H3243" s="200">
        <v>112.896</v>
      </c>
      <c r="I3243" s="201"/>
      <c r="J3243" s="197"/>
      <c r="K3243" s="197"/>
      <c r="L3243" s="202"/>
      <c r="M3243" s="203"/>
      <c r="N3243" s="204"/>
      <c r="O3243" s="204"/>
      <c r="P3243" s="204"/>
      <c r="Q3243" s="204"/>
      <c r="R3243" s="204"/>
      <c r="S3243" s="204"/>
      <c r="T3243" s="205"/>
      <c r="AT3243" s="206" t="s">
        <v>178</v>
      </c>
      <c r="AU3243" s="206" t="s">
        <v>87</v>
      </c>
      <c r="AV3243" s="13" t="s">
        <v>87</v>
      </c>
      <c r="AW3243" s="13" t="s">
        <v>38</v>
      </c>
      <c r="AX3243" s="13" t="s">
        <v>77</v>
      </c>
      <c r="AY3243" s="206" t="s">
        <v>165</v>
      </c>
    </row>
    <row r="3244" spans="1:65" s="13" customFormat="1" ht="11.25">
      <c r="B3244" s="196"/>
      <c r="C3244" s="197"/>
      <c r="D3244" s="189" t="s">
        <v>178</v>
      </c>
      <c r="E3244" s="198" t="s">
        <v>21</v>
      </c>
      <c r="F3244" s="199" t="s">
        <v>3903</v>
      </c>
      <c r="G3244" s="197"/>
      <c r="H3244" s="200">
        <v>150</v>
      </c>
      <c r="I3244" s="201"/>
      <c r="J3244" s="197"/>
      <c r="K3244" s="197"/>
      <c r="L3244" s="202"/>
      <c r="M3244" s="203"/>
      <c r="N3244" s="204"/>
      <c r="O3244" s="204"/>
      <c r="P3244" s="204"/>
      <c r="Q3244" s="204"/>
      <c r="R3244" s="204"/>
      <c r="S3244" s="204"/>
      <c r="T3244" s="205"/>
      <c r="AT3244" s="206" t="s">
        <v>178</v>
      </c>
      <c r="AU3244" s="206" t="s">
        <v>87</v>
      </c>
      <c r="AV3244" s="13" t="s">
        <v>87</v>
      </c>
      <c r="AW3244" s="13" t="s">
        <v>38</v>
      </c>
      <c r="AX3244" s="13" t="s">
        <v>77</v>
      </c>
      <c r="AY3244" s="206" t="s">
        <v>165</v>
      </c>
    </row>
    <row r="3245" spans="1:65" s="16" customFormat="1" ht="11.25">
      <c r="B3245" s="228"/>
      <c r="C3245" s="229"/>
      <c r="D3245" s="189" t="s">
        <v>178</v>
      </c>
      <c r="E3245" s="230" t="s">
        <v>21</v>
      </c>
      <c r="F3245" s="231" t="s">
        <v>277</v>
      </c>
      <c r="G3245" s="229"/>
      <c r="H3245" s="232">
        <v>1182.076</v>
      </c>
      <c r="I3245" s="233"/>
      <c r="J3245" s="229"/>
      <c r="K3245" s="229"/>
      <c r="L3245" s="234"/>
      <c r="M3245" s="235"/>
      <c r="N3245" s="236"/>
      <c r="O3245" s="236"/>
      <c r="P3245" s="236"/>
      <c r="Q3245" s="236"/>
      <c r="R3245" s="236"/>
      <c r="S3245" s="236"/>
      <c r="T3245" s="237"/>
      <c r="AT3245" s="238" t="s">
        <v>178</v>
      </c>
      <c r="AU3245" s="238" t="s">
        <v>87</v>
      </c>
      <c r="AV3245" s="16" t="s">
        <v>186</v>
      </c>
      <c r="AW3245" s="16" t="s">
        <v>38</v>
      </c>
      <c r="AX3245" s="16" t="s">
        <v>77</v>
      </c>
      <c r="AY3245" s="238" t="s">
        <v>165</v>
      </c>
    </row>
    <row r="3246" spans="1:65" s="15" customFormat="1" ht="11.25">
      <c r="B3246" s="218"/>
      <c r="C3246" s="219"/>
      <c r="D3246" s="189" t="s">
        <v>178</v>
      </c>
      <c r="E3246" s="220" t="s">
        <v>21</v>
      </c>
      <c r="F3246" s="221" t="s">
        <v>3927</v>
      </c>
      <c r="G3246" s="219"/>
      <c r="H3246" s="220" t="s">
        <v>21</v>
      </c>
      <c r="I3246" s="222"/>
      <c r="J3246" s="219"/>
      <c r="K3246" s="219"/>
      <c r="L3246" s="223"/>
      <c r="M3246" s="224"/>
      <c r="N3246" s="225"/>
      <c r="O3246" s="225"/>
      <c r="P3246" s="225"/>
      <c r="Q3246" s="225"/>
      <c r="R3246" s="225"/>
      <c r="S3246" s="225"/>
      <c r="T3246" s="226"/>
      <c r="AT3246" s="227" t="s">
        <v>178</v>
      </c>
      <c r="AU3246" s="227" t="s">
        <v>87</v>
      </c>
      <c r="AV3246" s="15" t="s">
        <v>85</v>
      </c>
      <c r="AW3246" s="15" t="s">
        <v>38</v>
      </c>
      <c r="AX3246" s="15" t="s">
        <v>77</v>
      </c>
      <c r="AY3246" s="227" t="s">
        <v>165</v>
      </c>
    </row>
    <row r="3247" spans="1:65" s="13" customFormat="1" ht="22.5">
      <c r="B3247" s="196"/>
      <c r="C3247" s="197"/>
      <c r="D3247" s="189" t="s">
        <v>178</v>
      </c>
      <c r="E3247" s="198" t="s">
        <v>21</v>
      </c>
      <c r="F3247" s="199" t="s">
        <v>2090</v>
      </c>
      <c r="G3247" s="197"/>
      <c r="H3247" s="200">
        <v>82.08</v>
      </c>
      <c r="I3247" s="201"/>
      <c r="J3247" s="197"/>
      <c r="K3247" s="197"/>
      <c r="L3247" s="202"/>
      <c r="M3247" s="203"/>
      <c r="N3247" s="204"/>
      <c r="O3247" s="204"/>
      <c r="P3247" s="204"/>
      <c r="Q3247" s="204"/>
      <c r="R3247" s="204"/>
      <c r="S3247" s="204"/>
      <c r="T3247" s="205"/>
      <c r="AT3247" s="206" t="s">
        <v>178</v>
      </c>
      <c r="AU3247" s="206" t="s">
        <v>87</v>
      </c>
      <c r="AV3247" s="13" t="s">
        <v>87</v>
      </c>
      <c r="AW3247" s="13" t="s">
        <v>38</v>
      </c>
      <c r="AX3247" s="13" t="s">
        <v>77</v>
      </c>
      <c r="AY3247" s="206" t="s">
        <v>165</v>
      </c>
    </row>
    <row r="3248" spans="1:65" s="13" customFormat="1" ht="22.5">
      <c r="B3248" s="196"/>
      <c r="C3248" s="197"/>
      <c r="D3248" s="189" t="s">
        <v>178</v>
      </c>
      <c r="E3248" s="198" t="s">
        <v>21</v>
      </c>
      <c r="F3248" s="199" t="s">
        <v>2091</v>
      </c>
      <c r="G3248" s="197"/>
      <c r="H3248" s="200">
        <v>70.3</v>
      </c>
      <c r="I3248" s="201"/>
      <c r="J3248" s="197"/>
      <c r="K3248" s="197"/>
      <c r="L3248" s="202"/>
      <c r="M3248" s="203"/>
      <c r="N3248" s="204"/>
      <c r="O3248" s="204"/>
      <c r="P3248" s="204"/>
      <c r="Q3248" s="204"/>
      <c r="R3248" s="204"/>
      <c r="S3248" s="204"/>
      <c r="T3248" s="205"/>
      <c r="AT3248" s="206" t="s">
        <v>178</v>
      </c>
      <c r="AU3248" s="206" t="s">
        <v>87</v>
      </c>
      <c r="AV3248" s="13" t="s">
        <v>87</v>
      </c>
      <c r="AW3248" s="13" t="s">
        <v>38</v>
      </c>
      <c r="AX3248" s="13" t="s">
        <v>77</v>
      </c>
      <c r="AY3248" s="206" t="s">
        <v>165</v>
      </c>
    </row>
    <row r="3249" spans="1:65" s="13" customFormat="1" ht="22.5">
      <c r="B3249" s="196"/>
      <c r="C3249" s="197"/>
      <c r="D3249" s="189" t="s">
        <v>178</v>
      </c>
      <c r="E3249" s="198" t="s">
        <v>21</v>
      </c>
      <c r="F3249" s="199" t="s">
        <v>2092</v>
      </c>
      <c r="G3249" s="197"/>
      <c r="H3249" s="200">
        <v>51.3</v>
      </c>
      <c r="I3249" s="201"/>
      <c r="J3249" s="197"/>
      <c r="K3249" s="197"/>
      <c r="L3249" s="202"/>
      <c r="M3249" s="203"/>
      <c r="N3249" s="204"/>
      <c r="O3249" s="204"/>
      <c r="P3249" s="204"/>
      <c r="Q3249" s="204"/>
      <c r="R3249" s="204"/>
      <c r="S3249" s="204"/>
      <c r="T3249" s="205"/>
      <c r="AT3249" s="206" t="s">
        <v>178</v>
      </c>
      <c r="AU3249" s="206" t="s">
        <v>87</v>
      </c>
      <c r="AV3249" s="13" t="s">
        <v>87</v>
      </c>
      <c r="AW3249" s="13" t="s">
        <v>38</v>
      </c>
      <c r="AX3249" s="13" t="s">
        <v>77</v>
      </c>
      <c r="AY3249" s="206" t="s">
        <v>165</v>
      </c>
    </row>
    <row r="3250" spans="1:65" s="16" customFormat="1" ht="11.25">
      <c r="B3250" s="228"/>
      <c r="C3250" s="229"/>
      <c r="D3250" s="189" t="s">
        <v>178</v>
      </c>
      <c r="E3250" s="230" t="s">
        <v>21</v>
      </c>
      <c r="F3250" s="231" t="s">
        <v>277</v>
      </c>
      <c r="G3250" s="229"/>
      <c r="H3250" s="232">
        <v>203.68</v>
      </c>
      <c r="I3250" s="233"/>
      <c r="J3250" s="229"/>
      <c r="K3250" s="229"/>
      <c r="L3250" s="234"/>
      <c r="M3250" s="235"/>
      <c r="N3250" s="236"/>
      <c r="O3250" s="236"/>
      <c r="P3250" s="236"/>
      <c r="Q3250" s="236"/>
      <c r="R3250" s="236"/>
      <c r="S3250" s="236"/>
      <c r="T3250" s="237"/>
      <c r="AT3250" s="238" t="s">
        <v>178</v>
      </c>
      <c r="AU3250" s="238" t="s">
        <v>87</v>
      </c>
      <c r="AV3250" s="16" t="s">
        <v>186</v>
      </c>
      <c r="AW3250" s="16" t="s">
        <v>38</v>
      </c>
      <c r="AX3250" s="16" t="s">
        <v>77</v>
      </c>
      <c r="AY3250" s="238" t="s">
        <v>165</v>
      </c>
    </row>
    <row r="3251" spans="1:65" s="13" customFormat="1" ht="22.5">
      <c r="B3251" s="196"/>
      <c r="C3251" s="197"/>
      <c r="D3251" s="189" t="s">
        <v>178</v>
      </c>
      <c r="E3251" s="198" t="s">
        <v>21</v>
      </c>
      <c r="F3251" s="199" t="s">
        <v>3928</v>
      </c>
      <c r="G3251" s="197"/>
      <c r="H3251" s="200">
        <v>61.313000000000002</v>
      </c>
      <c r="I3251" s="201"/>
      <c r="J3251" s="197"/>
      <c r="K3251" s="197"/>
      <c r="L3251" s="202"/>
      <c r="M3251" s="203"/>
      <c r="N3251" s="204"/>
      <c r="O3251" s="204"/>
      <c r="P3251" s="204"/>
      <c r="Q3251" s="204"/>
      <c r="R3251" s="204"/>
      <c r="S3251" s="204"/>
      <c r="T3251" s="205"/>
      <c r="AT3251" s="206" t="s">
        <v>178</v>
      </c>
      <c r="AU3251" s="206" t="s">
        <v>87</v>
      </c>
      <c r="AV3251" s="13" t="s">
        <v>87</v>
      </c>
      <c r="AW3251" s="13" t="s">
        <v>38</v>
      </c>
      <c r="AX3251" s="13" t="s">
        <v>77</v>
      </c>
      <c r="AY3251" s="206" t="s">
        <v>165</v>
      </c>
    </row>
    <row r="3252" spans="1:65" s="16" customFormat="1" ht="11.25">
      <c r="B3252" s="228"/>
      <c r="C3252" s="229"/>
      <c r="D3252" s="189" t="s">
        <v>178</v>
      </c>
      <c r="E3252" s="230" t="s">
        <v>21</v>
      </c>
      <c r="F3252" s="231" t="s">
        <v>277</v>
      </c>
      <c r="G3252" s="229"/>
      <c r="H3252" s="232">
        <v>61.313000000000002</v>
      </c>
      <c r="I3252" s="233"/>
      <c r="J3252" s="229"/>
      <c r="K3252" s="229"/>
      <c r="L3252" s="234"/>
      <c r="M3252" s="235"/>
      <c r="N3252" s="236"/>
      <c r="O3252" s="236"/>
      <c r="P3252" s="236"/>
      <c r="Q3252" s="236"/>
      <c r="R3252" s="236"/>
      <c r="S3252" s="236"/>
      <c r="T3252" s="237"/>
      <c r="AT3252" s="238" t="s">
        <v>178</v>
      </c>
      <c r="AU3252" s="238" t="s">
        <v>87</v>
      </c>
      <c r="AV3252" s="16" t="s">
        <v>186</v>
      </c>
      <c r="AW3252" s="16" t="s">
        <v>38</v>
      </c>
      <c r="AX3252" s="16" t="s">
        <v>77</v>
      </c>
      <c r="AY3252" s="238" t="s">
        <v>165</v>
      </c>
    </row>
    <row r="3253" spans="1:65" s="14" customFormat="1" ht="11.25">
      <c r="B3253" s="207"/>
      <c r="C3253" s="208"/>
      <c r="D3253" s="189" t="s">
        <v>178</v>
      </c>
      <c r="E3253" s="209" t="s">
        <v>21</v>
      </c>
      <c r="F3253" s="210" t="s">
        <v>180</v>
      </c>
      <c r="G3253" s="208"/>
      <c r="H3253" s="211">
        <v>1447.069</v>
      </c>
      <c r="I3253" s="212"/>
      <c r="J3253" s="208"/>
      <c r="K3253" s="208"/>
      <c r="L3253" s="213"/>
      <c r="M3253" s="214"/>
      <c r="N3253" s="215"/>
      <c r="O3253" s="215"/>
      <c r="P3253" s="215"/>
      <c r="Q3253" s="215"/>
      <c r="R3253" s="215"/>
      <c r="S3253" s="215"/>
      <c r="T3253" s="216"/>
      <c r="AT3253" s="217" t="s">
        <v>178</v>
      </c>
      <c r="AU3253" s="217" t="s">
        <v>87</v>
      </c>
      <c r="AV3253" s="14" t="s">
        <v>172</v>
      </c>
      <c r="AW3253" s="14" t="s">
        <v>38</v>
      </c>
      <c r="AX3253" s="14" t="s">
        <v>85</v>
      </c>
      <c r="AY3253" s="217" t="s">
        <v>165</v>
      </c>
    </row>
    <row r="3254" spans="1:65" s="2" customFormat="1" ht="24.2" customHeight="1">
      <c r="A3254" s="37"/>
      <c r="B3254" s="38"/>
      <c r="C3254" s="176" t="s">
        <v>3929</v>
      </c>
      <c r="D3254" s="176" t="s">
        <v>167</v>
      </c>
      <c r="E3254" s="177" t="s">
        <v>3930</v>
      </c>
      <c r="F3254" s="178" t="s">
        <v>3931</v>
      </c>
      <c r="G3254" s="179" t="s">
        <v>170</v>
      </c>
      <c r="H3254" s="180">
        <v>671.34400000000005</v>
      </c>
      <c r="I3254" s="181"/>
      <c r="J3254" s="182">
        <f>ROUND(I3254*H3254,2)</f>
        <v>0</v>
      </c>
      <c r="K3254" s="178" t="s">
        <v>171</v>
      </c>
      <c r="L3254" s="42"/>
      <c r="M3254" s="183" t="s">
        <v>21</v>
      </c>
      <c r="N3254" s="184" t="s">
        <v>48</v>
      </c>
      <c r="O3254" s="67"/>
      <c r="P3254" s="185">
        <f>O3254*H3254</f>
        <v>0</v>
      </c>
      <c r="Q3254" s="185">
        <v>1.7000000000000001E-4</v>
      </c>
      <c r="R3254" s="185">
        <f>Q3254*H3254</f>
        <v>0.11412848000000002</v>
      </c>
      <c r="S3254" s="185">
        <v>0</v>
      </c>
      <c r="T3254" s="186">
        <f>S3254*H3254</f>
        <v>0</v>
      </c>
      <c r="U3254" s="37"/>
      <c r="V3254" s="37"/>
      <c r="W3254" s="37"/>
      <c r="X3254" s="37"/>
      <c r="Y3254" s="37"/>
      <c r="Z3254" s="37"/>
      <c r="AA3254" s="37"/>
      <c r="AB3254" s="37"/>
      <c r="AC3254" s="37"/>
      <c r="AD3254" s="37"/>
      <c r="AE3254" s="37"/>
      <c r="AR3254" s="187" t="s">
        <v>286</v>
      </c>
      <c r="AT3254" s="187" t="s">
        <v>167</v>
      </c>
      <c r="AU3254" s="187" t="s">
        <v>87</v>
      </c>
      <c r="AY3254" s="20" t="s">
        <v>165</v>
      </c>
      <c r="BE3254" s="188">
        <f>IF(N3254="základní",J3254,0)</f>
        <v>0</v>
      </c>
      <c r="BF3254" s="188">
        <f>IF(N3254="snížená",J3254,0)</f>
        <v>0</v>
      </c>
      <c r="BG3254" s="188">
        <f>IF(N3254="zákl. přenesená",J3254,0)</f>
        <v>0</v>
      </c>
      <c r="BH3254" s="188">
        <f>IF(N3254="sníž. přenesená",J3254,0)</f>
        <v>0</v>
      </c>
      <c r="BI3254" s="188">
        <f>IF(N3254="nulová",J3254,0)</f>
        <v>0</v>
      </c>
      <c r="BJ3254" s="20" t="s">
        <v>85</v>
      </c>
      <c r="BK3254" s="188">
        <f>ROUND(I3254*H3254,2)</f>
        <v>0</v>
      </c>
      <c r="BL3254" s="20" t="s">
        <v>286</v>
      </c>
      <c r="BM3254" s="187" t="s">
        <v>3932</v>
      </c>
    </row>
    <row r="3255" spans="1:65" s="2" customFormat="1" ht="19.5">
      <c r="A3255" s="37"/>
      <c r="B3255" s="38"/>
      <c r="C3255" s="39"/>
      <c r="D3255" s="189" t="s">
        <v>174</v>
      </c>
      <c r="E3255" s="39"/>
      <c r="F3255" s="190" t="s">
        <v>3933</v>
      </c>
      <c r="G3255" s="39"/>
      <c r="H3255" s="39"/>
      <c r="I3255" s="191"/>
      <c r="J3255" s="39"/>
      <c r="K3255" s="39"/>
      <c r="L3255" s="42"/>
      <c r="M3255" s="192"/>
      <c r="N3255" s="193"/>
      <c r="O3255" s="67"/>
      <c r="P3255" s="67"/>
      <c r="Q3255" s="67"/>
      <c r="R3255" s="67"/>
      <c r="S3255" s="67"/>
      <c r="T3255" s="68"/>
      <c r="U3255" s="37"/>
      <c r="V3255" s="37"/>
      <c r="W3255" s="37"/>
      <c r="X3255" s="37"/>
      <c r="Y3255" s="37"/>
      <c r="Z3255" s="37"/>
      <c r="AA3255" s="37"/>
      <c r="AB3255" s="37"/>
      <c r="AC3255" s="37"/>
      <c r="AD3255" s="37"/>
      <c r="AE3255" s="37"/>
      <c r="AT3255" s="20" t="s">
        <v>174</v>
      </c>
      <c r="AU3255" s="20" t="s">
        <v>87</v>
      </c>
    </row>
    <row r="3256" spans="1:65" s="2" customFormat="1" ht="11.25">
      <c r="A3256" s="37"/>
      <c r="B3256" s="38"/>
      <c r="C3256" s="39"/>
      <c r="D3256" s="194" t="s">
        <v>176</v>
      </c>
      <c r="E3256" s="39"/>
      <c r="F3256" s="195" t="s">
        <v>3934</v>
      </c>
      <c r="G3256" s="39"/>
      <c r="H3256" s="39"/>
      <c r="I3256" s="191"/>
      <c r="J3256" s="39"/>
      <c r="K3256" s="39"/>
      <c r="L3256" s="42"/>
      <c r="M3256" s="192"/>
      <c r="N3256" s="193"/>
      <c r="O3256" s="67"/>
      <c r="P3256" s="67"/>
      <c r="Q3256" s="67"/>
      <c r="R3256" s="67"/>
      <c r="S3256" s="67"/>
      <c r="T3256" s="68"/>
      <c r="U3256" s="37"/>
      <c r="V3256" s="37"/>
      <c r="W3256" s="37"/>
      <c r="X3256" s="37"/>
      <c r="Y3256" s="37"/>
      <c r="Z3256" s="37"/>
      <c r="AA3256" s="37"/>
      <c r="AB3256" s="37"/>
      <c r="AC3256" s="37"/>
      <c r="AD3256" s="37"/>
      <c r="AE3256" s="37"/>
      <c r="AT3256" s="20" t="s">
        <v>176</v>
      </c>
      <c r="AU3256" s="20" t="s">
        <v>87</v>
      </c>
    </row>
    <row r="3257" spans="1:65" s="15" customFormat="1" ht="11.25">
      <c r="B3257" s="218"/>
      <c r="C3257" s="219"/>
      <c r="D3257" s="189" t="s">
        <v>178</v>
      </c>
      <c r="E3257" s="220" t="s">
        <v>21</v>
      </c>
      <c r="F3257" s="221" t="s">
        <v>3935</v>
      </c>
      <c r="G3257" s="219"/>
      <c r="H3257" s="220" t="s">
        <v>21</v>
      </c>
      <c r="I3257" s="222"/>
      <c r="J3257" s="219"/>
      <c r="K3257" s="219"/>
      <c r="L3257" s="223"/>
      <c r="M3257" s="224"/>
      <c r="N3257" s="225"/>
      <c r="O3257" s="225"/>
      <c r="P3257" s="225"/>
      <c r="Q3257" s="225"/>
      <c r="R3257" s="225"/>
      <c r="S3257" s="225"/>
      <c r="T3257" s="226"/>
      <c r="AT3257" s="227" t="s">
        <v>178</v>
      </c>
      <c r="AU3257" s="227" t="s">
        <v>87</v>
      </c>
      <c r="AV3257" s="15" t="s">
        <v>85</v>
      </c>
      <c r="AW3257" s="15" t="s">
        <v>38</v>
      </c>
      <c r="AX3257" s="15" t="s">
        <v>77</v>
      </c>
      <c r="AY3257" s="227" t="s">
        <v>165</v>
      </c>
    </row>
    <row r="3258" spans="1:65" s="13" customFormat="1" ht="22.5">
      <c r="B3258" s="196"/>
      <c r="C3258" s="197"/>
      <c r="D3258" s="189" t="s">
        <v>178</v>
      </c>
      <c r="E3258" s="198" t="s">
        <v>21</v>
      </c>
      <c r="F3258" s="199" t="s">
        <v>3936</v>
      </c>
      <c r="G3258" s="197"/>
      <c r="H3258" s="200">
        <v>8.64</v>
      </c>
      <c r="I3258" s="201"/>
      <c r="J3258" s="197"/>
      <c r="K3258" s="197"/>
      <c r="L3258" s="202"/>
      <c r="M3258" s="203"/>
      <c r="N3258" s="204"/>
      <c r="O3258" s="204"/>
      <c r="P3258" s="204"/>
      <c r="Q3258" s="204"/>
      <c r="R3258" s="204"/>
      <c r="S3258" s="204"/>
      <c r="T3258" s="205"/>
      <c r="AT3258" s="206" t="s">
        <v>178</v>
      </c>
      <c r="AU3258" s="206" t="s">
        <v>87</v>
      </c>
      <c r="AV3258" s="13" t="s">
        <v>87</v>
      </c>
      <c r="AW3258" s="13" t="s">
        <v>38</v>
      </c>
      <c r="AX3258" s="13" t="s">
        <v>77</v>
      </c>
      <c r="AY3258" s="206" t="s">
        <v>165</v>
      </c>
    </row>
    <row r="3259" spans="1:65" s="13" customFormat="1" ht="22.5">
      <c r="B3259" s="196"/>
      <c r="C3259" s="197"/>
      <c r="D3259" s="189" t="s">
        <v>178</v>
      </c>
      <c r="E3259" s="198" t="s">
        <v>21</v>
      </c>
      <c r="F3259" s="199" t="s">
        <v>3937</v>
      </c>
      <c r="G3259" s="197"/>
      <c r="H3259" s="200">
        <v>7.1790000000000003</v>
      </c>
      <c r="I3259" s="201"/>
      <c r="J3259" s="197"/>
      <c r="K3259" s="197"/>
      <c r="L3259" s="202"/>
      <c r="M3259" s="203"/>
      <c r="N3259" s="204"/>
      <c r="O3259" s="204"/>
      <c r="P3259" s="204"/>
      <c r="Q3259" s="204"/>
      <c r="R3259" s="204"/>
      <c r="S3259" s="204"/>
      <c r="T3259" s="205"/>
      <c r="AT3259" s="206" t="s">
        <v>178</v>
      </c>
      <c r="AU3259" s="206" t="s">
        <v>87</v>
      </c>
      <c r="AV3259" s="13" t="s">
        <v>87</v>
      </c>
      <c r="AW3259" s="13" t="s">
        <v>38</v>
      </c>
      <c r="AX3259" s="13" t="s">
        <v>77</v>
      </c>
      <c r="AY3259" s="206" t="s">
        <v>165</v>
      </c>
    </row>
    <row r="3260" spans="1:65" s="15" customFormat="1" ht="11.25">
      <c r="B3260" s="218"/>
      <c r="C3260" s="219"/>
      <c r="D3260" s="189" t="s">
        <v>178</v>
      </c>
      <c r="E3260" s="220" t="s">
        <v>21</v>
      </c>
      <c r="F3260" s="221" t="s">
        <v>3938</v>
      </c>
      <c r="G3260" s="219"/>
      <c r="H3260" s="220" t="s">
        <v>21</v>
      </c>
      <c r="I3260" s="222"/>
      <c r="J3260" s="219"/>
      <c r="K3260" s="219"/>
      <c r="L3260" s="223"/>
      <c r="M3260" s="224"/>
      <c r="N3260" s="225"/>
      <c r="O3260" s="225"/>
      <c r="P3260" s="225"/>
      <c r="Q3260" s="225"/>
      <c r="R3260" s="225"/>
      <c r="S3260" s="225"/>
      <c r="T3260" s="226"/>
      <c r="AT3260" s="227" t="s">
        <v>178</v>
      </c>
      <c r="AU3260" s="227" t="s">
        <v>87</v>
      </c>
      <c r="AV3260" s="15" t="s">
        <v>85</v>
      </c>
      <c r="AW3260" s="15" t="s">
        <v>38</v>
      </c>
      <c r="AX3260" s="15" t="s">
        <v>77</v>
      </c>
      <c r="AY3260" s="227" t="s">
        <v>165</v>
      </c>
    </row>
    <row r="3261" spans="1:65" s="13" customFormat="1" ht="22.5">
      <c r="B3261" s="196"/>
      <c r="C3261" s="197"/>
      <c r="D3261" s="189" t="s">
        <v>178</v>
      </c>
      <c r="E3261" s="198" t="s">
        <v>21</v>
      </c>
      <c r="F3261" s="199" t="s">
        <v>3939</v>
      </c>
      <c r="G3261" s="197"/>
      <c r="H3261" s="200">
        <v>2.8719999999999999</v>
      </c>
      <c r="I3261" s="201"/>
      <c r="J3261" s="197"/>
      <c r="K3261" s="197"/>
      <c r="L3261" s="202"/>
      <c r="M3261" s="203"/>
      <c r="N3261" s="204"/>
      <c r="O3261" s="204"/>
      <c r="P3261" s="204"/>
      <c r="Q3261" s="204"/>
      <c r="R3261" s="204"/>
      <c r="S3261" s="204"/>
      <c r="T3261" s="205"/>
      <c r="AT3261" s="206" t="s">
        <v>178</v>
      </c>
      <c r="AU3261" s="206" t="s">
        <v>87</v>
      </c>
      <c r="AV3261" s="13" t="s">
        <v>87</v>
      </c>
      <c r="AW3261" s="13" t="s">
        <v>38</v>
      </c>
      <c r="AX3261" s="13" t="s">
        <v>77</v>
      </c>
      <c r="AY3261" s="206" t="s">
        <v>165</v>
      </c>
    </row>
    <row r="3262" spans="1:65" s="13" customFormat="1" ht="22.5">
      <c r="B3262" s="196"/>
      <c r="C3262" s="197"/>
      <c r="D3262" s="189" t="s">
        <v>178</v>
      </c>
      <c r="E3262" s="198" t="s">
        <v>21</v>
      </c>
      <c r="F3262" s="199" t="s">
        <v>3940</v>
      </c>
      <c r="G3262" s="197"/>
      <c r="H3262" s="200">
        <v>3.9670000000000001</v>
      </c>
      <c r="I3262" s="201"/>
      <c r="J3262" s="197"/>
      <c r="K3262" s="197"/>
      <c r="L3262" s="202"/>
      <c r="M3262" s="203"/>
      <c r="N3262" s="204"/>
      <c r="O3262" s="204"/>
      <c r="P3262" s="204"/>
      <c r="Q3262" s="204"/>
      <c r="R3262" s="204"/>
      <c r="S3262" s="204"/>
      <c r="T3262" s="205"/>
      <c r="AT3262" s="206" t="s">
        <v>178</v>
      </c>
      <c r="AU3262" s="206" t="s">
        <v>87</v>
      </c>
      <c r="AV3262" s="13" t="s">
        <v>87</v>
      </c>
      <c r="AW3262" s="13" t="s">
        <v>38</v>
      </c>
      <c r="AX3262" s="13" t="s">
        <v>77</v>
      </c>
      <c r="AY3262" s="206" t="s">
        <v>165</v>
      </c>
    </row>
    <row r="3263" spans="1:65" s="13" customFormat="1" ht="22.5">
      <c r="B3263" s="196"/>
      <c r="C3263" s="197"/>
      <c r="D3263" s="189" t="s">
        <v>178</v>
      </c>
      <c r="E3263" s="198" t="s">
        <v>21</v>
      </c>
      <c r="F3263" s="199" t="s">
        <v>3941</v>
      </c>
      <c r="G3263" s="197"/>
      <c r="H3263" s="200">
        <v>8.2569999999999997</v>
      </c>
      <c r="I3263" s="201"/>
      <c r="J3263" s="197"/>
      <c r="K3263" s="197"/>
      <c r="L3263" s="202"/>
      <c r="M3263" s="203"/>
      <c r="N3263" s="204"/>
      <c r="O3263" s="204"/>
      <c r="P3263" s="204"/>
      <c r="Q3263" s="204"/>
      <c r="R3263" s="204"/>
      <c r="S3263" s="204"/>
      <c r="T3263" s="205"/>
      <c r="AT3263" s="206" t="s">
        <v>178</v>
      </c>
      <c r="AU3263" s="206" t="s">
        <v>87</v>
      </c>
      <c r="AV3263" s="13" t="s">
        <v>87</v>
      </c>
      <c r="AW3263" s="13" t="s">
        <v>38</v>
      </c>
      <c r="AX3263" s="13" t="s">
        <v>77</v>
      </c>
      <c r="AY3263" s="206" t="s">
        <v>165</v>
      </c>
    </row>
    <row r="3264" spans="1:65" s="13" customFormat="1" ht="22.5">
      <c r="B3264" s="196"/>
      <c r="C3264" s="197"/>
      <c r="D3264" s="189" t="s">
        <v>178</v>
      </c>
      <c r="E3264" s="198" t="s">
        <v>21</v>
      </c>
      <c r="F3264" s="199" t="s">
        <v>3942</v>
      </c>
      <c r="G3264" s="197"/>
      <c r="H3264" s="200">
        <v>3.798</v>
      </c>
      <c r="I3264" s="201"/>
      <c r="J3264" s="197"/>
      <c r="K3264" s="197"/>
      <c r="L3264" s="202"/>
      <c r="M3264" s="203"/>
      <c r="N3264" s="204"/>
      <c r="O3264" s="204"/>
      <c r="P3264" s="204"/>
      <c r="Q3264" s="204"/>
      <c r="R3264" s="204"/>
      <c r="S3264" s="204"/>
      <c r="T3264" s="205"/>
      <c r="AT3264" s="206" t="s">
        <v>178</v>
      </c>
      <c r="AU3264" s="206" t="s">
        <v>87</v>
      </c>
      <c r="AV3264" s="13" t="s">
        <v>87</v>
      </c>
      <c r="AW3264" s="13" t="s">
        <v>38</v>
      </c>
      <c r="AX3264" s="13" t="s">
        <v>77</v>
      </c>
      <c r="AY3264" s="206" t="s">
        <v>165</v>
      </c>
    </row>
    <row r="3265" spans="2:51" s="13" customFormat="1" ht="22.5">
      <c r="B3265" s="196"/>
      <c r="C3265" s="197"/>
      <c r="D3265" s="189" t="s">
        <v>178</v>
      </c>
      <c r="E3265" s="198" t="s">
        <v>21</v>
      </c>
      <c r="F3265" s="199" t="s">
        <v>3943</v>
      </c>
      <c r="G3265" s="197"/>
      <c r="H3265" s="200">
        <v>2.75</v>
      </c>
      <c r="I3265" s="201"/>
      <c r="J3265" s="197"/>
      <c r="K3265" s="197"/>
      <c r="L3265" s="202"/>
      <c r="M3265" s="203"/>
      <c r="N3265" s="204"/>
      <c r="O3265" s="204"/>
      <c r="P3265" s="204"/>
      <c r="Q3265" s="204"/>
      <c r="R3265" s="204"/>
      <c r="S3265" s="204"/>
      <c r="T3265" s="205"/>
      <c r="AT3265" s="206" t="s">
        <v>178</v>
      </c>
      <c r="AU3265" s="206" t="s">
        <v>87</v>
      </c>
      <c r="AV3265" s="13" t="s">
        <v>87</v>
      </c>
      <c r="AW3265" s="13" t="s">
        <v>38</v>
      </c>
      <c r="AX3265" s="13" t="s">
        <v>77</v>
      </c>
      <c r="AY3265" s="206" t="s">
        <v>165</v>
      </c>
    </row>
    <row r="3266" spans="2:51" s="13" customFormat="1" ht="22.5">
      <c r="B3266" s="196"/>
      <c r="C3266" s="197"/>
      <c r="D3266" s="189" t="s">
        <v>178</v>
      </c>
      <c r="E3266" s="198" t="s">
        <v>21</v>
      </c>
      <c r="F3266" s="199" t="s">
        <v>3944</v>
      </c>
      <c r="G3266" s="197"/>
      <c r="H3266" s="200">
        <v>4.0940000000000003</v>
      </c>
      <c r="I3266" s="201"/>
      <c r="J3266" s="197"/>
      <c r="K3266" s="197"/>
      <c r="L3266" s="202"/>
      <c r="M3266" s="203"/>
      <c r="N3266" s="204"/>
      <c r="O3266" s="204"/>
      <c r="P3266" s="204"/>
      <c r="Q3266" s="204"/>
      <c r="R3266" s="204"/>
      <c r="S3266" s="204"/>
      <c r="T3266" s="205"/>
      <c r="AT3266" s="206" t="s">
        <v>178</v>
      </c>
      <c r="AU3266" s="206" t="s">
        <v>87</v>
      </c>
      <c r="AV3266" s="13" t="s">
        <v>87</v>
      </c>
      <c r="AW3266" s="13" t="s">
        <v>38</v>
      </c>
      <c r="AX3266" s="13" t="s">
        <v>77</v>
      </c>
      <c r="AY3266" s="206" t="s">
        <v>165</v>
      </c>
    </row>
    <row r="3267" spans="2:51" s="13" customFormat="1" ht="22.5">
      <c r="B3267" s="196"/>
      <c r="C3267" s="197"/>
      <c r="D3267" s="189" t="s">
        <v>178</v>
      </c>
      <c r="E3267" s="198" t="s">
        <v>21</v>
      </c>
      <c r="F3267" s="199" t="s">
        <v>3945</v>
      </c>
      <c r="G3267" s="197"/>
      <c r="H3267" s="200">
        <v>1.28</v>
      </c>
      <c r="I3267" s="201"/>
      <c r="J3267" s="197"/>
      <c r="K3267" s="197"/>
      <c r="L3267" s="202"/>
      <c r="M3267" s="203"/>
      <c r="N3267" s="204"/>
      <c r="O3267" s="204"/>
      <c r="P3267" s="204"/>
      <c r="Q3267" s="204"/>
      <c r="R3267" s="204"/>
      <c r="S3267" s="204"/>
      <c r="T3267" s="205"/>
      <c r="AT3267" s="206" t="s">
        <v>178</v>
      </c>
      <c r="AU3267" s="206" t="s">
        <v>87</v>
      </c>
      <c r="AV3267" s="13" t="s">
        <v>87</v>
      </c>
      <c r="AW3267" s="13" t="s">
        <v>38</v>
      </c>
      <c r="AX3267" s="13" t="s">
        <v>77</v>
      </c>
      <c r="AY3267" s="206" t="s">
        <v>165</v>
      </c>
    </row>
    <row r="3268" spans="2:51" s="16" customFormat="1" ht="11.25">
      <c r="B3268" s="228"/>
      <c r="C3268" s="229"/>
      <c r="D3268" s="189" t="s">
        <v>178</v>
      </c>
      <c r="E3268" s="230" t="s">
        <v>21</v>
      </c>
      <c r="F3268" s="231" t="s">
        <v>277</v>
      </c>
      <c r="G3268" s="229"/>
      <c r="H3268" s="232">
        <v>42.837000000000003</v>
      </c>
      <c r="I3268" s="233"/>
      <c r="J3268" s="229"/>
      <c r="K3268" s="229"/>
      <c r="L3268" s="234"/>
      <c r="M3268" s="235"/>
      <c r="N3268" s="236"/>
      <c r="O3268" s="236"/>
      <c r="P3268" s="236"/>
      <c r="Q3268" s="236"/>
      <c r="R3268" s="236"/>
      <c r="S3268" s="236"/>
      <c r="T3268" s="237"/>
      <c r="AT3268" s="238" t="s">
        <v>178</v>
      </c>
      <c r="AU3268" s="238" t="s">
        <v>87</v>
      </c>
      <c r="AV3268" s="16" t="s">
        <v>186</v>
      </c>
      <c r="AW3268" s="16" t="s">
        <v>38</v>
      </c>
      <c r="AX3268" s="16" t="s">
        <v>77</v>
      </c>
      <c r="AY3268" s="238" t="s">
        <v>165</v>
      </c>
    </row>
    <row r="3269" spans="2:51" s="13" customFormat="1" ht="22.5">
      <c r="B3269" s="196"/>
      <c r="C3269" s="197"/>
      <c r="D3269" s="189" t="s">
        <v>178</v>
      </c>
      <c r="E3269" s="198" t="s">
        <v>21</v>
      </c>
      <c r="F3269" s="199" t="s">
        <v>3946</v>
      </c>
      <c r="G3269" s="197"/>
      <c r="H3269" s="200">
        <v>1.44</v>
      </c>
      <c r="I3269" s="201"/>
      <c r="J3269" s="197"/>
      <c r="K3269" s="197"/>
      <c r="L3269" s="202"/>
      <c r="M3269" s="203"/>
      <c r="N3269" s="204"/>
      <c r="O3269" s="204"/>
      <c r="P3269" s="204"/>
      <c r="Q3269" s="204"/>
      <c r="R3269" s="204"/>
      <c r="S3269" s="204"/>
      <c r="T3269" s="205"/>
      <c r="AT3269" s="206" t="s">
        <v>178</v>
      </c>
      <c r="AU3269" s="206" t="s">
        <v>87</v>
      </c>
      <c r="AV3269" s="13" t="s">
        <v>87</v>
      </c>
      <c r="AW3269" s="13" t="s">
        <v>38</v>
      </c>
      <c r="AX3269" s="13" t="s">
        <v>77</v>
      </c>
      <c r="AY3269" s="206" t="s">
        <v>165</v>
      </c>
    </row>
    <row r="3270" spans="2:51" s="13" customFormat="1" ht="22.5">
      <c r="B3270" s="196"/>
      <c r="C3270" s="197"/>
      <c r="D3270" s="189" t="s">
        <v>178</v>
      </c>
      <c r="E3270" s="198" t="s">
        <v>21</v>
      </c>
      <c r="F3270" s="199" t="s">
        <v>3947</v>
      </c>
      <c r="G3270" s="197"/>
      <c r="H3270" s="200">
        <v>1.47</v>
      </c>
      <c r="I3270" s="201"/>
      <c r="J3270" s="197"/>
      <c r="K3270" s="197"/>
      <c r="L3270" s="202"/>
      <c r="M3270" s="203"/>
      <c r="N3270" s="204"/>
      <c r="O3270" s="204"/>
      <c r="P3270" s="204"/>
      <c r="Q3270" s="204"/>
      <c r="R3270" s="204"/>
      <c r="S3270" s="204"/>
      <c r="T3270" s="205"/>
      <c r="AT3270" s="206" t="s">
        <v>178</v>
      </c>
      <c r="AU3270" s="206" t="s">
        <v>87</v>
      </c>
      <c r="AV3270" s="13" t="s">
        <v>87</v>
      </c>
      <c r="AW3270" s="13" t="s">
        <v>38</v>
      </c>
      <c r="AX3270" s="13" t="s">
        <v>77</v>
      </c>
      <c r="AY3270" s="206" t="s">
        <v>165</v>
      </c>
    </row>
    <row r="3271" spans="2:51" s="13" customFormat="1" ht="22.5">
      <c r="B3271" s="196"/>
      <c r="C3271" s="197"/>
      <c r="D3271" s="189" t="s">
        <v>178</v>
      </c>
      <c r="E3271" s="198" t="s">
        <v>21</v>
      </c>
      <c r="F3271" s="199" t="s">
        <v>3948</v>
      </c>
      <c r="G3271" s="197"/>
      <c r="H3271" s="200">
        <v>1.44</v>
      </c>
      <c r="I3271" s="201"/>
      <c r="J3271" s="197"/>
      <c r="K3271" s="197"/>
      <c r="L3271" s="202"/>
      <c r="M3271" s="203"/>
      <c r="N3271" s="204"/>
      <c r="O3271" s="204"/>
      <c r="P3271" s="204"/>
      <c r="Q3271" s="204"/>
      <c r="R3271" s="204"/>
      <c r="S3271" s="204"/>
      <c r="T3271" s="205"/>
      <c r="AT3271" s="206" t="s">
        <v>178</v>
      </c>
      <c r="AU3271" s="206" t="s">
        <v>87</v>
      </c>
      <c r="AV3271" s="13" t="s">
        <v>87</v>
      </c>
      <c r="AW3271" s="13" t="s">
        <v>38</v>
      </c>
      <c r="AX3271" s="13" t="s">
        <v>77</v>
      </c>
      <c r="AY3271" s="206" t="s">
        <v>165</v>
      </c>
    </row>
    <row r="3272" spans="2:51" s="13" customFormat="1" ht="22.5">
      <c r="B3272" s="196"/>
      <c r="C3272" s="197"/>
      <c r="D3272" s="189" t="s">
        <v>178</v>
      </c>
      <c r="E3272" s="198" t="s">
        <v>21</v>
      </c>
      <c r="F3272" s="199" t="s">
        <v>3949</v>
      </c>
      <c r="G3272" s="197"/>
      <c r="H3272" s="200">
        <v>2.94</v>
      </c>
      <c r="I3272" s="201"/>
      <c r="J3272" s="197"/>
      <c r="K3272" s="197"/>
      <c r="L3272" s="202"/>
      <c r="M3272" s="203"/>
      <c r="N3272" s="204"/>
      <c r="O3272" s="204"/>
      <c r="P3272" s="204"/>
      <c r="Q3272" s="204"/>
      <c r="R3272" s="204"/>
      <c r="S3272" s="204"/>
      <c r="T3272" s="205"/>
      <c r="AT3272" s="206" t="s">
        <v>178</v>
      </c>
      <c r="AU3272" s="206" t="s">
        <v>87</v>
      </c>
      <c r="AV3272" s="13" t="s">
        <v>87</v>
      </c>
      <c r="AW3272" s="13" t="s">
        <v>38</v>
      </c>
      <c r="AX3272" s="13" t="s">
        <v>77</v>
      </c>
      <c r="AY3272" s="206" t="s">
        <v>165</v>
      </c>
    </row>
    <row r="3273" spans="2:51" s="13" customFormat="1" ht="22.5">
      <c r="B3273" s="196"/>
      <c r="C3273" s="197"/>
      <c r="D3273" s="189" t="s">
        <v>178</v>
      </c>
      <c r="E3273" s="198" t="s">
        <v>21</v>
      </c>
      <c r="F3273" s="199" t="s">
        <v>3950</v>
      </c>
      <c r="G3273" s="197"/>
      <c r="H3273" s="200">
        <v>4.41</v>
      </c>
      <c r="I3273" s="201"/>
      <c r="J3273" s="197"/>
      <c r="K3273" s="197"/>
      <c r="L3273" s="202"/>
      <c r="M3273" s="203"/>
      <c r="N3273" s="204"/>
      <c r="O3273" s="204"/>
      <c r="P3273" s="204"/>
      <c r="Q3273" s="204"/>
      <c r="R3273" s="204"/>
      <c r="S3273" s="204"/>
      <c r="T3273" s="205"/>
      <c r="AT3273" s="206" t="s">
        <v>178</v>
      </c>
      <c r="AU3273" s="206" t="s">
        <v>87</v>
      </c>
      <c r="AV3273" s="13" t="s">
        <v>87</v>
      </c>
      <c r="AW3273" s="13" t="s">
        <v>38</v>
      </c>
      <c r="AX3273" s="13" t="s">
        <v>77</v>
      </c>
      <c r="AY3273" s="206" t="s">
        <v>165</v>
      </c>
    </row>
    <row r="3274" spans="2:51" s="13" customFormat="1" ht="22.5">
      <c r="B3274" s="196"/>
      <c r="C3274" s="197"/>
      <c r="D3274" s="189" t="s">
        <v>178</v>
      </c>
      <c r="E3274" s="198" t="s">
        <v>21</v>
      </c>
      <c r="F3274" s="199" t="s">
        <v>3951</v>
      </c>
      <c r="G3274" s="197"/>
      <c r="H3274" s="200">
        <v>11.025</v>
      </c>
      <c r="I3274" s="201"/>
      <c r="J3274" s="197"/>
      <c r="K3274" s="197"/>
      <c r="L3274" s="202"/>
      <c r="M3274" s="203"/>
      <c r="N3274" s="204"/>
      <c r="O3274" s="204"/>
      <c r="P3274" s="204"/>
      <c r="Q3274" s="204"/>
      <c r="R3274" s="204"/>
      <c r="S3274" s="204"/>
      <c r="T3274" s="205"/>
      <c r="AT3274" s="206" t="s">
        <v>178</v>
      </c>
      <c r="AU3274" s="206" t="s">
        <v>87</v>
      </c>
      <c r="AV3274" s="13" t="s">
        <v>87</v>
      </c>
      <c r="AW3274" s="13" t="s">
        <v>38</v>
      </c>
      <c r="AX3274" s="13" t="s">
        <v>77</v>
      </c>
      <c r="AY3274" s="206" t="s">
        <v>165</v>
      </c>
    </row>
    <row r="3275" spans="2:51" s="13" customFormat="1" ht="22.5">
      <c r="B3275" s="196"/>
      <c r="C3275" s="197"/>
      <c r="D3275" s="189" t="s">
        <v>178</v>
      </c>
      <c r="E3275" s="198" t="s">
        <v>21</v>
      </c>
      <c r="F3275" s="199" t="s">
        <v>3952</v>
      </c>
      <c r="G3275" s="197"/>
      <c r="H3275" s="200">
        <v>4.41</v>
      </c>
      <c r="I3275" s="201"/>
      <c r="J3275" s="197"/>
      <c r="K3275" s="197"/>
      <c r="L3275" s="202"/>
      <c r="M3275" s="203"/>
      <c r="N3275" s="204"/>
      <c r="O3275" s="204"/>
      <c r="P3275" s="204"/>
      <c r="Q3275" s="204"/>
      <c r="R3275" s="204"/>
      <c r="S3275" s="204"/>
      <c r="T3275" s="205"/>
      <c r="AT3275" s="206" t="s">
        <v>178</v>
      </c>
      <c r="AU3275" s="206" t="s">
        <v>87</v>
      </c>
      <c r="AV3275" s="13" t="s">
        <v>87</v>
      </c>
      <c r="AW3275" s="13" t="s">
        <v>38</v>
      </c>
      <c r="AX3275" s="13" t="s">
        <v>77</v>
      </c>
      <c r="AY3275" s="206" t="s">
        <v>165</v>
      </c>
    </row>
    <row r="3276" spans="2:51" s="13" customFormat="1" ht="22.5">
      <c r="B3276" s="196"/>
      <c r="C3276" s="197"/>
      <c r="D3276" s="189" t="s">
        <v>178</v>
      </c>
      <c r="E3276" s="198" t="s">
        <v>21</v>
      </c>
      <c r="F3276" s="199" t="s">
        <v>3953</v>
      </c>
      <c r="G3276" s="197"/>
      <c r="H3276" s="200">
        <v>4.41</v>
      </c>
      <c r="I3276" s="201"/>
      <c r="J3276" s="197"/>
      <c r="K3276" s="197"/>
      <c r="L3276" s="202"/>
      <c r="M3276" s="203"/>
      <c r="N3276" s="204"/>
      <c r="O3276" s="204"/>
      <c r="P3276" s="204"/>
      <c r="Q3276" s="204"/>
      <c r="R3276" s="204"/>
      <c r="S3276" s="204"/>
      <c r="T3276" s="205"/>
      <c r="AT3276" s="206" t="s">
        <v>178</v>
      </c>
      <c r="AU3276" s="206" t="s">
        <v>87</v>
      </c>
      <c r="AV3276" s="13" t="s">
        <v>87</v>
      </c>
      <c r="AW3276" s="13" t="s">
        <v>38</v>
      </c>
      <c r="AX3276" s="13" t="s">
        <v>77</v>
      </c>
      <c r="AY3276" s="206" t="s">
        <v>165</v>
      </c>
    </row>
    <row r="3277" spans="2:51" s="13" customFormat="1" ht="22.5">
      <c r="B3277" s="196"/>
      <c r="C3277" s="197"/>
      <c r="D3277" s="189" t="s">
        <v>178</v>
      </c>
      <c r="E3277" s="198" t="s">
        <v>21</v>
      </c>
      <c r="F3277" s="199" t="s">
        <v>3954</v>
      </c>
      <c r="G3277" s="197"/>
      <c r="H3277" s="200">
        <v>2.16</v>
      </c>
      <c r="I3277" s="201"/>
      <c r="J3277" s="197"/>
      <c r="K3277" s="197"/>
      <c r="L3277" s="202"/>
      <c r="M3277" s="203"/>
      <c r="N3277" s="204"/>
      <c r="O3277" s="204"/>
      <c r="P3277" s="204"/>
      <c r="Q3277" s="204"/>
      <c r="R3277" s="204"/>
      <c r="S3277" s="204"/>
      <c r="T3277" s="205"/>
      <c r="AT3277" s="206" t="s">
        <v>178</v>
      </c>
      <c r="AU3277" s="206" t="s">
        <v>87</v>
      </c>
      <c r="AV3277" s="13" t="s">
        <v>87</v>
      </c>
      <c r="AW3277" s="13" t="s">
        <v>38</v>
      </c>
      <c r="AX3277" s="13" t="s">
        <v>77</v>
      </c>
      <c r="AY3277" s="206" t="s">
        <v>165</v>
      </c>
    </row>
    <row r="3278" spans="2:51" s="13" customFormat="1" ht="22.5">
      <c r="B3278" s="196"/>
      <c r="C3278" s="197"/>
      <c r="D3278" s="189" t="s">
        <v>178</v>
      </c>
      <c r="E3278" s="198" t="s">
        <v>21</v>
      </c>
      <c r="F3278" s="199" t="s">
        <v>3955</v>
      </c>
      <c r="G3278" s="197"/>
      <c r="H3278" s="200">
        <v>2.16</v>
      </c>
      <c r="I3278" s="201"/>
      <c r="J3278" s="197"/>
      <c r="K3278" s="197"/>
      <c r="L3278" s="202"/>
      <c r="M3278" s="203"/>
      <c r="N3278" s="204"/>
      <c r="O3278" s="204"/>
      <c r="P3278" s="204"/>
      <c r="Q3278" s="204"/>
      <c r="R3278" s="204"/>
      <c r="S3278" s="204"/>
      <c r="T3278" s="205"/>
      <c r="AT3278" s="206" t="s">
        <v>178</v>
      </c>
      <c r="AU3278" s="206" t="s">
        <v>87</v>
      </c>
      <c r="AV3278" s="13" t="s">
        <v>87</v>
      </c>
      <c r="AW3278" s="13" t="s">
        <v>38</v>
      </c>
      <c r="AX3278" s="13" t="s">
        <v>77</v>
      </c>
      <c r="AY3278" s="206" t="s">
        <v>165</v>
      </c>
    </row>
    <row r="3279" spans="2:51" s="13" customFormat="1" ht="22.5">
      <c r="B3279" s="196"/>
      <c r="C3279" s="197"/>
      <c r="D3279" s="189" t="s">
        <v>178</v>
      </c>
      <c r="E3279" s="198" t="s">
        <v>21</v>
      </c>
      <c r="F3279" s="199" t="s">
        <v>3956</v>
      </c>
      <c r="G3279" s="197"/>
      <c r="H3279" s="200">
        <v>2.16</v>
      </c>
      <c r="I3279" s="201"/>
      <c r="J3279" s="197"/>
      <c r="K3279" s="197"/>
      <c r="L3279" s="202"/>
      <c r="M3279" s="203"/>
      <c r="N3279" s="204"/>
      <c r="O3279" s="204"/>
      <c r="P3279" s="204"/>
      <c r="Q3279" s="204"/>
      <c r="R3279" s="204"/>
      <c r="S3279" s="204"/>
      <c r="T3279" s="205"/>
      <c r="AT3279" s="206" t="s">
        <v>178</v>
      </c>
      <c r="AU3279" s="206" t="s">
        <v>87</v>
      </c>
      <c r="AV3279" s="13" t="s">
        <v>87</v>
      </c>
      <c r="AW3279" s="13" t="s">
        <v>38</v>
      </c>
      <c r="AX3279" s="13" t="s">
        <v>77</v>
      </c>
      <c r="AY3279" s="206" t="s">
        <v>165</v>
      </c>
    </row>
    <row r="3280" spans="2:51" s="13" customFormat="1" ht="22.5">
      <c r="B3280" s="196"/>
      <c r="C3280" s="197"/>
      <c r="D3280" s="189" t="s">
        <v>178</v>
      </c>
      <c r="E3280" s="198" t="s">
        <v>21</v>
      </c>
      <c r="F3280" s="199" t="s">
        <v>3957</v>
      </c>
      <c r="G3280" s="197"/>
      <c r="H3280" s="200">
        <v>5.28</v>
      </c>
      <c r="I3280" s="201"/>
      <c r="J3280" s="197"/>
      <c r="K3280" s="197"/>
      <c r="L3280" s="202"/>
      <c r="M3280" s="203"/>
      <c r="N3280" s="204"/>
      <c r="O3280" s="204"/>
      <c r="P3280" s="204"/>
      <c r="Q3280" s="204"/>
      <c r="R3280" s="204"/>
      <c r="S3280" s="204"/>
      <c r="T3280" s="205"/>
      <c r="AT3280" s="206" t="s">
        <v>178</v>
      </c>
      <c r="AU3280" s="206" t="s">
        <v>87</v>
      </c>
      <c r="AV3280" s="13" t="s">
        <v>87</v>
      </c>
      <c r="AW3280" s="13" t="s">
        <v>38</v>
      </c>
      <c r="AX3280" s="13" t="s">
        <v>77</v>
      </c>
      <c r="AY3280" s="206" t="s">
        <v>165</v>
      </c>
    </row>
    <row r="3281" spans="2:51" s="13" customFormat="1" ht="22.5">
      <c r="B3281" s="196"/>
      <c r="C3281" s="197"/>
      <c r="D3281" s="189" t="s">
        <v>178</v>
      </c>
      <c r="E3281" s="198" t="s">
        <v>21</v>
      </c>
      <c r="F3281" s="199" t="s">
        <v>3958</v>
      </c>
      <c r="G3281" s="197"/>
      <c r="H3281" s="200">
        <v>2.64</v>
      </c>
      <c r="I3281" s="201"/>
      <c r="J3281" s="197"/>
      <c r="K3281" s="197"/>
      <c r="L3281" s="202"/>
      <c r="M3281" s="203"/>
      <c r="N3281" s="204"/>
      <c r="O3281" s="204"/>
      <c r="P3281" s="204"/>
      <c r="Q3281" s="204"/>
      <c r="R3281" s="204"/>
      <c r="S3281" s="204"/>
      <c r="T3281" s="205"/>
      <c r="AT3281" s="206" t="s">
        <v>178</v>
      </c>
      <c r="AU3281" s="206" t="s">
        <v>87</v>
      </c>
      <c r="AV3281" s="13" t="s">
        <v>87</v>
      </c>
      <c r="AW3281" s="13" t="s">
        <v>38</v>
      </c>
      <c r="AX3281" s="13" t="s">
        <v>77</v>
      </c>
      <c r="AY3281" s="206" t="s">
        <v>165</v>
      </c>
    </row>
    <row r="3282" spans="2:51" s="13" customFormat="1" ht="22.5">
      <c r="B3282" s="196"/>
      <c r="C3282" s="197"/>
      <c r="D3282" s="189" t="s">
        <v>178</v>
      </c>
      <c r="E3282" s="198" t="s">
        <v>21</v>
      </c>
      <c r="F3282" s="199" t="s">
        <v>3959</v>
      </c>
      <c r="G3282" s="197"/>
      <c r="H3282" s="200">
        <v>1.32</v>
      </c>
      <c r="I3282" s="201"/>
      <c r="J3282" s="197"/>
      <c r="K3282" s="197"/>
      <c r="L3282" s="202"/>
      <c r="M3282" s="203"/>
      <c r="N3282" s="204"/>
      <c r="O3282" s="204"/>
      <c r="P3282" s="204"/>
      <c r="Q3282" s="204"/>
      <c r="R3282" s="204"/>
      <c r="S3282" s="204"/>
      <c r="T3282" s="205"/>
      <c r="AT3282" s="206" t="s">
        <v>178</v>
      </c>
      <c r="AU3282" s="206" t="s">
        <v>87</v>
      </c>
      <c r="AV3282" s="13" t="s">
        <v>87</v>
      </c>
      <c r="AW3282" s="13" t="s">
        <v>38</v>
      </c>
      <c r="AX3282" s="13" t="s">
        <v>77</v>
      </c>
      <c r="AY3282" s="206" t="s">
        <v>165</v>
      </c>
    </row>
    <row r="3283" spans="2:51" s="13" customFormat="1" ht="22.5">
      <c r="B3283" s="196"/>
      <c r="C3283" s="197"/>
      <c r="D3283" s="189" t="s">
        <v>178</v>
      </c>
      <c r="E3283" s="198" t="s">
        <v>21</v>
      </c>
      <c r="F3283" s="199" t="s">
        <v>3960</v>
      </c>
      <c r="G3283" s="197"/>
      <c r="H3283" s="200">
        <v>2.1150000000000002</v>
      </c>
      <c r="I3283" s="201"/>
      <c r="J3283" s="197"/>
      <c r="K3283" s="197"/>
      <c r="L3283" s="202"/>
      <c r="M3283" s="203"/>
      <c r="N3283" s="204"/>
      <c r="O3283" s="204"/>
      <c r="P3283" s="204"/>
      <c r="Q3283" s="204"/>
      <c r="R3283" s="204"/>
      <c r="S3283" s="204"/>
      <c r="T3283" s="205"/>
      <c r="AT3283" s="206" t="s">
        <v>178</v>
      </c>
      <c r="AU3283" s="206" t="s">
        <v>87</v>
      </c>
      <c r="AV3283" s="13" t="s">
        <v>87</v>
      </c>
      <c r="AW3283" s="13" t="s">
        <v>38</v>
      </c>
      <c r="AX3283" s="13" t="s">
        <v>77</v>
      </c>
      <c r="AY3283" s="206" t="s">
        <v>165</v>
      </c>
    </row>
    <row r="3284" spans="2:51" s="13" customFormat="1" ht="22.5">
      <c r="B3284" s="196"/>
      <c r="C3284" s="197"/>
      <c r="D3284" s="189" t="s">
        <v>178</v>
      </c>
      <c r="E3284" s="198" t="s">
        <v>21</v>
      </c>
      <c r="F3284" s="199" t="s">
        <v>3961</v>
      </c>
      <c r="G3284" s="197"/>
      <c r="H3284" s="200">
        <v>2.3650000000000002</v>
      </c>
      <c r="I3284" s="201"/>
      <c r="J3284" s="197"/>
      <c r="K3284" s="197"/>
      <c r="L3284" s="202"/>
      <c r="M3284" s="203"/>
      <c r="N3284" s="204"/>
      <c r="O3284" s="204"/>
      <c r="P3284" s="204"/>
      <c r="Q3284" s="204"/>
      <c r="R3284" s="204"/>
      <c r="S3284" s="204"/>
      <c r="T3284" s="205"/>
      <c r="AT3284" s="206" t="s">
        <v>178</v>
      </c>
      <c r="AU3284" s="206" t="s">
        <v>87</v>
      </c>
      <c r="AV3284" s="13" t="s">
        <v>87</v>
      </c>
      <c r="AW3284" s="13" t="s">
        <v>38</v>
      </c>
      <c r="AX3284" s="13" t="s">
        <v>77</v>
      </c>
      <c r="AY3284" s="206" t="s">
        <v>165</v>
      </c>
    </row>
    <row r="3285" spans="2:51" s="13" customFormat="1" ht="22.5">
      <c r="B3285" s="196"/>
      <c r="C3285" s="197"/>
      <c r="D3285" s="189" t="s">
        <v>178</v>
      </c>
      <c r="E3285" s="198" t="s">
        <v>21</v>
      </c>
      <c r="F3285" s="199" t="s">
        <v>3962</v>
      </c>
      <c r="G3285" s="197"/>
      <c r="H3285" s="200">
        <v>1.44</v>
      </c>
      <c r="I3285" s="201"/>
      <c r="J3285" s="197"/>
      <c r="K3285" s="197"/>
      <c r="L3285" s="202"/>
      <c r="M3285" s="203"/>
      <c r="N3285" s="204"/>
      <c r="O3285" s="204"/>
      <c r="P3285" s="204"/>
      <c r="Q3285" s="204"/>
      <c r="R3285" s="204"/>
      <c r="S3285" s="204"/>
      <c r="T3285" s="205"/>
      <c r="AT3285" s="206" t="s">
        <v>178</v>
      </c>
      <c r="AU3285" s="206" t="s">
        <v>87</v>
      </c>
      <c r="AV3285" s="13" t="s">
        <v>87</v>
      </c>
      <c r="AW3285" s="13" t="s">
        <v>38</v>
      </c>
      <c r="AX3285" s="13" t="s">
        <v>77</v>
      </c>
      <c r="AY3285" s="206" t="s">
        <v>165</v>
      </c>
    </row>
    <row r="3286" spans="2:51" s="13" customFormat="1" ht="22.5">
      <c r="B3286" s="196"/>
      <c r="C3286" s="197"/>
      <c r="D3286" s="189" t="s">
        <v>178</v>
      </c>
      <c r="E3286" s="198" t="s">
        <v>21</v>
      </c>
      <c r="F3286" s="199" t="s">
        <v>3963</v>
      </c>
      <c r="G3286" s="197"/>
      <c r="H3286" s="200">
        <v>4.32</v>
      </c>
      <c r="I3286" s="201"/>
      <c r="J3286" s="197"/>
      <c r="K3286" s="197"/>
      <c r="L3286" s="202"/>
      <c r="M3286" s="203"/>
      <c r="N3286" s="204"/>
      <c r="O3286" s="204"/>
      <c r="P3286" s="204"/>
      <c r="Q3286" s="204"/>
      <c r="R3286" s="204"/>
      <c r="S3286" s="204"/>
      <c r="T3286" s="205"/>
      <c r="AT3286" s="206" t="s">
        <v>178</v>
      </c>
      <c r="AU3286" s="206" t="s">
        <v>87</v>
      </c>
      <c r="AV3286" s="13" t="s">
        <v>87</v>
      </c>
      <c r="AW3286" s="13" t="s">
        <v>38</v>
      </c>
      <c r="AX3286" s="13" t="s">
        <v>77</v>
      </c>
      <c r="AY3286" s="206" t="s">
        <v>165</v>
      </c>
    </row>
    <row r="3287" spans="2:51" s="16" customFormat="1" ht="11.25">
      <c r="B3287" s="228"/>
      <c r="C3287" s="229"/>
      <c r="D3287" s="189" t="s">
        <v>178</v>
      </c>
      <c r="E3287" s="230" t="s">
        <v>21</v>
      </c>
      <c r="F3287" s="231" t="s">
        <v>277</v>
      </c>
      <c r="G3287" s="229"/>
      <c r="H3287" s="232">
        <v>57.504999999999995</v>
      </c>
      <c r="I3287" s="233"/>
      <c r="J3287" s="229"/>
      <c r="K3287" s="229"/>
      <c r="L3287" s="234"/>
      <c r="M3287" s="235"/>
      <c r="N3287" s="236"/>
      <c r="O3287" s="236"/>
      <c r="P3287" s="236"/>
      <c r="Q3287" s="236"/>
      <c r="R3287" s="236"/>
      <c r="S3287" s="236"/>
      <c r="T3287" s="237"/>
      <c r="AT3287" s="238" t="s">
        <v>178</v>
      </c>
      <c r="AU3287" s="238" t="s">
        <v>87</v>
      </c>
      <c r="AV3287" s="16" t="s">
        <v>186</v>
      </c>
      <c r="AW3287" s="16" t="s">
        <v>38</v>
      </c>
      <c r="AX3287" s="16" t="s">
        <v>77</v>
      </c>
      <c r="AY3287" s="238" t="s">
        <v>165</v>
      </c>
    </row>
    <row r="3288" spans="2:51" s="13" customFormat="1" ht="11.25">
      <c r="B3288" s="196"/>
      <c r="C3288" s="197"/>
      <c r="D3288" s="189" t="s">
        <v>178</v>
      </c>
      <c r="E3288" s="198" t="s">
        <v>21</v>
      </c>
      <c r="F3288" s="199" t="s">
        <v>3964</v>
      </c>
      <c r="G3288" s="197"/>
      <c r="H3288" s="200">
        <v>2.641</v>
      </c>
      <c r="I3288" s="201"/>
      <c r="J3288" s="197"/>
      <c r="K3288" s="197"/>
      <c r="L3288" s="202"/>
      <c r="M3288" s="203"/>
      <c r="N3288" s="204"/>
      <c r="O3288" s="204"/>
      <c r="P3288" s="204"/>
      <c r="Q3288" s="204"/>
      <c r="R3288" s="204"/>
      <c r="S3288" s="204"/>
      <c r="T3288" s="205"/>
      <c r="AT3288" s="206" t="s">
        <v>178</v>
      </c>
      <c r="AU3288" s="206" t="s">
        <v>87</v>
      </c>
      <c r="AV3288" s="13" t="s">
        <v>87</v>
      </c>
      <c r="AW3288" s="13" t="s">
        <v>38</v>
      </c>
      <c r="AX3288" s="13" t="s">
        <v>77</v>
      </c>
      <c r="AY3288" s="206" t="s">
        <v>165</v>
      </c>
    </row>
    <row r="3289" spans="2:51" s="13" customFormat="1" ht="11.25">
      <c r="B3289" s="196"/>
      <c r="C3289" s="197"/>
      <c r="D3289" s="189" t="s">
        <v>178</v>
      </c>
      <c r="E3289" s="198" t="s">
        <v>21</v>
      </c>
      <c r="F3289" s="199" t="s">
        <v>3965</v>
      </c>
      <c r="G3289" s="197"/>
      <c r="H3289" s="200">
        <v>3.3919999999999999</v>
      </c>
      <c r="I3289" s="201"/>
      <c r="J3289" s="197"/>
      <c r="K3289" s="197"/>
      <c r="L3289" s="202"/>
      <c r="M3289" s="203"/>
      <c r="N3289" s="204"/>
      <c r="O3289" s="204"/>
      <c r="P3289" s="204"/>
      <c r="Q3289" s="204"/>
      <c r="R3289" s="204"/>
      <c r="S3289" s="204"/>
      <c r="T3289" s="205"/>
      <c r="AT3289" s="206" t="s">
        <v>178</v>
      </c>
      <c r="AU3289" s="206" t="s">
        <v>87</v>
      </c>
      <c r="AV3289" s="13" t="s">
        <v>87</v>
      </c>
      <c r="AW3289" s="13" t="s">
        <v>38</v>
      </c>
      <c r="AX3289" s="13" t="s">
        <v>77</v>
      </c>
      <c r="AY3289" s="206" t="s">
        <v>165</v>
      </c>
    </row>
    <row r="3290" spans="2:51" s="13" customFormat="1" ht="33.75">
      <c r="B3290" s="196"/>
      <c r="C3290" s="197"/>
      <c r="D3290" s="189" t="s">
        <v>178</v>
      </c>
      <c r="E3290" s="198" t="s">
        <v>21</v>
      </c>
      <c r="F3290" s="199" t="s">
        <v>3966</v>
      </c>
      <c r="G3290" s="197"/>
      <c r="H3290" s="200">
        <v>49.985999999999997</v>
      </c>
      <c r="I3290" s="201"/>
      <c r="J3290" s="197"/>
      <c r="K3290" s="197"/>
      <c r="L3290" s="202"/>
      <c r="M3290" s="203"/>
      <c r="N3290" s="204"/>
      <c r="O3290" s="204"/>
      <c r="P3290" s="204"/>
      <c r="Q3290" s="204"/>
      <c r="R3290" s="204"/>
      <c r="S3290" s="204"/>
      <c r="T3290" s="205"/>
      <c r="AT3290" s="206" t="s">
        <v>178</v>
      </c>
      <c r="AU3290" s="206" t="s">
        <v>87</v>
      </c>
      <c r="AV3290" s="13" t="s">
        <v>87</v>
      </c>
      <c r="AW3290" s="13" t="s">
        <v>38</v>
      </c>
      <c r="AX3290" s="13" t="s">
        <v>77</v>
      </c>
      <c r="AY3290" s="206" t="s">
        <v>165</v>
      </c>
    </row>
    <row r="3291" spans="2:51" s="13" customFormat="1" ht="33.75">
      <c r="B3291" s="196"/>
      <c r="C3291" s="197"/>
      <c r="D3291" s="189" t="s">
        <v>178</v>
      </c>
      <c r="E3291" s="198" t="s">
        <v>21</v>
      </c>
      <c r="F3291" s="199" t="s">
        <v>3967</v>
      </c>
      <c r="G3291" s="197"/>
      <c r="H3291" s="200">
        <v>438.38299999999998</v>
      </c>
      <c r="I3291" s="201"/>
      <c r="J3291" s="197"/>
      <c r="K3291" s="197"/>
      <c r="L3291" s="202"/>
      <c r="M3291" s="203"/>
      <c r="N3291" s="204"/>
      <c r="O3291" s="204"/>
      <c r="P3291" s="204"/>
      <c r="Q3291" s="204"/>
      <c r="R3291" s="204"/>
      <c r="S3291" s="204"/>
      <c r="T3291" s="205"/>
      <c r="AT3291" s="206" t="s">
        <v>178</v>
      </c>
      <c r="AU3291" s="206" t="s">
        <v>87</v>
      </c>
      <c r="AV3291" s="13" t="s">
        <v>87</v>
      </c>
      <c r="AW3291" s="13" t="s">
        <v>38</v>
      </c>
      <c r="AX3291" s="13" t="s">
        <v>77</v>
      </c>
      <c r="AY3291" s="206" t="s">
        <v>165</v>
      </c>
    </row>
    <row r="3292" spans="2:51" s="16" customFormat="1" ht="11.25">
      <c r="B3292" s="228"/>
      <c r="C3292" s="229"/>
      <c r="D3292" s="189" t="s">
        <v>178</v>
      </c>
      <c r="E3292" s="230" t="s">
        <v>21</v>
      </c>
      <c r="F3292" s="231" t="s">
        <v>277</v>
      </c>
      <c r="G3292" s="229"/>
      <c r="H3292" s="232">
        <v>494.40199999999999</v>
      </c>
      <c r="I3292" s="233"/>
      <c r="J3292" s="229"/>
      <c r="K3292" s="229"/>
      <c r="L3292" s="234"/>
      <c r="M3292" s="235"/>
      <c r="N3292" s="236"/>
      <c r="O3292" s="236"/>
      <c r="P3292" s="236"/>
      <c r="Q3292" s="236"/>
      <c r="R3292" s="236"/>
      <c r="S3292" s="236"/>
      <c r="T3292" s="237"/>
      <c r="AT3292" s="238" t="s">
        <v>178</v>
      </c>
      <c r="AU3292" s="238" t="s">
        <v>87</v>
      </c>
      <c r="AV3292" s="16" t="s">
        <v>186</v>
      </c>
      <c r="AW3292" s="16" t="s">
        <v>38</v>
      </c>
      <c r="AX3292" s="16" t="s">
        <v>77</v>
      </c>
      <c r="AY3292" s="238" t="s">
        <v>165</v>
      </c>
    </row>
    <row r="3293" spans="2:51" s="13" customFormat="1" ht="22.5">
      <c r="B3293" s="196"/>
      <c r="C3293" s="197"/>
      <c r="D3293" s="189" t="s">
        <v>178</v>
      </c>
      <c r="E3293" s="198" t="s">
        <v>21</v>
      </c>
      <c r="F3293" s="199" t="s">
        <v>3968</v>
      </c>
      <c r="G3293" s="197"/>
      <c r="H3293" s="200">
        <v>64.400000000000006</v>
      </c>
      <c r="I3293" s="201"/>
      <c r="J3293" s="197"/>
      <c r="K3293" s="197"/>
      <c r="L3293" s="202"/>
      <c r="M3293" s="203"/>
      <c r="N3293" s="204"/>
      <c r="O3293" s="204"/>
      <c r="P3293" s="204"/>
      <c r="Q3293" s="204"/>
      <c r="R3293" s="204"/>
      <c r="S3293" s="204"/>
      <c r="T3293" s="205"/>
      <c r="AT3293" s="206" t="s">
        <v>178</v>
      </c>
      <c r="AU3293" s="206" t="s">
        <v>87</v>
      </c>
      <c r="AV3293" s="13" t="s">
        <v>87</v>
      </c>
      <c r="AW3293" s="13" t="s">
        <v>38</v>
      </c>
      <c r="AX3293" s="13" t="s">
        <v>77</v>
      </c>
      <c r="AY3293" s="206" t="s">
        <v>165</v>
      </c>
    </row>
    <row r="3294" spans="2:51" s="16" customFormat="1" ht="11.25">
      <c r="B3294" s="228"/>
      <c r="C3294" s="229"/>
      <c r="D3294" s="189" t="s">
        <v>178</v>
      </c>
      <c r="E3294" s="230" t="s">
        <v>21</v>
      </c>
      <c r="F3294" s="231" t="s">
        <v>277</v>
      </c>
      <c r="G3294" s="229"/>
      <c r="H3294" s="232">
        <v>64.400000000000006</v>
      </c>
      <c r="I3294" s="233"/>
      <c r="J3294" s="229"/>
      <c r="K3294" s="229"/>
      <c r="L3294" s="234"/>
      <c r="M3294" s="235"/>
      <c r="N3294" s="236"/>
      <c r="O3294" s="236"/>
      <c r="P3294" s="236"/>
      <c r="Q3294" s="236"/>
      <c r="R3294" s="236"/>
      <c r="S3294" s="236"/>
      <c r="T3294" s="237"/>
      <c r="AT3294" s="238" t="s">
        <v>178</v>
      </c>
      <c r="AU3294" s="238" t="s">
        <v>87</v>
      </c>
      <c r="AV3294" s="16" t="s">
        <v>186</v>
      </c>
      <c r="AW3294" s="16" t="s">
        <v>38</v>
      </c>
      <c r="AX3294" s="16" t="s">
        <v>77</v>
      </c>
      <c r="AY3294" s="238" t="s">
        <v>165</v>
      </c>
    </row>
    <row r="3295" spans="2:51" s="13" customFormat="1" ht="11.25">
      <c r="B3295" s="196"/>
      <c r="C3295" s="197"/>
      <c r="D3295" s="189" t="s">
        <v>178</v>
      </c>
      <c r="E3295" s="198" t="s">
        <v>21</v>
      </c>
      <c r="F3295" s="199" t="s">
        <v>3969</v>
      </c>
      <c r="G3295" s="197"/>
      <c r="H3295" s="200">
        <v>1.88</v>
      </c>
      <c r="I3295" s="201"/>
      <c r="J3295" s="197"/>
      <c r="K3295" s="197"/>
      <c r="L3295" s="202"/>
      <c r="M3295" s="203"/>
      <c r="N3295" s="204"/>
      <c r="O3295" s="204"/>
      <c r="P3295" s="204"/>
      <c r="Q3295" s="204"/>
      <c r="R3295" s="204"/>
      <c r="S3295" s="204"/>
      <c r="T3295" s="205"/>
      <c r="AT3295" s="206" t="s">
        <v>178</v>
      </c>
      <c r="AU3295" s="206" t="s">
        <v>87</v>
      </c>
      <c r="AV3295" s="13" t="s">
        <v>87</v>
      </c>
      <c r="AW3295" s="13" t="s">
        <v>38</v>
      </c>
      <c r="AX3295" s="13" t="s">
        <v>77</v>
      </c>
      <c r="AY3295" s="206" t="s">
        <v>165</v>
      </c>
    </row>
    <row r="3296" spans="2:51" s="16" customFormat="1" ht="11.25">
      <c r="B3296" s="228"/>
      <c r="C3296" s="229"/>
      <c r="D3296" s="189" t="s">
        <v>178</v>
      </c>
      <c r="E3296" s="230" t="s">
        <v>21</v>
      </c>
      <c r="F3296" s="231" t="s">
        <v>277</v>
      </c>
      <c r="G3296" s="229"/>
      <c r="H3296" s="232">
        <v>1.88</v>
      </c>
      <c r="I3296" s="233"/>
      <c r="J3296" s="229"/>
      <c r="K3296" s="229"/>
      <c r="L3296" s="234"/>
      <c r="M3296" s="235"/>
      <c r="N3296" s="236"/>
      <c r="O3296" s="236"/>
      <c r="P3296" s="236"/>
      <c r="Q3296" s="236"/>
      <c r="R3296" s="236"/>
      <c r="S3296" s="236"/>
      <c r="T3296" s="237"/>
      <c r="AT3296" s="238" t="s">
        <v>178</v>
      </c>
      <c r="AU3296" s="238" t="s">
        <v>87</v>
      </c>
      <c r="AV3296" s="16" t="s">
        <v>186</v>
      </c>
      <c r="AW3296" s="16" t="s">
        <v>38</v>
      </c>
      <c r="AX3296" s="16" t="s">
        <v>77</v>
      </c>
      <c r="AY3296" s="238" t="s">
        <v>165</v>
      </c>
    </row>
    <row r="3297" spans="1:65" s="13" customFormat="1" ht="22.5">
      <c r="B3297" s="196"/>
      <c r="C3297" s="197"/>
      <c r="D3297" s="189" t="s">
        <v>178</v>
      </c>
      <c r="E3297" s="198" t="s">
        <v>21</v>
      </c>
      <c r="F3297" s="199" t="s">
        <v>3970</v>
      </c>
      <c r="G3297" s="197"/>
      <c r="H3297" s="200">
        <v>10.32</v>
      </c>
      <c r="I3297" s="201"/>
      <c r="J3297" s="197"/>
      <c r="K3297" s="197"/>
      <c r="L3297" s="202"/>
      <c r="M3297" s="203"/>
      <c r="N3297" s="204"/>
      <c r="O3297" s="204"/>
      <c r="P3297" s="204"/>
      <c r="Q3297" s="204"/>
      <c r="R3297" s="204"/>
      <c r="S3297" s="204"/>
      <c r="T3297" s="205"/>
      <c r="AT3297" s="206" t="s">
        <v>178</v>
      </c>
      <c r="AU3297" s="206" t="s">
        <v>87</v>
      </c>
      <c r="AV3297" s="13" t="s">
        <v>87</v>
      </c>
      <c r="AW3297" s="13" t="s">
        <v>38</v>
      </c>
      <c r="AX3297" s="13" t="s">
        <v>77</v>
      </c>
      <c r="AY3297" s="206" t="s">
        <v>165</v>
      </c>
    </row>
    <row r="3298" spans="1:65" s="16" customFormat="1" ht="11.25">
      <c r="B3298" s="228"/>
      <c r="C3298" s="229"/>
      <c r="D3298" s="189" t="s">
        <v>178</v>
      </c>
      <c r="E3298" s="230" t="s">
        <v>21</v>
      </c>
      <c r="F3298" s="231" t="s">
        <v>277</v>
      </c>
      <c r="G3298" s="229"/>
      <c r="H3298" s="232">
        <v>10.32</v>
      </c>
      <c r="I3298" s="233"/>
      <c r="J3298" s="229"/>
      <c r="K3298" s="229"/>
      <c r="L3298" s="234"/>
      <c r="M3298" s="235"/>
      <c r="N3298" s="236"/>
      <c r="O3298" s="236"/>
      <c r="P3298" s="236"/>
      <c r="Q3298" s="236"/>
      <c r="R3298" s="236"/>
      <c r="S3298" s="236"/>
      <c r="T3298" s="237"/>
      <c r="AT3298" s="238" t="s">
        <v>178</v>
      </c>
      <c r="AU3298" s="238" t="s">
        <v>87</v>
      </c>
      <c r="AV3298" s="16" t="s">
        <v>186</v>
      </c>
      <c r="AW3298" s="16" t="s">
        <v>38</v>
      </c>
      <c r="AX3298" s="16" t="s">
        <v>77</v>
      </c>
      <c r="AY3298" s="238" t="s">
        <v>165</v>
      </c>
    </row>
    <row r="3299" spans="1:65" s="14" customFormat="1" ht="11.25">
      <c r="B3299" s="207"/>
      <c r="C3299" s="208"/>
      <c r="D3299" s="189" t="s">
        <v>178</v>
      </c>
      <c r="E3299" s="209" t="s">
        <v>21</v>
      </c>
      <c r="F3299" s="210" t="s">
        <v>180</v>
      </c>
      <c r="G3299" s="208"/>
      <c r="H3299" s="211">
        <v>671.34399999999994</v>
      </c>
      <c r="I3299" s="212"/>
      <c r="J3299" s="208"/>
      <c r="K3299" s="208"/>
      <c r="L3299" s="213"/>
      <c r="M3299" s="214"/>
      <c r="N3299" s="215"/>
      <c r="O3299" s="215"/>
      <c r="P3299" s="215"/>
      <c r="Q3299" s="215"/>
      <c r="R3299" s="215"/>
      <c r="S3299" s="215"/>
      <c r="T3299" s="216"/>
      <c r="AT3299" s="217" t="s">
        <v>178</v>
      </c>
      <c r="AU3299" s="217" t="s">
        <v>87</v>
      </c>
      <c r="AV3299" s="14" t="s">
        <v>172</v>
      </c>
      <c r="AW3299" s="14" t="s">
        <v>38</v>
      </c>
      <c r="AX3299" s="14" t="s">
        <v>85</v>
      </c>
      <c r="AY3299" s="217" t="s">
        <v>165</v>
      </c>
    </row>
    <row r="3300" spans="1:65" s="2" customFormat="1" ht="24.2" customHeight="1">
      <c r="A3300" s="37"/>
      <c r="B3300" s="38"/>
      <c r="C3300" s="176" t="s">
        <v>3971</v>
      </c>
      <c r="D3300" s="176" t="s">
        <v>167</v>
      </c>
      <c r="E3300" s="177" t="s">
        <v>3972</v>
      </c>
      <c r="F3300" s="178" t="s">
        <v>3973</v>
      </c>
      <c r="G3300" s="179" t="s">
        <v>170</v>
      </c>
      <c r="H3300" s="180">
        <v>176.94200000000001</v>
      </c>
      <c r="I3300" s="181"/>
      <c r="J3300" s="182">
        <f>ROUND(I3300*H3300,2)</f>
        <v>0</v>
      </c>
      <c r="K3300" s="178" t="s">
        <v>171</v>
      </c>
      <c r="L3300" s="42"/>
      <c r="M3300" s="183" t="s">
        <v>21</v>
      </c>
      <c r="N3300" s="184" t="s">
        <v>48</v>
      </c>
      <c r="O3300" s="67"/>
      <c r="P3300" s="185">
        <f>O3300*H3300</f>
        <v>0</v>
      </c>
      <c r="Q3300" s="185">
        <v>1.2E-4</v>
      </c>
      <c r="R3300" s="185">
        <f>Q3300*H3300</f>
        <v>2.1233040000000002E-2</v>
      </c>
      <c r="S3300" s="185">
        <v>0</v>
      </c>
      <c r="T3300" s="186">
        <f>S3300*H3300</f>
        <v>0</v>
      </c>
      <c r="U3300" s="37"/>
      <c r="V3300" s="37"/>
      <c r="W3300" s="37"/>
      <c r="X3300" s="37"/>
      <c r="Y3300" s="37"/>
      <c r="Z3300" s="37"/>
      <c r="AA3300" s="37"/>
      <c r="AB3300" s="37"/>
      <c r="AC3300" s="37"/>
      <c r="AD3300" s="37"/>
      <c r="AE3300" s="37"/>
      <c r="AR3300" s="187" t="s">
        <v>286</v>
      </c>
      <c r="AT3300" s="187" t="s">
        <v>167</v>
      </c>
      <c r="AU3300" s="187" t="s">
        <v>87</v>
      </c>
      <c r="AY3300" s="20" t="s">
        <v>165</v>
      </c>
      <c r="BE3300" s="188">
        <f>IF(N3300="základní",J3300,0)</f>
        <v>0</v>
      </c>
      <c r="BF3300" s="188">
        <f>IF(N3300="snížená",J3300,0)</f>
        <v>0</v>
      </c>
      <c r="BG3300" s="188">
        <f>IF(N3300="zákl. přenesená",J3300,0)</f>
        <v>0</v>
      </c>
      <c r="BH3300" s="188">
        <f>IF(N3300="sníž. přenesená",J3300,0)</f>
        <v>0</v>
      </c>
      <c r="BI3300" s="188">
        <f>IF(N3300="nulová",J3300,0)</f>
        <v>0</v>
      </c>
      <c r="BJ3300" s="20" t="s">
        <v>85</v>
      </c>
      <c r="BK3300" s="188">
        <f>ROUND(I3300*H3300,2)</f>
        <v>0</v>
      </c>
      <c r="BL3300" s="20" t="s">
        <v>286</v>
      </c>
      <c r="BM3300" s="187" t="s">
        <v>3974</v>
      </c>
    </row>
    <row r="3301" spans="1:65" s="2" customFormat="1" ht="19.5">
      <c r="A3301" s="37"/>
      <c r="B3301" s="38"/>
      <c r="C3301" s="39"/>
      <c r="D3301" s="189" t="s">
        <v>174</v>
      </c>
      <c r="E3301" s="39"/>
      <c r="F3301" s="190" t="s">
        <v>3975</v>
      </c>
      <c r="G3301" s="39"/>
      <c r="H3301" s="39"/>
      <c r="I3301" s="191"/>
      <c r="J3301" s="39"/>
      <c r="K3301" s="39"/>
      <c r="L3301" s="42"/>
      <c r="M3301" s="192"/>
      <c r="N3301" s="193"/>
      <c r="O3301" s="67"/>
      <c r="P3301" s="67"/>
      <c r="Q3301" s="67"/>
      <c r="R3301" s="67"/>
      <c r="S3301" s="67"/>
      <c r="T3301" s="68"/>
      <c r="U3301" s="37"/>
      <c r="V3301" s="37"/>
      <c r="W3301" s="37"/>
      <c r="X3301" s="37"/>
      <c r="Y3301" s="37"/>
      <c r="Z3301" s="37"/>
      <c r="AA3301" s="37"/>
      <c r="AB3301" s="37"/>
      <c r="AC3301" s="37"/>
      <c r="AD3301" s="37"/>
      <c r="AE3301" s="37"/>
      <c r="AT3301" s="20" t="s">
        <v>174</v>
      </c>
      <c r="AU3301" s="20" t="s">
        <v>87</v>
      </c>
    </row>
    <row r="3302" spans="1:65" s="2" customFormat="1" ht="11.25">
      <c r="A3302" s="37"/>
      <c r="B3302" s="38"/>
      <c r="C3302" s="39"/>
      <c r="D3302" s="194" t="s">
        <v>176</v>
      </c>
      <c r="E3302" s="39"/>
      <c r="F3302" s="195" t="s">
        <v>3976</v>
      </c>
      <c r="G3302" s="39"/>
      <c r="H3302" s="39"/>
      <c r="I3302" s="191"/>
      <c r="J3302" s="39"/>
      <c r="K3302" s="39"/>
      <c r="L3302" s="42"/>
      <c r="M3302" s="192"/>
      <c r="N3302" s="193"/>
      <c r="O3302" s="67"/>
      <c r="P3302" s="67"/>
      <c r="Q3302" s="67"/>
      <c r="R3302" s="67"/>
      <c r="S3302" s="67"/>
      <c r="T3302" s="68"/>
      <c r="U3302" s="37"/>
      <c r="V3302" s="37"/>
      <c r="W3302" s="37"/>
      <c r="X3302" s="37"/>
      <c r="Y3302" s="37"/>
      <c r="Z3302" s="37"/>
      <c r="AA3302" s="37"/>
      <c r="AB3302" s="37"/>
      <c r="AC3302" s="37"/>
      <c r="AD3302" s="37"/>
      <c r="AE3302" s="37"/>
      <c r="AT3302" s="20" t="s">
        <v>176</v>
      </c>
      <c r="AU3302" s="20" t="s">
        <v>87</v>
      </c>
    </row>
    <row r="3303" spans="1:65" s="15" customFormat="1" ht="11.25">
      <c r="B3303" s="218"/>
      <c r="C3303" s="219"/>
      <c r="D3303" s="189" t="s">
        <v>178</v>
      </c>
      <c r="E3303" s="220" t="s">
        <v>21</v>
      </c>
      <c r="F3303" s="221" t="s">
        <v>3935</v>
      </c>
      <c r="G3303" s="219"/>
      <c r="H3303" s="220" t="s">
        <v>21</v>
      </c>
      <c r="I3303" s="222"/>
      <c r="J3303" s="219"/>
      <c r="K3303" s="219"/>
      <c r="L3303" s="223"/>
      <c r="M3303" s="224"/>
      <c r="N3303" s="225"/>
      <c r="O3303" s="225"/>
      <c r="P3303" s="225"/>
      <c r="Q3303" s="225"/>
      <c r="R3303" s="225"/>
      <c r="S3303" s="225"/>
      <c r="T3303" s="226"/>
      <c r="AT3303" s="227" t="s">
        <v>178</v>
      </c>
      <c r="AU3303" s="227" t="s">
        <v>87</v>
      </c>
      <c r="AV3303" s="15" t="s">
        <v>85</v>
      </c>
      <c r="AW3303" s="15" t="s">
        <v>38</v>
      </c>
      <c r="AX3303" s="15" t="s">
        <v>77</v>
      </c>
      <c r="AY3303" s="227" t="s">
        <v>165</v>
      </c>
    </row>
    <row r="3304" spans="1:65" s="13" customFormat="1" ht="22.5">
      <c r="B3304" s="196"/>
      <c r="C3304" s="197"/>
      <c r="D3304" s="189" t="s">
        <v>178</v>
      </c>
      <c r="E3304" s="198" t="s">
        <v>21</v>
      </c>
      <c r="F3304" s="199" t="s">
        <v>3936</v>
      </c>
      <c r="G3304" s="197"/>
      <c r="H3304" s="200">
        <v>8.64</v>
      </c>
      <c r="I3304" s="201"/>
      <c r="J3304" s="197"/>
      <c r="K3304" s="197"/>
      <c r="L3304" s="202"/>
      <c r="M3304" s="203"/>
      <c r="N3304" s="204"/>
      <c r="O3304" s="204"/>
      <c r="P3304" s="204"/>
      <c r="Q3304" s="204"/>
      <c r="R3304" s="204"/>
      <c r="S3304" s="204"/>
      <c r="T3304" s="205"/>
      <c r="AT3304" s="206" t="s">
        <v>178</v>
      </c>
      <c r="AU3304" s="206" t="s">
        <v>87</v>
      </c>
      <c r="AV3304" s="13" t="s">
        <v>87</v>
      </c>
      <c r="AW3304" s="13" t="s">
        <v>38</v>
      </c>
      <c r="AX3304" s="13" t="s">
        <v>77</v>
      </c>
      <c r="AY3304" s="206" t="s">
        <v>165</v>
      </c>
    </row>
    <row r="3305" spans="1:65" s="13" customFormat="1" ht="22.5">
      <c r="B3305" s="196"/>
      <c r="C3305" s="197"/>
      <c r="D3305" s="189" t="s">
        <v>178</v>
      </c>
      <c r="E3305" s="198" t="s">
        <v>21</v>
      </c>
      <c r="F3305" s="199" t="s">
        <v>3937</v>
      </c>
      <c r="G3305" s="197"/>
      <c r="H3305" s="200">
        <v>7.1790000000000003</v>
      </c>
      <c r="I3305" s="201"/>
      <c r="J3305" s="197"/>
      <c r="K3305" s="197"/>
      <c r="L3305" s="202"/>
      <c r="M3305" s="203"/>
      <c r="N3305" s="204"/>
      <c r="O3305" s="204"/>
      <c r="P3305" s="204"/>
      <c r="Q3305" s="204"/>
      <c r="R3305" s="204"/>
      <c r="S3305" s="204"/>
      <c r="T3305" s="205"/>
      <c r="AT3305" s="206" t="s">
        <v>178</v>
      </c>
      <c r="AU3305" s="206" t="s">
        <v>87</v>
      </c>
      <c r="AV3305" s="13" t="s">
        <v>87</v>
      </c>
      <c r="AW3305" s="13" t="s">
        <v>38</v>
      </c>
      <c r="AX3305" s="13" t="s">
        <v>77</v>
      </c>
      <c r="AY3305" s="206" t="s">
        <v>165</v>
      </c>
    </row>
    <row r="3306" spans="1:65" s="15" customFormat="1" ht="11.25">
      <c r="B3306" s="218"/>
      <c r="C3306" s="219"/>
      <c r="D3306" s="189" t="s">
        <v>178</v>
      </c>
      <c r="E3306" s="220" t="s">
        <v>21</v>
      </c>
      <c r="F3306" s="221" t="s">
        <v>3938</v>
      </c>
      <c r="G3306" s="219"/>
      <c r="H3306" s="220" t="s">
        <v>21</v>
      </c>
      <c r="I3306" s="222"/>
      <c r="J3306" s="219"/>
      <c r="K3306" s="219"/>
      <c r="L3306" s="223"/>
      <c r="M3306" s="224"/>
      <c r="N3306" s="225"/>
      <c r="O3306" s="225"/>
      <c r="P3306" s="225"/>
      <c r="Q3306" s="225"/>
      <c r="R3306" s="225"/>
      <c r="S3306" s="225"/>
      <c r="T3306" s="226"/>
      <c r="AT3306" s="227" t="s">
        <v>178</v>
      </c>
      <c r="AU3306" s="227" t="s">
        <v>87</v>
      </c>
      <c r="AV3306" s="15" t="s">
        <v>85</v>
      </c>
      <c r="AW3306" s="15" t="s">
        <v>38</v>
      </c>
      <c r="AX3306" s="15" t="s">
        <v>77</v>
      </c>
      <c r="AY3306" s="227" t="s">
        <v>165</v>
      </c>
    </row>
    <row r="3307" spans="1:65" s="13" customFormat="1" ht="22.5">
      <c r="B3307" s="196"/>
      <c r="C3307" s="197"/>
      <c r="D3307" s="189" t="s">
        <v>178</v>
      </c>
      <c r="E3307" s="198" t="s">
        <v>21</v>
      </c>
      <c r="F3307" s="199" t="s">
        <v>3939</v>
      </c>
      <c r="G3307" s="197"/>
      <c r="H3307" s="200">
        <v>2.8719999999999999</v>
      </c>
      <c r="I3307" s="201"/>
      <c r="J3307" s="197"/>
      <c r="K3307" s="197"/>
      <c r="L3307" s="202"/>
      <c r="M3307" s="203"/>
      <c r="N3307" s="204"/>
      <c r="O3307" s="204"/>
      <c r="P3307" s="204"/>
      <c r="Q3307" s="204"/>
      <c r="R3307" s="204"/>
      <c r="S3307" s="204"/>
      <c r="T3307" s="205"/>
      <c r="AT3307" s="206" t="s">
        <v>178</v>
      </c>
      <c r="AU3307" s="206" t="s">
        <v>87</v>
      </c>
      <c r="AV3307" s="13" t="s">
        <v>87</v>
      </c>
      <c r="AW3307" s="13" t="s">
        <v>38</v>
      </c>
      <c r="AX3307" s="13" t="s">
        <v>77</v>
      </c>
      <c r="AY3307" s="206" t="s">
        <v>165</v>
      </c>
    </row>
    <row r="3308" spans="1:65" s="13" customFormat="1" ht="22.5">
      <c r="B3308" s="196"/>
      <c r="C3308" s="197"/>
      <c r="D3308" s="189" t="s">
        <v>178</v>
      </c>
      <c r="E3308" s="198" t="s">
        <v>21</v>
      </c>
      <c r="F3308" s="199" t="s">
        <v>3940</v>
      </c>
      <c r="G3308" s="197"/>
      <c r="H3308" s="200">
        <v>3.9670000000000001</v>
      </c>
      <c r="I3308" s="201"/>
      <c r="J3308" s="197"/>
      <c r="K3308" s="197"/>
      <c r="L3308" s="202"/>
      <c r="M3308" s="203"/>
      <c r="N3308" s="204"/>
      <c r="O3308" s="204"/>
      <c r="P3308" s="204"/>
      <c r="Q3308" s="204"/>
      <c r="R3308" s="204"/>
      <c r="S3308" s="204"/>
      <c r="T3308" s="205"/>
      <c r="AT3308" s="206" t="s">
        <v>178</v>
      </c>
      <c r="AU3308" s="206" t="s">
        <v>87</v>
      </c>
      <c r="AV3308" s="13" t="s">
        <v>87</v>
      </c>
      <c r="AW3308" s="13" t="s">
        <v>38</v>
      </c>
      <c r="AX3308" s="13" t="s">
        <v>77</v>
      </c>
      <c r="AY3308" s="206" t="s">
        <v>165</v>
      </c>
    </row>
    <row r="3309" spans="1:65" s="13" customFormat="1" ht="22.5">
      <c r="B3309" s="196"/>
      <c r="C3309" s="197"/>
      <c r="D3309" s="189" t="s">
        <v>178</v>
      </c>
      <c r="E3309" s="198" t="s">
        <v>21</v>
      </c>
      <c r="F3309" s="199" t="s">
        <v>3941</v>
      </c>
      <c r="G3309" s="197"/>
      <c r="H3309" s="200">
        <v>8.2569999999999997</v>
      </c>
      <c r="I3309" s="201"/>
      <c r="J3309" s="197"/>
      <c r="K3309" s="197"/>
      <c r="L3309" s="202"/>
      <c r="M3309" s="203"/>
      <c r="N3309" s="204"/>
      <c r="O3309" s="204"/>
      <c r="P3309" s="204"/>
      <c r="Q3309" s="204"/>
      <c r="R3309" s="204"/>
      <c r="S3309" s="204"/>
      <c r="T3309" s="205"/>
      <c r="AT3309" s="206" t="s">
        <v>178</v>
      </c>
      <c r="AU3309" s="206" t="s">
        <v>87</v>
      </c>
      <c r="AV3309" s="13" t="s">
        <v>87</v>
      </c>
      <c r="AW3309" s="13" t="s">
        <v>38</v>
      </c>
      <c r="AX3309" s="13" t="s">
        <v>77</v>
      </c>
      <c r="AY3309" s="206" t="s">
        <v>165</v>
      </c>
    </row>
    <row r="3310" spans="1:65" s="13" customFormat="1" ht="22.5">
      <c r="B3310" s="196"/>
      <c r="C3310" s="197"/>
      <c r="D3310" s="189" t="s">
        <v>178</v>
      </c>
      <c r="E3310" s="198" t="s">
        <v>21</v>
      </c>
      <c r="F3310" s="199" t="s">
        <v>3942</v>
      </c>
      <c r="G3310" s="197"/>
      <c r="H3310" s="200">
        <v>3.798</v>
      </c>
      <c r="I3310" s="201"/>
      <c r="J3310" s="197"/>
      <c r="K3310" s="197"/>
      <c r="L3310" s="202"/>
      <c r="M3310" s="203"/>
      <c r="N3310" s="204"/>
      <c r="O3310" s="204"/>
      <c r="P3310" s="204"/>
      <c r="Q3310" s="204"/>
      <c r="R3310" s="204"/>
      <c r="S3310" s="204"/>
      <c r="T3310" s="205"/>
      <c r="AT3310" s="206" t="s">
        <v>178</v>
      </c>
      <c r="AU3310" s="206" t="s">
        <v>87</v>
      </c>
      <c r="AV3310" s="13" t="s">
        <v>87</v>
      </c>
      <c r="AW3310" s="13" t="s">
        <v>38</v>
      </c>
      <c r="AX3310" s="13" t="s">
        <v>77</v>
      </c>
      <c r="AY3310" s="206" t="s">
        <v>165</v>
      </c>
    </row>
    <row r="3311" spans="1:65" s="13" customFormat="1" ht="22.5">
      <c r="B3311" s="196"/>
      <c r="C3311" s="197"/>
      <c r="D3311" s="189" t="s">
        <v>178</v>
      </c>
      <c r="E3311" s="198" t="s">
        <v>21</v>
      </c>
      <c r="F3311" s="199" t="s">
        <v>3943</v>
      </c>
      <c r="G3311" s="197"/>
      <c r="H3311" s="200">
        <v>2.75</v>
      </c>
      <c r="I3311" s="201"/>
      <c r="J3311" s="197"/>
      <c r="K3311" s="197"/>
      <c r="L3311" s="202"/>
      <c r="M3311" s="203"/>
      <c r="N3311" s="204"/>
      <c r="O3311" s="204"/>
      <c r="P3311" s="204"/>
      <c r="Q3311" s="204"/>
      <c r="R3311" s="204"/>
      <c r="S3311" s="204"/>
      <c r="T3311" s="205"/>
      <c r="AT3311" s="206" t="s">
        <v>178</v>
      </c>
      <c r="AU3311" s="206" t="s">
        <v>87</v>
      </c>
      <c r="AV3311" s="13" t="s">
        <v>87</v>
      </c>
      <c r="AW3311" s="13" t="s">
        <v>38</v>
      </c>
      <c r="AX3311" s="13" t="s">
        <v>77</v>
      </c>
      <c r="AY3311" s="206" t="s">
        <v>165</v>
      </c>
    </row>
    <row r="3312" spans="1:65" s="13" customFormat="1" ht="22.5">
      <c r="B3312" s="196"/>
      <c r="C3312" s="197"/>
      <c r="D3312" s="189" t="s">
        <v>178</v>
      </c>
      <c r="E3312" s="198" t="s">
        <v>21</v>
      </c>
      <c r="F3312" s="199" t="s">
        <v>3944</v>
      </c>
      <c r="G3312" s="197"/>
      <c r="H3312" s="200">
        <v>4.0940000000000003</v>
      </c>
      <c r="I3312" s="201"/>
      <c r="J3312" s="197"/>
      <c r="K3312" s="197"/>
      <c r="L3312" s="202"/>
      <c r="M3312" s="203"/>
      <c r="N3312" s="204"/>
      <c r="O3312" s="204"/>
      <c r="P3312" s="204"/>
      <c r="Q3312" s="204"/>
      <c r="R3312" s="204"/>
      <c r="S3312" s="204"/>
      <c r="T3312" s="205"/>
      <c r="AT3312" s="206" t="s">
        <v>178</v>
      </c>
      <c r="AU3312" s="206" t="s">
        <v>87</v>
      </c>
      <c r="AV3312" s="13" t="s">
        <v>87</v>
      </c>
      <c r="AW3312" s="13" t="s">
        <v>38</v>
      </c>
      <c r="AX3312" s="13" t="s">
        <v>77</v>
      </c>
      <c r="AY3312" s="206" t="s">
        <v>165</v>
      </c>
    </row>
    <row r="3313" spans="2:51" s="13" customFormat="1" ht="22.5">
      <c r="B3313" s="196"/>
      <c r="C3313" s="197"/>
      <c r="D3313" s="189" t="s">
        <v>178</v>
      </c>
      <c r="E3313" s="198" t="s">
        <v>21</v>
      </c>
      <c r="F3313" s="199" t="s">
        <v>3945</v>
      </c>
      <c r="G3313" s="197"/>
      <c r="H3313" s="200">
        <v>1.28</v>
      </c>
      <c r="I3313" s="201"/>
      <c r="J3313" s="197"/>
      <c r="K3313" s="197"/>
      <c r="L3313" s="202"/>
      <c r="M3313" s="203"/>
      <c r="N3313" s="204"/>
      <c r="O3313" s="204"/>
      <c r="P3313" s="204"/>
      <c r="Q3313" s="204"/>
      <c r="R3313" s="204"/>
      <c r="S3313" s="204"/>
      <c r="T3313" s="205"/>
      <c r="AT3313" s="206" t="s">
        <v>178</v>
      </c>
      <c r="AU3313" s="206" t="s">
        <v>87</v>
      </c>
      <c r="AV3313" s="13" t="s">
        <v>87</v>
      </c>
      <c r="AW3313" s="13" t="s">
        <v>38</v>
      </c>
      <c r="AX3313" s="13" t="s">
        <v>77</v>
      </c>
      <c r="AY3313" s="206" t="s">
        <v>165</v>
      </c>
    </row>
    <row r="3314" spans="2:51" s="16" customFormat="1" ht="11.25">
      <c r="B3314" s="228"/>
      <c r="C3314" s="229"/>
      <c r="D3314" s="189" t="s">
        <v>178</v>
      </c>
      <c r="E3314" s="230" t="s">
        <v>21</v>
      </c>
      <c r="F3314" s="231" t="s">
        <v>277</v>
      </c>
      <c r="G3314" s="229"/>
      <c r="H3314" s="232">
        <v>42.837000000000003</v>
      </c>
      <c r="I3314" s="233"/>
      <c r="J3314" s="229"/>
      <c r="K3314" s="229"/>
      <c r="L3314" s="234"/>
      <c r="M3314" s="235"/>
      <c r="N3314" s="236"/>
      <c r="O3314" s="236"/>
      <c r="P3314" s="236"/>
      <c r="Q3314" s="236"/>
      <c r="R3314" s="236"/>
      <c r="S3314" s="236"/>
      <c r="T3314" s="237"/>
      <c r="AT3314" s="238" t="s">
        <v>178</v>
      </c>
      <c r="AU3314" s="238" t="s">
        <v>87</v>
      </c>
      <c r="AV3314" s="16" t="s">
        <v>186</v>
      </c>
      <c r="AW3314" s="16" t="s">
        <v>38</v>
      </c>
      <c r="AX3314" s="16" t="s">
        <v>77</v>
      </c>
      <c r="AY3314" s="238" t="s">
        <v>165</v>
      </c>
    </row>
    <row r="3315" spans="2:51" s="13" customFormat="1" ht="22.5">
      <c r="B3315" s="196"/>
      <c r="C3315" s="197"/>
      <c r="D3315" s="189" t="s">
        <v>178</v>
      </c>
      <c r="E3315" s="198" t="s">
        <v>21</v>
      </c>
      <c r="F3315" s="199" t="s">
        <v>3946</v>
      </c>
      <c r="G3315" s="197"/>
      <c r="H3315" s="200">
        <v>1.44</v>
      </c>
      <c r="I3315" s="201"/>
      <c r="J3315" s="197"/>
      <c r="K3315" s="197"/>
      <c r="L3315" s="202"/>
      <c r="M3315" s="203"/>
      <c r="N3315" s="204"/>
      <c r="O3315" s="204"/>
      <c r="P3315" s="204"/>
      <c r="Q3315" s="204"/>
      <c r="R3315" s="204"/>
      <c r="S3315" s="204"/>
      <c r="T3315" s="205"/>
      <c r="AT3315" s="206" t="s">
        <v>178</v>
      </c>
      <c r="AU3315" s="206" t="s">
        <v>87</v>
      </c>
      <c r="AV3315" s="13" t="s">
        <v>87</v>
      </c>
      <c r="AW3315" s="13" t="s">
        <v>38</v>
      </c>
      <c r="AX3315" s="13" t="s">
        <v>77</v>
      </c>
      <c r="AY3315" s="206" t="s">
        <v>165</v>
      </c>
    </row>
    <row r="3316" spans="2:51" s="13" customFormat="1" ht="22.5">
      <c r="B3316" s="196"/>
      <c r="C3316" s="197"/>
      <c r="D3316" s="189" t="s">
        <v>178</v>
      </c>
      <c r="E3316" s="198" t="s">
        <v>21</v>
      </c>
      <c r="F3316" s="199" t="s">
        <v>3947</v>
      </c>
      <c r="G3316" s="197"/>
      <c r="H3316" s="200">
        <v>1.47</v>
      </c>
      <c r="I3316" s="201"/>
      <c r="J3316" s="197"/>
      <c r="K3316" s="197"/>
      <c r="L3316" s="202"/>
      <c r="M3316" s="203"/>
      <c r="N3316" s="204"/>
      <c r="O3316" s="204"/>
      <c r="P3316" s="204"/>
      <c r="Q3316" s="204"/>
      <c r="R3316" s="204"/>
      <c r="S3316" s="204"/>
      <c r="T3316" s="205"/>
      <c r="AT3316" s="206" t="s">
        <v>178</v>
      </c>
      <c r="AU3316" s="206" t="s">
        <v>87</v>
      </c>
      <c r="AV3316" s="13" t="s">
        <v>87</v>
      </c>
      <c r="AW3316" s="13" t="s">
        <v>38</v>
      </c>
      <c r="AX3316" s="13" t="s">
        <v>77</v>
      </c>
      <c r="AY3316" s="206" t="s">
        <v>165</v>
      </c>
    </row>
    <row r="3317" spans="2:51" s="13" customFormat="1" ht="22.5">
      <c r="B3317" s="196"/>
      <c r="C3317" s="197"/>
      <c r="D3317" s="189" t="s">
        <v>178</v>
      </c>
      <c r="E3317" s="198" t="s">
        <v>21</v>
      </c>
      <c r="F3317" s="199" t="s">
        <v>3948</v>
      </c>
      <c r="G3317" s="197"/>
      <c r="H3317" s="200">
        <v>1.44</v>
      </c>
      <c r="I3317" s="201"/>
      <c r="J3317" s="197"/>
      <c r="K3317" s="197"/>
      <c r="L3317" s="202"/>
      <c r="M3317" s="203"/>
      <c r="N3317" s="204"/>
      <c r="O3317" s="204"/>
      <c r="P3317" s="204"/>
      <c r="Q3317" s="204"/>
      <c r="R3317" s="204"/>
      <c r="S3317" s="204"/>
      <c r="T3317" s="205"/>
      <c r="AT3317" s="206" t="s">
        <v>178</v>
      </c>
      <c r="AU3317" s="206" t="s">
        <v>87</v>
      </c>
      <c r="AV3317" s="13" t="s">
        <v>87</v>
      </c>
      <c r="AW3317" s="13" t="s">
        <v>38</v>
      </c>
      <c r="AX3317" s="13" t="s">
        <v>77</v>
      </c>
      <c r="AY3317" s="206" t="s">
        <v>165</v>
      </c>
    </row>
    <row r="3318" spans="2:51" s="13" customFormat="1" ht="22.5">
      <c r="B3318" s="196"/>
      <c r="C3318" s="197"/>
      <c r="D3318" s="189" t="s">
        <v>178</v>
      </c>
      <c r="E3318" s="198" t="s">
        <v>21</v>
      </c>
      <c r="F3318" s="199" t="s">
        <v>3949</v>
      </c>
      <c r="G3318" s="197"/>
      <c r="H3318" s="200">
        <v>2.94</v>
      </c>
      <c r="I3318" s="201"/>
      <c r="J3318" s="197"/>
      <c r="K3318" s="197"/>
      <c r="L3318" s="202"/>
      <c r="M3318" s="203"/>
      <c r="N3318" s="204"/>
      <c r="O3318" s="204"/>
      <c r="P3318" s="204"/>
      <c r="Q3318" s="204"/>
      <c r="R3318" s="204"/>
      <c r="S3318" s="204"/>
      <c r="T3318" s="205"/>
      <c r="AT3318" s="206" t="s">
        <v>178</v>
      </c>
      <c r="AU3318" s="206" t="s">
        <v>87</v>
      </c>
      <c r="AV3318" s="13" t="s">
        <v>87</v>
      </c>
      <c r="AW3318" s="13" t="s">
        <v>38</v>
      </c>
      <c r="AX3318" s="13" t="s">
        <v>77</v>
      </c>
      <c r="AY3318" s="206" t="s">
        <v>165</v>
      </c>
    </row>
    <row r="3319" spans="2:51" s="13" customFormat="1" ht="22.5">
      <c r="B3319" s="196"/>
      <c r="C3319" s="197"/>
      <c r="D3319" s="189" t="s">
        <v>178</v>
      </c>
      <c r="E3319" s="198" t="s">
        <v>21</v>
      </c>
      <c r="F3319" s="199" t="s">
        <v>3950</v>
      </c>
      <c r="G3319" s="197"/>
      <c r="H3319" s="200">
        <v>4.41</v>
      </c>
      <c r="I3319" s="201"/>
      <c r="J3319" s="197"/>
      <c r="K3319" s="197"/>
      <c r="L3319" s="202"/>
      <c r="M3319" s="203"/>
      <c r="N3319" s="204"/>
      <c r="O3319" s="204"/>
      <c r="P3319" s="204"/>
      <c r="Q3319" s="204"/>
      <c r="R3319" s="204"/>
      <c r="S3319" s="204"/>
      <c r="T3319" s="205"/>
      <c r="AT3319" s="206" t="s">
        <v>178</v>
      </c>
      <c r="AU3319" s="206" t="s">
        <v>87</v>
      </c>
      <c r="AV3319" s="13" t="s">
        <v>87</v>
      </c>
      <c r="AW3319" s="13" t="s">
        <v>38</v>
      </c>
      <c r="AX3319" s="13" t="s">
        <v>77</v>
      </c>
      <c r="AY3319" s="206" t="s">
        <v>165</v>
      </c>
    </row>
    <row r="3320" spans="2:51" s="13" customFormat="1" ht="22.5">
      <c r="B3320" s="196"/>
      <c r="C3320" s="197"/>
      <c r="D3320" s="189" t="s">
        <v>178</v>
      </c>
      <c r="E3320" s="198" t="s">
        <v>21</v>
      </c>
      <c r="F3320" s="199" t="s">
        <v>3951</v>
      </c>
      <c r="G3320" s="197"/>
      <c r="H3320" s="200">
        <v>11.025</v>
      </c>
      <c r="I3320" s="201"/>
      <c r="J3320" s="197"/>
      <c r="K3320" s="197"/>
      <c r="L3320" s="202"/>
      <c r="M3320" s="203"/>
      <c r="N3320" s="204"/>
      <c r="O3320" s="204"/>
      <c r="P3320" s="204"/>
      <c r="Q3320" s="204"/>
      <c r="R3320" s="204"/>
      <c r="S3320" s="204"/>
      <c r="T3320" s="205"/>
      <c r="AT3320" s="206" t="s">
        <v>178</v>
      </c>
      <c r="AU3320" s="206" t="s">
        <v>87</v>
      </c>
      <c r="AV3320" s="13" t="s">
        <v>87</v>
      </c>
      <c r="AW3320" s="13" t="s">
        <v>38</v>
      </c>
      <c r="AX3320" s="13" t="s">
        <v>77</v>
      </c>
      <c r="AY3320" s="206" t="s">
        <v>165</v>
      </c>
    </row>
    <row r="3321" spans="2:51" s="13" customFormat="1" ht="22.5">
      <c r="B3321" s="196"/>
      <c r="C3321" s="197"/>
      <c r="D3321" s="189" t="s">
        <v>178</v>
      </c>
      <c r="E3321" s="198" t="s">
        <v>21</v>
      </c>
      <c r="F3321" s="199" t="s">
        <v>3952</v>
      </c>
      <c r="G3321" s="197"/>
      <c r="H3321" s="200">
        <v>4.41</v>
      </c>
      <c r="I3321" s="201"/>
      <c r="J3321" s="197"/>
      <c r="K3321" s="197"/>
      <c r="L3321" s="202"/>
      <c r="M3321" s="203"/>
      <c r="N3321" s="204"/>
      <c r="O3321" s="204"/>
      <c r="P3321" s="204"/>
      <c r="Q3321" s="204"/>
      <c r="R3321" s="204"/>
      <c r="S3321" s="204"/>
      <c r="T3321" s="205"/>
      <c r="AT3321" s="206" t="s">
        <v>178</v>
      </c>
      <c r="AU3321" s="206" t="s">
        <v>87</v>
      </c>
      <c r="AV3321" s="13" t="s">
        <v>87</v>
      </c>
      <c r="AW3321" s="13" t="s">
        <v>38</v>
      </c>
      <c r="AX3321" s="13" t="s">
        <v>77</v>
      </c>
      <c r="AY3321" s="206" t="s">
        <v>165</v>
      </c>
    </row>
    <row r="3322" spans="2:51" s="13" customFormat="1" ht="22.5">
      <c r="B3322" s="196"/>
      <c r="C3322" s="197"/>
      <c r="D3322" s="189" t="s">
        <v>178</v>
      </c>
      <c r="E3322" s="198" t="s">
        <v>21</v>
      </c>
      <c r="F3322" s="199" t="s">
        <v>3953</v>
      </c>
      <c r="G3322" s="197"/>
      <c r="H3322" s="200">
        <v>4.41</v>
      </c>
      <c r="I3322" s="201"/>
      <c r="J3322" s="197"/>
      <c r="K3322" s="197"/>
      <c r="L3322" s="202"/>
      <c r="M3322" s="203"/>
      <c r="N3322" s="204"/>
      <c r="O3322" s="204"/>
      <c r="P3322" s="204"/>
      <c r="Q3322" s="204"/>
      <c r="R3322" s="204"/>
      <c r="S3322" s="204"/>
      <c r="T3322" s="205"/>
      <c r="AT3322" s="206" t="s">
        <v>178</v>
      </c>
      <c r="AU3322" s="206" t="s">
        <v>87</v>
      </c>
      <c r="AV3322" s="13" t="s">
        <v>87</v>
      </c>
      <c r="AW3322" s="13" t="s">
        <v>38</v>
      </c>
      <c r="AX3322" s="13" t="s">
        <v>77</v>
      </c>
      <c r="AY3322" s="206" t="s">
        <v>165</v>
      </c>
    </row>
    <row r="3323" spans="2:51" s="13" customFormat="1" ht="22.5">
      <c r="B3323" s="196"/>
      <c r="C3323" s="197"/>
      <c r="D3323" s="189" t="s">
        <v>178</v>
      </c>
      <c r="E3323" s="198" t="s">
        <v>21</v>
      </c>
      <c r="F3323" s="199" t="s">
        <v>3954</v>
      </c>
      <c r="G3323" s="197"/>
      <c r="H3323" s="200">
        <v>2.16</v>
      </c>
      <c r="I3323" s="201"/>
      <c r="J3323" s="197"/>
      <c r="K3323" s="197"/>
      <c r="L3323" s="202"/>
      <c r="M3323" s="203"/>
      <c r="N3323" s="204"/>
      <c r="O3323" s="204"/>
      <c r="P3323" s="204"/>
      <c r="Q3323" s="204"/>
      <c r="R3323" s="204"/>
      <c r="S3323" s="204"/>
      <c r="T3323" s="205"/>
      <c r="AT3323" s="206" t="s">
        <v>178</v>
      </c>
      <c r="AU3323" s="206" t="s">
        <v>87</v>
      </c>
      <c r="AV3323" s="13" t="s">
        <v>87</v>
      </c>
      <c r="AW3323" s="13" t="s">
        <v>38</v>
      </c>
      <c r="AX3323" s="13" t="s">
        <v>77</v>
      </c>
      <c r="AY3323" s="206" t="s">
        <v>165</v>
      </c>
    </row>
    <row r="3324" spans="2:51" s="13" customFormat="1" ht="22.5">
      <c r="B3324" s="196"/>
      <c r="C3324" s="197"/>
      <c r="D3324" s="189" t="s">
        <v>178</v>
      </c>
      <c r="E3324" s="198" t="s">
        <v>21</v>
      </c>
      <c r="F3324" s="199" t="s">
        <v>3955</v>
      </c>
      <c r="G3324" s="197"/>
      <c r="H3324" s="200">
        <v>2.16</v>
      </c>
      <c r="I3324" s="201"/>
      <c r="J3324" s="197"/>
      <c r="K3324" s="197"/>
      <c r="L3324" s="202"/>
      <c r="M3324" s="203"/>
      <c r="N3324" s="204"/>
      <c r="O3324" s="204"/>
      <c r="P3324" s="204"/>
      <c r="Q3324" s="204"/>
      <c r="R3324" s="204"/>
      <c r="S3324" s="204"/>
      <c r="T3324" s="205"/>
      <c r="AT3324" s="206" t="s">
        <v>178</v>
      </c>
      <c r="AU3324" s="206" t="s">
        <v>87</v>
      </c>
      <c r="AV3324" s="13" t="s">
        <v>87</v>
      </c>
      <c r="AW3324" s="13" t="s">
        <v>38</v>
      </c>
      <c r="AX3324" s="13" t="s">
        <v>77</v>
      </c>
      <c r="AY3324" s="206" t="s">
        <v>165</v>
      </c>
    </row>
    <row r="3325" spans="2:51" s="13" customFormat="1" ht="22.5">
      <c r="B3325" s="196"/>
      <c r="C3325" s="197"/>
      <c r="D3325" s="189" t="s">
        <v>178</v>
      </c>
      <c r="E3325" s="198" t="s">
        <v>21</v>
      </c>
      <c r="F3325" s="199" t="s">
        <v>3956</v>
      </c>
      <c r="G3325" s="197"/>
      <c r="H3325" s="200">
        <v>2.16</v>
      </c>
      <c r="I3325" s="201"/>
      <c r="J3325" s="197"/>
      <c r="K3325" s="197"/>
      <c r="L3325" s="202"/>
      <c r="M3325" s="203"/>
      <c r="N3325" s="204"/>
      <c r="O3325" s="204"/>
      <c r="P3325" s="204"/>
      <c r="Q3325" s="204"/>
      <c r="R3325" s="204"/>
      <c r="S3325" s="204"/>
      <c r="T3325" s="205"/>
      <c r="AT3325" s="206" t="s">
        <v>178</v>
      </c>
      <c r="AU3325" s="206" t="s">
        <v>87</v>
      </c>
      <c r="AV3325" s="13" t="s">
        <v>87</v>
      </c>
      <c r="AW3325" s="13" t="s">
        <v>38</v>
      </c>
      <c r="AX3325" s="13" t="s">
        <v>77</v>
      </c>
      <c r="AY3325" s="206" t="s">
        <v>165</v>
      </c>
    </row>
    <row r="3326" spans="2:51" s="13" customFormat="1" ht="22.5">
      <c r="B3326" s="196"/>
      <c r="C3326" s="197"/>
      <c r="D3326" s="189" t="s">
        <v>178</v>
      </c>
      <c r="E3326" s="198" t="s">
        <v>21</v>
      </c>
      <c r="F3326" s="199" t="s">
        <v>3957</v>
      </c>
      <c r="G3326" s="197"/>
      <c r="H3326" s="200">
        <v>5.28</v>
      </c>
      <c r="I3326" s="201"/>
      <c r="J3326" s="197"/>
      <c r="K3326" s="197"/>
      <c r="L3326" s="202"/>
      <c r="M3326" s="203"/>
      <c r="N3326" s="204"/>
      <c r="O3326" s="204"/>
      <c r="P3326" s="204"/>
      <c r="Q3326" s="204"/>
      <c r="R3326" s="204"/>
      <c r="S3326" s="204"/>
      <c r="T3326" s="205"/>
      <c r="AT3326" s="206" t="s">
        <v>178</v>
      </c>
      <c r="AU3326" s="206" t="s">
        <v>87</v>
      </c>
      <c r="AV3326" s="13" t="s">
        <v>87</v>
      </c>
      <c r="AW3326" s="13" t="s">
        <v>38</v>
      </c>
      <c r="AX3326" s="13" t="s">
        <v>77</v>
      </c>
      <c r="AY3326" s="206" t="s">
        <v>165</v>
      </c>
    </row>
    <row r="3327" spans="2:51" s="13" customFormat="1" ht="22.5">
      <c r="B3327" s="196"/>
      <c r="C3327" s="197"/>
      <c r="D3327" s="189" t="s">
        <v>178</v>
      </c>
      <c r="E3327" s="198" t="s">
        <v>21</v>
      </c>
      <c r="F3327" s="199" t="s">
        <v>3958</v>
      </c>
      <c r="G3327" s="197"/>
      <c r="H3327" s="200">
        <v>2.64</v>
      </c>
      <c r="I3327" s="201"/>
      <c r="J3327" s="197"/>
      <c r="K3327" s="197"/>
      <c r="L3327" s="202"/>
      <c r="M3327" s="203"/>
      <c r="N3327" s="204"/>
      <c r="O3327" s="204"/>
      <c r="P3327" s="204"/>
      <c r="Q3327" s="204"/>
      <c r="R3327" s="204"/>
      <c r="S3327" s="204"/>
      <c r="T3327" s="205"/>
      <c r="AT3327" s="206" t="s">
        <v>178</v>
      </c>
      <c r="AU3327" s="206" t="s">
        <v>87</v>
      </c>
      <c r="AV3327" s="13" t="s">
        <v>87</v>
      </c>
      <c r="AW3327" s="13" t="s">
        <v>38</v>
      </c>
      <c r="AX3327" s="13" t="s">
        <v>77</v>
      </c>
      <c r="AY3327" s="206" t="s">
        <v>165</v>
      </c>
    </row>
    <row r="3328" spans="2:51" s="13" customFormat="1" ht="22.5">
      <c r="B3328" s="196"/>
      <c r="C3328" s="197"/>
      <c r="D3328" s="189" t="s">
        <v>178</v>
      </c>
      <c r="E3328" s="198" t="s">
        <v>21</v>
      </c>
      <c r="F3328" s="199" t="s">
        <v>3959</v>
      </c>
      <c r="G3328" s="197"/>
      <c r="H3328" s="200">
        <v>1.32</v>
      </c>
      <c r="I3328" s="201"/>
      <c r="J3328" s="197"/>
      <c r="K3328" s="197"/>
      <c r="L3328" s="202"/>
      <c r="M3328" s="203"/>
      <c r="N3328" s="204"/>
      <c r="O3328" s="204"/>
      <c r="P3328" s="204"/>
      <c r="Q3328" s="204"/>
      <c r="R3328" s="204"/>
      <c r="S3328" s="204"/>
      <c r="T3328" s="205"/>
      <c r="AT3328" s="206" t="s">
        <v>178</v>
      </c>
      <c r="AU3328" s="206" t="s">
        <v>87</v>
      </c>
      <c r="AV3328" s="13" t="s">
        <v>87</v>
      </c>
      <c r="AW3328" s="13" t="s">
        <v>38</v>
      </c>
      <c r="AX3328" s="13" t="s">
        <v>77</v>
      </c>
      <c r="AY3328" s="206" t="s">
        <v>165</v>
      </c>
    </row>
    <row r="3329" spans="1:65" s="13" customFormat="1" ht="22.5">
      <c r="B3329" s="196"/>
      <c r="C3329" s="197"/>
      <c r="D3329" s="189" t="s">
        <v>178</v>
      </c>
      <c r="E3329" s="198" t="s">
        <v>21</v>
      </c>
      <c r="F3329" s="199" t="s">
        <v>3960</v>
      </c>
      <c r="G3329" s="197"/>
      <c r="H3329" s="200">
        <v>2.1150000000000002</v>
      </c>
      <c r="I3329" s="201"/>
      <c r="J3329" s="197"/>
      <c r="K3329" s="197"/>
      <c r="L3329" s="202"/>
      <c r="M3329" s="203"/>
      <c r="N3329" s="204"/>
      <c r="O3329" s="204"/>
      <c r="P3329" s="204"/>
      <c r="Q3329" s="204"/>
      <c r="R3329" s="204"/>
      <c r="S3329" s="204"/>
      <c r="T3329" s="205"/>
      <c r="AT3329" s="206" t="s">
        <v>178</v>
      </c>
      <c r="AU3329" s="206" t="s">
        <v>87</v>
      </c>
      <c r="AV3329" s="13" t="s">
        <v>87</v>
      </c>
      <c r="AW3329" s="13" t="s">
        <v>38</v>
      </c>
      <c r="AX3329" s="13" t="s">
        <v>77</v>
      </c>
      <c r="AY3329" s="206" t="s">
        <v>165</v>
      </c>
    </row>
    <row r="3330" spans="1:65" s="13" customFormat="1" ht="22.5">
      <c r="B3330" s="196"/>
      <c r="C3330" s="197"/>
      <c r="D3330" s="189" t="s">
        <v>178</v>
      </c>
      <c r="E3330" s="198" t="s">
        <v>21</v>
      </c>
      <c r="F3330" s="199" t="s">
        <v>3961</v>
      </c>
      <c r="G3330" s="197"/>
      <c r="H3330" s="200">
        <v>2.3650000000000002</v>
      </c>
      <c r="I3330" s="201"/>
      <c r="J3330" s="197"/>
      <c r="K3330" s="197"/>
      <c r="L3330" s="202"/>
      <c r="M3330" s="203"/>
      <c r="N3330" s="204"/>
      <c r="O3330" s="204"/>
      <c r="P3330" s="204"/>
      <c r="Q3330" s="204"/>
      <c r="R3330" s="204"/>
      <c r="S3330" s="204"/>
      <c r="T3330" s="205"/>
      <c r="AT3330" s="206" t="s">
        <v>178</v>
      </c>
      <c r="AU3330" s="206" t="s">
        <v>87</v>
      </c>
      <c r="AV3330" s="13" t="s">
        <v>87</v>
      </c>
      <c r="AW3330" s="13" t="s">
        <v>38</v>
      </c>
      <c r="AX3330" s="13" t="s">
        <v>77</v>
      </c>
      <c r="AY3330" s="206" t="s">
        <v>165</v>
      </c>
    </row>
    <row r="3331" spans="1:65" s="13" customFormat="1" ht="22.5">
      <c r="B3331" s="196"/>
      <c r="C3331" s="197"/>
      <c r="D3331" s="189" t="s">
        <v>178</v>
      </c>
      <c r="E3331" s="198" t="s">
        <v>21</v>
      </c>
      <c r="F3331" s="199" t="s">
        <v>3962</v>
      </c>
      <c r="G3331" s="197"/>
      <c r="H3331" s="200">
        <v>1.44</v>
      </c>
      <c r="I3331" s="201"/>
      <c r="J3331" s="197"/>
      <c r="K3331" s="197"/>
      <c r="L3331" s="202"/>
      <c r="M3331" s="203"/>
      <c r="N3331" s="204"/>
      <c r="O3331" s="204"/>
      <c r="P3331" s="204"/>
      <c r="Q3331" s="204"/>
      <c r="R3331" s="204"/>
      <c r="S3331" s="204"/>
      <c r="T3331" s="205"/>
      <c r="AT3331" s="206" t="s">
        <v>178</v>
      </c>
      <c r="AU3331" s="206" t="s">
        <v>87</v>
      </c>
      <c r="AV3331" s="13" t="s">
        <v>87</v>
      </c>
      <c r="AW3331" s="13" t="s">
        <v>38</v>
      </c>
      <c r="AX3331" s="13" t="s">
        <v>77</v>
      </c>
      <c r="AY3331" s="206" t="s">
        <v>165</v>
      </c>
    </row>
    <row r="3332" spans="1:65" s="13" customFormat="1" ht="22.5">
      <c r="B3332" s="196"/>
      <c r="C3332" s="197"/>
      <c r="D3332" s="189" t="s">
        <v>178</v>
      </c>
      <c r="E3332" s="198" t="s">
        <v>21</v>
      </c>
      <c r="F3332" s="199" t="s">
        <v>3963</v>
      </c>
      <c r="G3332" s="197"/>
      <c r="H3332" s="200">
        <v>4.32</v>
      </c>
      <c r="I3332" s="201"/>
      <c r="J3332" s="197"/>
      <c r="K3332" s="197"/>
      <c r="L3332" s="202"/>
      <c r="M3332" s="203"/>
      <c r="N3332" s="204"/>
      <c r="O3332" s="204"/>
      <c r="P3332" s="204"/>
      <c r="Q3332" s="204"/>
      <c r="R3332" s="204"/>
      <c r="S3332" s="204"/>
      <c r="T3332" s="205"/>
      <c r="AT3332" s="206" t="s">
        <v>178</v>
      </c>
      <c r="AU3332" s="206" t="s">
        <v>87</v>
      </c>
      <c r="AV3332" s="13" t="s">
        <v>87</v>
      </c>
      <c r="AW3332" s="13" t="s">
        <v>38</v>
      </c>
      <c r="AX3332" s="13" t="s">
        <v>77</v>
      </c>
      <c r="AY3332" s="206" t="s">
        <v>165</v>
      </c>
    </row>
    <row r="3333" spans="1:65" s="16" customFormat="1" ht="11.25">
      <c r="B3333" s="228"/>
      <c r="C3333" s="229"/>
      <c r="D3333" s="189" t="s">
        <v>178</v>
      </c>
      <c r="E3333" s="230" t="s">
        <v>21</v>
      </c>
      <c r="F3333" s="231" t="s">
        <v>277</v>
      </c>
      <c r="G3333" s="229"/>
      <c r="H3333" s="232">
        <v>57.504999999999995</v>
      </c>
      <c r="I3333" s="233"/>
      <c r="J3333" s="229"/>
      <c r="K3333" s="229"/>
      <c r="L3333" s="234"/>
      <c r="M3333" s="235"/>
      <c r="N3333" s="236"/>
      <c r="O3333" s="236"/>
      <c r="P3333" s="236"/>
      <c r="Q3333" s="236"/>
      <c r="R3333" s="236"/>
      <c r="S3333" s="236"/>
      <c r="T3333" s="237"/>
      <c r="AT3333" s="238" t="s">
        <v>178</v>
      </c>
      <c r="AU3333" s="238" t="s">
        <v>87</v>
      </c>
      <c r="AV3333" s="16" t="s">
        <v>186</v>
      </c>
      <c r="AW3333" s="16" t="s">
        <v>38</v>
      </c>
      <c r="AX3333" s="16" t="s">
        <v>77</v>
      </c>
      <c r="AY3333" s="238" t="s">
        <v>165</v>
      </c>
    </row>
    <row r="3334" spans="1:65" s="13" customFormat="1" ht="22.5">
      <c r="B3334" s="196"/>
      <c r="C3334" s="197"/>
      <c r="D3334" s="189" t="s">
        <v>178</v>
      </c>
      <c r="E3334" s="198" t="s">
        <v>21</v>
      </c>
      <c r="F3334" s="199" t="s">
        <v>3968</v>
      </c>
      <c r="G3334" s="197"/>
      <c r="H3334" s="200">
        <v>64.400000000000006</v>
      </c>
      <c r="I3334" s="201"/>
      <c r="J3334" s="197"/>
      <c r="K3334" s="197"/>
      <c r="L3334" s="202"/>
      <c r="M3334" s="203"/>
      <c r="N3334" s="204"/>
      <c r="O3334" s="204"/>
      <c r="P3334" s="204"/>
      <c r="Q3334" s="204"/>
      <c r="R3334" s="204"/>
      <c r="S3334" s="204"/>
      <c r="T3334" s="205"/>
      <c r="AT3334" s="206" t="s">
        <v>178</v>
      </c>
      <c r="AU3334" s="206" t="s">
        <v>87</v>
      </c>
      <c r="AV3334" s="13" t="s">
        <v>87</v>
      </c>
      <c r="AW3334" s="13" t="s">
        <v>38</v>
      </c>
      <c r="AX3334" s="13" t="s">
        <v>77</v>
      </c>
      <c r="AY3334" s="206" t="s">
        <v>165</v>
      </c>
    </row>
    <row r="3335" spans="1:65" s="16" customFormat="1" ht="11.25">
      <c r="B3335" s="228"/>
      <c r="C3335" s="229"/>
      <c r="D3335" s="189" t="s">
        <v>178</v>
      </c>
      <c r="E3335" s="230" t="s">
        <v>21</v>
      </c>
      <c r="F3335" s="231" t="s">
        <v>277</v>
      </c>
      <c r="G3335" s="229"/>
      <c r="H3335" s="232">
        <v>64.400000000000006</v>
      </c>
      <c r="I3335" s="233"/>
      <c r="J3335" s="229"/>
      <c r="K3335" s="229"/>
      <c r="L3335" s="234"/>
      <c r="M3335" s="235"/>
      <c r="N3335" s="236"/>
      <c r="O3335" s="236"/>
      <c r="P3335" s="236"/>
      <c r="Q3335" s="236"/>
      <c r="R3335" s="236"/>
      <c r="S3335" s="236"/>
      <c r="T3335" s="237"/>
      <c r="AT3335" s="238" t="s">
        <v>178</v>
      </c>
      <c r="AU3335" s="238" t="s">
        <v>87</v>
      </c>
      <c r="AV3335" s="16" t="s">
        <v>186</v>
      </c>
      <c r="AW3335" s="16" t="s">
        <v>38</v>
      </c>
      <c r="AX3335" s="16" t="s">
        <v>77</v>
      </c>
      <c r="AY3335" s="238" t="s">
        <v>165</v>
      </c>
    </row>
    <row r="3336" spans="1:65" s="13" customFormat="1" ht="11.25">
      <c r="B3336" s="196"/>
      <c r="C3336" s="197"/>
      <c r="D3336" s="189" t="s">
        <v>178</v>
      </c>
      <c r="E3336" s="198" t="s">
        <v>21</v>
      </c>
      <c r="F3336" s="199" t="s">
        <v>3969</v>
      </c>
      <c r="G3336" s="197"/>
      <c r="H3336" s="200">
        <v>1.88</v>
      </c>
      <c r="I3336" s="201"/>
      <c r="J3336" s="197"/>
      <c r="K3336" s="197"/>
      <c r="L3336" s="202"/>
      <c r="M3336" s="203"/>
      <c r="N3336" s="204"/>
      <c r="O3336" s="204"/>
      <c r="P3336" s="204"/>
      <c r="Q3336" s="204"/>
      <c r="R3336" s="204"/>
      <c r="S3336" s="204"/>
      <c r="T3336" s="205"/>
      <c r="AT3336" s="206" t="s">
        <v>178</v>
      </c>
      <c r="AU3336" s="206" t="s">
        <v>87</v>
      </c>
      <c r="AV3336" s="13" t="s">
        <v>87</v>
      </c>
      <c r="AW3336" s="13" t="s">
        <v>38</v>
      </c>
      <c r="AX3336" s="13" t="s">
        <v>77</v>
      </c>
      <c r="AY3336" s="206" t="s">
        <v>165</v>
      </c>
    </row>
    <row r="3337" spans="1:65" s="16" customFormat="1" ht="11.25">
      <c r="B3337" s="228"/>
      <c r="C3337" s="229"/>
      <c r="D3337" s="189" t="s">
        <v>178</v>
      </c>
      <c r="E3337" s="230" t="s">
        <v>21</v>
      </c>
      <c r="F3337" s="231" t="s">
        <v>277</v>
      </c>
      <c r="G3337" s="229"/>
      <c r="H3337" s="232">
        <v>1.88</v>
      </c>
      <c r="I3337" s="233"/>
      <c r="J3337" s="229"/>
      <c r="K3337" s="229"/>
      <c r="L3337" s="234"/>
      <c r="M3337" s="235"/>
      <c r="N3337" s="236"/>
      <c r="O3337" s="236"/>
      <c r="P3337" s="236"/>
      <c r="Q3337" s="236"/>
      <c r="R3337" s="236"/>
      <c r="S3337" s="236"/>
      <c r="T3337" s="237"/>
      <c r="AT3337" s="238" t="s">
        <v>178</v>
      </c>
      <c r="AU3337" s="238" t="s">
        <v>87</v>
      </c>
      <c r="AV3337" s="16" t="s">
        <v>186</v>
      </c>
      <c r="AW3337" s="16" t="s">
        <v>38</v>
      </c>
      <c r="AX3337" s="16" t="s">
        <v>77</v>
      </c>
      <c r="AY3337" s="238" t="s">
        <v>165</v>
      </c>
    </row>
    <row r="3338" spans="1:65" s="13" customFormat="1" ht="22.5">
      <c r="B3338" s="196"/>
      <c r="C3338" s="197"/>
      <c r="D3338" s="189" t="s">
        <v>178</v>
      </c>
      <c r="E3338" s="198" t="s">
        <v>21</v>
      </c>
      <c r="F3338" s="199" t="s">
        <v>3970</v>
      </c>
      <c r="G3338" s="197"/>
      <c r="H3338" s="200">
        <v>10.32</v>
      </c>
      <c r="I3338" s="201"/>
      <c r="J3338" s="197"/>
      <c r="K3338" s="197"/>
      <c r="L3338" s="202"/>
      <c r="M3338" s="203"/>
      <c r="N3338" s="204"/>
      <c r="O3338" s="204"/>
      <c r="P3338" s="204"/>
      <c r="Q3338" s="204"/>
      <c r="R3338" s="204"/>
      <c r="S3338" s="204"/>
      <c r="T3338" s="205"/>
      <c r="AT3338" s="206" t="s">
        <v>178</v>
      </c>
      <c r="AU3338" s="206" t="s">
        <v>87</v>
      </c>
      <c r="AV3338" s="13" t="s">
        <v>87</v>
      </c>
      <c r="AW3338" s="13" t="s">
        <v>38</v>
      </c>
      <c r="AX3338" s="13" t="s">
        <v>77</v>
      </c>
      <c r="AY3338" s="206" t="s">
        <v>165</v>
      </c>
    </row>
    <row r="3339" spans="1:65" s="16" customFormat="1" ht="11.25">
      <c r="B3339" s="228"/>
      <c r="C3339" s="229"/>
      <c r="D3339" s="189" t="s">
        <v>178</v>
      </c>
      <c r="E3339" s="230" t="s">
        <v>21</v>
      </c>
      <c r="F3339" s="231" t="s">
        <v>277</v>
      </c>
      <c r="G3339" s="229"/>
      <c r="H3339" s="232">
        <v>10.32</v>
      </c>
      <c r="I3339" s="233"/>
      <c r="J3339" s="229"/>
      <c r="K3339" s="229"/>
      <c r="L3339" s="234"/>
      <c r="M3339" s="235"/>
      <c r="N3339" s="236"/>
      <c r="O3339" s="236"/>
      <c r="P3339" s="236"/>
      <c r="Q3339" s="236"/>
      <c r="R3339" s="236"/>
      <c r="S3339" s="236"/>
      <c r="T3339" s="237"/>
      <c r="AT3339" s="238" t="s">
        <v>178</v>
      </c>
      <c r="AU3339" s="238" t="s">
        <v>87</v>
      </c>
      <c r="AV3339" s="16" t="s">
        <v>186</v>
      </c>
      <c r="AW3339" s="16" t="s">
        <v>38</v>
      </c>
      <c r="AX3339" s="16" t="s">
        <v>77</v>
      </c>
      <c r="AY3339" s="238" t="s">
        <v>165</v>
      </c>
    </row>
    <row r="3340" spans="1:65" s="14" customFormat="1" ht="11.25">
      <c r="B3340" s="207"/>
      <c r="C3340" s="208"/>
      <c r="D3340" s="189" t="s">
        <v>178</v>
      </c>
      <c r="E3340" s="209" t="s">
        <v>21</v>
      </c>
      <c r="F3340" s="210" t="s">
        <v>180</v>
      </c>
      <c r="G3340" s="208"/>
      <c r="H3340" s="211">
        <v>176.94199999999995</v>
      </c>
      <c r="I3340" s="212"/>
      <c r="J3340" s="208"/>
      <c r="K3340" s="208"/>
      <c r="L3340" s="213"/>
      <c r="M3340" s="214"/>
      <c r="N3340" s="215"/>
      <c r="O3340" s="215"/>
      <c r="P3340" s="215"/>
      <c r="Q3340" s="215"/>
      <c r="R3340" s="215"/>
      <c r="S3340" s="215"/>
      <c r="T3340" s="216"/>
      <c r="AT3340" s="217" t="s">
        <v>178</v>
      </c>
      <c r="AU3340" s="217" t="s">
        <v>87</v>
      </c>
      <c r="AV3340" s="14" t="s">
        <v>172</v>
      </c>
      <c r="AW3340" s="14" t="s">
        <v>38</v>
      </c>
      <c r="AX3340" s="14" t="s">
        <v>85</v>
      </c>
      <c r="AY3340" s="217" t="s">
        <v>165</v>
      </c>
    </row>
    <row r="3341" spans="1:65" s="2" customFormat="1" ht="24.2" customHeight="1">
      <c r="A3341" s="37"/>
      <c r="B3341" s="38"/>
      <c r="C3341" s="176" t="s">
        <v>3977</v>
      </c>
      <c r="D3341" s="176" t="s">
        <v>167</v>
      </c>
      <c r="E3341" s="177" t="s">
        <v>3978</v>
      </c>
      <c r="F3341" s="178" t="s">
        <v>3979</v>
      </c>
      <c r="G3341" s="179" t="s">
        <v>170</v>
      </c>
      <c r="H3341" s="180">
        <v>176.94200000000001</v>
      </c>
      <c r="I3341" s="181"/>
      <c r="J3341" s="182">
        <f>ROUND(I3341*H3341,2)</f>
        <v>0</v>
      </c>
      <c r="K3341" s="178" t="s">
        <v>171</v>
      </c>
      <c r="L3341" s="42"/>
      <c r="M3341" s="183" t="s">
        <v>21</v>
      </c>
      <c r="N3341" s="184" t="s">
        <v>48</v>
      </c>
      <c r="O3341" s="67"/>
      <c r="P3341" s="185">
        <f>O3341*H3341</f>
        <v>0</v>
      </c>
      <c r="Q3341" s="185">
        <v>1.2E-4</v>
      </c>
      <c r="R3341" s="185">
        <f>Q3341*H3341</f>
        <v>2.1233040000000002E-2</v>
      </c>
      <c r="S3341" s="185">
        <v>0</v>
      </c>
      <c r="T3341" s="186">
        <f>S3341*H3341</f>
        <v>0</v>
      </c>
      <c r="U3341" s="37"/>
      <c r="V3341" s="37"/>
      <c r="W3341" s="37"/>
      <c r="X3341" s="37"/>
      <c r="Y3341" s="37"/>
      <c r="Z3341" s="37"/>
      <c r="AA3341" s="37"/>
      <c r="AB3341" s="37"/>
      <c r="AC3341" s="37"/>
      <c r="AD3341" s="37"/>
      <c r="AE3341" s="37"/>
      <c r="AR3341" s="187" t="s">
        <v>286</v>
      </c>
      <c r="AT3341" s="187" t="s">
        <v>167</v>
      </c>
      <c r="AU3341" s="187" t="s">
        <v>87</v>
      </c>
      <c r="AY3341" s="20" t="s">
        <v>165</v>
      </c>
      <c r="BE3341" s="188">
        <f>IF(N3341="základní",J3341,0)</f>
        <v>0</v>
      </c>
      <c r="BF3341" s="188">
        <f>IF(N3341="snížená",J3341,0)</f>
        <v>0</v>
      </c>
      <c r="BG3341" s="188">
        <f>IF(N3341="zákl. přenesená",J3341,0)</f>
        <v>0</v>
      </c>
      <c r="BH3341" s="188">
        <f>IF(N3341="sníž. přenesená",J3341,0)</f>
        <v>0</v>
      </c>
      <c r="BI3341" s="188">
        <f>IF(N3341="nulová",J3341,0)</f>
        <v>0</v>
      </c>
      <c r="BJ3341" s="20" t="s">
        <v>85</v>
      </c>
      <c r="BK3341" s="188">
        <f>ROUND(I3341*H3341,2)</f>
        <v>0</v>
      </c>
      <c r="BL3341" s="20" t="s">
        <v>286</v>
      </c>
      <c r="BM3341" s="187" t="s">
        <v>3980</v>
      </c>
    </row>
    <row r="3342" spans="1:65" s="2" customFormat="1" ht="19.5">
      <c r="A3342" s="37"/>
      <c r="B3342" s="38"/>
      <c r="C3342" s="39"/>
      <c r="D3342" s="189" t="s">
        <v>174</v>
      </c>
      <c r="E3342" s="39"/>
      <c r="F3342" s="190" t="s">
        <v>3981</v>
      </c>
      <c r="G3342" s="39"/>
      <c r="H3342" s="39"/>
      <c r="I3342" s="191"/>
      <c r="J3342" s="39"/>
      <c r="K3342" s="39"/>
      <c r="L3342" s="42"/>
      <c r="M3342" s="192"/>
      <c r="N3342" s="193"/>
      <c r="O3342" s="67"/>
      <c r="P3342" s="67"/>
      <c r="Q3342" s="67"/>
      <c r="R3342" s="67"/>
      <c r="S3342" s="67"/>
      <c r="T3342" s="68"/>
      <c r="U3342" s="37"/>
      <c r="V3342" s="37"/>
      <c r="W3342" s="37"/>
      <c r="X3342" s="37"/>
      <c r="Y3342" s="37"/>
      <c r="Z3342" s="37"/>
      <c r="AA3342" s="37"/>
      <c r="AB3342" s="37"/>
      <c r="AC3342" s="37"/>
      <c r="AD3342" s="37"/>
      <c r="AE3342" s="37"/>
      <c r="AT3342" s="20" t="s">
        <v>174</v>
      </c>
      <c r="AU3342" s="20" t="s">
        <v>87</v>
      </c>
    </row>
    <row r="3343" spans="1:65" s="2" customFormat="1" ht="11.25">
      <c r="A3343" s="37"/>
      <c r="B3343" s="38"/>
      <c r="C3343" s="39"/>
      <c r="D3343" s="194" t="s">
        <v>176</v>
      </c>
      <c r="E3343" s="39"/>
      <c r="F3343" s="195" t="s">
        <v>3982</v>
      </c>
      <c r="G3343" s="39"/>
      <c r="H3343" s="39"/>
      <c r="I3343" s="191"/>
      <c r="J3343" s="39"/>
      <c r="K3343" s="39"/>
      <c r="L3343" s="42"/>
      <c r="M3343" s="192"/>
      <c r="N3343" s="193"/>
      <c r="O3343" s="67"/>
      <c r="P3343" s="67"/>
      <c r="Q3343" s="67"/>
      <c r="R3343" s="67"/>
      <c r="S3343" s="67"/>
      <c r="T3343" s="68"/>
      <c r="U3343" s="37"/>
      <c r="V3343" s="37"/>
      <c r="W3343" s="37"/>
      <c r="X3343" s="37"/>
      <c r="Y3343" s="37"/>
      <c r="Z3343" s="37"/>
      <c r="AA3343" s="37"/>
      <c r="AB3343" s="37"/>
      <c r="AC3343" s="37"/>
      <c r="AD3343" s="37"/>
      <c r="AE3343" s="37"/>
      <c r="AT3343" s="20" t="s">
        <v>176</v>
      </c>
      <c r="AU3343" s="20" t="s">
        <v>87</v>
      </c>
    </row>
    <row r="3344" spans="1:65" s="15" customFormat="1" ht="11.25">
      <c r="B3344" s="218"/>
      <c r="C3344" s="219"/>
      <c r="D3344" s="189" t="s">
        <v>178</v>
      </c>
      <c r="E3344" s="220" t="s">
        <v>21</v>
      </c>
      <c r="F3344" s="221" t="s">
        <v>3935</v>
      </c>
      <c r="G3344" s="219"/>
      <c r="H3344" s="220" t="s">
        <v>21</v>
      </c>
      <c r="I3344" s="222"/>
      <c r="J3344" s="219"/>
      <c r="K3344" s="219"/>
      <c r="L3344" s="223"/>
      <c r="M3344" s="224"/>
      <c r="N3344" s="225"/>
      <c r="O3344" s="225"/>
      <c r="P3344" s="225"/>
      <c r="Q3344" s="225"/>
      <c r="R3344" s="225"/>
      <c r="S3344" s="225"/>
      <c r="T3344" s="226"/>
      <c r="AT3344" s="227" t="s">
        <v>178</v>
      </c>
      <c r="AU3344" s="227" t="s">
        <v>87</v>
      </c>
      <c r="AV3344" s="15" t="s">
        <v>85</v>
      </c>
      <c r="AW3344" s="15" t="s">
        <v>38</v>
      </c>
      <c r="AX3344" s="15" t="s">
        <v>77</v>
      </c>
      <c r="AY3344" s="227" t="s">
        <v>165</v>
      </c>
    </row>
    <row r="3345" spans="2:51" s="13" customFormat="1" ht="22.5">
      <c r="B3345" s="196"/>
      <c r="C3345" s="197"/>
      <c r="D3345" s="189" t="s">
        <v>178</v>
      </c>
      <c r="E3345" s="198" t="s">
        <v>21</v>
      </c>
      <c r="F3345" s="199" t="s">
        <v>3936</v>
      </c>
      <c r="G3345" s="197"/>
      <c r="H3345" s="200">
        <v>8.64</v>
      </c>
      <c r="I3345" s="201"/>
      <c r="J3345" s="197"/>
      <c r="K3345" s="197"/>
      <c r="L3345" s="202"/>
      <c r="M3345" s="203"/>
      <c r="N3345" s="204"/>
      <c r="O3345" s="204"/>
      <c r="P3345" s="204"/>
      <c r="Q3345" s="204"/>
      <c r="R3345" s="204"/>
      <c r="S3345" s="204"/>
      <c r="T3345" s="205"/>
      <c r="AT3345" s="206" t="s">
        <v>178</v>
      </c>
      <c r="AU3345" s="206" t="s">
        <v>87</v>
      </c>
      <c r="AV3345" s="13" t="s">
        <v>87</v>
      </c>
      <c r="AW3345" s="13" t="s">
        <v>38</v>
      </c>
      <c r="AX3345" s="13" t="s">
        <v>77</v>
      </c>
      <c r="AY3345" s="206" t="s">
        <v>165</v>
      </c>
    </row>
    <row r="3346" spans="2:51" s="13" customFormat="1" ht="22.5">
      <c r="B3346" s="196"/>
      <c r="C3346" s="197"/>
      <c r="D3346" s="189" t="s">
        <v>178</v>
      </c>
      <c r="E3346" s="198" t="s">
        <v>21</v>
      </c>
      <c r="F3346" s="199" t="s">
        <v>3937</v>
      </c>
      <c r="G3346" s="197"/>
      <c r="H3346" s="200">
        <v>7.1790000000000003</v>
      </c>
      <c r="I3346" s="201"/>
      <c r="J3346" s="197"/>
      <c r="K3346" s="197"/>
      <c r="L3346" s="202"/>
      <c r="M3346" s="203"/>
      <c r="N3346" s="204"/>
      <c r="O3346" s="204"/>
      <c r="P3346" s="204"/>
      <c r="Q3346" s="204"/>
      <c r="R3346" s="204"/>
      <c r="S3346" s="204"/>
      <c r="T3346" s="205"/>
      <c r="AT3346" s="206" t="s">
        <v>178</v>
      </c>
      <c r="AU3346" s="206" t="s">
        <v>87</v>
      </c>
      <c r="AV3346" s="13" t="s">
        <v>87</v>
      </c>
      <c r="AW3346" s="13" t="s">
        <v>38</v>
      </c>
      <c r="AX3346" s="13" t="s">
        <v>77</v>
      </c>
      <c r="AY3346" s="206" t="s">
        <v>165</v>
      </c>
    </row>
    <row r="3347" spans="2:51" s="15" customFormat="1" ht="11.25">
      <c r="B3347" s="218"/>
      <c r="C3347" s="219"/>
      <c r="D3347" s="189" t="s">
        <v>178</v>
      </c>
      <c r="E3347" s="220" t="s">
        <v>21</v>
      </c>
      <c r="F3347" s="221" t="s">
        <v>3938</v>
      </c>
      <c r="G3347" s="219"/>
      <c r="H3347" s="220" t="s">
        <v>21</v>
      </c>
      <c r="I3347" s="222"/>
      <c r="J3347" s="219"/>
      <c r="K3347" s="219"/>
      <c r="L3347" s="223"/>
      <c r="M3347" s="224"/>
      <c r="N3347" s="225"/>
      <c r="O3347" s="225"/>
      <c r="P3347" s="225"/>
      <c r="Q3347" s="225"/>
      <c r="R3347" s="225"/>
      <c r="S3347" s="225"/>
      <c r="T3347" s="226"/>
      <c r="AT3347" s="227" t="s">
        <v>178</v>
      </c>
      <c r="AU3347" s="227" t="s">
        <v>87</v>
      </c>
      <c r="AV3347" s="15" t="s">
        <v>85</v>
      </c>
      <c r="AW3347" s="15" t="s">
        <v>38</v>
      </c>
      <c r="AX3347" s="15" t="s">
        <v>77</v>
      </c>
      <c r="AY3347" s="227" t="s">
        <v>165</v>
      </c>
    </row>
    <row r="3348" spans="2:51" s="13" customFormat="1" ht="22.5">
      <c r="B3348" s="196"/>
      <c r="C3348" s="197"/>
      <c r="D3348" s="189" t="s">
        <v>178</v>
      </c>
      <c r="E3348" s="198" t="s">
        <v>21</v>
      </c>
      <c r="F3348" s="199" t="s">
        <v>3939</v>
      </c>
      <c r="G3348" s="197"/>
      <c r="H3348" s="200">
        <v>2.8719999999999999</v>
      </c>
      <c r="I3348" s="201"/>
      <c r="J3348" s="197"/>
      <c r="K3348" s="197"/>
      <c r="L3348" s="202"/>
      <c r="M3348" s="203"/>
      <c r="N3348" s="204"/>
      <c r="O3348" s="204"/>
      <c r="P3348" s="204"/>
      <c r="Q3348" s="204"/>
      <c r="R3348" s="204"/>
      <c r="S3348" s="204"/>
      <c r="T3348" s="205"/>
      <c r="AT3348" s="206" t="s">
        <v>178</v>
      </c>
      <c r="AU3348" s="206" t="s">
        <v>87</v>
      </c>
      <c r="AV3348" s="13" t="s">
        <v>87</v>
      </c>
      <c r="AW3348" s="13" t="s">
        <v>38</v>
      </c>
      <c r="AX3348" s="13" t="s">
        <v>77</v>
      </c>
      <c r="AY3348" s="206" t="s">
        <v>165</v>
      </c>
    </row>
    <row r="3349" spans="2:51" s="13" customFormat="1" ht="22.5">
      <c r="B3349" s="196"/>
      <c r="C3349" s="197"/>
      <c r="D3349" s="189" t="s">
        <v>178</v>
      </c>
      <c r="E3349" s="198" t="s">
        <v>21</v>
      </c>
      <c r="F3349" s="199" t="s">
        <v>3940</v>
      </c>
      <c r="G3349" s="197"/>
      <c r="H3349" s="200">
        <v>3.9670000000000001</v>
      </c>
      <c r="I3349" s="201"/>
      <c r="J3349" s="197"/>
      <c r="K3349" s="197"/>
      <c r="L3349" s="202"/>
      <c r="M3349" s="203"/>
      <c r="N3349" s="204"/>
      <c r="O3349" s="204"/>
      <c r="P3349" s="204"/>
      <c r="Q3349" s="204"/>
      <c r="R3349" s="204"/>
      <c r="S3349" s="204"/>
      <c r="T3349" s="205"/>
      <c r="AT3349" s="206" t="s">
        <v>178</v>
      </c>
      <c r="AU3349" s="206" t="s">
        <v>87</v>
      </c>
      <c r="AV3349" s="13" t="s">
        <v>87</v>
      </c>
      <c r="AW3349" s="13" t="s">
        <v>38</v>
      </c>
      <c r="AX3349" s="13" t="s">
        <v>77</v>
      </c>
      <c r="AY3349" s="206" t="s">
        <v>165</v>
      </c>
    </row>
    <row r="3350" spans="2:51" s="13" customFormat="1" ht="22.5">
      <c r="B3350" s="196"/>
      <c r="C3350" s="197"/>
      <c r="D3350" s="189" t="s">
        <v>178</v>
      </c>
      <c r="E3350" s="198" t="s">
        <v>21</v>
      </c>
      <c r="F3350" s="199" t="s">
        <v>3941</v>
      </c>
      <c r="G3350" s="197"/>
      <c r="H3350" s="200">
        <v>8.2569999999999997</v>
      </c>
      <c r="I3350" s="201"/>
      <c r="J3350" s="197"/>
      <c r="K3350" s="197"/>
      <c r="L3350" s="202"/>
      <c r="M3350" s="203"/>
      <c r="N3350" s="204"/>
      <c r="O3350" s="204"/>
      <c r="P3350" s="204"/>
      <c r="Q3350" s="204"/>
      <c r="R3350" s="204"/>
      <c r="S3350" s="204"/>
      <c r="T3350" s="205"/>
      <c r="AT3350" s="206" t="s">
        <v>178</v>
      </c>
      <c r="AU3350" s="206" t="s">
        <v>87</v>
      </c>
      <c r="AV3350" s="13" t="s">
        <v>87</v>
      </c>
      <c r="AW3350" s="13" t="s">
        <v>38</v>
      </c>
      <c r="AX3350" s="13" t="s">
        <v>77</v>
      </c>
      <c r="AY3350" s="206" t="s">
        <v>165</v>
      </c>
    </row>
    <row r="3351" spans="2:51" s="13" customFormat="1" ht="22.5">
      <c r="B3351" s="196"/>
      <c r="C3351" s="197"/>
      <c r="D3351" s="189" t="s">
        <v>178</v>
      </c>
      <c r="E3351" s="198" t="s">
        <v>21</v>
      </c>
      <c r="F3351" s="199" t="s">
        <v>3942</v>
      </c>
      <c r="G3351" s="197"/>
      <c r="H3351" s="200">
        <v>3.798</v>
      </c>
      <c r="I3351" s="201"/>
      <c r="J3351" s="197"/>
      <c r="K3351" s="197"/>
      <c r="L3351" s="202"/>
      <c r="M3351" s="203"/>
      <c r="N3351" s="204"/>
      <c r="O3351" s="204"/>
      <c r="P3351" s="204"/>
      <c r="Q3351" s="204"/>
      <c r="R3351" s="204"/>
      <c r="S3351" s="204"/>
      <c r="T3351" s="205"/>
      <c r="AT3351" s="206" t="s">
        <v>178</v>
      </c>
      <c r="AU3351" s="206" t="s">
        <v>87</v>
      </c>
      <c r="AV3351" s="13" t="s">
        <v>87</v>
      </c>
      <c r="AW3351" s="13" t="s">
        <v>38</v>
      </c>
      <c r="AX3351" s="13" t="s">
        <v>77</v>
      </c>
      <c r="AY3351" s="206" t="s">
        <v>165</v>
      </c>
    </row>
    <row r="3352" spans="2:51" s="13" customFormat="1" ht="22.5">
      <c r="B3352" s="196"/>
      <c r="C3352" s="197"/>
      <c r="D3352" s="189" t="s">
        <v>178</v>
      </c>
      <c r="E3352" s="198" t="s">
        <v>21</v>
      </c>
      <c r="F3352" s="199" t="s">
        <v>3943</v>
      </c>
      <c r="G3352" s="197"/>
      <c r="H3352" s="200">
        <v>2.75</v>
      </c>
      <c r="I3352" s="201"/>
      <c r="J3352" s="197"/>
      <c r="K3352" s="197"/>
      <c r="L3352" s="202"/>
      <c r="M3352" s="203"/>
      <c r="N3352" s="204"/>
      <c r="O3352" s="204"/>
      <c r="P3352" s="204"/>
      <c r="Q3352" s="204"/>
      <c r="R3352" s="204"/>
      <c r="S3352" s="204"/>
      <c r="T3352" s="205"/>
      <c r="AT3352" s="206" t="s">
        <v>178</v>
      </c>
      <c r="AU3352" s="206" t="s">
        <v>87</v>
      </c>
      <c r="AV3352" s="13" t="s">
        <v>87</v>
      </c>
      <c r="AW3352" s="13" t="s">
        <v>38</v>
      </c>
      <c r="AX3352" s="13" t="s">
        <v>77</v>
      </c>
      <c r="AY3352" s="206" t="s">
        <v>165</v>
      </c>
    </row>
    <row r="3353" spans="2:51" s="13" customFormat="1" ht="22.5">
      <c r="B3353" s="196"/>
      <c r="C3353" s="197"/>
      <c r="D3353" s="189" t="s">
        <v>178</v>
      </c>
      <c r="E3353" s="198" t="s">
        <v>21</v>
      </c>
      <c r="F3353" s="199" t="s">
        <v>3944</v>
      </c>
      <c r="G3353" s="197"/>
      <c r="H3353" s="200">
        <v>4.0940000000000003</v>
      </c>
      <c r="I3353" s="201"/>
      <c r="J3353" s="197"/>
      <c r="K3353" s="197"/>
      <c r="L3353" s="202"/>
      <c r="M3353" s="203"/>
      <c r="N3353" s="204"/>
      <c r="O3353" s="204"/>
      <c r="P3353" s="204"/>
      <c r="Q3353" s="204"/>
      <c r="R3353" s="204"/>
      <c r="S3353" s="204"/>
      <c r="T3353" s="205"/>
      <c r="AT3353" s="206" t="s">
        <v>178</v>
      </c>
      <c r="AU3353" s="206" t="s">
        <v>87</v>
      </c>
      <c r="AV3353" s="13" t="s">
        <v>87</v>
      </c>
      <c r="AW3353" s="13" t="s">
        <v>38</v>
      </c>
      <c r="AX3353" s="13" t="s">
        <v>77</v>
      </c>
      <c r="AY3353" s="206" t="s">
        <v>165</v>
      </c>
    </row>
    <row r="3354" spans="2:51" s="13" customFormat="1" ht="22.5">
      <c r="B3354" s="196"/>
      <c r="C3354" s="197"/>
      <c r="D3354" s="189" t="s">
        <v>178</v>
      </c>
      <c r="E3354" s="198" t="s">
        <v>21</v>
      </c>
      <c r="F3354" s="199" t="s">
        <v>3945</v>
      </c>
      <c r="G3354" s="197"/>
      <c r="H3354" s="200">
        <v>1.28</v>
      </c>
      <c r="I3354" s="201"/>
      <c r="J3354" s="197"/>
      <c r="K3354" s="197"/>
      <c r="L3354" s="202"/>
      <c r="M3354" s="203"/>
      <c r="N3354" s="204"/>
      <c r="O3354" s="204"/>
      <c r="P3354" s="204"/>
      <c r="Q3354" s="204"/>
      <c r="R3354" s="204"/>
      <c r="S3354" s="204"/>
      <c r="T3354" s="205"/>
      <c r="AT3354" s="206" t="s">
        <v>178</v>
      </c>
      <c r="AU3354" s="206" t="s">
        <v>87</v>
      </c>
      <c r="AV3354" s="13" t="s">
        <v>87</v>
      </c>
      <c r="AW3354" s="13" t="s">
        <v>38</v>
      </c>
      <c r="AX3354" s="13" t="s">
        <v>77</v>
      </c>
      <c r="AY3354" s="206" t="s">
        <v>165</v>
      </c>
    </row>
    <row r="3355" spans="2:51" s="16" customFormat="1" ht="11.25">
      <c r="B3355" s="228"/>
      <c r="C3355" s="229"/>
      <c r="D3355" s="189" t="s">
        <v>178</v>
      </c>
      <c r="E3355" s="230" t="s">
        <v>21</v>
      </c>
      <c r="F3355" s="231" t="s">
        <v>277</v>
      </c>
      <c r="G3355" s="229"/>
      <c r="H3355" s="232">
        <v>42.837000000000003</v>
      </c>
      <c r="I3355" s="233"/>
      <c r="J3355" s="229"/>
      <c r="K3355" s="229"/>
      <c r="L3355" s="234"/>
      <c r="M3355" s="235"/>
      <c r="N3355" s="236"/>
      <c r="O3355" s="236"/>
      <c r="P3355" s="236"/>
      <c r="Q3355" s="236"/>
      <c r="R3355" s="236"/>
      <c r="S3355" s="236"/>
      <c r="T3355" s="237"/>
      <c r="AT3355" s="238" t="s">
        <v>178</v>
      </c>
      <c r="AU3355" s="238" t="s">
        <v>87</v>
      </c>
      <c r="AV3355" s="16" t="s">
        <v>186</v>
      </c>
      <c r="AW3355" s="16" t="s">
        <v>38</v>
      </c>
      <c r="AX3355" s="16" t="s">
        <v>77</v>
      </c>
      <c r="AY3355" s="238" t="s">
        <v>165</v>
      </c>
    </row>
    <row r="3356" spans="2:51" s="13" customFormat="1" ht="22.5">
      <c r="B3356" s="196"/>
      <c r="C3356" s="197"/>
      <c r="D3356" s="189" t="s">
        <v>178</v>
      </c>
      <c r="E3356" s="198" t="s">
        <v>21</v>
      </c>
      <c r="F3356" s="199" t="s">
        <v>3946</v>
      </c>
      <c r="G3356" s="197"/>
      <c r="H3356" s="200">
        <v>1.44</v>
      </c>
      <c r="I3356" s="201"/>
      <c r="J3356" s="197"/>
      <c r="K3356" s="197"/>
      <c r="L3356" s="202"/>
      <c r="M3356" s="203"/>
      <c r="N3356" s="204"/>
      <c r="O3356" s="204"/>
      <c r="P3356" s="204"/>
      <c r="Q3356" s="204"/>
      <c r="R3356" s="204"/>
      <c r="S3356" s="204"/>
      <c r="T3356" s="205"/>
      <c r="AT3356" s="206" t="s">
        <v>178</v>
      </c>
      <c r="AU3356" s="206" t="s">
        <v>87</v>
      </c>
      <c r="AV3356" s="13" t="s">
        <v>87</v>
      </c>
      <c r="AW3356" s="13" t="s">
        <v>38</v>
      </c>
      <c r="AX3356" s="13" t="s">
        <v>77</v>
      </c>
      <c r="AY3356" s="206" t="s">
        <v>165</v>
      </c>
    </row>
    <row r="3357" spans="2:51" s="13" customFormat="1" ht="22.5">
      <c r="B3357" s="196"/>
      <c r="C3357" s="197"/>
      <c r="D3357" s="189" t="s">
        <v>178</v>
      </c>
      <c r="E3357" s="198" t="s">
        <v>21</v>
      </c>
      <c r="F3357" s="199" t="s">
        <v>3947</v>
      </c>
      <c r="G3357" s="197"/>
      <c r="H3357" s="200">
        <v>1.47</v>
      </c>
      <c r="I3357" s="201"/>
      <c r="J3357" s="197"/>
      <c r="K3357" s="197"/>
      <c r="L3357" s="202"/>
      <c r="M3357" s="203"/>
      <c r="N3357" s="204"/>
      <c r="O3357" s="204"/>
      <c r="P3357" s="204"/>
      <c r="Q3357" s="204"/>
      <c r="R3357" s="204"/>
      <c r="S3357" s="204"/>
      <c r="T3357" s="205"/>
      <c r="AT3357" s="206" t="s">
        <v>178</v>
      </c>
      <c r="AU3357" s="206" t="s">
        <v>87</v>
      </c>
      <c r="AV3357" s="13" t="s">
        <v>87</v>
      </c>
      <c r="AW3357" s="13" t="s">
        <v>38</v>
      </c>
      <c r="AX3357" s="13" t="s">
        <v>77</v>
      </c>
      <c r="AY3357" s="206" t="s">
        <v>165</v>
      </c>
    </row>
    <row r="3358" spans="2:51" s="13" customFormat="1" ht="22.5">
      <c r="B3358" s="196"/>
      <c r="C3358" s="197"/>
      <c r="D3358" s="189" t="s">
        <v>178</v>
      </c>
      <c r="E3358" s="198" t="s">
        <v>21</v>
      </c>
      <c r="F3358" s="199" t="s">
        <v>3948</v>
      </c>
      <c r="G3358" s="197"/>
      <c r="H3358" s="200">
        <v>1.44</v>
      </c>
      <c r="I3358" s="201"/>
      <c r="J3358" s="197"/>
      <c r="K3358" s="197"/>
      <c r="L3358" s="202"/>
      <c r="M3358" s="203"/>
      <c r="N3358" s="204"/>
      <c r="O3358" s="204"/>
      <c r="P3358" s="204"/>
      <c r="Q3358" s="204"/>
      <c r="R3358" s="204"/>
      <c r="S3358" s="204"/>
      <c r="T3358" s="205"/>
      <c r="AT3358" s="206" t="s">
        <v>178</v>
      </c>
      <c r="AU3358" s="206" t="s">
        <v>87</v>
      </c>
      <c r="AV3358" s="13" t="s">
        <v>87</v>
      </c>
      <c r="AW3358" s="13" t="s">
        <v>38</v>
      </c>
      <c r="AX3358" s="13" t="s">
        <v>77</v>
      </c>
      <c r="AY3358" s="206" t="s">
        <v>165</v>
      </c>
    </row>
    <row r="3359" spans="2:51" s="13" customFormat="1" ht="22.5">
      <c r="B3359" s="196"/>
      <c r="C3359" s="197"/>
      <c r="D3359" s="189" t="s">
        <v>178</v>
      </c>
      <c r="E3359" s="198" t="s">
        <v>21</v>
      </c>
      <c r="F3359" s="199" t="s">
        <v>3949</v>
      </c>
      <c r="G3359" s="197"/>
      <c r="H3359" s="200">
        <v>2.94</v>
      </c>
      <c r="I3359" s="201"/>
      <c r="J3359" s="197"/>
      <c r="K3359" s="197"/>
      <c r="L3359" s="202"/>
      <c r="M3359" s="203"/>
      <c r="N3359" s="204"/>
      <c r="O3359" s="204"/>
      <c r="P3359" s="204"/>
      <c r="Q3359" s="204"/>
      <c r="R3359" s="204"/>
      <c r="S3359" s="204"/>
      <c r="T3359" s="205"/>
      <c r="AT3359" s="206" t="s">
        <v>178</v>
      </c>
      <c r="AU3359" s="206" t="s">
        <v>87</v>
      </c>
      <c r="AV3359" s="13" t="s">
        <v>87</v>
      </c>
      <c r="AW3359" s="13" t="s">
        <v>38</v>
      </c>
      <c r="AX3359" s="13" t="s">
        <v>77</v>
      </c>
      <c r="AY3359" s="206" t="s">
        <v>165</v>
      </c>
    </row>
    <row r="3360" spans="2:51" s="13" customFormat="1" ht="22.5">
      <c r="B3360" s="196"/>
      <c r="C3360" s="197"/>
      <c r="D3360" s="189" t="s">
        <v>178</v>
      </c>
      <c r="E3360" s="198" t="s">
        <v>21</v>
      </c>
      <c r="F3360" s="199" t="s">
        <v>3950</v>
      </c>
      <c r="G3360" s="197"/>
      <c r="H3360" s="200">
        <v>4.41</v>
      </c>
      <c r="I3360" s="201"/>
      <c r="J3360" s="197"/>
      <c r="K3360" s="197"/>
      <c r="L3360" s="202"/>
      <c r="M3360" s="203"/>
      <c r="N3360" s="204"/>
      <c r="O3360" s="204"/>
      <c r="P3360" s="204"/>
      <c r="Q3360" s="204"/>
      <c r="R3360" s="204"/>
      <c r="S3360" s="204"/>
      <c r="T3360" s="205"/>
      <c r="AT3360" s="206" t="s">
        <v>178</v>
      </c>
      <c r="AU3360" s="206" t="s">
        <v>87</v>
      </c>
      <c r="AV3360" s="13" t="s">
        <v>87</v>
      </c>
      <c r="AW3360" s="13" t="s">
        <v>38</v>
      </c>
      <c r="AX3360" s="13" t="s">
        <v>77</v>
      </c>
      <c r="AY3360" s="206" t="s">
        <v>165</v>
      </c>
    </row>
    <row r="3361" spans="2:51" s="13" customFormat="1" ht="22.5">
      <c r="B3361" s="196"/>
      <c r="C3361" s="197"/>
      <c r="D3361" s="189" t="s">
        <v>178</v>
      </c>
      <c r="E3361" s="198" t="s">
        <v>21</v>
      </c>
      <c r="F3361" s="199" t="s">
        <v>3951</v>
      </c>
      <c r="G3361" s="197"/>
      <c r="H3361" s="200">
        <v>11.025</v>
      </c>
      <c r="I3361" s="201"/>
      <c r="J3361" s="197"/>
      <c r="K3361" s="197"/>
      <c r="L3361" s="202"/>
      <c r="M3361" s="203"/>
      <c r="N3361" s="204"/>
      <c r="O3361" s="204"/>
      <c r="P3361" s="204"/>
      <c r="Q3361" s="204"/>
      <c r="R3361" s="204"/>
      <c r="S3361" s="204"/>
      <c r="T3361" s="205"/>
      <c r="AT3361" s="206" t="s">
        <v>178</v>
      </c>
      <c r="AU3361" s="206" t="s">
        <v>87</v>
      </c>
      <c r="AV3361" s="13" t="s">
        <v>87</v>
      </c>
      <c r="AW3361" s="13" t="s">
        <v>38</v>
      </c>
      <c r="AX3361" s="13" t="s">
        <v>77</v>
      </c>
      <c r="AY3361" s="206" t="s">
        <v>165</v>
      </c>
    </row>
    <row r="3362" spans="2:51" s="13" customFormat="1" ht="22.5">
      <c r="B3362" s="196"/>
      <c r="C3362" s="197"/>
      <c r="D3362" s="189" t="s">
        <v>178</v>
      </c>
      <c r="E3362" s="198" t="s">
        <v>21</v>
      </c>
      <c r="F3362" s="199" t="s">
        <v>3952</v>
      </c>
      <c r="G3362" s="197"/>
      <c r="H3362" s="200">
        <v>4.41</v>
      </c>
      <c r="I3362" s="201"/>
      <c r="J3362" s="197"/>
      <c r="K3362" s="197"/>
      <c r="L3362" s="202"/>
      <c r="M3362" s="203"/>
      <c r="N3362" s="204"/>
      <c r="O3362" s="204"/>
      <c r="P3362" s="204"/>
      <c r="Q3362" s="204"/>
      <c r="R3362" s="204"/>
      <c r="S3362" s="204"/>
      <c r="T3362" s="205"/>
      <c r="AT3362" s="206" t="s">
        <v>178</v>
      </c>
      <c r="AU3362" s="206" t="s">
        <v>87</v>
      </c>
      <c r="AV3362" s="13" t="s">
        <v>87</v>
      </c>
      <c r="AW3362" s="13" t="s">
        <v>38</v>
      </c>
      <c r="AX3362" s="13" t="s">
        <v>77</v>
      </c>
      <c r="AY3362" s="206" t="s">
        <v>165</v>
      </c>
    </row>
    <row r="3363" spans="2:51" s="13" customFormat="1" ht="22.5">
      <c r="B3363" s="196"/>
      <c r="C3363" s="197"/>
      <c r="D3363" s="189" t="s">
        <v>178</v>
      </c>
      <c r="E3363" s="198" t="s">
        <v>21</v>
      </c>
      <c r="F3363" s="199" t="s">
        <v>3953</v>
      </c>
      <c r="G3363" s="197"/>
      <c r="H3363" s="200">
        <v>4.41</v>
      </c>
      <c r="I3363" s="201"/>
      <c r="J3363" s="197"/>
      <c r="K3363" s="197"/>
      <c r="L3363" s="202"/>
      <c r="M3363" s="203"/>
      <c r="N3363" s="204"/>
      <c r="O3363" s="204"/>
      <c r="P3363" s="204"/>
      <c r="Q3363" s="204"/>
      <c r="R3363" s="204"/>
      <c r="S3363" s="204"/>
      <c r="T3363" s="205"/>
      <c r="AT3363" s="206" t="s">
        <v>178</v>
      </c>
      <c r="AU3363" s="206" t="s">
        <v>87</v>
      </c>
      <c r="AV3363" s="13" t="s">
        <v>87</v>
      </c>
      <c r="AW3363" s="13" t="s">
        <v>38</v>
      </c>
      <c r="AX3363" s="13" t="s">
        <v>77</v>
      </c>
      <c r="AY3363" s="206" t="s">
        <v>165</v>
      </c>
    </row>
    <row r="3364" spans="2:51" s="13" customFormat="1" ht="22.5">
      <c r="B3364" s="196"/>
      <c r="C3364" s="197"/>
      <c r="D3364" s="189" t="s">
        <v>178</v>
      </c>
      <c r="E3364" s="198" t="s">
        <v>21</v>
      </c>
      <c r="F3364" s="199" t="s">
        <v>3954</v>
      </c>
      <c r="G3364" s="197"/>
      <c r="H3364" s="200">
        <v>2.16</v>
      </c>
      <c r="I3364" s="201"/>
      <c r="J3364" s="197"/>
      <c r="K3364" s="197"/>
      <c r="L3364" s="202"/>
      <c r="M3364" s="203"/>
      <c r="N3364" s="204"/>
      <c r="O3364" s="204"/>
      <c r="P3364" s="204"/>
      <c r="Q3364" s="204"/>
      <c r="R3364" s="204"/>
      <c r="S3364" s="204"/>
      <c r="T3364" s="205"/>
      <c r="AT3364" s="206" t="s">
        <v>178</v>
      </c>
      <c r="AU3364" s="206" t="s">
        <v>87</v>
      </c>
      <c r="AV3364" s="13" t="s">
        <v>87</v>
      </c>
      <c r="AW3364" s="13" t="s">
        <v>38</v>
      </c>
      <c r="AX3364" s="13" t="s">
        <v>77</v>
      </c>
      <c r="AY3364" s="206" t="s">
        <v>165</v>
      </c>
    </row>
    <row r="3365" spans="2:51" s="13" customFormat="1" ht="22.5">
      <c r="B3365" s="196"/>
      <c r="C3365" s="197"/>
      <c r="D3365" s="189" t="s">
        <v>178</v>
      </c>
      <c r="E3365" s="198" t="s">
        <v>21</v>
      </c>
      <c r="F3365" s="199" t="s">
        <v>3955</v>
      </c>
      <c r="G3365" s="197"/>
      <c r="H3365" s="200">
        <v>2.16</v>
      </c>
      <c r="I3365" s="201"/>
      <c r="J3365" s="197"/>
      <c r="K3365" s="197"/>
      <c r="L3365" s="202"/>
      <c r="M3365" s="203"/>
      <c r="N3365" s="204"/>
      <c r="O3365" s="204"/>
      <c r="P3365" s="204"/>
      <c r="Q3365" s="204"/>
      <c r="R3365" s="204"/>
      <c r="S3365" s="204"/>
      <c r="T3365" s="205"/>
      <c r="AT3365" s="206" t="s">
        <v>178</v>
      </c>
      <c r="AU3365" s="206" t="s">
        <v>87</v>
      </c>
      <c r="AV3365" s="13" t="s">
        <v>87</v>
      </c>
      <c r="AW3365" s="13" t="s">
        <v>38</v>
      </c>
      <c r="AX3365" s="13" t="s">
        <v>77</v>
      </c>
      <c r="AY3365" s="206" t="s">
        <v>165</v>
      </c>
    </row>
    <row r="3366" spans="2:51" s="13" customFormat="1" ht="22.5">
      <c r="B3366" s="196"/>
      <c r="C3366" s="197"/>
      <c r="D3366" s="189" t="s">
        <v>178</v>
      </c>
      <c r="E3366" s="198" t="s">
        <v>21</v>
      </c>
      <c r="F3366" s="199" t="s">
        <v>3956</v>
      </c>
      <c r="G3366" s="197"/>
      <c r="H3366" s="200">
        <v>2.16</v>
      </c>
      <c r="I3366" s="201"/>
      <c r="J3366" s="197"/>
      <c r="K3366" s="197"/>
      <c r="L3366" s="202"/>
      <c r="M3366" s="203"/>
      <c r="N3366" s="204"/>
      <c r="O3366" s="204"/>
      <c r="P3366" s="204"/>
      <c r="Q3366" s="204"/>
      <c r="R3366" s="204"/>
      <c r="S3366" s="204"/>
      <c r="T3366" s="205"/>
      <c r="AT3366" s="206" t="s">
        <v>178</v>
      </c>
      <c r="AU3366" s="206" t="s">
        <v>87</v>
      </c>
      <c r="AV3366" s="13" t="s">
        <v>87</v>
      </c>
      <c r="AW3366" s="13" t="s">
        <v>38</v>
      </c>
      <c r="AX3366" s="13" t="s">
        <v>77</v>
      </c>
      <c r="AY3366" s="206" t="s">
        <v>165</v>
      </c>
    </row>
    <row r="3367" spans="2:51" s="13" customFormat="1" ht="22.5">
      <c r="B3367" s="196"/>
      <c r="C3367" s="197"/>
      <c r="D3367" s="189" t="s">
        <v>178</v>
      </c>
      <c r="E3367" s="198" t="s">
        <v>21</v>
      </c>
      <c r="F3367" s="199" t="s">
        <v>3957</v>
      </c>
      <c r="G3367" s="197"/>
      <c r="H3367" s="200">
        <v>5.28</v>
      </c>
      <c r="I3367" s="201"/>
      <c r="J3367" s="197"/>
      <c r="K3367" s="197"/>
      <c r="L3367" s="202"/>
      <c r="M3367" s="203"/>
      <c r="N3367" s="204"/>
      <c r="O3367" s="204"/>
      <c r="P3367" s="204"/>
      <c r="Q3367" s="204"/>
      <c r="R3367" s="204"/>
      <c r="S3367" s="204"/>
      <c r="T3367" s="205"/>
      <c r="AT3367" s="206" t="s">
        <v>178</v>
      </c>
      <c r="AU3367" s="206" t="s">
        <v>87</v>
      </c>
      <c r="AV3367" s="13" t="s">
        <v>87</v>
      </c>
      <c r="AW3367" s="13" t="s">
        <v>38</v>
      </c>
      <c r="AX3367" s="13" t="s">
        <v>77</v>
      </c>
      <c r="AY3367" s="206" t="s">
        <v>165</v>
      </c>
    </row>
    <row r="3368" spans="2:51" s="13" customFormat="1" ht="22.5">
      <c r="B3368" s="196"/>
      <c r="C3368" s="197"/>
      <c r="D3368" s="189" t="s">
        <v>178</v>
      </c>
      <c r="E3368" s="198" t="s">
        <v>21</v>
      </c>
      <c r="F3368" s="199" t="s">
        <v>3958</v>
      </c>
      <c r="G3368" s="197"/>
      <c r="H3368" s="200">
        <v>2.64</v>
      </c>
      <c r="I3368" s="201"/>
      <c r="J3368" s="197"/>
      <c r="K3368" s="197"/>
      <c r="L3368" s="202"/>
      <c r="M3368" s="203"/>
      <c r="N3368" s="204"/>
      <c r="O3368" s="204"/>
      <c r="P3368" s="204"/>
      <c r="Q3368" s="204"/>
      <c r="R3368" s="204"/>
      <c r="S3368" s="204"/>
      <c r="T3368" s="205"/>
      <c r="AT3368" s="206" t="s">
        <v>178</v>
      </c>
      <c r="AU3368" s="206" t="s">
        <v>87</v>
      </c>
      <c r="AV3368" s="13" t="s">
        <v>87</v>
      </c>
      <c r="AW3368" s="13" t="s">
        <v>38</v>
      </c>
      <c r="AX3368" s="13" t="s">
        <v>77</v>
      </c>
      <c r="AY3368" s="206" t="s">
        <v>165</v>
      </c>
    </row>
    <row r="3369" spans="2:51" s="13" customFormat="1" ht="22.5">
      <c r="B3369" s="196"/>
      <c r="C3369" s="197"/>
      <c r="D3369" s="189" t="s">
        <v>178</v>
      </c>
      <c r="E3369" s="198" t="s">
        <v>21</v>
      </c>
      <c r="F3369" s="199" t="s">
        <v>3959</v>
      </c>
      <c r="G3369" s="197"/>
      <c r="H3369" s="200">
        <v>1.32</v>
      </c>
      <c r="I3369" s="201"/>
      <c r="J3369" s="197"/>
      <c r="K3369" s="197"/>
      <c r="L3369" s="202"/>
      <c r="M3369" s="203"/>
      <c r="N3369" s="204"/>
      <c r="O3369" s="204"/>
      <c r="P3369" s="204"/>
      <c r="Q3369" s="204"/>
      <c r="R3369" s="204"/>
      <c r="S3369" s="204"/>
      <c r="T3369" s="205"/>
      <c r="AT3369" s="206" t="s">
        <v>178</v>
      </c>
      <c r="AU3369" s="206" t="s">
        <v>87</v>
      </c>
      <c r="AV3369" s="13" t="s">
        <v>87</v>
      </c>
      <c r="AW3369" s="13" t="s">
        <v>38</v>
      </c>
      <c r="AX3369" s="13" t="s">
        <v>77</v>
      </c>
      <c r="AY3369" s="206" t="s">
        <v>165</v>
      </c>
    </row>
    <row r="3370" spans="2:51" s="13" customFormat="1" ht="22.5">
      <c r="B3370" s="196"/>
      <c r="C3370" s="197"/>
      <c r="D3370" s="189" t="s">
        <v>178</v>
      </c>
      <c r="E3370" s="198" t="s">
        <v>21</v>
      </c>
      <c r="F3370" s="199" t="s">
        <v>3960</v>
      </c>
      <c r="G3370" s="197"/>
      <c r="H3370" s="200">
        <v>2.1150000000000002</v>
      </c>
      <c r="I3370" s="201"/>
      <c r="J3370" s="197"/>
      <c r="K3370" s="197"/>
      <c r="L3370" s="202"/>
      <c r="M3370" s="203"/>
      <c r="N3370" s="204"/>
      <c r="O3370" s="204"/>
      <c r="P3370" s="204"/>
      <c r="Q3370" s="204"/>
      <c r="R3370" s="204"/>
      <c r="S3370" s="204"/>
      <c r="T3370" s="205"/>
      <c r="AT3370" s="206" t="s">
        <v>178</v>
      </c>
      <c r="AU3370" s="206" t="s">
        <v>87</v>
      </c>
      <c r="AV3370" s="13" t="s">
        <v>87</v>
      </c>
      <c r="AW3370" s="13" t="s">
        <v>38</v>
      </c>
      <c r="AX3370" s="13" t="s">
        <v>77</v>
      </c>
      <c r="AY3370" s="206" t="s">
        <v>165</v>
      </c>
    </row>
    <row r="3371" spans="2:51" s="13" customFormat="1" ht="22.5">
      <c r="B3371" s="196"/>
      <c r="C3371" s="197"/>
      <c r="D3371" s="189" t="s">
        <v>178</v>
      </c>
      <c r="E3371" s="198" t="s">
        <v>21</v>
      </c>
      <c r="F3371" s="199" t="s">
        <v>3961</v>
      </c>
      <c r="G3371" s="197"/>
      <c r="H3371" s="200">
        <v>2.3650000000000002</v>
      </c>
      <c r="I3371" s="201"/>
      <c r="J3371" s="197"/>
      <c r="K3371" s="197"/>
      <c r="L3371" s="202"/>
      <c r="M3371" s="203"/>
      <c r="N3371" s="204"/>
      <c r="O3371" s="204"/>
      <c r="P3371" s="204"/>
      <c r="Q3371" s="204"/>
      <c r="R3371" s="204"/>
      <c r="S3371" s="204"/>
      <c r="T3371" s="205"/>
      <c r="AT3371" s="206" t="s">
        <v>178</v>
      </c>
      <c r="AU3371" s="206" t="s">
        <v>87</v>
      </c>
      <c r="AV3371" s="13" t="s">
        <v>87</v>
      </c>
      <c r="AW3371" s="13" t="s">
        <v>38</v>
      </c>
      <c r="AX3371" s="13" t="s">
        <v>77</v>
      </c>
      <c r="AY3371" s="206" t="s">
        <v>165</v>
      </c>
    </row>
    <row r="3372" spans="2:51" s="13" customFormat="1" ht="22.5">
      <c r="B3372" s="196"/>
      <c r="C3372" s="197"/>
      <c r="D3372" s="189" t="s">
        <v>178</v>
      </c>
      <c r="E3372" s="198" t="s">
        <v>21</v>
      </c>
      <c r="F3372" s="199" t="s">
        <v>3962</v>
      </c>
      <c r="G3372" s="197"/>
      <c r="H3372" s="200">
        <v>1.44</v>
      </c>
      <c r="I3372" s="201"/>
      <c r="J3372" s="197"/>
      <c r="K3372" s="197"/>
      <c r="L3372" s="202"/>
      <c r="M3372" s="203"/>
      <c r="N3372" s="204"/>
      <c r="O3372" s="204"/>
      <c r="P3372" s="204"/>
      <c r="Q3372" s="204"/>
      <c r="R3372" s="204"/>
      <c r="S3372" s="204"/>
      <c r="T3372" s="205"/>
      <c r="AT3372" s="206" t="s">
        <v>178</v>
      </c>
      <c r="AU3372" s="206" t="s">
        <v>87</v>
      </c>
      <c r="AV3372" s="13" t="s">
        <v>87</v>
      </c>
      <c r="AW3372" s="13" t="s">
        <v>38</v>
      </c>
      <c r="AX3372" s="13" t="s">
        <v>77</v>
      </c>
      <c r="AY3372" s="206" t="s">
        <v>165</v>
      </c>
    </row>
    <row r="3373" spans="2:51" s="13" customFormat="1" ht="22.5">
      <c r="B3373" s="196"/>
      <c r="C3373" s="197"/>
      <c r="D3373" s="189" t="s">
        <v>178</v>
      </c>
      <c r="E3373" s="198" t="s">
        <v>21</v>
      </c>
      <c r="F3373" s="199" t="s">
        <v>3963</v>
      </c>
      <c r="G3373" s="197"/>
      <c r="H3373" s="200">
        <v>4.32</v>
      </c>
      <c r="I3373" s="201"/>
      <c r="J3373" s="197"/>
      <c r="K3373" s="197"/>
      <c r="L3373" s="202"/>
      <c r="M3373" s="203"/>
      <c r="N3373" s="204"/>
      <c r="O3373" s="204"/>
      <c r="P3373" s="204"/>
      <c r="Q3373" s="204"/>
      <c r="R3373" s="204"/>
      <c r="S3373" s="204"/>
      <c r="T3373" s="205"/>
      <c r="AT3373" s="206" t="s">
        <v>178</v>
      </c>
      <c r="AU3373" s="206" t="s">
        <v>87</v>
      </c>
      <c r="AV3373" s="13" t="s">
        <v>87</v>
      </c>
      <c r="AW3373" s="13" t="s">
        <v>38</v>
      </c>
      <c r="AX3373" s="13" t="s">
        <v>77</v>
      </c>
      <c r="AY3373" s="206" t="s">
        <v>165</v>
      </c>
    </row>
    <row r="3374" spans="2:51" s="16" customFormat="1" ht="11.25">
      <c r="B3374" s="228"/>
      <c r="C3374" s="229"/>
      <c r="D3374" s="189" t="s">
        <v>178</v>
      </c>
      <c r="E3374" s="230" t="s">
        <v>21</v>
      </c>
      <c r="F3374" s="231" t="s">
        <v>277</v>
      </c>
      <c r="G3374" s="229"/>
      <c r="H3374" s="232">
        <v>57.504999999999995</v>
      </c>
      <c r="I3374" s="233"/>
      <c r="J3374" s="229"/>
      <c r="K3374" s="229"/>
      <c r="L3374" s="234"/>
      <c r="M3374" s="235"/>
      <c r="N3374" s="236"/>
      <c r="O3374" s="236"/>
      <c r="P3374" s="236"/>
      <c r="Q3374" s="236"/>
      <c r="R3374" s="236"/>
      <c r="S3374" s="236"/>
      <c r="T3374" s="237"/>
      <c r="AT3374" s="238" t="s">
        <v>178</v>
      </c>
      <c r="AU3374" s="238" t="s">
        <v>87</v>
      </c>
      <c r="AV3374" s="16" t="s">
        <v>186</v>
      </c>
      <c r="AW3374" s="16" t="s">
        <v>38</v>
      </c>
      <c r="AX3374" s="16" t="s">
        <v>77</v>
      </c>
      <c r="AY3374" s="238" t="s">
        <v>165</v>
      </c>
    </row>
    <row r="3375" spans="2:51" s="13" customFormat="1" ht="22.5">
      <c r="B3375" s="196"/>
      <c r="C3375" s="197"/>
      <c r="D3375" s="189" t="s">
        <v>178</v>
      </c>
      <c r="E3375" s="198" t="s">
        <v>21</v>
      </c>
      <c r="F3375" s="199" t="s">
        <v>3968</v>
      </c>
      <c r="G3375" s="197"/>
      <c r="H3375" s="200">
        <v>64.400000000000006</v>
      </c>
      <c r="I3375" s="201"/>
      <c r="J3375" s="197"/>
      <c r="K3375" s="197"/>
      <c r="L3375" s="202"/>
      <c r="M3375" s="203"/>
      <c r="N3375" s="204"/>
      <c r="O3375" s="204"/>
      <c r="P3375" s="204"/>
      <c r="Q3375" s="204"/>
      <c r="R3375" s="204"/>
      <c r="S3375" s="204"/>
      <c r="T3375" s="205"/>
      <c r="AT3375" s="206" t="s">
        <v>178</v>
      </c>
      <c r="AU3375" s="206" t="s">
        <v>87</v>
      </c>
      <c r="AV3375" s="13" t="s">
        <v>87</v>
      </c>
      <c r="AW3375" s="13" t="s">
        <v>38</v>
      </c>
      <c r="AX3375" s="13" t="s">
        <v>77</v>
      </c>
      <c r="AY3375" s="206" t="s">
        <v>165</v>
      </c>
    </row>
    <row r="3376" spans="2:51" s="16" customFormat="1" ht="11.25">
      <c r="B3376" s="228"/>
      <c r="C3376" s="229"/>
      <c r="D3376" s="189" t="s">
        <v>178</v>
      </c>
      <c r="E3376" s="230" t="s">
        <v>21</v>
      </c>
      <c r="F3376" s="231" t="s">
        <v>277</v>
      </c>
      <c r="G3376" s="229"/>
      <c r="H3376" s="232">
        <v>64.400000000000006</v>
      </c>
      <c r="I3376" s="233"/>
      <c r="J3376" s="229"/>
      <c r="K3376" s="229"/>
      <c r="L3376" s="234"/>
      <c r="M3376" s="235"/>
      <c r="N3376" s="236"/>
      <c r="O3376" s="236"/>
      <c r="P3376" s="236"/>
      <c r="Q3376" s="236"/>
      <c r="R3376" s="236"/>
      <c r="S3376" s="236"/>
      <c r="T3376" s="237"/>
      <c r="AT3376" s="238" t="s">
        <v>178</v>
      </c>
      <c r="AU3376" s="238" t="s">
        <v>87</v>
      </c>
      <c r="AV3376" s="16" t="s">
        <v>186</v>
      </c>
      <c r="AW3376" s="16" t="s">
        <v>38</v>
      </c>
      <c r="AX3376" s="16" t="s">
        <v>77</v>
      </c>
      <c r="AY3376" s="238" t="s">
        <v>165</v>
      </c>
    </row>
    <row r="3377" spans="1:65" s="13" customFormat="1" ht="11.25">
      <c r="B3377" s="196"/>
      <c r="C3377" s="197"/>
      <c r="D3377" s="189" t="s">
        <v>178</v>
      </c>
      <c r="E3377" s="198" t="s">
        <v>21</v>
      </c>
      <c r="F3377" s="199" t="s">
        <v>3969</v>
      </c>
      <c r="G3377" s="197"/>
      <c r="H3377" s="200">
        <v>1.88</v>
      </c>
      <c r="I3377" s="201"/>
      <c r="J3377" s="197"/>
      <c r="K3377" s="197"/>
      <c r="L3377" s="202"/>
      <c r="M3377" s="203"/>
      <c r="N3377" s="204"/>
      <c r="O3377" s="204"/>
      <c r="P3377" s="204"/>
      <c r="Q3377" s="204"/>
      <c r="R3377" s="204"/>
      <c r="S3377" s="204"/>
      <c r="T3377" s="205"/>
      <c r="AT3377" s="206" t="s">
        <v>178</v>
      </c>
      <c r="AU3377" s="206" t="s">
        <v>87</v>
      </c>
      <c r="AV3377" s="13" t="s">
        <v>87</v>
      </c>
      <c r="AW3377" s="13" t="s">
        <v>38</v>
      </c>
      <c r="AX3377" s="13" t="s">
        <v>77</v>
      </c>
      <c r="AY3377" s="206" t="s">
        <v>165</v>
      </c>
    </row>
    <row r="3378" spans="1:65" s="16" customFormat="1" ht="11.25">
      <c r="B3378" s="228"/>
      <c r="C3378" s="229"/>
      <c r="D3378" s="189" t="s">
        <v>178</v>
      </c>
      <c r="E3378" s="230" t="s">
        <v>21</v>
      </c>
      <c r="F3378" s="231" t="s">
        <v>277</v>
      </c>
      <c r="G3378" s="229"/>
      <c r="H3378" s="232">
        <v>1.88</v>
      </c>
      <c r="I3378" s="233"/>
      <c r="J3378" s="229"/>
      <c r="K3378" s="229"/>
      <c r="L3378" s="234"/>
      <c r="M3378" s="235"/>
      <c r="N3378" s="236"/>
      <c r="O3378" s="236"/>
      <c r="P3378" s="236"/>
      <c r="Q3378" s="236"/>
      <c r="R3378" s="236"/>
      <c r="S3378" s="236"/>
      <c r="T3378" s="237"/>
      <c r="AT3378" s="238" t="s">
        <v>178</v>
      </c>
      <c r="AU3378" s="238" t="s">
        <v>87</v>
      </c>
      <c r="AV3378" s="16" t="s">
        <v>186</v>
      </c>
      <c r="AW3378" s="16" t="s">
        <v>38</v>
      </c>
      <c r="AX3378" s="16" t="s">
        <v>77</v>
      </c>
      <c r="AY3378" s="238" t="s">
        <v>165</v>
      </c>
    </row>
    <row r="3379" spans="1:65" s="13" customFormat="1" ht="22.5">
      <c r="B3379" s="196"/>
      <c r="C3379" s="197"/>
      <c r="D3379" s="189" t="s">
        <v>178</v>
      </c>
      <c r="E3379" s="198" t="s">
        <v>21</v>
      </c>
      <c r="F3379" s="199" t="s">
        <v>3970</v>
      </c>
      <c r="G3379" s="197"/>
      <c r="H3379" s="200">
        <v>10.32</v>
      </c>
      <c r="I3379" s="201"/>
      <c r="J3379" s="197"/>
      <c r="K3379" s="197"/>
      <c r="L3379" s="202"/>
      <c r="M3379" s="203"/>
      <c r="N3379" s="204"/>
      <c r="O3379" s="204"/>
      <c r="P3379" s="204"/>
      <c r="Q3379" s="204"/>
      <c r="R3379" s="204"/>
      <c r="S3379" s="204"/>
      <c r="T3379" s="205"/>
      <c r="AT3379" s="206" t="s">
        <v>178</v>
      </c>
      <c r="AU3379" s="206" t="s">
        <v>87</v>
      </c>
      <c r="AV3379" s="13" t="s">
        <v>87</v>
      </c>
      <c r="AW3379" s="13" t="s">
        <v>38</v>
      </c>
      <c r="AX3379" s="13" t="s">
        <v>77</v>
      </c>
      <c r="AY3379" s="206" t="s">
        <v>165</v>
      </c>
    </row>
    <row r="3380" spans="1:65" s="16" customFormat="1" ht="11.25">
      <c r="B3380" s="228"/>
      <c r="C3380" s="229"/>
      <c r="D3380" s="189" t="s">
        <v>178</v>
      </c>
      <c r="E3380" s="230" t="s">
        <v>21</v>
      </c>
      <c r="F3380" s="231" t="s">
        <v>277</v>
      </c>
      <c r="G3380" s="229"/>
      <c r="H3380" s="232">
        <v>10.32</v>
      </c>
      <c r="I3380" s="233"/>
      <c r="J3380" s="229"/>
      <c r="K3380" s="229"/>
      <c r="L3380" s="234"/>
      <c r="M3380" s="235"/>
      <c r="N3380" s="236"/>
      <c r="O3380" s="236"/>
      <c r="P3380" s="236"/>
      <c r="Q3380" s="236"/>
      <c r="R3380" s="236"/>
      <c r="S3380" s="236"/>
      <c r="T3380" s="237"/>
      <c r="AT3380" s="238" t="s">
        <v>178</v>
      </c>
      <c r="AU3380" s="238" t="s">
        <v>87</v>
      </c>
      <c r="AV3380" s="16" t="s">
        <v>186</v>
      </c>
      <c r="AW3380" s="16" t="s">
        <v>38</v>
      </c>
      <c r="AX3380" s="16" t="s">
        <v>77</v>
      </c>
      <c r="AY3380" s="238" t="s">
        <v>165</v>
      </c>
    </row>
    <row r="3381" spans="1:65" s="14" customFormat="1" ht="11.25">
      <c r="B3381" s="207"/>
      <c r="C3381" s="208"/>
      <c r="D3381" s="189" t="s">
        <v>178</v>
      </c>
      <c r="E3381" s="209" t="s">
        <v>21</v>
      </c>
      <c r="F3381" s="210" t="s">
        <v>180</v>
      </c>
      <c r="G3381" s="208"/>
      <c r="H3381" s="211">
        <v>176.94199999999995</v>
      </c>
      <c r="I3381" s="212"/>
      <c r="J3381" s="208"/>
      <c r="K3381" s="208"/>
      <c r="L3381" s="213"/>
      <c r="M3381" s="214"/>
      <c r="N3381" s="215"/>
      <c r="O3381" s="215"/>
      <c r="P3381" s="215"/>
      <c r="Q3381" s="215"/>
      <c r="R3381" s="215"/>
      <c r="S3381" s="215"/>
      <c r="T3381" s="216"/>
      <c r="AT3381" s="217" t="s">
        <v>178</v>
      </c>
      <c r="AU3381" s="217" t="s">
        <v>87</v>
      </c>
      <c r="AV3381" s="14" t="s">
        <v>172</v>
      </c>
      <c r="AW3381" s="14" t="s">
        <v>38</v>
      </c>
      <c r="AX3381" s="14" t="s">
        <v>85</v>
      </c>
      <c r="AY3381" s="217" t="s">
        <v>165</v>
      </c>
    </row>
    <row r="3382" spans="1:65" s="2" customFormat="1" ht="24.2" customHeight="1">
      <c r="A3382" s="37"/>
      <c r="B3382" s="38"/>
      <c r="C3382" s="176" t="s">
        <v>3983</v>
      </c>
      <c r="D3382" s="176" t="s">
        <v>167</v>
      </c>
      <c r="E3382" s="177" t="s">
        <v>3984</v>
      </c>
      <c r="F3382" s="178" t="s">
        <v>3985</v>
      </c>
      <c r="G3382" s="179" t="s">
        <v>170</v>
      </c>
      <c r="H3382" s="180">
        <v>55.7</v>
      </c>
      <c r="I3382" s="181"/>
      <c r="J3382" s="182">
        <f>ROUND(I3382*H3382,2)</f>
        <v>0</v>
      </c>
      <c r="K3382" s="178" t="s">
        <v>171</v>
      </c>
      <c r="L3382" s="42"/>
      <c r="M3382" s="183" t="s">
        <v>21</v>
      </c>
      <c r="N3382" s="184" t="s">
        <v>48</v>
      </c>
      <c r="O3382" s="67"/>
      <c r="P3382" s="185">
        <f>O3382*H3382</f>
        <v>0</v>
      </c>
      <c r="Q3382" s="185">
        <v>3.6000000000000002E-4</v>
      </c>
      <c r="R3382" s="185">
        <f>Q3382*H3382</f>
        <v>2.0052000000000004E-2</v>
      </c>
      <c r="S3382" s="185">
        <v>0</v>
      </c>
      <c r="T3382" s="186">
        <f>S3382*H3382</f>
        <v>0</v>
      </c>
      <c r="U3382" s="37"/>
      <c r="V3382" s="37"/>
      <c r="W3382" s="37"/>
      <c r="X3382" s="37"/>
      <c r="Y3382" s="37"/>
      <c r="Z3382" s="37"/>
      <c r="AA3382" s="37"/>
      <c r="AB3382" s="37"/>
      <c r="AC3382" s="37"/>
      <c r="AD3382" s="37"/>
      <c r="AE3382" s="37"/>
      <c r="AR3382" s="187" t="s">
        <v>286</v>
      </c>
      <c r="AT3382" s="187" t="s">
        <v>167</v>
      </c>
      <c r="AU3382" s="187" t="s">
        <v>87</v>
      </c>
      <c r="AY3382" s="20" t="s">
        <v>165</v>
      </c>
      <c r="BE3382" s="188">
        <f>IF(N3382="základní",J3382,0)</f>
        <v>0</v>
      </c>
      <c r="BF3382" s="188">
        <f>IF(N3382="snížená",J3382,0)</f>
        <v>0</v>
      </c>
      <c r="BG3382" s="188">
        <f>IF(N3382="zákl. přenesená",J3382,0)</f>
        <v>0</v>
      </c>
      <c r="BH3382" s="188">
        <f>IF(N3382="sníž. přenesená",J3382,0)</f>
        <v>0</v>
      </c>
      <c r="BI3382" s="188">
        <f>IF(N3382="nulová",J3382,0)</f>
        <v>0</v>
      </c>
      <c r="BJ3382" s="20" t="s">
        <v>85</v>
      </c>
      <c r="BK3382" s="188">
        <f>ROUND(I3382*H3382,2)</f>
        <v>0</v>
      </c>
      <c r="BL3382" s="20" t="s">
        <v>286</v>
      </c>
      <c r="BM3382" s="187" t="s">
        <v>3986</v>
      </c>
    </row>
    <row r="3383" spans="1:65" s="2" customFormat="1" ht="29.25">
      <c r="A3383" s="37"/>
      <c r="B3383" s="38"/>
      <c r="C3383" s="39"/>
      <c r="D3383" s="189" t="s">
        <v>174</v>
      </c>
      <c r="E3383" s="39"/>
      <c r="F3383" s="190" t="s">
        <v>3987</v>
      </c>
      <c r="G3383" s="39"/>
      <c r="H3383" s="39"/>
      <c r="I3383" s="191"/>
      <c r="J3383" s="39"/>
      <c r="K3383" s="39"/>
      <c r="L3383" s="42"/>
      <c r="M3383" s="192"/>
      <c r="N3383" s="193"/>
      <c r="O3383" s="67"/>
      <c r="P3383" s="67"/>
      <c r="Q3383" s="67"/>
      <c r="R3383" s="67"/>
      <c r="S3383" s="67"/>
      <c r="T3383" s="68"/>
      <c r="U3383" s="37"/>
      <c r="V3383" s="37"/>
      <c r="W3383" s="37"/>
      <c r="X3383" s="37"/>
      <c r="Y3383" s="37"/>
      <c r="Z3383" s="37"/>
      <c r="AA3383" s="37"/>
      <c r="AB3383" s="37"/>
      <c r="AC3383" s="37"/>
      <c r="AD3383" s="37"/>
      <c r="AE3383" s="37"/>
      <c r="AT3383" s="20" t="s">
        <v>174</v>
      </c>
      <c r="AU3383" s="20" t="s">
        <v>87</v>
      </c>
    </row>
    <row r="3384" spans="1:65" s="2" customFormat="1" ht="11.25">
      <c r="A3384" s="37"/>
      <c r="B3384" s="38"/>
      <c r="C3384" s="39"/>
      <c r="D3384" s="194" t="s">
        <v>176</v>
      </c>
      <c r="E3384" s="39"/>
      <c r="F3384" s="195" t="s">
        <v>3988</v>
      </c>
      <c r="G3384" s="39"/>
      <c r="H3384" s="39"/>
      <c r="I3384" s="191"/>
      <c r="J3384" s="39"/>
      <c r="K3384" s="39"/>
      <c r="L3384" s="42"/>
      <c r="M3384" s="192"/>
      <c r="N3384" s="193"/>
      <c r="O3384" s="67"/>
      <c r="P3384" s="67"/>
      <c r="Q3384" s="67"/>
      <c r="R3384" s="67"/>
      <c r="S3384" s="67"/>
      <c r="T3384" s="68"/>
      <c r="U3384" s="37"/>
      <c r="V3384" s="37"/>
      <c r="W3384" s="37"/>
      <c r="X3384" s="37"/>
      <c r="Y3384" s="37"/>
      <c r="Z3384" s="37"/>
      <c r="AA3384" s="37"/>
      <c r="AB3384" s="37"/>
      <c r="AC3384" s="37"/>
      <c r="AD3384" s="37"/>
      <c r="AE3384" s="37"/>
      <c r="AT3384" s="20" t="s">
        <v>176</v>
      </c>
      <c r="AU3384" s="20" t="s">
        <v>87</v>
      </c>
    </row>
    <row r="3385" spans="1:65" s="13" customFormat="1" ht="22.5">
      <c r="B3385" s="196"/>
      <c r="C3385" s="197"/>
      <c r="D3385" s="189" t="s">
        <v>178</v>
      </c>
      <c r="E3385" s="198" t="s">
        <v>21</v>
      </c>
      <c r="F3385" s="199" t="s">
        <v>985</v>
      </c>
      <c r="G3385" s="197"/>
      <c r="H3385" s="200">
        <v>48</v>
      </c>
      <c r="I3385" s="201"/>
      <c r="J3385" s="197"/>
      <c r="K3385" s="197"/>
      <c r="L3385" s="202"/>
      <c r="M3385" s="203"/>
      <c r="N3385" s="204"/>
      <c r="O3385" s="204"/>
      <c r="P3385" s="204"/>
      <c r="Q3385" s="204"/>
      <c r="R3385" s="204"/>
      <c r="S3385" s="204"/>
      <c r="T3385" s="205"/>
      <c r="AT3385" s="206" t="s">
        <v>178</v>
      </c>
      <c r="AU3385" s="206" t="s">
        <v>87</v>
      </c>
      <c r="AV3385" s="13" t="s">
        <v>87</v>
      </c>
      <c r="AW3385" s="13" t="s">
        <v>38</v>
      </c>
      <c r="AX3385" s="13" t="s">
        <v>77</v>
      </c>
      <c r="AY3385" s="206" t="s">
        <v>165</v>
      </c>
    </row>
    <row r="3386" spans="1:65" s="13" customFormat="1" ht="22.5">
      <c r="B3386" s="196"/>
      <c r="C3386" s="197"/>
      <c r="D3386" s="189" t="s">
        <v>178</v>
      </c>
      <c r="E3386" s="198" t="s">
        <v>21</v>
      </c>
      <c r="F3386" s="199" t="s">
        <v>3989</v>
      </c>
      <c r="G3386" s="197"/>
      <c r="H3386" s="200">
        <v>7.7</v>
      </c>
      <c r="I3386" s="201"/>
      <c r="J3386" s="197"/>
      <c r="K3386" s="197"/>
      <c r="L3386" s="202"/>
      <c r="M3386" s="203"/>
      <c r="N3386" s="204"/>
      <c r="O3386" s="204"/>
      <c r="P3386" s="204"/>
      <c r="Q3386" s="204"/>
      <c r="R3386" s="204"/>
      <c r="S3386" s="204"/>
      <c r="T3386" s="205"/>
      <c r="AT3386" s="206" t="s">
        <v>178</v>
      </c>
      <c r="AU3386" s="206" t="s">
        <v>87</v>
      </c>
      <c r="AV3386" s="13" t="s">
        <v>87</v>
      </c>
      <c r="AW3386" s="13" t="s">
        <v>38</v>
      </c>
      <c r="AX3386" s="13" t="s">
        <v>77</v>
      </c>
      <c r="AY3386" s="206" t="s">
        <v>165</v>
      </c>
    </row>
    <row r="3387" spans="1:65" s="14" customFormat="1" ht="11.25">
      <c r="B3387" s="207"/>
      <c r="C3387" s="208"/>
      <c r="D3387" s="189" t="s">
        <v>178</v>
      </c>
      <c r="E3387" s="209" t="s">
        <v>21</v>
      </c>
      <c r="F3387" s="210" t="s">
        <v>180</v>
      </c>
      <c r="G3387" s="208"/>
      <c r="H3387" s="211">
        <v>55.7</v>
      </c>
      <c r="I3387" s="212"/>
      <c r="J3387" s="208"/>
      <c r="K3387" s="208"/>
      <c r="L3387" s="213"/>
      <c r="M3387" s="214"/>
      <c r="N3387" s="215"/>
      <c r="O3387" s="215"/>
      <c r="P3387" s="215"/>
      <c r="Q3387" s="215"/>
      <c r="R3387" s="215"/>
      <c r="S3387" s="215"/>
      <c r="T3387" s="216"/>
      <c r="AT3387" s="217" t="s">
        <v>178</v>
      </c>
      <c r="AU3387" s="217" t="s">
        <v>87</v>
      </c>
      <c r="AV3387" s="14" t="s">
        <v>172</v>
      </c>
      <c r="AW3387" s="14" t="s">
        <v>38</v>
      </c>
      <c r="AX3387" s="14" t="s">
        <v>85</v>
      </c>
      <c r="AY3387" s="217" t="s">
        <v>165</v>
      </c>
    </row>
    <row r="3388" spans="1:65" s="12" customFormat="1" ht="22.9" customHeight="1">
      <c r="B3388" s="160"/>
      <c r="C3388" s="161"/>
      <c r="D3388" s="162" t="s">
        <v>76</v>
      </c>
      <c r="E3388" s="174" t="s">
        <v>3990</v>
      </c>
      <c r="F3388" s="174" t="s">
        <v>3991</v>
      </c>
      <c r="G3388" s="161"/>
      <c r="H3388" s="161"/>
      <c r="I3388" s="164"/>
      <c r="J3388" s="175">
        <f>BK3388</f>
        <v>0</v>
      </c>
      <c r="K3388" s="161"/>
      <c r="L3388" s="166"/>
      <c r="M3388" s="167"/>
      <c r="N3388" s="168"/>
      <c r="O3388" s="168"/>
      <c r="P3388" s="169">
        <f>SUM(P3389:P3447)</f>
        <v>0</v>
      </c>
      <c r="Q3388" s="168"/>
      <c r="R3388" s="169">
        <f>SUM(R3389:R3447)</f>
        <v>2.7614823999999998</v>
      </c>
      <c r="S3388" s="168"/>
      <c r="T3388" s="170">
        <f>SUM(T3389:T3447)</f>
        <v>0</v>
      </c>
      <c r="AR3388" s="171" t="s">
        <v>87</v>
      </c>
      <c r="AT3388" s="172" t="s">
        <v>76</v>
      </c>
      <c r="AU3388" s="172" t="s">
        <v>85</v>
      </c>
      <c r="AY3388" s="171" t="s">
        <v>165</v>
      </c>
      <c r="BK3388" s="173">
        <f>SUM(BK3389:BK3447)</f>
        <v>0</v>
      </c>
    </row>
    <row r="3389" spans="1:65" s="2" customFormat="1" ht="24.2" customHeight="1">
      <c r="A3389" s="37"/>
      <c r="B3389" s="38"/>
      <c r="C3389" s="176" t="s">
        <v>3992</v>
      </c>
      <c r="D3389" s="176" t="s">
        <v>167</v>
      </c>
      <c r="E3389" s="177" t="s">
        <v>3993</v>
      </c>
      <c r="F3389" s="178" t="s">
        <v>3994</v>
      </c>
      <c r="G3389" s="179" t="s">
        <v>170</v>
      </c>
      <c r="H3389" s="180">
        <v>5435.9889999999996</v>
      </c>
      <c r="I3389" s="181"/>
      <c r="J3389" s="182">
        <f>ROUND(I3389*H3389,2)</f>
        <v>0</v>
      </c>
      <c r="K3389" s="178" t="s">
        <v>171</v>
      </c>
      <c r="L3389" s="42"/>
      <c r="M3389" s="183" t="s">
        <v>21</v>
      </c>
      <c r="N3389" s="184" t="s">
        <v>48</v>
      </c>
      <c r="O3389" s="67"/>
      <c r="P3389" s="185">
        <f>O3389*H3389</f>
        <v>0</v>
      </c>
      <c r="Q3389" s="185">
        <v>2.0000000000000001E-4</v>
      </c>
      <c r="R3389" s="185">
        <f>Q3389*H3389</f>
        <v>1.0871978</v>
      </c>
      <c r="S3389" s="185">
        <v>0</v>
      </c>
      <c r="T3389" s="186">
        <f>S3389*H3389</f>
        <v>0</v>
      </c>
      <c r="U3389" s="37"/>
      <c r="V3389" s="37"/>
      <c r="W3389" s="37"/>
      <c r="X3389" s="37"/>
      <c r="Y3389" s="37"/>
      <c r="Z3389" s="37"/>
      <c r="AA3389" s="37"/>
      <c r="AB3389" s="37"/>
      <c r="AC3389" s="37"/>
      <c r="AD3389" s="37"/>
      <c r="AE3389" s="37"/>
      <c r="AR3389" s="187" t="s">
        <v>286</v>
      </c>
      <c r="AT3389" s="187" t="s">
        <v>167</v>
      </c>
      <c r="AU3389" s="187" t="s">
        <v>87</v>
      </c>
      <c r="AY3389" s="20" t="s">
        <v>165</v>
      </c>
      <c r="BE3389" s="188">
        <f>IF(N3389="základní",J3389,0)</f>
        <v>0</v>
      </c>
      <c r="BF3389" s="188">
        <f>IF(N3389="snížená",J3389,0)</f>
        <v>0</v>
      </c>
      <c r="BG3389" s="188">
        <f>IF(N3389="zákl. přenesená",J3389,0)</f>
        <v>0</v>
      </c>
      <c r="BH3389" s="188">
        <f>IF(N3389="sníž. přenesená",J3389,0)</f>
        <v>0</v>
      </c>
      <c r="BI3389" s="188">
        <f>IF(N3389="nulová",J3389,0)</f>
        <v>0</v>
      </c>
      <c r="BJ3389" s="20" t="s">
        <v>85</v>
      </c>
      <c r="BK3389" s="188">
        <f>ROUND(I3389*H3389,2)</f>
        <v>0</v>
      </c>
      <c r="BL3389" s="20" t="s">
        <v>286</v>
      </c>
      <c r="BM3389" s="187" t="s">
        <v>3995</v>
      </c>
    </row>
    <row r="3390" spans="1:65" s="2" customFormat="1" ht="19.5">
      <c r="A3390" s="37"/>
      <c r="B3390" s="38"/>
      <c r="C3390" s="39"/>
      <c r="D3390" s="189" t="s">
        <v>174</v>
      </c>
      <c r="E3390" s="39"/>
      <c r="F3390" s="190" t="s">
        <v>3996</v>
      </c>
      <c r="G3390" s="39"/>
      <c r="H3390" s="39"/>
      <c r="I3390" s="191"/>
      <c r="J3390" s="39"/>
      <c r="K3390" s="39"/>
      <c r="L3390" s="42"/>
      <c r="M3390" s="192"/>
      <c r="N3390" s="193"/>
      <c r="O3390" s="67"/>
      <c r="P3390" s="67"/>
      <c r="Q3390" s="67"/>
      <c r="R3390" s="67"/>
      <c r="S3390" s="67"/>
      <c r="T3390" s="68"/>
      <c r="U3390" s="37"/>
      <c r="V3390" s="37"/>
      <c r="W3390" s="37"/>
      <c r="X3390" s="37"/>
      <c r="Y3390" s="37"/>
      <c r="Z3390" s="37"/>
      <c r="AA3390" s="37"/>
      <c r="AB3390" s="37"/>
      <c r="AC3390" s="37"/>
      <c r="AD3390" s="37"/>
      <c r="AE3390" s="37"/>
      <c r="AT3390" s="20" t="s">
        <v>174</v>
      </c>
      <c r="AU3390" s="20" t="s">
        <v>87</v>
      </c>
    </row>
    <row r="3391" spans="1:65" s="2" customFormat="1" ht="11.25">
      <c r="A3391" s="37"/>
      <c r="B3391" s="38"/>
      <c r="C3391" s="39"/>
      <c r="D3391" s="194" t="s">
        <v>176</v>
      </c>
      <c r="E3391" s="39"/>
      <c r="F3391" s="195" t="s">
        <v>3997</v>
      </c>
      <c r="G3391" s="39"/>
      <c r="H3391" s="39"/>
      <c r="I3391" s="191"/>
      <c r="J3391" s="39"/>
      <c r="K3391" s="39"/>
      <c r="L3391" s="42"/>
      <c r="M3391" s="192"/>
      <c r="N3391" s="193"/>
      <c r="O3391" s="67"/>
      <c r="P3391" s="67"/>
      <c r="Q3391" s="67"/>
      <c r="R3391" s="67"/>
      <c r="S3391" s="67"/>
      <c r="T3391" s="68"/>
      <c r="U3391" s="37"/>
      <c r="V3391" s="37"/>
      <c r="W3391" s="37"/>
      <c r="X3391" s="37"/>
      <c r="Y3391" s="37"/>
      <c r="Z3391" s="37"/>
      <c r="AA3391" s="37"/>
      <c r="AB3391" s="37"/>
      <c r="AC3391" s="37"/>
      <c r="AD3391" s="37"/>
      <c r="AE3391" s="37"/>
      <c r="AT3391" s="20" t="s">
        <v>176</v>
      </c>
      <c r="AU3391" s="20" t="s">
        <v>87</v>
      </c>
    </row>
    <row r="3392" spans="1:65" s="13" customFormat="1" ht="22.5">
      <c r="B3392" s="196"/>
      <c r="C3392" s="197"/>
      <c r="D3392" s="189" t="s">
        <v>178</v>
      </c>
      <c r="E3392" s="198" t="s">
        <v>21</v>
      </c>
      <c r="F3392" s="199" t="s">
        <v>3998</v>
      </c>
      <c r="G3392" s="197"/>
      <c r="H3392" s="200">
        <v>500</v>
      </c>
      <c r="I3392" s="201"/>
      <c r="J3392" s="197"/>
      <c r="K3392" s="197"/>
      <c r="L3392" s="202"/>
      <c r="M3392" s="203"/>
      <c r="N3392" s="204"/>
      <c r="O3392" s="204"/>
      <c r="P3392" s="204"/>
      <c r="Q3392" s="204"/>
      <c r="R3392" s="204"/>
      <c r="S3392" s="204"/>
      <c r="T3392" s="205"/>
      <c r="AT3392" s="206" t="s">
        <v>178</v>
      </c>
      <c r="AU3392" s="206" t="s">
        <v>87</v>
      </c>
      <c r="AV3392" s="13" t="s">
        <v>87</v>
      </c>
      <c r="AW3392" s="13" t="s">
        <v>38</v>
      </c>
      <c r="AX3392" s="13" t="s">
        <v>77</v>
      </c>
      <c r="AY3392" s="206" t="s">
        <v>165</v>
      </c>
    </row>
    <row r="3393" spans="1:65" s="13" customFormat="1" ht="22.5">
      <c r="B3393" s="196"/>
      <c r="C3393" s="197"/>
      <c r="D3393" s="189" t="s">
        <v>178</v>
      </c>
      <c r="E3393" s="198" t="s">
        <v>21</v>
      </c>
      <c r="F3393" s="199" t="s">
        <v>3999</v>
      </c>
      <c r="G3393" s="197"/>
      <c r="H3393" s="200">
        <v>96.457999999999998</v>
      </c>
      <c r="I3393" s="201"/>
      <c r="J3393" s="197"/>
      <c r="K3393" s="197"/>
      <c r="L3393" s="202"/>
      <c r="M3393" s="203"/>
      <c r="N3393" s="204"/>
      <c r="O3393" s="204"/>
      <c r="P3393" s="204"/>
      <c r="Q3393" s="204"/>
      <c r="R3393" s="204"/>
      <c r="S3393" s="204"/>
      <c r="T3393" s="205"/>
      <c r="AT3393" s="206" t="s">
        <v>178</v>
      </c>
      <c r="AU3393" s="206" t="s">
        <v>87</v>
      </c>
      <c r="AV3393" s="13" t="s">
        <v>87</v>
      </c>
      <c r="AW3393" s="13" t="s">
        <v>38</v>
      </c>
      <c r="AX3393" s="13" t="s">
        <v>77</v>
      </c>
      <c r="AY3393" s="206" t="s">
        <v>165</v>
      </c>
    </row>
    <row r="3394" spans="1:65" s="13" customFormat="1" ht="22.5">
      <c r="B3394" s="196"/>
      <c r="C3394" s="197"/>
      <c r="D3394" s="189" t="s">
        <v>178</v>
      </c>
      <c r="E3394" s="198" t="s">
        <v>21</v>
      </c>
      <c r="F3394" s="199" t="s">
        <v>4000</v>
      </c>
      <c r="G3394" s="197"/>
      <c r="H3394" s="200">
        <v>900</v>
      </c>
      <c r="I3394" s="201"/>
      <c r="J3394" s="197"/>
      <c r="K3394" s="197"/>
      <c r="L3394" s="202"/>
      <c r="M3394" s="203"/>
      <c r="N3394" s="204"/>
      <c r="O3394" s="204"/>
      <c r="P3394" s="204"/>
      <c r="Q3394" s="204"/>
      <c r="R3394" s="204"/>
      <c r="S3394" s="204"/>
      <c r="T3394" s="205"/>
      <c r="AT3394" s="206" t="s">
        <v>178</v>
      </c>
      <c r="AU3394" s="206" t="s">
        <v>87</v>
      </c>
      <c r="AV3394" s="13" t="s">
        <v>87</v>
      </c>
      <c r="AW3394" s="13" t="s">
        <v>38</v>
      </c>
      <c r="AX3394" s="13" t="s">
        <v>77</v>
      </c>
      <c r="AY3394" s="206" t="s">
        <v>165</v>
      </c>
    </row>
    <row r="3395" spans="1:65" s="13" customFormat="1" ht="22.5">
      <c r="B3395" s="196"/>
      <c r="C3395" s="197"/>
      <c r="D3395" s="189" t="s">
        <v>178</v>
      </c>
      <c r="E3395" s="198" t="s">
        <v>21</v>
      </c>
      <c r="F3395" s="199" t="s">
        <v>4001</v>
      </c>
      <c r="G3395" s="197"/>
      <c r="H3395" s="200">
        <v>700</v>
      </c>
      <c r="I3395" s="201"/>
      <c r="J3395" s="197"/>
      <c r="K3395" s="197"/>
      <c r="L3395" s="202"/>
      <c r="M3395" s="203"/>
      <c r="N3395" s="204"/>
      <c r="O3395" s="204"/>
      <c r="P3395" s="204"/>
      <c r="Q3395" s="204"/>
      <c r="R3395" s="204"/>
      <c r="S3395" s="204"/>
      <c r="T3395" s="205"/>
      <c r="AT3395" s="206" t="s">
        <v>178</v>
      </c>
      <c r="AU3395" s="206" t="s">
        <v>87</v>
      </c>
      <c r="AV3395" s="13" t="s">
        <v>87</v>
      </c>
      <c r="AW3395" s="13" t="s">
        <v>38</v>
      </c>
      <c r="AX3395" s="13" t="s">
        <v>77</v>
      </c>
      <c r="AY3395" s="206" t="s">
        <v>165</v>
      </c>
    </row>
    <row r="3396" spans="1:65" s="13" customFormat="1" ht="22.5">
      <c r="B3396" s="196"/>
      <c r="C3396" s="197"/>
      <c r="D3396" s="189" t="s">
        <v>178</v>
      </c>
      <c r="E3396" s="198" t="s">
        <v>21</v>
      </c>
      <c r="F3396" s="199" t="s">
        <v>4002</v>
      </c>
      <c r="G3396" s="197"/>
      <c r="H3396" s="200">
        <v>700</v>
      </c>
      <c r="I3396" s="201"/>
      <c r="J3396" s="197"/>
      <c r="K3396" s="197"/>
      <c r="L3396" s="202"/>
      <c r="M3396" s="203"/>
      <c r="N3396" s="204"/>
      <c r="O3396" s="204"/>
      <c r="P3396" s="204"/>
      <c r="Q3396" s="204"/>
      <c r="R3396" s="204"/>
      <c r="S3396" s="204"/>
      <c r="T3396" s="205"/>
      <c r="AT3396" s="206" t="s">
        <v>178</v>
      </c>
      <c r="AU3396" s="206" t="s">
        <v>87</v>
      </c>
      <c r="AV3396" s="13" t="s">
        <v>87</v>
      </c>
      <c r="AW3396" s="13" t="s">
        <v>38</v>
      </c>
      <c r="AX3396" s="13" t="s">
        <v>77</v>
      </c>
      <c r="AY3396" s="206" t="s">
        <v>165</v>
      </c>
    </row>
    <row r="3397" spans="1:65" s="13" customFormat="1" ht="22.5">
      <c r="B3397" s="196"/>
      <c r="C3397" s="197"/>
      <c r="D3397" s="189" t="s">
        <v>178</v>
      </c>
      <c r="E3397" s="198" t="s">
        <v>21</v>
      </c>
      <c r="F3397" s="199" t="s">
        <v>4003</v>
      </c>
      <c r="G3397" s="197"/>
      <c r="H3397" s="200">
        <v>1371.0609999999999</v>
      </c>
      <c r="I3397" s="201"/>
      <c r="J3397" s="197"/>
      <c r="K3397" s="197"/>
      <c r="L3397" s="202"/>
      <c r="M3397" s="203"/>
      <c r="N3397" s="204"/>
      <c r="O3397" s="204"/>
      <c r="P3397" s="204"/>
      <c r="Q3397" s="204"/>
      <c r="R3397" s="204"/>
      <c r="S3397" s="204"/>
      <c r="T3397" s="205"/>
      <c r="AT3397" s="206" t="s">
        <v>178</v>
      </c>
      <c r="AU3397" s="206" t="s">
        <v>87</v>
      </c>
      <c r="AV3397" s="13" t="s">
        <v>87</v>
      </c>
      <c r="AW3397" s="13" t="s">
        <v>38</v>
      </c>
      <c r="AX3397" s="13" t="s">
        <v>77</v>
      </c>
      <c r="AY3397" s="206" t="s">
        <v>165</v>
      </c>
    </row>
    <row r="3398" spans="1:65" s="13" customFormat="1" ht="11.25">
      <c r="B3398" s="196"/>
      <c r="C3398" s="197"/>
      <c r="D3398" s="189" t="s">
        <v>178</v>
      </c>
      <c r="E3398" s="198" t="s">
        <v>21</v>
      </c>
      <c r="F3398" s="199" t="s">
        <v>4004</v>
      </c>
      <c r="G3398" s="197"/>
      <c r="H3398" s="200">
        <v>874.07500000000005</v>
      </c>
      <c r="I3398" s="201"/>
      <c r="J3398" s="197"/>
      <c r="K3398" s="197"/>
      <c r="L3398" s="202"/>
      <c r="M3398" s="203"/>
      <c r="N3398" s="204"/>
      <c r="O3398" s="204"/>
      <c r="P3398" s="204"/>
      <c r="Q3398" s="204"/>
      <c r="R3398" s="204"/>
      <c r="S3398" s="204"/>
      <c r="T3398" s="205"/>
      <c r="AT3398" s="206" t="s">
        <v>178</v>
      </c>
      <c r="AU3398" s="206" t="s">
        <v>87</v>
      </c>
      <c r="AV3398" s="13" t="s">
        <v>87</v>
      </c>
      <c r="AW3398" s="13" t="s">
        <v>38</v>
      </c>
      <c r="AX3398" s="13" t="s">
        <v>77</v>
      </c>
      <c r="AY3398" s="206" t="s">
        <v>165</v>
      </c>
    </row>
    <row r="3399" spans="1:65" s="13" customFormat="1" ht="45">
      <c r="B3399" s="196"/>
      <c r="C3399" s="197"/>
      <c r="D3399" s="189" t="s">
        <v>178</v>
      </c>
      <c r="E3399" s="198" t="s">
        <v>21</v>
      </c>
      <c r="F3399" s="199" t="s">
        <v>4005</v>
      </c>
      <c r="G3399" s="197"/>
      <c r="H3399" s="200">
        <v>163.19499999999999</v>
      </c>
      <c r="I3399" s="201"/>
      <c r="J3399" s="197"/>
      <c r="K3399" s="197"/>
      <c r="L3399" s="202"/>
      <c r="M3399" s="203"/>
      <c r="N3399" s="204"/>
      <c r="O3399" s="204"/>
      <c r="P3399" s="204"/>
      <c r="Q3399" s="204"/>
      <c r="R3399" s="204"/>
      <c r="S3399" s="204"/>
      <c r="T3399" s="205"/>
      <c r="AT3399" s="206" t="s">
        <v>178</v>
      </c>
      <c r="AU3399" s="206" t="s">
        <v>87</v>
      </c>
      <c r="AV3399" s="13" t="s">
        <v>87</v>
      </c>
      <c r="AW3399" s="13" t="s">
        <v>38</v>
      </c>
      <c r="AX3399" s="13" t="s">
        <v>77</v>
      </c>
      <c r="AY3399" s="206" t="s">
        <v>165</v>
      </c>
    </row>
    <row r="3400" spans="1:65" s="13" customFormat="1" ht="11.25">
      <c r="B3400" s="196"/>
      <c r="C3400" s="197"/>
      <c r="D3400" s="189" t="s">
        <v>178</v>
      </c>
      <c r="E3400" s="198" t="s">
        <v>21</v>
      </c>
      <c r="F3400" s="199" t="s">
        <v>4006</v>
      </c>
      <c r="G3400" s="197"/>
      <c r="H3400" s="200">
        <v>131.19999999999999</v>
      </c>
      <c r="I3400" s="201"/>
      <c r="J3400" s="197"/>
      <c r="K3400" s="197"/>
      <c r="L3400" s="202"/>
      <c r="M3400" s="203"/>
      <c r="N3400" s="204"/>
      <c r="O3400" s="204"/>
      <c r="P3400" s="204"/>
      <c r="Q3400" s="204"/>
      <c r="R3400" s="204"/>
      <c r="S3400" s="204"/>
      <c r="T3400" s="205"/>
      <c r="AT3400" s="206" t="s">
        <v>178</v>
      </c>
      <c r="AU3400" s="206" t="s">
        <v>87</v>
      </c>
      <c r="AV3400" s="13" t="s">
        <v>87</v>
      </c>
      <c r="AW3400" s="13" t="s">
        <v>38</v>
      </c>
      <c r="AX3400" s="13" t="s">
        <v>77</v>
      </c>
      <c r="AY3400" s="206" t="s">
        <v>165</v>
      </c>
    </row>
    <row r="3401" spans="1:65" s="14" customFormat="1" ht="11.25">
      <c r="B3401" s="207"/>
      <c r="C3401" s="208"/>
      <c r="D3401" s="189" t="s">
        <v>178</v>
      </c>
      <c r="E3401" s="209" t="s">
        <v>21</v>
      </c>
      <c r="F3401" s="210" t="s">
        <v>180</v>
      </c>
      <c r="G3401" s="208"/>
      <c r="H3401" s="211">
        <v>5435.9889999999996</v>
      </c>
      <c r="I3401" s="212"/>
      <c r="J3401" s="208"/>
      <c r="K3401" s="208"/>
      <c r="L3401" s="213"/>
      <c r="M3401" s="214"/>
      <c r="N3401" s="215"/>
      <c r="O3401" s="215"/>
      <c r="P3401" s="215"/>
      <c r="Q3401" s="215"/>
      <c r="R3401" s="215"/>
      <c r="S3401" s="215"/>
      <c r="T3401" s="216"/>
      <c r="AT3401" s="217" t="s">
        <v>178</v>
      </c>
      <c r="AU3401" s="217" t="s">
        <v>87</v>
      </c>
      <c r="AV3401" s="14" t="s">
        <v>172</v>
      </c>
      <c r="AW3401" s="14" t="s">
        <v>38</v>
      </c>
      <c r="AX3401" s="14" t="s">
        <v>85</v>
      </c>
      <c r="AY3401" s="217" t="s">
        <v>165</v>
      </c>
    </row>
    <row r="3402" spans="1:65" s="2" customFormat="1" ht="33" customHeight="1">
      <c r="A3402" s="37"/>
      <c r="B3402" s="38"/>
      <c r="C3402" s="176" t="s">
        <v>4007</v>
      </c>
      <c r="D3402" s="176" t="s">
        <v>167</v>
      </c>
      <c r="E3402" s="177" t="s">
        <v>4008</v>
      </c>
      <c r="F3402" s="178" t="s">
        <v>4009</v>
      </c>
      <c r="G3402" s="179" t="s">
        <v>170</v>
      </c>
      <c r="H3402" s="180">
        <v>5435.9889999999996</v>
      </c>
      <c r="I3402" s="181"/>
      <c r="J3402" s="182">
        <f>ROUND(I3402*H3402,2)</f>
        <v>0</v>
      </c>
      <c r="K3402" s="178" t="s">
        <v>171</v>
      </c>
      <c r="L3402" s="42"/>
      <c r="M3402" s="183" t="s">
        <v>21</v>
      </c>
      <c r="N3402" s="184" t="s">
        <v>48</v>
      </c>
      <c r="O3402" s="67"/>
      <c r="P3402" s="185">
        <f>O3402*H3402</f>
        <v>0</v>
      </c>
      <c r="Q3402" s="185">
        <v>2.9E-4</v>
      </c>
      <c r="R3402" s="185">
        <f>Q3402*H3402</f>
        <v>1.5764368099999999</v>
      </c>
      <c r="S3402" s="185">
        <v>0</v>
      </c>
      <c r="T3402" s="186">
        <f>S3402*H3402</f>
        <v>0</v>
      </c>
      <c r="U3402" s="37"/>
      <c r="V3402" s="37"/>
      <c r="W3402" s="37"/>
      <c r="X3402" s="37"/>
      <c r="Y3402" s="37"/>
      <c r="Z3402" s="37"/>
      <c r="AA3402" s="37"/>
      <c r="AB3402" s="37"/>
      <c r="AC3402" s="37"/>
      <c r="AD3402" s="37"/>
      <c r="AE3402" s="37"/>
      <c r="AR3402" s="187" t="s">
        <v>286</v>
      </c>
      <c r="AT3402" s="187" t="s">
        <v>167</v>
      </c>
      <c r="AU3402" s="187" t="s">
        <v>87</v>
      </c>
      <c r="AY3402" s="20" t="s">
        <v>165</v>
      </c>
      <c r="BE3402" s="188">
        <f>IF(N3402="základní",J3402,0)</f>
        <v>0</v>
      </c>
      <c r="BF3402" s="188">
        <f>IF(N3402="snížená",J3402,0)</f>
        <v>0</v>
      </c>
      <c r="BG3402" s="188">
        <f>IF(N3402="zákl. přenesená",J3402,0)</f>
        <v>0</v>
      </c>
      <c r="BH3402" s="188">
        <f>IF(N3402="sníž. přenesená",J3402,0)</f>
        <v>0</v>
      </c>
      <c r="BI3402" s="188">
        <f>IF(N3402="nulová",J3402,0)</f>
        <v>0</v>
      </c>
      <c r="BJ3402" s="20" t="s">
        <v>85</v>
      </c>
      <c r="BK3402" s="188">
        <f>ROUND(I3402*H3402,2)</f>
        <v>0</v>
      </c>
      <c r="BL3402" s="20" t="s">
        <v>286</v>
      </c>
      <c r="BM3402" s="187" t="s">
        <v>4010</v>
      </c>
    </row>
    <row r="3403" spans="1:65" s="2" customFormat="1" ht="29.25">
      <c r="A3403" s="37"/>
      <c r="B3403" s="38"/>
      <c r="C3403" s="39"/>
      <c r="D3403" s="189" t="s">
        <v>174</v>
      </c>
      <c r="E3403" s="39"/>
      <c r="F3403" s="190" t="s">
        <v>4011</v>
      </c>
      <c r="G3403" s="39"/>
      <c r="H3403" s="39"/>
      <c r="I3403" s="191"/>
      <c r="J3403" s="39"/>
      <c r="K3403" s="39"/>
      <c r="L3403" s="42"/>
      <c r="M3403" s="192"/>
      <c r="N3403" s="193"/>
      <c r="O3403" s="67"/>
      <c r="P3403" s="67"/>
      <c r="Q3403" s="67"/>
      <c r="R3403" s="67"/>
      <c r="S3403" s="67"/>
      <c r="T3403" s="68"/>
      <c r="U3403" s="37"/>
      <c r="V3403" s="37"/>
      <c r="W3403" s="37"/>
      <c r="X3403" s="37"/>
      <c r="Y3403" s="37"/>
      <c r="Z3403" s="37"/>
      <c r="AA3403" s="37"/>
      <c r="AB3403" s="37"/>
      <c r="AC3403" s="37"/>
      <c r="AD3403" s="37"/>
      <c r="AE3403" s="37"/>
      <c r="AT3403" s="20" t="s">
        <v>174</v>
      </c>
      <c r="AU3403" s="20" t="s">
        <v>87</v>
      </c>
    </row>
    <row r="3404" spans="1:65" s="2" customFormat="1" ht="11.25">
      <c r="A3404" s="37"/>
      <c r="B3404" s="38"/>
      <c r="C3404" s="39"/>
      <c r="D3404" s="194" t="s">
        <v>176</v>
      </c>
      <c r="E3404" s="39"/>
      <c r="F3404" s="195" t="s">
        <v>4012</v>
      </c>
      <c r="G3404" s="39"/>
      <c r="H3404" s="39"/>
      <c r="I3404" s="191"/>
      <c r="J3404" s="39"/>
      <c r="K3404" s="39"/>
      <c r="L3404" s="42"/>
      <c r="M3404" s="192"/>
      <c r="N3404" s="193"/>
      <c r="O3404" s="67"/>
      <c r="P3404" s="67"/>
      <c r="Q3404" s="67"/>
      <c r="R3404" s="67"/>
      <c r="S3404" s="67"/>
      <c r="T3404" s="68"/>
      <c r="U3404" s="37"/>
      <c r="V3404" s="37"/>
      <c r="W3404" s="37"/>
      <c r="X3404" s="37"/>
      <c r="Y3404" s="37"/>
      <c r="Z3404" s="37"/>
      <c r="AA3404" s="37"/>
      <c r="AB3404" s="37"/>
      <c r="AC3404" s="37"/>
      <c r="AD3404" s="37"/>
      <c r="AE3404" s="37"/>
      <c r="AT3404" s="20" t="s">
        <v>176</v>
      </c>
      <c r="AU3404" s="20" t="s">
        <v>87</v>
      </c>
    </row>
    <row r="3405" spans="1:65" s="2" customFormat="1" ht="19.5">
      <c r="A3405" s="37"/>
      <c r="B3405" s="38"/>
      <c r="C3405" s="39"/>
      <c r="D3405" s="189" t="s">
        <v>372</v>
      </c>
      <c r="E3405" s="39"/>
      <c r="F3405" s="249" t="s">
        <v>4013</v>
      </c>
      <c r="G3405" s="39"/>
      <c r="H3405" s="39"/>
      <c r="I3405" s="191"/>
      <c r="J3405" s="39"/>
      <c r="K3405" s="39"/>
      <c r="L3405" s="42"/>
      <c r="M3405" s="192"/>
      <c r="N3405" s="193"/>
      <c r="O3405" s="67"/>
      <c r="P3405" s="67"/>
      <c r="Q3405" s="67"/>
      <c r="R3405" s="67"/>
      <c r="S3405" s="67"/>
      <c r="T3405" s="68"/>
      <c r="U3405" s="37"/>
      <c r="V3405" s="37"/>
      <c r="W3405" s="37"/>
      <c r="X3405" s="37"/>
      <c r="Y3405" s="37"/>
      <c r="Z3405" s="37"/>
      <c r="AA3405" s="37"/>
      <c r="AB3405" s="37"/>
      <c r="AC3405" s="37"/>
      <c r="AD3405" s="37"/>
      <c r="AE3405" s="37"/>
      <c r="AT3405" s="20" t="s">
        <v>372</v>
      </c>
      <c r="AU3405" s="20" t="s">
        <v>87</v>
      </c>
    </row>
    <row r="3406" spans="1:65" s="13" customFormat="1" ht="22.5">
      <c r="B3406" s="196"/>
      <c r="C3406" s="197"/>
      <c r="D3406" s="189" t="s">
        <v>178</v>
      </c>
      <c r="E3406" s="198" t="s">
        <v>21</v>
      </c>
      <c r="F3406" s="199" t="s">
        <v>3998</v>
      </c>
      <c r="G3406" s="197"/>
      <c r="H3406" s="200">
        <v>500</v>
      </c>
      <c r="I3406" s="201"/>
      <c r="J3406" s="197"/>
      <c r="K3406" s="197"/>
      <c r="L3406" s="202"/>
      <c r="M3406" s="203"/>
      <c r="N3406" s="204"/>
      <c r="O3406" s="204"/>
      <c r="P3406" s="204"/>
      <c r="Q3406" s="204"/>
      <c r="R3406" s="204"/>
      <c r="S3406" s="204"/>
      <c r="T3406" s="205"/>
      <c r="AT3406" s="206" t="s">
        <v>178</v>
      </c>
      <c r="AU3406" s="206" t="s">
        <v>87</v>
      </c>
      <c r="AV3406" s="13" t="s">
        <v>87</v>
      </c>
      <c r="AW3406" s="13" t="s">
        <v>38</v>
      </c>
      <c r="AX3406" s="13" t="s">
        <v>77</v>
      </c>
      <c r="AY3406" s="206" t="s">
        <v>165</v>
      </c>
    </row>
    <row r="3407" spans="1:65" s="13" customFormat="1" ht="22.5">
      <c r="B3407" s="196"/>
      <c r="C3407" s="197"/>
      <c r="D3407" s="189" t="s">
        <v>178</v>
      </c>
      <c r="E3407" s="198" t="s">
        <v>21</v>
      </c>
      <c r="F3407" s="199" t="s">
        <v>3999</v>
      </c>
      <c r="G3407" s="197"/>
      <c r="H3407" s="200">
        <v>96.457999999999998</v>
      </c>
      <c r="I3407" s="201"/>
      <c r="J3407" s="197"/>
      <c r="K3407" s="197"/>
      <c r="L3407" s="202"/>
      <c r="M3407" s="203"/>
      <c r="N3407" s="204"/>
      <c r="O3407" s="204"/>
      <c r="P3407" s="204"/>
      <c r="Q3407" s="204"/>
      <c r="R3407" s="204"/>
      <c r="S3407" s="204"/>
      <c r="T3407" s="205"/>
      <c r="AT3407" s="206" t="s">
        <v>178</v>
      </c>
      <c r="AU3407" s="206" t="s">
        <v>87</v>
      </c>
      <c r="AV3407" s="13" t="s">
        <v>87</v>
      </c>
      <c r="AW3407" s="13" t="s">
        <v>38</v>
      </c>
      <c r="AX3407" s="13" t="s">
        <v>77</v>
      </c>
      <c r="AY3407" s="206" t="s">
        <v>165</v>
      </c>
    </row>
    <row r="3408" spans="1:65" s="13" customFormat="1" ht="22.5">
      <c r="B3408" s="196"/>
      <c r="C3408" s="197"/>
      <c r="D3408" s="189" t="s">
        <v>178</v>
      </c>
      <c r="E3408" s="198" t="s">
        <v>21</v>
      </c>
      <c r="F3408" s="199" t="s">
        <v>4000</v>
      </c>
      <c r="G3408" s="197"/>
      <c r="H3408" s="200">
        <v>900</v>
      </c>
      <c r="I3408" s="201"/>
      <c r="J3408" s="197"/>
      <c r="K3408" s="197"/>
      <c r="L3408" s="202"/>
      <c r="M3408" s="203"/>
      <c r="N3408" s="204"/>
      <c r="O3408" s="204"/>
      <c r="P3408" s="204"/>
      <c r="Q3408" s="204"/>
      <c r="R3408" s="204"/>
      <c r="S3408" s="204"/>
      <c r="T3408" s="205"/>
      <c r="AT3408" s="206" t="s">
        <v>178</v>
      </c>
      <c r="AU3408" s="206" t="s">
        <v>87</v>
      </c>
      <c r="AV3408" s="13" t="s">
        <v>87</v>
      </c>
      <c r="AW3408" s="13" t="s">
        <v>38</v>
      </c>
      <c r="AX3408" s="13" t="s">
        <v>77</v>
      </c>
      <c r="AY3408" s="206" t="s">
        <v>165</v>
      </c>
    </row>
    <row r="3409" spans="1:65" s="13" customFormat="1" ht="22.5">
      <c r="B3409" s="196"/>
      <c r="C3409" s="197"/>
      <c r="D3409" s="189" t="s">
        <v>178</v>
      </c>
      <c r="E3409" s="198" t="s">
        <v>21</v>
      </c>
      <c r="F3409" s="199" t="s">
        <v>4001</v>
      </c>
      <c r="G3409" s="197"/>
      <c r="H3409" s="200">
        <v>700</v>
      </c>
      <c r="I3409" s="201"/>
      <c r="J3409" s="197"/>
      <c r="K3409" s="197"/>
      <c r="L3409" s="202"/>
      <c r="M3409" s="203"/>
      <c r="N3409" s="204"/>
      <c r="O3409" s="204"/>
      <c r="P3409" s="204"/>
      <c r="Q3409" s="204"/>
      <c r="R3409" s="204"/>
      <c r="S3409" s="204"/>
      <c r="T3409" s="205"/>
      <c r="AT3409" s="206" t="s">
        <v>178</v>
      </c>
      <c r="AU3409" s="206" t="s">
        <v>87</v>
      </c>
      <c r="AV3409" s="13" t="s">
        <v>87</v>
      </c>
      <c r="AW3409" s="13" t="s">
        <v>38</v>
      </c>
      <c r="AX3409" s="13" t="s">
        <v>77</v>
      </c>
      <c r="AY3409" s="206" t="s">
        <v>165</v>
      </c>
    </row>
    <row r="3410" spans="1:65" s="13" customFormat="1" ht="22.5">
      <c r="B3410" s="196"/>
      <c r="C3410" s="197"/>
      <c r="D3410" s="189" t="s">
        <v>178</v>
      </c>
      <c r="E3410" s="198" t="s">
        <v>21</v>
      </c>
      <c r="F3410" s="199" t="s">
        <v>4002</v>
      </c>
      <c r="G3410" s="197"/>
      <c r="H3410" s="200">
        <v>700</v>
      </c>
      <c r="I3410" s="201"/>
      <c r="J3410" s="197"/>
      <c r="K3410" s="197"/>
      <c r="L3410" s="202"/>
      <c r="M3410" s="203"/>
      <c r="N3410" s="204"/>
      <c r="O3410" s="204"/>
      <c r="P3410" s="204"/>
      <c r="Q3410" s="204"/>
      <c r="R3410" s="204"/>
      <c r="S3410" s="204"/>
      <c r="T3410" s="205"/>
      <c r="AT3410" s="206" t="s">
        <v>178</v>
      </c>
      <c r="AU3410" s="206" t="s">
        <v>87</v>
      </c>
      <c r="AV3410" s="13" t="s">
        <v>87</v>
      </c>
      <c r="AW3410" s="13" t="s">
        <v>38</v>
      </c>
      <c r="AX3410" s="13" t="s">
        <v>77</v>
      </c>
      <c r="AY3410" s="206" t="s">
        <v>165</v>
      </c>
    </row>
    <row r="3411" spans="1:65" s="13" customFormat="1" ht="22.5">
      <c r="B3411" s="196"/>
      <c r="C3411" s="197"/>
      <c r="D3411" s="189" t="s">
        <v>178</v>
      </c>
      <c r="E3411" s="198" t="s">
        <v>21</v>
      </c>
      <c r="F3411" s="199" t="s">
        <v>4003</v>
      </c>
      <c r="G3411" s="197"/>
      <c r="H3411" s="200">
        <v>1371.0609999999999</v>
      </c>
      <c r="I3411" s="201"/>
      <c r="J3411" s="197"/>
      <c r="K3411" s="197"/>
      <c r="L3411" s="202"/>
      <c r="M3411" s="203"/>
      <c r="N3411" s="204"/>
      <c r="O3411" s="204"/>
      <c r="P3411" s="204"/>
      <c r="Q3411" s="204"/>
      <c r="R3411" s="204"/>
      <c r="S3411" s="204"/>
      <c r="T3411" s="205"/>
      <c r="AT3411" s="206" t="s">
        <v>178</v>
      </c>
      <c r="AU3411" s="206" t="s">
        <v>87</v>
      </c>
      <c r="AV3411" s="13" t="s">
        <v>87</v>
      </c>
      <c r="AW3411" s="13" t="s">
        <v>38</v>
      </c>
      <c r="AX3411" s="13" t="s">
        <v>77</v>
      </c>
      <c r="AY3411" s="206" t="s">
        <v>165</v>
      </c>
    </row>
    <row r="3412" spans="1:65" s="13" customFormat="1" ht="11.25">
      <c r="B3412" s="196"/>
      <c r="C3412" s="197"/>
      <c r="D3412" s="189" t="s">
        <v>178</v>
      </c>
      <c r="E3412" s="198" t="s">
        <v>21</v>
      </c>
      <c r="F3412" s="199" t="s">
        <v>4004</v>
      </c>
      <c r="G3412" s="197"/>
      <c r="H3412" s="200">
        <v>874.07500000000005</v>
      </c>
      <c r="I3412" s="201"/>
      <c r="J3412" s="197"/>
      <c r="K3412" s="197"/>
      <c r="L3412" s="202"/>
      <c r="M3412" s="203"/>
      <c r="N3412" s="204"/>
      <c r="O3412" s="204"/>
      <c r="P3412" s="204"/>
      <c r="Q3412" s="204"/>
      <c r="R3412" s="204"/>
      <c r="S3412" s="204"/>
      <c r="T3412" s="205"/>
      <c r="AT3412" s="206" t="s">
        <v>178</v>
      </c>
      <c r="AU3412" s="206" t="s">
        <v>87</v>
      </c>
      <c r="AV3412" s="13" t="s">
        <v>87</v>
      </c>
      <c r="AW3412" s="13" t="s">
        <v>38</v>
      </c>
      <c r="AX3412" s="13" t="s">
        <v>77</v>
      </c>
      <c r="AY3412" s="206" t="s">
        <v>165</v>
      </c>
    </row>
    <row r="3413" spans="1:65" s="13" customFormat="1" ht="45">
      <c r="B3413" s="196"/>
      <c r="C3413" s="197"/>
      <c r="D3413" s="189" t="s">
        <v>178</v>
      </c>
      <c r="E3413" s="198" t="s">
        <v>21</v>
      </c>
      <c r="F3413" s="199" t="s">
        <v>4005</v>
      </c>
      <c r="G3413" s="197"/>
      <c r="H3413" s="200">
        <v>163.19499999999999</v>
      </c>
      <c r="I3413" s="201"/>
      <c r="J3413" s="197"/>
      <c r="K3413" s="197"/>
      <c r="L3413" s="202"/>
      <c r="M3413" s="203"/>
      <c r="N3413" s="204"/>
      <c r="O3413" s="204"/>
      <c r="P3413" s="204"/>
      <c r="Q3413" s="204"/>
      <c r="R3413" s="204"/>
      <c r="S3413" s="204"/>
      <c r="T3413" s="205"/>
      <c r="AT3413" s="206" t="s">
        <v>178</v>
      </c>
      <c r="AU3413" s="206" t="s">
        <v>87</v>
      </c>
      <c r="AV3413" s="13" t="s">
        <v>87</v>
      </c>
      <c r="AW3413" s="13" t="s">
        <v>38</v>
      </c>
      <c r="AX3413" s="13" t="s">
        <v>77</v>
      </c>
      <c r="AY3413" s="206" t="s">
        <v>165</v>
      </c>
    </row>
    <row r="3414" spans="1:65" s="13" customFormat="1" ht="11.25">
      <c r="B3414" s="196"/>
      <c r="C3414" s="197"/>
      <c r="D3414" s="189" t="s">
        <v>178</v>
      </c>
      <c r="E3414" s="198" t="s">
        <v>21</v>
      </c>
      <c r="F3414" s="199" t="s">
        <v>4006</v>
      </c>
      <c r="G3414" s="197"/>
      <c r="H3414" s="200">
        <v>131.19999999999999</v>
      </c>
      <c r="I3414" s="201"/>
      <c r="J3414" s="197"/>
      <c r="K3414" s="197"/>
      <c r="L3414" s="202"/>
      <c r="M3414" s="203"/>
      <c r="N3414" s="204"/>
      <c r="O3414" s="204"/>
      <c r="P3414" s="204"/>
      <c r="Q3414" s="204"/>
      <c r="R3414" s="204"/>
      <c r="S3414" s="204"/>
      <c r="T3414" s="205"/>
      <c r="AT3414" s="206" t="s">
        <v>178</v>
      </c>
      <c r="AU3414" s="206" t="s">
        <v>87</v>
      </c>
      <c r="AV3414" s="13" t="s">
        <v>87</v>
      </c>
      <c r="AW3414" s="13" t="s">
        <v>38</v>
      </c>
      <c r="AX3414" s="13" t="s">
        <v>77</v>
      </c>
      <c r="AY3414" s="206" t="s">
        <v>165</v>
      </c>
    </row>
    <row r="3415" spans="1:65" s="14" customFormat="1" ht="11.25">
      <c r="B3415" s="207"/>
      <c r="C3415" s="208"/>
      <c r="D3415" s="189" t="s">
        <v>178</v>
      </c>
      <c r="E3415" s="209" t="s">
        <v>21</v>
      </c>
      <c r="F3415" s="210" t="s">
        <v>180</v>
      </c>
      <c r="G3415" s="208"/>
      <c r="H3415" s="211">
        <v>5435.9889999999996</v>
      </c>
      <c r="I3415" s="212"/>
      <c r="J3415" s="208"/>
      <c r="K3415" s="208"/>
      <c r="L3415" s="213"/>
      <c r="M3415" s="214"/>
      <c r="N3415" s="215"/>
      <c r="O3415" s="215"/>
      <c r="P3415" s="215"/>
      <c r="Q3415" s="215"/>
      <c r="R3415" s="215"/>
      <c r="S3415" s="215"/>
      <c r="T3415" s="216"/>
      <c r="AT3415" s="217" t="s">
        <v>178</v>
      </c>
      <c r="AU3415" s="217" t="s">
        <v>87</v>
      </c>
      <c r="AV3415" s="14" t="s">
        <v>172</v>
      </c>
      <c r="AW3415" s="14" t="s">
        <v>38</v>
      </c>
      <c r="AX3415" s="14" t="s">
        <v>85</v>
      </c>
      <c r="AY3415" s="217" t="s">
        <v>165</v>
      </c>
    </row>
    <row r="3416" spans="1:65" s="2" customFormat="1" ht="33" customHeight="1">
      <c r="A3416" s="37"/>
      <c r="B3416" s="38"/>
      <c r="C3416" s="176" t="s">
        <v>4014</v>
      </c>
      <c r="D3416" s="176" t="s">
        <v>167</v>
      </c>
      <c r="E3416" s="177" t="s">
        <v>4015</v>
      </c>
      <c r="F3416" s="178" t="s">
        <v>4016</v>
      </c>
      <c r="G3416" s="179" t="s">
        <v>189</v>
      </c>
      <c r="H3416" s="180">
        <v>400</v>
      </c>
      <c r="I3416" s="181"/>
      <c r="J3416" s="182">
        <f>ROUND(I3416*H3416,2)</f>
        <v>0</v>
      </c>
      <c r="K3416" s="178" t="s">
        <v>171</v>
      </c>
      <c r="L3416" s="42"/>
      <c r="M3416" s="183" t="s">
        <v>21</v>
      </c>
      <c r="N3416" s="184" t="s">
        <v>48</v>
      </c>
      <c r="O3416" s="67"/>
      <c r="P3416" s="185">
        <f>O3416*H3416</f>
        <v>0</v>
      </c>
      <c r="Q3416" s="185">
        <v>0</v>
      </c>
      <c r="R3416" s="185">
        <f>Q3416*H3416</f>
        <v>0</v>
      </c>
      <c r="S3416" s="185">
        <v>0</v>
      </c>
      <c r="T3416" s="186">
        <f>S3416*H3416</f>
        <v>0</v>
      </c>
      <c r="U3416" s="37"/>
      <c r="V3416" s="37"/>
      <c r="W3416" s="37"/>
      <c r="X3416" s="37"/>
      <c r="Y3416" s="37"/>
      <c r="Z3416" s="37"/>
      <c r="AA3416" s="37"/>
      <c r="AB3416" s="37"/>
      <c r="AC3416" s="37"/>
      <c r="AD3416" s="37"/>
      <c r="AE3416" s="37"/>
      <c r="AR3416" s="187" t="s">
        <v>286</v>
      </c>
      <c r="AT3416" s="187" t="s">
        <v>167</v>
      </c>
      <c r="AU3416" s="187" t="s">
        <v>87</v>
      </c>
      <c r="AY3416" s="20" t="s">
        <v>165</v>
      </c>
      <c r="BE3416" s="188">
        <f>IF(N3416="základní",J3416,0)</f>
        <v>0</v>
      </c>
      <c r="BF3416" s="188">
        <f>IF(N3416="snížená",J3416,0)</f>
        <v>0</v>
      </c>
      <c r="BG3416" s="188">
        <f>IF(N3416="zákl. přenesená",J3416,0)</f>
        <v>0</v>
      </c>
      <c r="BH3416" s="188">
        <f>IF(N3416="sníž. přenesená",J3416,0)</f>
        <v>0</v>
      </c>
      <c r="BI3416" s="188">
        <f>IF(N3416="nulová",J3416,0)</f>
        <v>0</v>
      </c>
      <c r="BJ3416" s="20" t="s">
        <v>85</v>
      </c>
      <c r="BK3416" s="188">
        <f>ROUND(I3416*H3416,2)</f>
        <v>0</v>
      </c>
      <c r="BL3416" s="20" t="s">
        <v>286</v>
      </c>
      <c r="BM3416" s="187" t="s">
        <v>4017</v>
      </c>
    </row>
    <row r="3417" spans="1:65" s="2" customFormat="1" ht="29.25">
      <c r="A3417" s="37"/>
      <c r="B3417" s="38"/>
      <c r="C3417" s="39"/>
      <c r="D3417" s="189" t="s">
        <v>174</v>
      </c>
      <c r="E3417" s="39"/>
      <c r="F3417" s="190" t="s">
        <v>4018</v>
      </c>
      <c r="G3417" s="39"/>
      <c r="H3417" s="39"/>
      <c r="I3417" s="191"/>
      <c r="J3417" s="39"/>
      <c r="K3417" s="39"/>
      <c r="L3417" s="42"/>
      <c r="M3417" s="192"/>
      <c r="N3417" s="193"/>
      <c r="O3417" s="67"/>
      <c r="P3417" s="67"/>
      <c r="Q3417" s="67"/>
      <c r="R3417" s="67"/>
      <c r="S3417" s="67"/>
      <c r="T3417" s="68"/>
      <c r="U3417" s="37"/>
      <c r="V3417" s="37"/>
      <c r="W3417" s="37"/>
      <c r="X3417" s="37"/>
      <c r="Y3417" s="37"/>
      <c r="Z3417" s="37"/>
      <c r="AA3417" s="37"/>
      <c r="AB3417" s="37"/>
      <c r="AC3417" s="37"/>
      <c r="AD3417" s="37"/>
      <c r="AE3417" s="37"/>
      <c r="AT3417" s="20" t="s">
        <v>174</v>
      </c>
      <c r="AU3417" s="20" t="s">
        <v>87</v>
      </c>
    </row>
    <row r="3418" spans="1:65" s="2" customFormat="1" ht="11.25">
      <c r="A3418" s="37"/>
      <c r="B3418" s="38"/>
      <c r="C3418" s="39"/>
      <c r="D3418" s="194" t="s">
        <v>176</v>
      </c>
      <c r="E3418" s="39"/>
      <c r="F3418" s="195" t="s">
        <v>4019</v>
      </c>
      <c r="G3418" s="39"/>
      <c r="H3418" s="39"/>
      <c r="I3418" s="191"/>
      <c r="J3418" s="39"/>
      <c r="K3418" s="39"/>
      <c r="L3418" s="42"/>
      <c r="M3418" s="192"/>
      <c r="N3418" s="193"/>
      <c r="O3418" s="67"/>
      <c r="P3418" s="67"/>
      <c r="Q3418" s="67"/>
      <c r="R3418" s="67"/>
      <c r="S3418" s="67"/>
      <c r="T3418" s="68"/>
      <c r="U3418" s="37"/>
      <c r="V3418" s="37"/>
      <c r="W3418" s="37"/>
      <c r="X3418" s="37"/>
      <c r="Y3418" s="37"/>
      <c r="Z3418" s="37"/>
      <c r="AA3418" s="37"/>
      <c r="AB3418" s="37"/>
      <c r="AC3418" s="37"/>
      <c r="AD3418" s="37"/>
      <c r="AE3418" s="37"/>
      <c r="AT3418" s="20" t="s">
        <v>176</v>
      </c>
      <c r="AU3418" s="20" t="s">
        <v>87</v>
      </c>
    </row>
    <row r="3419" spans="1:65" s="13" customFormat="1" ht="11.25">
      <c r="B3419" s="196"/>
      <c r="C3419" s="197"/>
      <c r="D3419" s="189" t="s">
        <v>178</v>
      </c>
      <c r="E3419" s="198" t="s">
        <v>21</v>
      </c>
      <c r="F3419" s="199" t="s">
        <v>4020</v>
      </c>
      <c r="G3419" s="197"/>
      <c r="H3419" s="200">
        <v>400</v>
      </c>
      <c r="I3419" s="201"/>
      <c r="J3419" s="197"/>
      <c r="K3419" s="197"/>
      <c r="L3419" s="202"/>
      <c r="M3419" s="203"/>
      <c r="N3419" s="204"/>
      <c r="O3419" s="204"/>
      <c r="P3419" s="204"/>
      <c r="Q3419" s="204"/>
      <c r="R3419" s="204"/>
      <c r="S3419" s="204"/>
      <c r="T3419" s="205"/>
      <c r="AT3419" s="206" t="s">
        <v>178</v>
      </c>
      <c r="AU3419" s="206" t="s">
        <v>87</v>
      </c>
      <c r="AV3419" s="13" t="s">
        <v>87</v>
      </c>
      <c r="AW3419" s="13" t="s">
        <v>38</v>
      </c>
      <c r="AX3419" s="13" t="s">
        <v>77</v>
      </c>
      <c r="AY3419" s="206" t="s">
        <v>165</v>
      </c>
    </row>
    <row r="3420" spans="1:65" s="14" customFormat="1" ht="11.25">
      <c r="B3420" s="207"/>
      <c r="C3420" s="208"/>
      <c r="D3420" s="189" t="s">
        <v>178</v>
      </c>
      <c r="E3420" s="209" t="s">
        <v>21</v>
      </c>
      <c r="F3420" s="210" t="s">
        <v>180</v>
      </c>
      <c r="G3420" s="208"/>
      <c r="H3420" s="211">
        <v>400</v>
      </c>
      <c r="I3420" s="212"/>
      <c r="J3420" s="208"/>
      <c r="K3420" s="208"/>
      <c r="L3420" s="213"/>
      <c r="M3420" s="214"/>
      <c r="N3420" s="215"/>
      <c r="O3420" s="215"/>
      <c r="P3420" s="215"/>
      <c r="Q3420" s="215"/>
      <c r="R3420" s="215"/>
      <c r="S3420" s="215"/>
      <c r="T3420" s="216"/>
      <c r="AT3420" s="217" t="s">
        <v>178</v>
      </c>
      <c r="AU3420" s="217" t="s">
        <v>87</v>
      </c>
      <c r="AV3420" s="14" t="s">
        <v>172</v>
      </c>
      <c r="AW3420" s="14" t="s">
        <v>38</v>
      </c>
      <c r="AX3420" s="14" t="s">
        <v>85</v>
      </c>
      <c r="AY3420" s="217" t="s">
        <v>165</v>
      </c>
    </row>
    <row r="3421" spans="1:65" s="2" customFormat="1" ht="37.9" customHeight="1">
      <c r="A3421" s="37"/>
      <c r="B3421" s="38"/>
      <c r="C3421" s="176" t="s">
        <v>4021</v>
      </c>
      <c r="D3421" s="176" t="s">
        <v>167</v>
      </c>
      <c r="E3421" s="177" t="s">
        <v>4022</v>
      </c>
      <c r="F3421" s="178" t="s">
        <v>4023</v>
      </c>
      <c r="G3421" s="179" t="s">
        <v>170</v>
      </c>
      <c r="H3421" s="180">
        <v>1630.797</v>
      </c>
      <c r="I3421" s="181"/>
      <c r="J3421" s="182">
        <f>ROUND(I3421*H3421,2)</f>
        <v>0</v>
      </c>
      <c r="K3421" s="178" t="s">
        <v>171</v>
      </c>
      <c r="L3421" s="42"/>
      <c r="M3421" s="183" t="s">
        <v>21</v>
      </c>
      <c r="N3421" s="184" t="s">
        <v>48</v>
      </c>
      <c r="O3421" s="67"/>
      <c r="P3421" s="185">
        <f>O3421*H3421</f>
        <v>0</v>
      </c>
      <c r="Q3421" s="185">
        <v>2.0000000000000002E-5</v>
      </c>
      <c r="R3421" s="185">
        <f>Q3421*H3421</f>
        <v>3.2615940000000003E-2</v>
      </c>
      <c r="S3421" s="185">
        <v>0</v>
      </c>
      <c r="T3421" s="186">
        <f>S3421*H3421</f>
        <v>0</v>
      </c>
      <c r="U3421" s="37"/>
      <c r="V3421" s="37"/>
      <c r="W3421" s="37"/>
      <c r="X3421" s="37"/>
      <c r="Y3421" s="37"/>
      <c r="Z3421" s="37"/>
      <c r="AA3421" s="37"/>
      <c r="AB3421" s="37"/>
      <c r="AC3421" s="37"/>
      <c r="AD3421" s="37"/>
      <c r="AE3421" s="37"/>
      <c r="AR3421" s="187" t="s">
        <v>286</v>
      </c>
      <c r="AT3421" s="187" t="s">
        <v>167</v>
      </c>
      <c r="AU3421" s="187" t="s">
        <v>87</v>
      </c>
      <c r="AY3421" s="20" t="s">
        <v>165</v>
      </c>
      <c r="BE3421" s="188">
        <f>IF(N3421="základní",J3421,0)</f>
        <v>0</v>
      </c>
      <c r="BF3421" s="188">
        <f>IF(N3421="snížená",J3421,0)</f>
        <v>0</v>
      </c>
      <c r="BG3421" s="188">
        <f>IF(N3421="zákl. přenesená",J3421,0)</f>
        <v>0</v>
      </c>
      <c r="BH3421" s="188">
        <f>IF(N3421="sníž. přenesená",J3421,0)</f>
        <v>0</v>
      </c>
      <c r="BI3421" s="188">
        <f>IF(N3421="nulová",J3421,0)</f>
        <v>0</v>
      </c>
      <c r="BJ3421" s="20" t="s">
        <v>85</v>
      </c>
      <c r="BK3421" s="188">
        <f>ROUND(I3421*H3421,2)</f>
        <v>0</v>
      </c>
      <c r="BL3421" s="20" t="s">
        <v>286</v>
      </c>
      <c r="BM3421" s="187" t="s">
        <v>4024</v>
      </c>
    </row>
    <row r="3422" spans="1:65" s="2" customFormat="1" ht="29.25">
      <c r="A3422" s="37"/>
      <c r="B3422" s="38"/>
      <c r="C3422" s="39"/>
      <c r="D3422" s="189" t="s">
        <v>174</v>
      </c>
      <c r="E3422" s="39"/>
      <c r="F3422" s="190" t="s">
        <v>4025</v>
      </c>
      <c r="G3422" s="39"/>
      <c r="H3422" s="39"/>
      <c r="I3422" s="191"/>
      <c r="J3422" s="39"/>
      <c r="K3422" s="39"/>
      <c r="L3422" s="42"/>
      <c r="M3422" s="192"/>
      <c r="N3422" s="193"/>
      <c r="O3422" s="67"/>
      <c r="P3422" s="67"/>
      <c r="Q3422" s="67"/>
      <c r="R3422" s="67"/>
      <c r="S3422" s="67"/>
      <c r="T3422" s="68"/>
      <c r="U3422" s="37"/>
      <c r="V3422" s="37"/>
      <c r="W3422" s="37"/>
      <c r="X3422" s="37"/>
      <c r="Y3422" s="37"/>
      <c r="Z3422" s="37"/>
      <c r="AA3422" s="37"/>
      <c r="AB3422" s="37"/>
      <c r="AC3422" s="37"/>
      <c r="AD3422" s="37"/>
      <c r="AE3422" s="37"/>
      <c r="AT3422" s="20" t="s">
        <v>174</v>
      </c>
      <c r="AU3422" s="20" t="s">
        <v>87</v>
      </c>
    </row>
    <row r="3423" spans="1:65" s="2" customFormat="1" ht="11.25">
      <c r="A3423" s="37"/>
      <c r="B3423" s="38"/>
      <c r="C3423" s="39"/>
      <c r="D3423" s="194" t="s">
        <v>176</v>
      </c>
      <c r="E3423" s="39"/>
      <c r="F3423" s="195" t="s">
        <v>4026</v>
      </c>
      <c r="G3423" s="39"/>
      <c r="H3423" s="39"/>
      <c r="I3423" s="191"/>
      <c r="J3423" s="39"/>
      <c r="K3423" s="39"/>
      <c r="L3423" s="42"/>
      <c r="M3423" s="192"/>
      <c r="N3423" s="193"/>
      <c r="O3423" s="67"/>
      <c r="P3423" s="67"/>
      <c r="Q3423" s="67"/>
      <c r="R3423" s="67"/>
      <c r="S3423" s="67"/>
      <c r="T3423" s="68"/>
      <c r="U3423" s="37"/>
      <c r="V3423" s="37"/>
      <c r="W3423" s="37"/>
      <c r="X3423" s="37"/>
      <c r="Y3423" s="37"/>
      <c r="Z3423" s="37"/>
      <c r="AA3423" s="37"/>
      <c r="AB3423" s="37"/>
      <c r="AC3423" s="37"/>
      <c r="AD3423" s="37"/>
      <c r="AE3423" s="37"/>
      <c r="AT3423" s="20" t="s">
        <v>176</v>
      </c>
      <c r="AU3423" s="20" t="s">
        <v>87</v>
      </c>
    </row>
    <row r="3424" spans="1:65" s="13" customFormat="1" ht="22.5">
      <c r="B3424" s="196"/>
      <c r="C3424" s="197"/>
      <c r="D3424" s="189" t="s">
        <v>178</v>
      </c>
      <c r="E3424" s="198" t="s">
        <v>21</v>
      </c>
      <c r="F3424" s="199" t="s">
        <v>4027</v>
      </c>
      <c r="G3424" s="197"/>
      <c r="H3424" s="200">
        <v>150</v>
      </c>
      <c r="I3424" s="201"/>
      <c r="J3424" s="197"/>
      <c r="K3424" s="197"/>
      <c r="L3424" s="202"/>
      <c r="M3424" s="203"/>
      <c r="N3424" s="204"/>
      <c r="O3424" s="204"/>
      <c r="P3424" s="204"/>
      <c r="Q3424" s="204"/>
      <c r="R3424" s="204"/>
      <c r="S3424" s="204"/>
      <c r="T3424" s="205"/>
      <c r="AT3424" s="206" t="s">
        <v>178</v>
      </c>
      <c r="AU3424" s="206" t="s">
        <v>87</v>
      </c>
      <c r="AV3424" s="13" t="s">
        <v>87</v>
      </c>
      <c r="AW3424" s="13" t="s">
        <v>38</v>
      </c>
      <c r="AX3424" s="13" t="s">
        <v>77</v>
      </c>
      <c r="AY3424" s="206" t="s">
        <v>165</v>
      </c>
    </row>
    <row r="3425" spans="1:65" s="13" customFormat="1" ht="22.5">
      <c r="B3425" s="196"/>
      <c r="C3425" s="197"/>
      <c r="D3425" s="189" t="s">
        <v>178</v>
      </c>
      <c r="E3425" s="198" t="s">
        <v>21</v>
      </c>
      <c r="F3425" s="199" t="s">
        <v>4028</v>
      </c>
      <c r="G3425" s="197"/>
      <c r="H3425" s="200">
        <v>28.937999999999999</v>
      </c>
      <c r="I3425" s="201"/>
      <c r="J3425" s="197"/>
      <c r="K3425" s="197"/>
      <c r="L3425" s="202"/>
      <c r="M3425" s="203"/>
      <c r="N3425" s="204"/>
      <c r="O3425" s="204"/>
      <c r="P3425" s="204"/>
      <c r="Q3425" s="204"/>
      <c r="R3425" s="204"/>
      <c r="S3425" s="204"/>
      <c r="T3425" s="205"/>
      <c r="AT3425" s="206" t="s">
        <v>178</v>
      </c>
      <c r="AU3425" s="206" t="s">
        <v>87</v>
      </c>
      <c r="AV3425" s="13" t="s">
        <v>87</v>
      </c>
      <c r="AW3425" s="13" t="s">
        <v>38</v>
      </c>
      <c r="AX3425" s="13" t="s">
        <v>77</v>
      </c>
      <c r="AY3425" s="206" t="s">
        <v>165</v>
      </c>
    </row>
    <row r="3426" spans="1:65" s="13" customFormat="1" ht="22.5">
      <c r="B3426" s="196"/>
      <c r="C3426" s="197"/>
      <c r="D3426" s="189" t="s">
        <v>178</v>
      </c>
      <c r="E3426" s="198" t="s">
        <v>21</v>
      </c>
      <c r="F3426" s="199" t="s">
        <v>4029</v>
      </c>
      <c r="G3426" s="197"/>
      <c r="H3426" s="200">
        <v>270</v>
      </c>
      <c r="I3426" s="201"/>
      <c r="J3426" s="197"/>
      <c r="K3426" s="197"/>
      <c r="L3426" s="202"/>
      <c r="M3426" s="203"/>
      <c r="N3426" s="204"/>
      <c r="O3426" s="204"/>
      <c r="P3426" s="204"/>
      <c r="Q3426" s="204"/>
      <c r="R3426" s="204"/>
      <c r="S3426" s="204"/>
      <c r="T3426" s="205"/>
      <c r="AT3426" s="206" t="s">
        <v>178</v>
      </c>
      <c r="AU3426" s="206" t="s">
        <v>87</v>
      </c>
      <c r="AV3426" s="13" t="s">
        <v>87</v>
      </c>
      <c r="AW3426" s="13" t="s">
        <v>38</v>
      </c>
      <c r="AX3426" s="13" t="s">
        <v>77</v>
      </c>
      <c r="AY3426" s="206" t="s">
        <v>165</v>
      </c>
    </row>
    <row r="3427" spans="1:65" s="13" customFormat="1" ht="22.5">
      <c r="B3427" s="196"/>
      <c r="C3427" s="197"/>
      <c r="D3427" s="189" t="s">
        <v>178</v>
      </c>
      <c r="E3427" s="198" t="s">
        <v>21</v>
      </c>
      <c r="F3427" s="199" t="s">
        <v>4030</v>
      </c>
      <c r="G3427" s="197"/>
      <c r="H3427" s="200">
        <v>210</v>
      </c>
      <c r="I3427" s="201"/>
      <c r="J3427" s="197"/>
      <c r="K3427" s="197"/>
      <c r="L3427" s="202"/>
      <c r="M3427" s="203"/>
      <c r="N3427" s="204"/>
      <c r="O3427" s="204"/>
      <c r="P3427" s="204"/>
      <c r="Q3427" s="204"/>
      <c r="R3427" s="204"/>
      <c r="S3427" s="204"/>
      <c r="T3427" s="205"/>
      <c r="AT3427" s="206" t="s">
        <v>178</v>
      </c>
      <c r="AU3427" s="206" t="s">
        <v>87</v>
      </c>
      <c r="AV3427" s="13" t="s">
        <v>87</v>
      </c>
      <c r="AW3427" s="13" t="s">
        <v>38</v>
      </c>
      <c r="AX3427" s="13" t="s">
        <v>77</v>
      </c>
      <c r="AY3427" s="206" t="s">
        <v>165</v>
      </c>
    </row>
    <row r="3428" spans="1:65" s="13" customFormat="1" ht="22.5">
      <c r="B3428" s="196"/>
      <c r="C3428" s="197"/>
      <c r="D3428" s="189" t="s">
        <v>178</v>
      </c>
      <c r="E3428" s="198" t="s">
        <v>21</v>
      </c>
      <c r="F3428" s="199" t="s">
        <v>4031</v>
      </c>
      <c r="G3428" s="197"/>
      <c r="H3428" s="200">
        <v>210</v>
      </c>
      <c r="I3428" s="201"/>
      <c r="J3428" s="197"/>
      <c r="K3428" s="197"/>
      <c r="L3428" s="202"/>
      <c r="M3428" s="203"/>
      <c r="N3428" s="204"/>
      <c r="O3428" s="204"/>
      <c r="P3428" s="204"/>
      <c r="Q3428" s="204"/>
      <c r="R3428" s="204"/>
      <c r="S3428" s="204"/>
      <c r="T3428" s="205"/>
      <c r="AT3428" s="206" t="s">
        <v>178</v>
      </c>
      <c r="AU3428" s="206" t="s">
        <v>87</v>
      </c>
      <c r="AV3428" s="13" t="s">
        <v>87</v>
      </c>
      <c r="AW3428" s="13" t="s">
        <v>38</v>
      </c>
      <c r="AX3428" s="13" t="s">
        <v>77</v>
      </c>
      <c r="AY3428" s="206" t="s">
        <v>165</v>
      </c>
    </row>
    <row r="3429" spans="1:65" s="13" customFormat="1" ht="22.5">
      <c r="B3429" s="196"/>
      <c r="C3429" s="197"/>
      <c r="D3429" s="189" t="s">
        <v>178</v>
      </c>
      <c r="E3429" s="198" t="s">
        <v>21</v>
      </c>
      <c r="F3429" s="199" t="s">
        <v>4032</v>
      </c>
      <c r="G3429" s="197"/>
      <c r="H3429" s="200">
        <v>411.31799999999998</v>
      </c>
      <c r="I3429" s="201"/>
      <c r="J3429" s="197"/>
      <c r="K3429" s="197"/>
      <c r="L3429" s="202"/>
      <c r="M3429" s="203"/>
      <c r="N3429" s="204"/>
      <c r="O3429" s="204"/>
      <c r="P3429" s="204"/>
      <c r="Q3429" s="204"/>
      <c r="R3429" s="204"/>
      <c r="S3429" s="204"/>
      <c r="T3429" s="205"/>
      <c r="AT3429" s="206" t="s">
        <v>178</v>
      </c>
      <c r="AU3429" s="206" t="s">
        <v>87</v>
      </c>
      <c r="AV3429" s="13" t="s">
        <v>87</v>
      </c>
      <c r="AW3429" s="13" t="s">
        <v>38</v>
      </c>
      <c r="AX3429" s="13" t="s">
        <v>77</v>
      </c>
      <c r="AY3429" s="206" t="s">
        <v>165</v>
      </c>
    </row>
    <row r="3430" spans="1:65" s="13" customFormat="1" ht="11.25">
      <c r="B3430" s="196"/>
      <c r="C3430" s="197"/>
      <c r="D3430" s="189" t="s">
        <v>178</v>
      </c>
      <c r="E3430" s="198" t="s">
        <v>21</v>
      </c>
      <c r="F3430" s="199" t="s">
        <v>4033</v>
      </c>
      <c r="G3430" s="197"/>
      <c r="H3430" s="200">
        <v>262.22199999999998</v>
      </c>
      <c r="I3430" s="201"/>
      <c r="J3430" s="197"/>
      <c r="K3430" s="197"/>
      <c r="L3430" s="202"/>
      <c r="M3430" s="203"/>
      <c r="N3430" s="204"/>
      <c r="O3430" s="204"/>
      <c r="P3430" s="204"/>
      <c r="Q3430" s="204"/>
      <c r="R3430" s="204"/>
      <c r="S3430" s="204"/>
      <c r="T3430" s="205"/>
      <c r="AT3430" s="206" t="s">
        <v>178</v>
      </c>
      <c r="AU3430" s="206" t="s">
        <v>87</v>
      </c>
      <c r="AV3430" s="13" t="s">
        <v>87</v>
      </c>
      <c r="AW3430" s="13" t="s">
        <v>38</v>
      </c>
      <c r="AX3430" s="13" t="s">
        <v>77</v>
      </c>
      <c r="AY3430" s="206" t="s">
        <v>165</v>
      </c>
    </row>
    <row r="3431" spans="1:65" s="13" customFormat="1" ht="45">
      <c r="B3431" s="196"/>
      <c r="C3431" s="197"/>
      <c r="D3431" s="189" t="s">
        <v>178</v>
      </c>
      <c r="E3431" s="198" t="s">
        <v>21</v>
      </c>
      <c r="F3431" s="199" t="s">
        <v>4034</v>
      </c>
      <c r="G3431" s="197"/>
      <c r="H3431" s="200">
        <v>48.959000000000003</v>
      </c>
      <c r="I3431" s="201"/>
      <c r="J3431" s="197"/>
      <c r="K3431" s="197"/>
      <c r="L3431" s="202"/>
      <c r="M3431" s="203"/>
      <c r="N3431" s="204"/>
      <c r="O3431" s="204"/>
      <c r="P3431" s="204"/>
      <c r="Q3431" s="204"/>
      <c r="R3431" s="204"/>
      <c r="S3431" s="204"/>
      <c r="T3431" s="205"/>
      <c r="AT3431" s="206" t="s">
        <v>178</v>
      </c>
      <c r="AU3431" s="206" t="s">
        <v>87</v>
      </c>
      <c r="AV3431" s="13" t="s">
        <v>87</v>
      </c>
      <c r="AW3431" s="13" t="s">
        <v>38</v>
      </c>
      <c r="AX3431" s="13" t="s">
        <v>77</v>
      </c>
      <c r="AY3431" s="206" t="s">
        <v>165</v>
      </c>
    </row>
    <row r="3432" spans="1:65" s="13" customFormat="1" ht="11.25">
      <c r="B3432" s="196"/>
      <c r="C3432" s="197"/>
      <c r="D3432" s="189" t="s">
        <v>178</v>
      </c>
      <c r="E3432" s="198" t="s">
        <v>21</v>
      </c>
      <c r="F3432" s="199" t="s">
        <v>4035</v>
      </c>
      <c r="G3432" s="197"/>
      <c r="H3432" s="200">
        <v>39.36</v>
      </c>
      <c r="I3432" s="201"/>
      <c r="J3432" s="197"/>
      <c r="K3432" s="197"/>
      <c r="L3432" s="202"/>
      <c r="M3432" s="203"/>
      <c r="N3432" s="204"/>
      <c r="O3432" s="204"/>
      <c r="P3432" s="204"/>
      <c r="Q3432" s="204"/>
      <c r="R3432" s="204"/>
      <c r="S3432" s="204"/>
      <c r="T3432" s="205"/>
      <c r="AT3432" s="206" t="s">
        <v>178</v>
      </c>
      <c r="AU3432" s="206" t="s">
        <v>87</v>
      </c>
      <c r="AV3432" s="13" t="s">
        <v>87</v>
      </c>
      <c r="AW3432" s="13" t="s">
        <v>38</v>
      </c>
      <c r="AX3432" s="13" t="s">
        <v>77</v>
      </c>
      <c r="AY3432" s="206" t="s">
        <v>165</v>
      </c>
    </row>
    <row r="3433" spans="1:65" s="14" customFormat="1" ht="11.25">
      <c r="B3433" s="207"/>
      <c r="C3433" s="208"/>
      <c r="D3433" s="189" t="s">
        <v>178</v>
      </c>
      <c r="E3433" s="209" t="s">
        <v>21</v>
      </c>
      <c r="F3433" s="210" t="s">
        <v>180</v>
      </c>
      <c r="G3433" s="208"/>
      <c r="H3433" s="211">
        <v>1630.7969999999998</v>
      </c>
      <c r="I3433" s="212"/>
      <c r="J3433" s="208"/>
      <c r="K3433" s="208"/>
      <c r="L3433" s="213"/>
      <c r="M3433" s="214"/>
      <c r="N3433" s="215"/>
      <c r="O3433" s="215"/>
      <c r="P3433" s="215"/>
      <c r="Q3433" s="215"/>
      <c r="R3433" s="215"/>
      <c r="S3433" s="215"/>
      <c r="T3433" s="216"/>
      <c r="AT3433" s="217" t="s">
        <v>178</v>
      </c>
      <c r="AU3433" s="217" t="s">
        <v>87</v>
      </c>
      <c r="AV3433" s="14" t="s">
        <v>172</v>
      </c>
      <c r="AW3433" s="14" t="s">
        <v>38</v>
      </c>
      <c r="AX3433" s="14" t="s">
        <v>85</v>
      </c>
      <c r="AY3433" s="217" t="s">
        <v>165</v>
      </c>
    </row>
    <row r="3434" spans="1:65" s="2" customFormat="1" ht="33" customHeight="1">
      <c r="A3434" s="37"/>
      <c r="B3434" s="38"/>
      <c r="C3434" s="176" t="s">
        <v>4036</v>
      </c>
      <c r="D3434" s="176" t="s">
        <v>167</v>
      </c>
      <c r="E3434" s="177" t="s">
        <v>4037</v>
      </c>
      <c r="F3434" s="178" t="s">
        <v>4038</v>
      </c>
      <c r="G3434" s="179" t="s">
        <v>170</v>
      </c>
      <c r="H3434" s="180">
        <v>2174.395</v>
      </c>
      <c r="I3434" s="181"/>
      <c r="J3434" s="182">
        <f>ROUND(I3434*H3434,2)</f>
        <v>0</v>
      </c>
      <c r="K3434" s="178" t="s">
        <v>171</v>
      </c>
      <c r="L3434" s="42"/>
      <c r="M3434" s="183" t="s">
        <v>21</v>
      </c>
      <c r="N3434" s="184" t="s">
        <v>48</v>
      </c>
      <c r="O3434" s="67"/>
      <c r="P3434" s="185">
        <f>O3434*H3434</f>
        <v>0</v>
      </c>
      <c r="Q3434" s="185">
        <v>3.0000000000000001E-5</v>
      </c>
      <c r="R3434" s="185">
        <f>Q3434*H3434</f>
        <v>6.5231850000000008E-2</v>
      </c>
      <c r="S3434" s="185">
        <v>0</v>
      </c>
      <c r="T3434" s="186">
        <f>S3434*H3434</f>
        <v>0</v>
      </c>
      <c r="U3434" s="37"/>
      <c r="V3434" s="37"/>
      <c r="W3434" s="37"/>
      <c r="X3434" s="37"/>
      <c r="Y3434" s="37"/>
      <c r="Z3434" s="37"/>
      <c r="AA3434" s="37"/>
      <c r="AB3434" s="37"/>
      <c r="AC3434" s="37"/>
      <c r="AD3434" s="37"/>
      <c r="AE3434" s="37"/>
      <c r="AR3434" s="187" t="s">
        <v>286</v>
      </c>
      <c r="AT3434" s="187" t="s">
        <v>167</v>
      </c>
      <c r="AU3434" s="187" t="s">
        <v>87</v>
      </c>
      <c r="AY3434" s="20" t="s">
        <v>165</v>
      </c>
      <c r="BE3434" s="188">
        <f>IF(N3434="základní",J3434,0)</f>
        <v>0</v>
      </c>
      <c r="BF3434" s="188">
        <f>IF(N3434="snížená",J3434,0)</f>
        <v>0</v>
      </c>
      <c r="BG3434" s="188">
        <f>IF(N3434="zákl. přenesená",J3434,0)</f>
        <v>0</v>
      </c>
      <c r="BH3434" s="188">
        <f>IF(N3434="sníž. přenesená",J3434,0)</f>
        <v>0</v>
      </c>
      <c r="BI3434" s="188">
        <f>IF(N3434="nulová",J3434,0)</f>
        <v>0</v>
      </c>
      <c r="BJ3434" s="20" t="s">
        <v>85</v>
      </c>
      <c r="BK3434" s="188">
        <f>ROUND(I3434*H3434,2)</f>
        <v>0</v>
      </c>
      <c r="BL3434" s="20" t="s">
        <v>286</v>
      </c>
      <c r="BM3434" s="187" t="s">
        <v>4039</v>
      </c>
    </row>
    <row r="3435" spans="1:65" s="2" customFormat="1" ht="29.25">
      <c r="A3435" s="37"/>
      <c r="B3435" s="38"/>
      <c r="C3435" s="39"/>
      <c r="D3435" s="189" t="s">
        <v>174</v>
      </c>
      <c r="E3435" s="39"/>
      <c r="F3435" s="190" t="s">
        <v>4040</v>
      </c>
      <c r="G3435" s="39"/>
      <c r="H3435" s="39"/>
      <c r="I3435" s="191"/>
      <c r="J3435" s="39"/>
      <c r="K3435" s="39"/>
      <c r="L3435" s="42"/>
      <c r="M3435" s="192"/>
      <c r="N3435" s="193"/>
      <c r="O3435" s="67"/>
      <c r="P3435" s="67"/>
      <c r="Q3435" s="67"/>
      <c r="R3435" s="67"/>
      <c r="S3435" s="67"/>
      <c r="T3435" s="68"/>
      <c r="U3435" s="37"/>
      <c r="V3435" s="37"/>
      <c r="W3435" s="37"/>
      <c r="X3435" s="37"/>
      <c r="Y3435" s="37"/>
      <c r="Z3435" s="37"/>
      <c r="AA3435" s="37"/>
      <c r="AB3435" s="37"/>
      <c r="AC3435" s="37"/>
      <c r="AD3435" s="37"/>
      <c r="AE3435" s="37"/>
      <c r="AT3435" s="20" t="s">
        <v>174</v>
      </c>
      <c r="AU3435" s="20" t="s">
        <v>87</v>
      </c>
    </row>
    <row r="3436" spans="1:65" s="2" customFormat="1" ht="11.25">
      <c r="A3436" s="37"/>
      <c r="B3436" s="38"/>
      <c r="C3436" s="39"/>
      <c r="D3436" s="194" t="s">
        <v>176</v>
      </c>
      <c r="E3436" s="39"/>
      <c r="F3436" s="195" t="s">
        <v>4041</v>
      </c>
      <c r="G3436" s="39"/>
      <c r="H3436" s="39"/>
      <c r="I3436" s="191"/>
      <c r="J3436" s="39"/>
      <c r="K3436" s="39"/>
      <c r="L3436" s="42"/>
      <c r="M3436" s="192"/>
      <c r="N3436" s="193"/>
      <c r="O3436" s="67"/>
      <c r="P3436" s="67"/>
      <c r="Q3436" s="67"/>
      <c r="R3436" s="67"/>
      <c r="S3436" s="67"/>
      <c r="T3436" s="68"/>
      <c r="U3436" s="37"/>
      <c r="V3436" s="37"/>
      <c r="W3436" s="37"/>
      <c r="X3436" s="37"/>
      <c r="Y3436" s="37"/>
      <c r="Z3436" s="37"/>
      <c r="AA3436" s="37"/>
      <c r="AB3436" s="37"/>
      <c r="AC3436" s="37"/>
      <c r="AD3436" s="37"/>
      <c r="AE3436" s="37"/>
      <c r="AT3436" s="20" t="s">
        <v>176</v>
      </c>
      <c r="AU3436" s="20" t="s">
        <v>87</v>
      </c>
    </row>
    <row r="3437" spans="1:65" s="2" customFormat="1" ht="19.5">
      <c r="A3437" s="37"/>
      <c r="B3437" s="38"/>
      <c r="C3437" s="39"/>
      <c r="D3437" s="189" t="s">
        <v>372</v>
      </c>
      <c r="E3437" s="39"/>
      <c r="F3437" s="249" t="s">
        <v>4013</v>
      </c>
      <c r="G3437" s="39"/>
      <c r="H3437" s="39"/>
      <c r="I3437" s="191"/>
      <c r="J3437" s="39"/>
      <c r="K3437" s="39"/>
      <c r="L3437" s="42"/>
      <c r="M3437" s="192"/>
      <c r="N3437" s="193"/>
      <c r="O3437" s="67"/>
      <c r="P3437" s="67"/>
      <c r="Q3437" s="67"/>
      <c r="R3437" s="67"/>
      <c r="S3437" s="67"/>
      <c r="T3437" s="68"/>
      <c r="U3437" s="37"/>
      <c r="V3437" s="37"/>
      <c r="W3437" s="37"/>
      <c r="X3437" s="37"/>
      <c r="Y3437" s="37"/>
      <c r="Z3437" s="37"/>
      <c r="AA3437" s="37"/>
      <c r="AB3437" s="37"/>
      <c r="AC3437" s="37"/>
      <c r="AD3437" s="37"/>
      <c r="AE3437" s="37"/>
      <c r="AT3437" s="20" t="s">
        <v>372</v>
      </c>
      <c r="AU3437" s="20" t="s">
        <v>87</v>
      </c>
    </row>
    <row r="3438" spans="1:65" s="13" customFormat="1" ht="22.5">
      <c r="B3438" s="196"/>
      <c r="C3438" s="197"/>
      <c r="D3438" s="189" t="s">
        <v>178</v>
      </c>
      <c r="E3438" s="198" t="s">
        <v>21</v>
      </c>
      <c r="F3438" s="199" t="s">
        <v>4042</v>
      </c>
      <c r="G3438" s="197"/>
      <c r="H3438" s="200">
        <v>200</v>
      </c>
      <c r="I3438" s="201"/>
      <c r="J3438" s="197"/>
      <c r="K3438" s="197"/>
      <c r="L3438" s="202"/>
      <c r="M3438" s="203"/>
      <c r="N3438" s="204"/>
      <c r="O3438" s="204"/>
      <c r="P3438" s="204"/>
      <c r="Q3438" s="204"/>
      <c r="R3438" s="204"/>
      <c r="S3438" s="204"/>
      <c r="T3438" s="205"/>
      <c r="AT3438" s="206" t="s">
        <v>178</v>
      </c>
      <c r="AU3438" s="206" t="s">
        <v>87</v>
      </c>
      <c r="AV3438" s="13" t="s">
        <v>87</v>
      </c>
      <c r="AW3438" s="13" t="s">
        <v>38</v>
      </c>
      <c r="AX3438" s="13" t="s">
        <v>77</v>
      </c>
      <c r="AY3438" s="206" t="s">
        <v>165</v>
      </c>
    </row>
    <row r="3439" spans="1:65" s="13" customFormat="1" ht="22.5">
      <c r="B3439" s="196"/>
      <c r="C3439" s="197"/>
      <c r="D3439" s="189" t="s">
        <v>178</v>
      </c>
      <c r="E3439" s="198" t="s">
        <v>21</v>
      </c>
      <c r="F3439" s="199" t="s">
        <v>4043</v>
      </c>
      <c r="G3439" s="197"/>
      <c r="H3439" s="200">
        <v>38.582999999999998</v>
      </c>
      <c r="I3439" s="201"/>
      <c r="J3439" s="197"/>
      <c r="K3439" s="197"/>
      <c r="L3439" s="202"/>
      <c r="M3439" s="203"/>
      <c r="N3439" s="204"/>
      <c r="O3439" s="204"/>
      <c r="P3439" s="204"/>
      <c r="Q3439" s="204"/>
      <c r="R3439" s="204"/>
      <c r="S3439" s="204"/>
      <c r="T3439" s="205"/>
      <c r="AT3439" s="206" t="s">
        <v>178</v>
      </c>
      <c r="AU3439" s="206" t="s">
        <v>87</v>
      </c>
      <c r="AV3439" s="13" t="s">
        <v>87</v>
      </c>
      <c r="AW3439" s="13" t="s">
        <v>38</v>
      </c>
      <c r="AX3439" s="13" t="s">
        <v>77</v>
      </c>
      <c r="AY3439" s="206" t="s">
        <v>165</v>
      </c>
    </row>
    <row r="3440" spans="1:65" s="13" customFormat="1" ht="22.5">
      <c r="B3440" s="196"/>
      <c r="C3440" s="197"/>
      <c r="D3440" s="189" t="s">
        <v>178</v>
      </c>
      <c r="E3440" s="198" t="s">
        <v>21</v>
      </c>
      <c r="F3440" s="199" t="s">
        <v>4044</v>
      </c>
      <c r="G3440" s="197"/>
      <c r="H3440" s="200">
        <v>360</v>
      </c>
      <c r="I3440" s="201"/>
      <c r="J3440" s="197"/>
      <c r="K3440" s="197"/>
      <c r="L3440" s="202"/>
      <c r="M3440" s="203"/>
      <c r="N3440" s="204"/>
      <c r="O3440" s="204"/>
      <c r="P3440" s="204"/>
      <c r="Q3440" s="204"/>
      <c r="R3440" s="204"/>
      <c r="S3440" s="204"/>
      <c r="T3440" s="205"/>
      <c r="AT3440" s="206" t="s">
        <v>178</v>
      </c>
      <c r="AU3440" s="206" t="s">
        <v>87</v>
      </c>
      <c r="AV3440" s="13" t="s">
        <v>87</v>
      </c>
      <c r="AW3440" s="13" t="s">
        <v>38</v>
      </c>
      <c r="AX3440" s="13" t="s">
        <v>77</v>
      </c>
      <c r="AY3440" s="206" t="s">
        <v>165</v>
      </c>
    </row>
    <row r="3441" spans="1:65" s="13" customFormat="1" ht="22.5">
      <c r="B3441" s="196"/>
      <c r="C3441" s="197"/>
      <c r="D3441" s="189" t="s">
        <v>178</v>
      </c>
      <c r="E3441" s="198" t="s">
        <v>21</v>
      </c>
      <c r="F3441" s="199" t="s">
        <v>4045</v>
      </c>
      <c r="G3441" s="197"/>
      <c r="H3441" s="200">
        <v>280</v>
      </c>
      <c r="I3441" s="201"/>
      <c r="J3441" s="197"/>
      <c r="K3441" s="197"/>
      <c r="L3441" s="202"/>
      <c r="M3441" s="203"/>
      <c r="N3441" s="204"/>
      <c r="O3441" s="204"/>
      <c r="P3441" s="204"/>
      <c r="Q3441" s="204"/>
      <c r="R3441" s="204"/>
      <c r="S3441" s="204"/>
      <c r="T3441" s="205"/>
      <c r="AT3441" s="206" t="s">
        <v>178</v>
      </c>
      <c r="AU3441" s="206" t="s">
        <v>87</v>
      </c>
      <c r="AV3441" s="13" t="s">
        <v>87</v>
      </c>
      <c r="AW3441" s="13" t="s">
        <v>38</v>
      </c>
      <c r="AX3441" s="13" t="s">
        <v>77</v>
      </c>
      <c r="AY3441" s="206" t="s">
        <v>165</v>
      </c>
    </row>
    <row r="3442" spans="1:65" s="13" customFormat="1" ht="22.5">
      <c r="B3442" s="196"/>
      <c r="C3442" s="197"/>
      <c r="D3442" s="189" t="s">
        <v>178</v>
      </c>
      <c r="E3442" s="198" t="s">
        <v>21</v>
      </c>
      <c r="F3442" s="199" t="s">
        <v>4046</v>
      </c>
      <c r="G3442" s="197"/>
      <c r="H3442" s="200">
        <v>280</v>
      </c>
      <c r="I3442" s="201"/>
      <c r="J3442" s="197"/>
      <c r="K3442" s="197"/>
      <c r="L3442" s="202"/>
      <c r="M3442" s="203"/>
      <c r="N3442" s="204"/>
      <c r="O3442" s="204"/>
      <c r="P3442" s="204"/>
      <c r="Q3442" s="204"/>
      <c r="R3442" s="204"/>
      <c r="S3442" s="204"/>
      <c r="T3442" s="205"/>
      <c r="AT3442" s="206" t="s">
        <v>178</v>
      </c>
      <c r="AU3442" s="206" t="s">
        <v>87</v>
      </c>
      <c r="AV3442" s="13" t="s">
        <v>87</v>
      </c>
      <c r="AW3442" s="13" t="s">
        <v>38</v>
      </c>
      <c r="AX3442" s="13" t="s">
        <v>77</v>
      </c>
      <c r="AY3442" s="206" t="s">
        <v>165</v>
      </c>
    </row>
    <row r="3443" spans="1:65" s="13" customFormat="1" ht="22.5">
      <c r="B3443" s="196"/>
      <c r="C3443" s="197"/>
      <c r="D3443" s="189" t="s">
        <v>178</v>
      </c>
      <c r="E3443" s="198" t="s">
        <v>21</v>
      </c>
      <c r="F3443" s="199" t="s">
        <v>4047</v>
      </c>
      <c r="G3443" s="197"/>
      <c r="H3443" s="200">
        <v>548.42399999999998</v>
      </c>
      <c r="I3443" s="201"/>
      <c r="J3443" s="197"/>
      <c r="K3443" s="197"/>
      <c r="L3443" s="202"/>
      <c r="M3443" s="203"/>
      <c r="N3443" s="204"/>
      <c r="O3443" s="204"/>
      <c r="P3443" s="204"/>
      <c r="Q3443" s="204"/>
      <c r="R3443" s="204"/>
      <c r="S3443" s="204"/>
      <c r="T3443" s="205"/>
      <c r="AT3443" s="206" t="s">
        <v>178</v>
      </c>
      <c r="AU3443" s="206" t="s">
        <v>87</v>
      </c>
      <c r="AV3443" s="13" t="s">
        <v>87</v>
      </c>
      <c r="AW3443" s="13" t="s">
        <v>38</v>
      </c>
      <c r="AX3443" s="13" t="s">
        <v>77</v>
      </c>
      <c r="AY3443" s="206" t="s">
        <v>165</v>
      </c>
    </row>
    <row r="3444" spans="1:65" s="13" customFormat="1" ht="11.25">
      <c r="B3444" s="196"/>
      <c r="C3444" s="197"/>
      <c r="D3444" s="189" t="s">
        <v>178</v>
      </c>
      <c r="E3444" s="198" t="s">
        <v>21</v>
      </c>
      <c r="F3444" s="199" t="s">
        <v>4048</v>
      </c>
      <c r="G3444" s="197"/>
      <c r="H3444" s="200">
        <v>349.63</v>
      </c>
      <c r="I3444" s="201"/>
      <c r="J3444" s="197"/>
      <c r="K3444" s="197"/>
      <c r="L3444" s="202"/>
      <c r="M3444" s="203"/>
      <c r="N3444" s="204"/>
      <c r="O3444" s="204"/>
      <c r="P3444" s="204"/>
      <c r="Q3444" s="204"/>
      <c r="R3444" s="204"/>
      <c r="S3444" s="204"/>
      <c r="T3444" s="205"/>
      <c r="AT3444" s="206" t="s">
        <v>178</v>
      </c>
      <c r="AU3444" s="206" t="s">
        <v>87</v>
      </c>
      <c r="AV3444" s="13" t="s">
        <v>87</v>
      </c>
      <c r="AW3444" s="13" t="s">
        <v>38</v>
      </c>
      <c r="AX3444" s="13" t="s">
        <v>77</v>
      </c>
      <c r="AY3444" s="206" t="s">
        <v>165</v>
      </c>
    </row>
    <row r="3445" spans="1:65" s="13" customFormat="1" ht="45">
      <c r="B3445" s="196"/>
      <c r="C3445" s="197"/>
      <c r="D3445" s="189" t="s">
        <v>178</v>
      </c>
      <c r="E3445" s="198" t="s">
        <v>21</v>
      </c>
      <c r="F3445" s="199" t="s">
        <v>4049</v>
      </c>
      <c r="G3445" s="197"/>
      <c r="H3445" s="200">
        <v>65.278000000000006</v>
      </c>
      <c r="I3445" s="201"/>
      <c r="J3445" s="197"/>
      <c r="K3445" s="197"/>
      <c r="L3445" s="202"/>
      <c r="M3445" s="203"/>
      <c r="N3445" s="204"/>
      <c r="O3445" s="204"/>
      <c r="P3445" s="204"/>
      <c r="Q3445" s="204"/>
      <c r="R3445" s="204"/>
      <c r="S3445" s="204"/>
      <c r="T3445" s="205"/>
      <c r="AT3445" s="206" t="s">
        <v>178</v>
      </c>
      <c r="AU3445" s="206" t="s">
        <v>87</v>
      </c>
      <c r="AV3445" s="13" t="s">
        <v>87</v>
      </c>
      <c r="AW3445" s="13" t="s">
        <v>38</v>
      </c>
      <c r="AX3445" s="13" t="s">
        <v>77</v>
      </c>
      <c r="AY3445" s="206" t="s">
        <v>165</v>
      </c>
    </row>
    <row r="3446" spans="1:65" s="13" customFormat="1" ht="11.25">
      <c r="B3446" s="196"/>
      <c r="C3446" s="197"/>
      <c r="D3446" s="189" t="s">
        <v>178</v>
      </c>
      <c r="E3446" s="198" t="s">
        <v>21</v>
      </c>
      <c r="F3446" s="199" t="s">
        <v>4050</v>
      </c>
      <c r="G3446" s="197"/>
      <c r="H3446" s="200">
        <v>52.48</v>
      </c>
      <c r="I3446" s="201"/>
      <c r="J3446" s="197"/>
      <c r="K3446" s="197"/>
      <c r="L3446" s="202"/>
      <c r="M3446" s="203"/>
      <c r="N3446" s="204"/>
      <c r="O3446" s="204"/>
      <c r="P3446" s="204"/>
      <c r="Q3446" s="204"/>
      <c r="R3446" s="204"/>
      <c r="S3446" s="204"/>
      <c r="T3446" s="205"/>
      <c r="AT3446" s="206" t="s">
        <v>178</v>
      </c>
      <c r="AU3446" s="206" t="s">
        <v>87</v>
      </c>
      <c r="AV3446" s="13" t="s">
        <v>87</v>
      </c>
      <c r="AW3446" s="13" t="s">
        <v>38</v>
      </c>
      <c r="AX3446" s="13" t="s">
        <v>77</v>
      </c>
      <c r="AY3446" s="206" t="s">
        <v>165</v>
      </c>
    </row>
    <row r="3447" spans="1:65" s="14" customFormat="1" ht="11.25">
      <c r="B3447" s="207"/>
      <c r="C3447" s="208"/>
      <c r="D3447" s="189" t="s">
        <v>178</v>
      </c>
      <c r="E3447" s="209" t="s">
        <v>21</v>
      </c>
      <c r="F3447" s="210" t="s">
        <v>180</v>
      </c>
      <c r="G3447" s="208"/>
      <c r="H3447" s="211">
        <v>2174.395</v>
      </c>
      <c r="I3447" s="212"/>
      <c r="J3447" s="208"/>
      <c r="K3447" s="208"/>
      <c r="L3447" s="213"/>
      <c r="M3447" s="214"/>
      <c r="N3447" s="215"/>
      <c r="O3447" s="215"/>
      <c r="P3447" s="215"/>
      <c r="Q3447" s="215"/>
      <c r="R3447" s="215"/>
      <c r="S3447" s="215"/>
      <c r="T3447" s="216"/>
      <c r="AT3447" s="217" t="s">
        <v>178</v>
      </c>
      <c r="AU3447" s="217" t="s">
        <v>87</v>
      </c>
      <c r="AV3447" s="14" t="s">
        <v>172</v>
      </c>
      <c r="AW3447" s="14" t="s">
        <v>38</v>
      </c>
      <c r="AX3447" s="14" t="s">
        <v>85</v>
      </c>
      <c r="AY3447" s="217" t="s">
        <v>165</v>
      </c>
    </row>
    <row r="3448" spans="1:65" s="12" customFormat="1" ht="22.9" customHeight="1">
      <c r="B3448" s="160"/>
      <c r="C3448" s="161"/>
      <c r="D3448" s="162" t="s">
        <v>76</v>
      </c>
      <c r="E3448" s="174" t="s">
        <v>4051</v>
      </c>
      <c r="F3448" s="174" t="s">
        <v>4052</v>
      </c>
      <c r="G3448" s="161"/>
      <c r="H3448" s="161"/>
      <c r="I3448" s="164"/>
      <c r="J3448" s="175">
        <f>BK3448</f>
        <v>0</v>
      </c>
      <c r="K3448" s="161"/>
      <c r="L3448" s="166"/>
      <c r="M3448" s="167"/>
      <c r="N3448" s="168"/>
      <c r="O3448" s="168"/>
      <c r="P3448" s="169">
        <f>SUM(P3449:P3475)</f>
        <v>0</v>
      </c>
      <c r="Q3448" s="168"/>
      <c r="R3448" s="169">
        <f>SUM(R3449:R3475)</f>
        <v>0.77343714000000008</v>
      </c>
      <c r="S3448" s="168"/>
      <c r="T3448" s="170">
        <f>SUM(T3449:T3475)</f>
        <v>0</v>
      </c>
      <c r="AR3448" s="171" t="s">
        <v>87</v>
      </c>
      <c r="AT3448" s="172" t="s">
        <v>76</v>
      </c>
      <c r="AU3448" s="172" t="s">
        <v>85</v>
      </c>
      <c r="AY3448" s="171" t="s">
        <v>165</v>
      </c>
      <c r="BK3448" s="173">
        <f>SUM(BK3449:BK3475)</f>
        <v>0</v>
      </c>
    </row>
    <row r="3449" spans="1:65" s="2" customFormat="1" ht="24.2" customHeight="1">
      <c r="A3449" s="37"/>
      <c r="B3449" s="38"/>
      <c r="C3449" s="176" t="s">
        <v>4053</v>
      </c>
      <c r="D3449" s="176" t="s">
        <v>167</v>
      </c>
      <c r="E3449" s="177" t="s">
        <v>4054</v>
      </c>
      <c r="F3449" s="178" t="s">
        <v>4055</v>
      </c>
      <c r="G3449" s="179" t="s">
        <v>170</v>
      </c>
      <c r="H3449" s="180">
        <v>613.83900000000006</v>
      </c>
      <c r="I3449" s="181"/>
      <c r="J3449" s="182">
        <f>ROUND(I3449*H3449,2)</f>
        <v>0</v>
      </c>
      <c r="K3449" s="178" t="s">
        <v>171</v>
      </c>
      <c r="L3449" s="42"/>
      <c r="M3449" s="183" t="s">
        <v>21</v>
      </c>
      <c r="N3449" s="184" t="s">
        <v>48</v>
      </c>
      <c r="O3449" s="67"/>
      <c r="P3449" s="185">
        <f>O3449*H3449</f>
        <v>0</v>
      </c>
      <c r="Q3449" s="185">
        <v>1.2600000000000001E-3</v>
      </c>
      <c r="R3449" s="185">
        <f>Q3449*H3449</f>
        <v>0.77343714000000008</v>
      </c>
      <c r="S3449" s="185">
        <v>0</v>
      </c>
      <c r="T3449" s="186">
        <f>S3449*H3449</f>
        <v>0</v>
      </c>
      <c r="U3449" s="37"/>
      <c r="V3449" s="37"/>
      <c r="W3449" s="37"/>
      <c r="X3449" s="37"/>
      <c r="Y3449" s="37"/>
      <c r="Z3449" s="37"/>
      <c r="AA3449" s="37"/>
      <c r="AB3449" s="37"/>
      <c r="AC3449" s="37"/>
      <c r="AD3449" s="37"/>
      <c r="AE3449" s="37"/>
      <c r="AR3449" s="187" t="s">
        <v>286</v>
      </c>
      <c r="AT3449" s="187" t="s">
        <v>167</v>
      </c>
      <c r="AU3449" s="187" t="s">
        <v>87</v>
      </c>
      <c r="AY3449" s="20" t="s">
        <v>165</v>
      </c>
      <c r="BE3449" s="188">
        <f>IF(N3449="základní",J3449,0)</f>
        <v>0</v>
      </c>
      <c r="BF3449" s="188">
        <f>IF(N3449="snížená",J3449,0)</f>
        <v>0</v>
      </c>
      <c r="BG3449" s="188">
        <f>IF(N3449="zákl. přenesená",J3449,0)</f>
        <v>0</v>
      </c>
      <c r="BH3449" s="188">
        <f>IF(N3449="sníž. přenesená",J3449,0)</f>
        <v>0</v>
      </c>
      <c r="BI3449" s="188">
        <f>IF(N3449="nulová",J3449,0)</f>
        <v>0</v>
      </c>
      <c r="BJ3449" s="20" t="s">
        <v>85</v>
      </c>
      <c r="BK3449" s="188">
        <f>ROUND(I3449*H3449,2)</f>
        <v>0</v>
      </c>
      <c r="BL3449" s="20" t="s">
        <v>286</v>
      </c>
      <c r="BM3449" s="187" t="s">
        <v>4056</v>
      </c>
    </row>
    <row r="3450" spans="1:65" s="2" customFormat="1" ht="19.5">
      <c r="A3450" s="37"/>
      <c r="B3450" s="38"/>
      <c r="C3450" s="39"/>
      <c r="D3450" s="189" t="s">
        <v>174</v>
      </c>
      <c r="E3450" s="39"/>
      <c r="F3450" s="190" t="s">
        <v>4057</v>
      </c>
      <c r="G3450" s="39"/>
      <c r="H3450" s="39"/>
      <c r="I3450" s="191"/>
      <c r="J3450" s="39"/>
      <c r="K3450" s="39"/>
      <c r="L3450" s="42"/>
      <c r="M3450" s="192"/>
      <c r="N3450" s="193"/>
      <c r="O3450" s="67"/>
      <c r="P3450" s="67"/>
      <c r="Q3450" s="67"/>
      <c r="R3450" s="67"/>
      <c r="S3450" s="67"/>
      <c r="T3450" s="68"/>
      <c r="U3450" s="37"/>
      <c r="V3450" s="37"/>
      <c r="W3450" s="37"/>
      <c r="X3450" s="37"/>
      <c r="Y3450" s="37"/>
      <c r="Z3450" s="37"/>
      <c r="AA3450" s="37"/>
      <c r="AB3450" s="37"/>
      <c r="AC3450" s="37"/>
      <c r="AD3450" s="37"/>
      <c r="AE3450" s="37"/>
      <c r="AT3450" s="20" t="s">
        <v>174</v>
      </c>
      <c r="AU3450" s="20" t="s">
        <v>87</v>
      </c>
    </row>
    <row r="3451" spans="1:65" s="2" customFormat="1" ht="11.25">
      <c r="A3451" s="37"/>
      <c r="B3451" s="38"/>
      <c r="C3451" s="39"/>
      <c r="D3451" s="194" t="s">
        <v>176</v>
      </c>
      <c r="E3451" s="39"/>
      <c r="F3451" s="195" t="s">
        <v>4058</v>
      </c>
      <c r="G3451" s="39"/>
      <c r="H3451" s="39"/>
      <c r="I3451" s="191"/>
      <c r="J3451" s="39"/>
      <c r="K3451" s="39"/>
      <c r="L3451" s="42"/>
      <c r="M3451" s="192"/>
      <c r="N3451" s="193"/>
      <c r="O3451" s="67"/>
      <c r="P3451" s="67"/>
      <c r="Q3451" s="67"/>
      <c r="R3451" s="67"/>
      <c r="S3451" s="67"/>
      <c r="T3451" s="68"/>
      <c r="U3451" s="37"/>
      <c r="V3451" s="37"/>
      <c r="W3451" s="37"/>
      <c r="X3451" s="37"/>
      <c r="Y3451" s="37"/>
      <c r="Z3451" s="37"/>
      <c r="AA3451" s="37"/>
      <c r="AB3451" s="37"/>
      <c r="AC3451" s="37"/>
      <c r="AD3451" s="37"/>
      <c r="AE3451" s="37"/>
      <c r="AT3451" s="20" t="s">
        <v>176</v>
      </c>
      <c r="AU3451" s="20" t="s">
        <v>87</v>
      </c>
    </row>
    <row r="3452" spans="1:65" s="15" customFormat="1" ht="11.25">
      <c r="B3452" s="218"/>
      <c r="C3452" s="219"/>
      <c r="D3452" s="189" t="s">
        <v>178</v>
      </c>
      <c r="E3452" s="220" t="s">
        <v>21</v>
      </c>
      <c r="F3452" s="221" t="s">
        <v>3935</v>
      </c>
      <c r="G3452" s="219"/>
      <c r="H3452" s="220" t="s">
        <v>21</v>
      </c>
      <c r="I3452" s="222"/>
      <c r="J3452" s="219"/>
      <c r="K3452" s="219"/>
      <c r="L3452" s="223"/>
      <c r="M3452" s="224"/>
      <c r="N3452" s="225"/>
      <c r="O3452" s="225"/>
      <c r="P3452" s="225"/>
      <c r="Q3452" s="225"/>
      <c r="R3452" s="225"/>
      <c r="S3452" s="225"/>
      <c r="T3452" s="226"/>
      <c r="AT3452" s="227" t="s">
        <v>178</v>
      </c>
      <c r="AU3452" s="227" t="s">
        <v>87</v>
      </c>
      <c r="AV3452" s="15" t="s">
        <v>85</v>
      </c>
      <c r="AW3452" s="15" t="s">
        <v>38</v>
      </c>
      <c r="AX3452" s="15" t="s">
        <v>77</v>
      </c>
      <c r="AY3452" s="227" t="s">
        <v>165</v>
      </c>
    </row>
    <row r="3453" spans="1:65" s="13" customFormat="1" ht="22.5">
      <c r="B3453" s="196"/>
      <c r="C3453" s="197"/>
      <c r="D3453" s="189" t="s">
        <v>178</v>
      </c>
      <c r="E3453" s="198" t="s">
        <v>21</v>
      </c>
      <c r="F3453" s="199" t="s">
        <v>3936</v>
      </c>
      <c r="G3453" s="197"/>
      <c r="H3453" s="200">
        <v>8.64</v>
      </c>
      <c r="I3453" s="201"/>
      <c r="J3453" s="197"/>
      <c r="K3453" s="197"/>
      <c r="L3453" s="202"/>
      <c r="M3453" s="203"/>
      <c r="N3453" s="204"/>
      <c r="O3453" s="204"/>
      <c r="P3453" s="204"/>
      <c r="Q3453" s="204"/>
      <c r="R3453" s="204"/>
      <c r="S3453" s="204"/>
      <c r="T3453" s="205"/>
      <c r="AT3453" s="206" t="s">
        <v>178</v>
      </c>
      <c r="AU3453" s="206" t="s">
        <v>87</v>
      </c>
      <c r="AV3453" s="13" t="s">
        <v>87</v>
      </c>
      <c r="AW3453" s="13" t="s">
        <v>38</v>
      </c>
      <c r="AX3453" s="13" t="s">
        <v>77</v>
      </c>
      <c r="AY3453" s="206" t="s">
        <v>165</v>
      </c>
    </row>
    <row r="3454" spans="1:65" s="13" customFormat="1" ht="22.5">
      <c r="B3454" s="196"/>
      <c r="C3454" s="197"/>
      <c r="D3454" s="189" t="s">
        <v>178</v>
      </c>
      <c r="E3454" s="198" t="s">
        <v>21</v>
      </c>
      <c r="F3454" s="199" t="s">
        <v>3937</v>
      </c>
      <c r="G3454" s="197"/>
      <c r="H3454" s="200">
        <v>7.1790000000000003</v>
      </c>
      <c r="I3454" s="201"/>
      <c r="J3454" s="197"/>
      <c r="K3454" s="197"/>
      <c r="L3454" s="202"/>
      <c r="M3454" s="203"/>
      <c r="N3454" s="204"/>
      <c r="O3454" s="204"/>
      <c r="P3454" s="204"/>
      <c r="Q3454" s="204"/>
      <c r="R3454" s="204"/>
      <c r="S3454" s="204"/>
      <c r="T3454" s="205"/>
      <c r="AT3454" s="206" t="s">
        <v>178</v>
      </c>
      <c r="AU3454" s="206" t="s">
        <v>87</v>
      </c>
      <c r="AV3454" s="13" t="s">
        <v>87</v>
      </c>
      <c r="AW3454" s="13" t="s">
        <v>38</v>
      </c>
      <c r="AX3454" s="13" t="s">
        <v>77</v>
      </c>
      <c r="AY3454" s="206" t="s">
        <v>165</v>
      </c>
    </row>
    <row r="3455" spans="1:65" s="15" customFormat="1" ht="11.25">
      <c r="B3455" s="218"/>
      <c r="C3455" s="219"/>
      <c r="D3455" s="189" t="s">
        <v>178</v>
      </c>
      <c r="E3455" s="220" t="s">
        <v>21</v>
      </c>
      <c r="F3455" s="221" t="s">
        <v>3938</v>
      </c>
      <c r="G3455" s="219"/>
      <c r="H3455" s="220" t="s">
        <v>21</v>
      </c>
      <c r="I3455" s="222"/>
      <c r="J3455" s="219"/>
      <c r="K3455" s="219"/>
      <c r="L3455" s="223"/>
      <c r="M3455" s="224"/>
      <c r="N3455" s="225"/>
      <c r="O3455" s="225"/>
      <c r="P3455" s="225"/>
      <c r="Q3455" s="225"/>
      <c r="R3455" s="225"/>
      <c r="S3455" s="225"/>
      <c r="T3455" s="226"/>
      <c r="AT3455" s="227" t="s">
        <v>178</v>
      </c>
      <c r="AU3455" s="227" t="s">
        <v>87</v>
      </c>
      <c r="AV3455" s="15" t="s">
        <v>85</v>
      </c>
      <c r="AW3455" s="15" t="s">
        <v>38</v>
      </c>
      <c r="AX3455" s="15" t="s">
        <v>77</v>
      </c>
      <c r="AY3455" s="227" t="s">
        <v>165</v>
      </c>
    </row>
    <row r="3456" spans="1:65" s="13" customFormat="1" ht="22.5">
      <c r="B3456" s="196"/>
      <c r="C3456" s="197"/>
      <c r="D3456" s="189" t="s">
        <v>178</v>
      </c>
      <c r="E3456" s="198" t="s">
        <v>21</v>
      </c>
      <c r="F3456" s="199" t="s">
        <v>3939</v>
      </c>
      <c r="G3456" s="197"/>
      <c r="H3456" s="200">
        <v>2.8719999999999999</v>
      </c>
      <c r="I3456" s="201"/>
      <c r="J3456" s="197"/>
      <c r="K3456" s="197"/>
      <c r="L3456" s="202"/>
      <c r="M3456" s="203"/>
      <c r="N3456" s="204"/>
      <c r="O3456" s="204"/>
      <c r="P3456" s="204"/>
      <c r="Q3456" s="204"/>
      <c r="R3456" s="204"/>
      <c r="S3456" s="204"/>
      <c r="T3456" s="205"/>
      <c r="AT3456" s="206" t="s">
        <v>178</v>
      </c>
      <c r="AU3456" s="206" t="s">
        <v>87</v>
      </c>
      <c r="AV3456" s="13" t="s">
        <v>87</v>
      </c>
      <c r="AW3456" s="13" t="s">
        <v>38</v>
      </c>
      <c r="AX3456" s="13" t="s">
        <v>77</v>
      </c>
      <c r="AY3456" s="206" t="s">
        <v>165</v>
      </c>
    </row>
    <row r="3457" spans="2:51" s="13" customFormat="1" ht="22.5">
      <c r="B3457" s="196"/>
      <c r="C3457" s="197"/>
      <c r="D3457" s="189" t="s">
        <v>178</v>
      </c>
      <c r="E3457" s="198" t="s">
        <v>21</v>
      </c>
      <c r="F3457" s="199" t="s">
        <v>3940</v>
      </c>
      <c r="G3457" s="197"/>
      <c r="H3457" s="200">
        <v>3.9670000000000001</v>
      </c>
      <c r="I3457" s="201"/>
      <c r="J3457" s="197"/>
      <c r="K3457" s="197"/>
      <c r="L3457" s="202"/>
      <c r="M3457" s="203"/>
      <c r="N3457" s="204"/>
      <c r="O3457" s="204"/>
      <c r="P3457" s="204"/>
      <c r="Q3457" s="204"/>
      <c r="R3457" s="204"/>
      <c r="S3457" s="204"/>
      <c r="T3457" s="205"/>
      <c r="AT3457" s="206" t="s">
        <v>178</v>
      </c>
      <c r="AU3457" s="206" t="s">
        <v>87</v>
      </c>
      <c r="AV3457" s="13" t="s">
        <v>87</v>
      </c>
      <c r="AW3457" s="13" t="s">
        <v>38</v>
      </c>
      <c r="AX3457" s="13" t="s">
        <v>77</v>
      </c>
      <c r="AY3457" s="206" t="s">
        <v>165</v>
      </c>
    </row>
    <row r="3458" spans="2:51" s="13" customFormat="1" ht="22.5">
      <c r="B3458" s="196"/>
      <c r="C3458" s="197"/>
      <c r="D3458" s="189" t="s">
        <v>178</v>
      </c>
      <c r="E3458" s="198" t="s">
        <v>21</v>
      </c>
      <c r="F3458" s="199" t="s">
        <v>3941</v>
      </c>
      <c r="G3458" s="197"/>
      <c r="H3458" s="200">
        <v>8.2569999999999997</v>
      </c>
      <c r="I3458" s="201"/>
      <c r="J3458" s="197"/>
      <c r="K3458" s="197"/>
      <c r="L3458" s="202"/>
      <c r="M3458" s="203"/>
      <c r="N3458" s="204"/>
      <c r="O3458" s="204"/>
      <c r="P3458" s="204"/>
      <c r="Q3458" s="204"/>
      <c r="R3458" s="204"/>
      <c r="S3458" s="204"/>
      <c r="T3458" s="205"/>
      <c r="AT3458" s="206" t="s">
        <v>178</v>
      </c>
      <c r="AU3458" s="206" t="s">
        <v>87</v>
      </c>
      <c r="AV3458" s="13" t="s">
        <v>87</v>
      </c>
      <c r="AW3458" s="13" t="s">
        <v>38</v>
      </c>
      <c r="AX3458" s="13" t="s">
        <v>77</v>
      </c>
      <c r="AY3458" s="206" t="s">
        <v>165</v>
      </c>
    </row>
    <row r="3459" spans="2:51" s="13" customFormat="1" ht="22.5">
      <c r="B3459" s="196"/>
      <c r="C3459" s="197"/>
      <c r="D3459" s="189" t="s">
        <v>178</v>
      </c>
      <c r="E3459" s="198" t="s">
        <v>21</v>
      </c>
      <c r="F3459" s="199" t="s">
        <v>3942</v>
      </c>
      <c r="G3459" s="197"/>
      <c r="H3459" s="200">
        <v>3.798</v>
      </c>
      <c r="I3459" s="201"/>
      <c r="J3459" s="197"/>
      <c r="K3459" s="197"/>
      <c r="L3459" s="202"/>
      <c r="M3459" s="203"/>
      <c r="N3459" s="204"/>
      <c r="O3459" s="204"/>
      <c r="P3459" s="204"/>
      <c r="Q3459" s="204"/>
      <c r="R3459" s="204"/>
      <c r="S3459" s="204"/>
      <c r="T3459" s="205"/>
      <c r="AT3459" s="206" t="s">
        <v>178</v>
      </c>
      <c r="AU3459" s="206" t="s">
        <v>87</v>
      </c>
      <c r="AV3459" s="13" t="s">
        <v>87</v>
      </c>
      <c r="AW3459" s="13" t="s">
        <v>38</v>
      </c>
      <c r="AX3459" s="13" t="s">
        <v>77</v>
      </c>
      <c r="AY3459" s="206" t="s">
        <v>165</v>
      </c>
    </row>
    <row r="3460" spans="2:51" s="13" customFormat="1" ht="22.5">
      <c r="B3460" s="196"/>
      <c r="C3460" s="197"/>
      <c r="D3460" s="189" t="s">
        <v>178</v>
      </c>
      <c r="E3460" s="198" t="s">
        <v>21</v>
      </c>
      <c r="F3460" s="199" t="s">
        <v>3943</v>
      </c>
      <c r="G3460" s="197"/>
      <c r="H3460" s="200">
        <v>2.75</v>
      </c>
      <c r="I3460" s="201"/>
      <c r="J3460" s="197"/>
      <c r="K3460" s="197"/>
      <c r="L3460" s="202"/>
      <c r="M3460" s="203"/>
      <c r="N3460" s="204"/>
      <c r="O3460" s="204"/>
      <c r="P3460" s="204"/>
      <c r="Q3460" s="204"/>
      <c r="R3460" s="204"/>
      <c r="S3460" s="204"/>
      <c r="T3460" s="205"/>
      <c r="AT3460" s="206" t="s">
        <v>178</v>
      </c>
      <c r="AU3460" s="206" t="s">
        <v>87</v>
      </c>
      <c r="AV3460" s="13" t="s">
        <v>87</v>
      </c>
      <c r="AW3460" s="13" t="s">
        <v>38</v>
      </c>
      <c r="AX3460" s="13" t="s">
        <v>77</v>
      </c>
      <c r="AY3460" s="206" t="s">
        <v>165</v>
      </c>
    </row>
    <row r="3461" spans="2:51" s="13" customFormat="1" ht="22.5">
      <c r="B3461" s="196"/>
      <c r="C3461" s="197"/>
      <c r="D3461" s="189" t="s">
        <v>178</v>
      </c>
      <c r="E3461" s="198" t="s">
        <v>21</v>
      </c>
      <c r="F3461" s="199" t="s">
        <v>3944</v>
      </c>
      <c r="G3461" s="197"/>
      <c r="H3461" s="200">
        <v>4.0940000000000003</v>
      </c>
      <c r="I3461" s="201"/>
      <c r="J3461" s="197"/>
      <c r="K3461" s="197"/>
      <c r="L3461" s="202"/>
      <c r="M3461" s="203"/>
      <c r="N3461" s="204"/>
      <c r="O3461" s="204"/>
      <c r="P3461" s="204"/>
      <c r="Q3461" s="204"/>
      <c r="R3461" s="204"/>
      <c r="S3461" s="204"/>
      <c r="T3461" s="205"/>
      <c r="AT3461" s="206" t="s">
        <v>178</v>
      </c>
      <c r="AU3461" s="206" t="s">
        <v>87</v>
      </c>
      <c r="AV3461" s="13" t="s">
        <v>87</v>
      </c>
      <c r="AW3461" s="13" t="s">
        <v>38</v>
      </c>
      <c r="AX3461" s="13" t="s">
        <v>77</v>
      </c>
      <c r="AY3461" s="206" t="s">
        <v>165</v>
      </c>
    </row>
    <row r="3462" spans="2:51" s="13" customFormat="1" ht="22.5">
      <c r="B3462" s="196"/>
      <c r="C3462" s="197"/>
      <c r="D3462" s="189" t="s">
        <v>178</v>
      </c>
      <c r="E3462" s="198" t="s">
        <v>21</v>
      </c>
      <c r="F3462" s="199" t="s">
        <v>3945</v>
      </c>
      <c r="G3462" s="197"/>
      <c r="H3462" s="200">
        <v>1.28</v>
      </c>
      <c r="I3462" s="201"/>
      <c r="J3462" s="197"/>
      <c r="K3462" s="197"/>
      <c r="L3462" s="202"/>
      <c r="M3462" s="203"/>
      <c r="N3462" s="204"/>
      <c r="O3462" s="204"/>
      <c r="P3462" s="204"/>
      <c r="Q3462" s="204"/>
      <c r="R3462" s="204"/>
      <c r="S3462" s="204"/>
      <c r="T3462" s="205"/>
      <c r="AT3462" s="206" t="s">
        <v>178</v>
      </c>
      <c r="AU3462" s="206" t="s">
        <v>87</v>
      </c>
      <c r="AV3462" s="13" t="s">
        <v>87</v>
      </c>
      <c r="AW3462" s="13" t="s">
        <v>38</v>
      </c>
      <c r="AX3462" s="13" t="s">
        <v>77</v>
      </c>
      <c r="AY3462" s="206" t="s">
        <v>165</v>
      </c>
    </row>
    <row r="3463" spans="2:51" s="16" customFormat="1" ht="11.25">
      <c r="B3463" s="228"/>
      <c r="C3463" s="229"/>
      <c r="D3463" s="189" t="s">
        <v>178</v>
      </c>
      <c r="E3463" s="230" t="s">
        <v>21</v>
      </c>
      <c r="F3463" s="231" t="s">
        <v>277</v>
      </c>
      <c r="G3463" s="229"/>
      <c r="H3463" s="232">
        <v>42.837000000000003</v>
      </c>
      <c r="I3463" s="233"/>
      <c r="J3463" s="229"/>
      <c r="K3463" s="229"/>
      <c r="L3463" s="234"/>
      <c r="M3463" s="235"/>
      <c r="N3463" s="236"/>
      <c r="O3463" s="236"/>
      <c r="P3463" s="236"/>
      <c r="Q3463" s="236"/>
      <c r="R3463" s="236"/>
      <c r="S3463" s="236"/>
      <c r="T3463" s="237"/>
      <c r="AT3463" s="238" t="s">
        <v>178</v>
      </c>
      <c r="AU3463" s="238" t="s">
        <v>87</v>
      </c>
      <c r="AV3463" s="16" t="s">
        <v>186</v>
      </c>
      <c r="AW3463" s="16" t="s">
        <v>38</v>
      </c>
      <c r="AX3463" s="16" t="s">
        <v>77</v>
      </c>
      <c r="AY3463" s="238" t="s">
        <v>165</v>
      </c>
    </row>
    <row r="3464" spans="2:51" s="13" customFormat="1" ht="11.25">
      <c r="B3464" s="196"/>
      <c r="C3464" s="197"/>
      <c r="D3464" s="189" t="s">
        <v>178</v>
      </c>
      <c r="E3464" s="198" t="s">
        <v>21</v>
      </c>
      <c r="F3464" s="199" t="s">
        <v>3964</v>
      </c>
      <c r="G3464" s="197"/>
      <c r="H3464" s="200">
        <v>2.641</v>
      </c>
      <c r="I3464" s="201"/>
      <c r="J3464" s="197"/>
      <c r="K3464" s="197"/>
      <c r="L3464" s="202"/>
      <c r="M3464" s="203"/>
      <c r="N3464" s="204"/>
      <c r="O3464" s="204"/>
      <c r="P3464" s="204"/>
      <c r="Q3464" s="204"/>
      <c r="R3464" s="204"/>
      <c r="S3464" s="204"/>
      <c r="T3464" s="205"/>
      <c r="AT3464" s="206" t="s">
        <v>178</v>
      </c>
      <c r="AU3464" s="206" t="s">
        <v>87</v>
      </c>
      <c r="AV3464" s="13" t="s">
        <v>87</v>
      </c>
      <c r="AW3464" s="13" t="s">
        <v>38</v>
      </c>
      <c r="AX3464" s="13" t="s">
        <v>77</v>
      </c>
      <c r="AY3464" s="206" t="s">
        <v>165</v>
      </c>
    </row>
    <row r="3465" spans="2:51" s="13" customFormat="1" ht="11.25">
      <c r="B3465" s="196"/>
      <c r="C3465" s="197"/>
      <c r="D3465" s="189" t="s">
        <v>178</v>
      </c>
      <c r="E3465" s="198" t="s">
        <v>21</v>
      </c>
      <c r="F3465" s="199" t="s">
        <v>3965</v>
      </c>
      <c r="G3465" s="197"/>
      <c r="H3465" s="200">
        <v>3.3919999999999999</v>
      </c>
      <c r="I3465" s="201"/>
      <c r="J3465" s="197"/>
      <c r="K3465" s="197"/>
      <c r="L3465" s="202"/>
      <c r="M3465" s="203"/>
      <c r="N3465" s="204"/>
      <c r="O3465" s="204"/>
      <c r="P3465" s="204"/>
      <c r="Q3465" s="204"/>
      <c r="R3465" s="204"/>
      <c r="S3465" s="204"/>
      <c r="T3465" s="205"/>
      <c r="AT3465" s="206" t="s">
        <v>178</v>
      </c>
      <c r="AU3465" s="206" t="s">
        <v>87</v>
      </c>
      <c r="AV3465" s="13" t="s">
        <v>87</v>
      </c>
      <c r="AW3465" s="13" t="s">
        <v>38</v>
      </c>
      <c r="AX3465" s="13" t="s">
        <v>77</v>
      </c>
      <c r="AY3465" s="206" t="s">
        <v>165</v>
      </c>
    </row>
    <row r="3466" spans="2:51" s="13" customFormat="1" ht="33.75">
      <c r="B3466" s="196"/>
      <c r="C3466" s="197"/>
      <c r="D3466" s="189" t="s">
        <v>178</v>
      </c>
      <c r="E3466" s="198" t="s">
        <v>21</v>
      </c>
      <c r="F3466" s="199" t="s">
        <v>3966</v>
      </c>
      <c r="G3466" s="197"/>
      <c r="H3466" s="200">
        <v>49.985999999999997</v>
      </c>
      <c r="I3466" s="201"/>
      <c r="J3466" s="197"/>
      <c r="K3466" s="197"/>
      <c r="L3466" s="202"/>
      <c r="M3466" s="203"/>
      <c r="N3466" s="204"/>
      <c r="O3466" s="204"/>
      <c r="P3466" s="204"/>
      <c r="Q3466" s="204"/>
      <c r="R3466" s="204"/>
      <c r="S3466" s="204"/>
      <c r="T3466" s="205"/>
      <c r="AT3466" s="206" t="s">
        <v>178</v>
      </c>
      <c r="AU3466" s="206" t="s">
        <v>87</v>
      </c>
      <c r="AV3466" s="13" t="s">
        <v>87</v>
      </c>
      <c r="AW3466" s="13" t="s">
        <v>38</v>
      </c>
      <c r="AX3466" s="13" t="s">
        <v>77</v>
      </c>
      <c r="AY3466" s="206" t="s">
        <v>165</v>
      </c>
    </row>
    <row r="3467" spans="2:51" s="13" customFormat="1" ht="33.75">
      <c r="B3467" s="196"/>
      <c r="C3467" s="197"/>
      <c r="D3467" s="189" t="s">
        <v>178</v>
      </c>
      <c r="E3467" s="198" t="s">
        <v>21</v>
      </c>
      <c r="F3467" s="199" t="s">
        <v>3967</v>
      </c>
      <c r="G3467" s="197"/>
      <c r="H3467" s="200">
        <v>438.38299999999998</v>
      </c>
      <c r="I3467" s="201"/>
      <c r="J3467" s="197"/>
      <c r="K3467" s="197"/>
      <c r="L3467" s="202"/>
      <c r="M3467" s="203"/>
      <c r="N3467" s="204"/>
      <c r="O3467" s="204"/>
      <c r="P3467" s="204"/>
      <c r="Q3467" s="204"/>
      <c r="R3467" s="204"/>
      <c r="S3467" s="204"/>
      <c r="T3467" s="205"/>
      <c r="AT3467" s="206" t="s">
        <v>178</v>
      </c>
      <c r="AU3467" s="206" t="s">
        <v>87</v>
      </c>
      <c r="AV3467" s="13" t="s">
        <v>87</v>
      </c>
      <c r="AW3467" s="13" t="s">
        <v>38</v>
      </c>
      <c r="AX3467" s="13" t="s">
        <v>77</v>
      </c>
      <c r="AY3467" s="206" t="s">
        <v>165</v>
      </c>
    </row>
    <row r="3468" spans="2:51" s="16" customFormat="1" ht="11.25">
      <c r="B3468" s="228"/>
      <c r="C3468" s="229"/>
      <c r="D3468" s="189" t="s">
        <v>178</v>
      </c>
      <c r="E3468" s="230" t="s">
        <v>21</v>
      </c>
      <c r="F3468" s="231" t="s">
        <v>277</v>
      </c>
      <c r="G3468" s="229"/>
      <c r="H3468" s="232">
        <v>494.40199999999999</v>
      </c>
      <c r="I3468" s="233"/>
      <c r="J3468" s="229"/>
      <c r="K3468" s="229"/>
      <c r="L3468" s="234"/>
      <c r="M3468" s="235"/>
      <c r="N3468" s="236"/>
      <c r="O3468" s="236"/>
      <c r="P3468" s="236"/>
      <c r="Q3468" s="236"/>
      <c r="R3468" s="236"/>
      <c r="S3468" s="236"/>
      <c r="T3468" s="237"/>
      <c r="AT3468" s="238" t="s">
        <v>178</v>
      </c>
      <c r="AU3468" s="238" t="s">
        <v>87</v>
      </c>
      <c r="AV3468" s="16" t="s">
        <v>186</v>
      </c>
      <c r="AW3468" s="16" t="s">
        <v>38</v>
      </c>
      <c r="AX3468" s="16" t="s">
        <v>77</v>
      </c>
      <c r="AY3468" s="238" t="s">
        <v>165</v>
      </c>
    </row>
    <row r="3469" spans="2:51" s="13" customFormat="1" ht="22.5">
      <c r="B3469" s="196"/>
      <c r="C3469" s="197"/>
      <c r="D3469" s="189" t="s">
        <v>178</v>
      </c>
      <c r="E3469" s="198" t="s">
        <v>21</v>
      </c>
      <c r="F3469" s="199" t="s">
        <v>3968</v>
      </c>
      <c r="G3469" s="197"/>
      <c r="H3469" s="200">
        <v>64.400000000000006</v>
      </c>
      <c r="I3469" s="201"/>
      <c r="J3469" s="197"/>
      <c r="K3469" s="197"/>
      <c r="L3469" s="202"/>
      <c r="M3469" s="203"/>
      <c r="N3469" s="204"/>
      <c r="O3469" s="204"/>
      <c r="P3469" s="204"/>
      <c r="Q3469" s="204"/>
      <c r="R3469" s="204"/>
      <c r="S3469" s="204"/>
      <c r="T3469" s="205"/>
      <c r="AT3469" s="206" t="s">
        <v>178</v>
      </c>
      <c r="AU3469" s="206" t="s">
        <v>87</v>
      </c>
      <c r="AV3469" s="13" t="s">
        <v>87</v>
      </c>
      <c r="AW3469" s="13" t="s">
        <v>38</v>
      </c>
      <c r="AX3469" s="13" t="s">
        <v>77</v>
      </c>
      <c r="AY3469" s="206" t="s">
        <v>165</v>
      </c>
    </row>
    <row r="3470" spans="2:51" s="16" customFormat="1" ht="11.25">
      <c r="B3470" s="228"/>
      <c r="C3470" s="229"/>
      <c r="D3470" s="189" t="s">
        <v>178</v>
      </c>
      <c r="E3470" s="230" t="s">
        <v>21</v>
      </c>
      <c r="F3470" s="231" t="s">
        <v>277</v>
      </c>
      <c r="G3470" s="229"/>
      <c r="H3470" s="232">
        <v>64.400000000000006</v>
      </c>
      <c r="I3470" s="233"/>
      <c r="J3470" s="229"/>
      <c r="K3470" s="229"/>
      <c r="L3470" s="234"/>
      <c r="M3470" s="235"/>
      <c r="N3470" s="236"/>
      <c r="O3470" s="236"/>
      <c r="P3470" s="236"/>
      <c r="Q3470" s="236"/>
      <c r="R3470" s="236"/>
      <c r="S3470" s="236"/>
      <c r="T3470" s="237"/>
      <c r="AT3470" s="238" t="s">
        <v>178</v>
      </c>
      <c r="AU3470" s="238" t="s">
        <v>87</v>
      </c>
      <c r="AV3470" s="16" t="s">
        <v>186</v>
      </c>
      <c r="AW3470" s="16" t="s">
        <v>38</v>
      </c>
      <c r="AX3470" s="16" t="s">
        <v>77</v>
      </c>
      <c r="AY3470" s="238" t="s">
        <v>165</v>
      </c>
    </row>
    <row r="3471" spans="2:51" s="13" customFormat="1" ht="11.25">
      <c r="B3471" s="196"/>
      <c r="C3471" s="197"/>
      <c r="D3471" s="189" t="s">
        <v>178</v>
      </c>
      <c r="E3471" s="198" t="s">
        <v>21</v>
      </c>
      <c r="F3471" s="199" t="s">
        <v>3969</v>
      </c>
      <c r="G3471" s="197"/>
      <c r="H3471" s="200">
        <v>1.88</v>
      </c>
      <c r="I3471" s="201"/>
      <c r="J3471" s="197"/>
      <c r="K3471" s="197"/>
      <c r="L3471" s="202"/>
      <c r="M3471" s="203"/>
      <c r="N3471" s="204"/>
      <c r="O3471" s="204"/>
      <c r="P3471" s="204"/>
      <c r="Q3471" s="204"/>
      <c r="R3471" s="204"/>
      <c r="S3471" s="204"/>
      <c r="T3471" s="205"/>
      <c r="AT3471" s="206" t="s">
        <v>178</v>
      </c>
      <c r="AU3471" s="206" t="s">
        <v>87</v>
      </c>
      <c r="AV3471" s="13" t="s">
        <v>87</v>
      </c>
      <c r="AW3471" s="13" t="s">
        <v>38</v>
      </c>
      <c r="AX3471" s="13" t="s">
        <v>77</v>
      </c>
      <c r="AY3471" s="206" t="s">
        <v>165</v>
      </c>
    </row>
    <row r="3472" spans="2:51" s="16" customFormat="1" ht="11.25">
      <c r="B3472" s="228"/>
      <c r="C3472" s="229"/>
      <c r="D3472" s="189" t="s">
        <v>178</v>
      </c>
      <c r="E3472" s="230" t="s">
        <v>21</v>
      </c>
      <c r="F3472" s="231" t="s">
        <v>277</v>
      </c>
      <c r="G3472" s="229"/>
      <c r="H3472" s="232">
        <v>1.88</v>
      </c>
      <c r="I3472" s="233"/>
      <c r="J3472" s="229"/>
      <c r="K3472" s="229"/>
      <c r="L3472" s="234"/>
      <c r="M3472" s="235"/>
      <c r="N3472" s="236"/>
      <c r="O3472" s="236"/>
      <c r="P3472" s="236"/>
      <c r="Q3472" s="236"/>
      <c r="R3472" s="236"/>
      <c r="S3472" s="236"/>
      <c r="T3472" s="237"/>
      <c r="AT3472" s="238" t="s">
        <v>178</v>
      </c>
      <c r="AU3472" s="238" t="s">
        <v>87</v>
      </c>
      <c r="AV3472" s="16" t="s">
        <v>186</v>
      </c>
      <c r="AW3472" s="16" t="s">
        <v>38</v>
      </c>
      <c r="AX3472" s="16" t="s">
        <v>77</v>
      </c>
      <c r="AY3472" s="238" t="s">
        <v>165</v>
      </c>
    </row>
    <row r="3473" spans="1:65" s="13" customFormat="1" ht="22.5">
      <c r="B3473" s="196"/>
      <c r="C3473" s="197"/>
      <c r="D3473" s="189" t="s">
        <v>178</v>
      </c>
      <c r="E3473" s="198" t="s">
        <v>21</v>
      </c>
      <c r="F3473" s="199" t="s">
        <v>3970</v>
      </c>
      <c r="G3473" s="197"/>
      <c r="H3473" s="200">
        <v>10.32</v>
      </c>
      <c r="I3473" s="201"/>
      <c r="J3473" s="197"/>
      <c r="K3473" s="197"/>
      <c r="L3473" s="202"/>
      <c r="M3473" s="203"/>
      <c r="N3473" s="204"/>
      <c r="O3473" s="204"/>
      <c r="P3473" s="204"/>
      <c r="Q3473" s="204"/>
      <c r="R3473" s="204"/>
      <c r="S3473" s="204"/>
      <c r="T3473" s="205"/>
      <c r="AT3473" s="206" t="s">
        <v>178</v>
      </c>
      <c r="AU3473" s="206" t="s">
        <v>87</v>
      </c>
      <c r="AV3473" s="13" t="s">
        <v>87</v>
      </c>
      <c r="AW3473" s="13" t="s">
        <v>38</v>
      </c>
      <c r="AX3473" s="13" t="s">
        <v>77</v>
      </c>
      <c r="AY3473" s="206" t="s">
        <v>165</v>
      </c>
    </row>
    <row r="3474" spans="1:65" s="16" customFormat="1" ht="11.25">
      <c r="B3474" s="228"/>
      <c r="C3474" s="229"/>
      <c r="D3474" s="189" t="s">
        <v>178</v>
      </c>
      <c r="E3474" s="230" t="s">
        <v>21</v>
      </c>
      <c r="F3474" s="231" t="s">
        <v>277</v>
      </c>
      <c r="G3474" s="229"/>
      <c r="H3474" s="232">
        <v>10.32</v>
      </c>
      <c r="I3474" s="233"/>
      <c r="J3474" s="229"/>
      <c r="K3474" s="229"/>
      <c r="L3474" s="234"/>
      <c r="M3474" s="235"/>
      <c r="N3474" s="236"/>
      <c r="O3474" s="236"/>
      <c r="P3474" s="236"/>
      <c r="Q3474" s="236"/>
      <c r="R3474" s="236"/>
      <c r="S3474" s="236"/>
      <c r="T3474" s="237"/>
      <c r="AT3474" s="238" t="s">
        <v>178</v>
      </c>
      <c r="AU3474" s="238" t="s">
        <v>87</v>
      </c>
      <c r="AV3474" s="16" t="s">
        <v>186</v>
      </c>
      <c r="AW3474" s="16" t="s">
        <v>38</v>
      </c>
      <c r="AX3474" s="16" t="s">
        <v>77</v>
      </c>
      <c r="AY3474" s="238" t="s">
        <v>165</v>
      </c>
    </row>
    <row r="3475" spans="1:65" s="14" customFormat="1" ht="11.25">
      <c r="B3475" s="207"/>
      <c r="C3475" s="208"/>
      <c r="D3475" s="189" t="s">
        <v>178</v>
      </c>
      <c r="E3475" s="209" t="s">
        <v>21</v>
      </c>
      <c r="F3475" s="210" t="s">
        <v>180</v>
      </c>
      <c r="G3475" s="208"/>
      <c r="H3475" s="211">
        <v>613.83900000000006</v>
      </c>
      <c r="I3475" s="212"/>
      <c r="J3475" s="208"/>
      <c r="K3475" s="208"/>
      <c r="L3475" s="213"/>
      <c r="M3475" s="214"/>
      <c r="N3475" s="215"/>
      <c r="O3475" s="215"/>
      <c r="P3475" s="215"/>
      <c r="Q3475" s="215"/>
      <c r="R3475" s="215"/>
      <c r="S3475" s="215"/>
      <c r="T3475" s="216"/>
      <c r="AT3475" s="217" t="s">
        <v>178</v>
      </c>
      <c r="AU3475" s="217" t="s">
        <v>87</v>
      </c>
      <c r="AV3475" s="14" t="s">
        <v>172</v>
      </c>
      <c r="AW3475" s="14" t="s">
        <v>38</v>
      </c>
      <c r="AX3475" s="14" t="s">
        <v>85</v>
      </c>
      <c r="AY3475" s="217" t="s">
        <v>165</v>
      </c>
    </row>
    <row r="3476" spans="1:65" s="12" customFormat="1" ht="25.9" customHeight="1">
      <c r="B3476" s="160"/>
      <c r="C3476" s="161"/>
      <c r="D3476" s="162" t="s">
        <v>76</v>
      </c>
      <c r="E3476" s="163" t="s">
        <v>281</v>
      </c>
      <c r="F3476" s="163" t="s">
        <v>4059</v>
      </c>
      <c r="G3476" s="161"/>
      <c r="H3476" s="161"/>
      <c r="I3476" s="164"/>
      <c r="J3476" s="165">
        <f>BK3476</f>
        <v>0</v>
      </c>
      <c r="K3476" s="161"/>
      <c r="L3476" s="166"/>
      <c r="M3476" s="167"/>
      <c r="N3476" s="168"/>
      <c r="O3476" s="168"/>
      <c r="P3476" s="169">
        <v>0</v>
      </c>
      <c r="Q3476" s="168"/>
      <c r="R3476" s="169">
        <v>0</v>
      </c>
      <c r="S3476" s="168"/>
      <c r="T3476" s="170">
        <v>0</v>
      </c>
      <c r="AR3476" s="171" t="s">
        <v>186</v>
      </c>
      <c r="AT3476" s="172" t="s">
        <v>76</v>
      </c>
      <c r="AU3476" s="172" t="s">
        <v>77</v>
      </c>
      <c r="AY3476" s="171" t="s">
        <v>165</v>
      </c>
      <c r="BK3476" s="173">
        <v>0</v>
      </c>
    </row>
    <row r="3477" spans="1:65" s="12" customFormat="1" ht="25.9" customHeight="1">
      <c r="B3477" s="160"/>
      <c r="C3477" s="161"/>
      <c r="D3477" s="162" t="s">
        <v>76</v>
      </c>
      <c r="E3477" s="163" t="s">
        <v>4060</v>
      </c>
      <c r="F3477" s="163" t="s">
        <v>4061</v>
      </c>
      <c r="G3477" s="161"/>
      <c r="H3477" s="161"/>
      <c r="I3477" s="164"/>
      <c r="J3477" s="165">
        <f>BK3477</f>
        <v>0</v>
      </c>
      <c r="K3477" s="161"/>
      <c r="L3477" s="166"/>
      <c r="M3477" s="167"/>
      <c r="N3477" s="168"/>
      <c r="O3477" s="168"/>
      <c r="P3477" s="169">
        <f>SUM(P3478:P3507)</f>
        <v>0</v>
      </c>
      <c r="Q3477" s="168"/>
      <c r="R3477" s="169">
        <f>SUM(R3478:R3507)</f>
        <v>0</v>
      </c>
      <c r="S3477" s="168"/>
      <c r="T3477" s="170">
        <f>SUM(T3478:T3507)</f>
        <v>0</v>
      </c>
      <c r="AR3477" s="171" t="s">
        <v>172</v>
      </c>
      <c r="AT3477" s="172" t="s">
        <v>76</v>
      </c>
      <c r="AU3477" s="172" t="s">
        <v>77</v>
      </c>
      <c r="AY3477" s="171" t="s">
        <v>165</v>
      </c>
      <c r="BK3477" s="173">
        <f>SUM(BK3478:BK3507)</f>
        <v>0</v>
      </c>
    </row>
    <row r="3478" spans="1:65" s="2" customFormat="1" ht="21.75" customHeight="1">
      <c r="A3478" s="37"/>
      <c r="B3478" s="38"/>
      <c r="C3478" s="176" t="s">
        <v>4062</v>
      </c>
      <c r="D3478" s="176" t="s">
        <v>167</v>
      </c>
      <c r="E3478" s="177" t="s">
        <v>4063</v>
      </c>
      <c r="F3478" s="178" t="s">
        <v>4064</v>
      </c>
      <c r="G3478" s="179" t="s">
        <v>4065</v>
      </c>
      <c r="H3478" s="180">
        <v>120</v>
      </c>
      <c r="I3478" s="181"/>
      <c r="J3478" s="182">
        <f>ROUND(I3478*H3478,2)</f>
        <v>0</v>
      </c>
      <c r="K3478" s="178" t="s">
        <v>171</v>
      </c>
      <c r="L3478" s="42"/>
      <c r="M3478" s="183" t="s">
        <v>21</v>
      </c>
      <c r="N3478" s="184" t="s">
        <v>48</v>
      </c>
      <c r="O3478" s="67"/>
      <c r="P3478" s="185">
        <f>O3478*H3478</f>
        <v>0</v>
      </c>
      <c r="Q3478" s="185">
        <v>0</v>
      </c>
      <c r="R3478" s="185">
        <f>Q3478*H3478</f>
        <v>0</v>
      </c>
      <c r="S3478" s="185">
        <v>0</v>
      </c>
      <c r="T3478" s="186">
        <f>S3478*H3478</f>
        <v>0</v>
      </c>
      <c r="U3478" s="37"/>
      <c r="V3478" s="37"/>
      <c r="W3478" s="37"/>
      <c r="X3478" s="37"/>
      <c r="Y3478" s="37"/>
      <c r="Z3478" s="37"/>
      <c r="AA3478" s="37"/>
      <c r="AB3478" s="37"/>
      <c r="AC3478" s="37"/>
      <c r="AD3478" s="37"/>
      <c r="AE3478" s="37"/>
      <c r="AR3478" s="187" t="s">
        <v>3737</v>
      </c>
      <c r="AT3478" s="187" t="s">
        <v>167</v>
      </c>
      <c r="AU3478" s="187" t="s">
        <v>85</v>
      </c>
      <c r="AY3478" s="20" t="s">
        <v>165</v>
      </c>
      <c r="BE3478" s="188">
        <f>IF(N3478="základní",J3478,0)</f>
        <v>0</v>
      </c>
      <c r="BF3478" s="188">
        <f>IF(N3478="snížená",J3478,0)</f>
        <v>0</v>
      </c>
      <c r="BG3478" s="188">
        <f>IF(N3478="zákl. přenesená",J3478,0)</f>
        <v>0</v>
      </c>
      <c r="BH3478" s="188">
        <f>IF(N3478="sníž. přenesená",J3478,0)</f>
        <v>0</v>
      </c>
      <c r="BI3478" s="188">
        <f>IF(N3478="nulová",J3478,0)</f>
        <v>0</v>
      </c>
      <c r="BJ3478" s="20" t="s">
        <v>85</v>
      </c>
      <c r="BK3478" s="188">
        <f>ROUND(I3478*H3478,2)</f>
        <v>0</v>
      </c>
      <c r="BL3478" s="20" t="s">
        <v>3737</v>
      </c>
      <c r="BM3478" s="187" t="s">
        <v>4066</v>
      </c>
    </row>
    <row r="3479" spans="1:65" s="2" customFormat="1" ht="19.5">
      <c r="A3479" s="37"/>
      <c r="B3479" s="38"/>
      <c r="C3479" s="39"/>
      <c r="D3479" s="189" t="s">
        <v>174</v>
      </c>
      <c r="E3479" s="39"/>
      <c r="F3479" s="190" t="s">
        <v>4067</v>
      </c>
      <c r="G3479" s="39"/>
      <c r="H3479" s="39"/>
      <c r="I3479" s="191"/>
      <c r="J3479" s="39"/>
      <c r="K3479" s="39"/>
      <c r="L3479" s="42"/>
      <c r="M3479" s="192"/>
      <c r="N3479" s="193"/>
      <c r="O3479" s="67"/>
      <c r="P3479" s="67"/>
      <c r="Q3479" s="67"/>
      <c r="R3479" s="67"/>
      <c r="S3479" s="67"/>
      <c r="T3479" s="68"/>
      <c r="U3479" s="37"/>
      <c r="V3479" s="37"/>
      <c r="W3479" s="37"/>
      <c r="X3479" s="37"/>
      <c r="Y3479" s="37"/>
      <c r="Z3479" s="37"/>
      <c r="AA3479" s="37"/>
      <c r="AB3479" s="37"/>
      <c r="AC3479" s="37"/>
      <c r="AD3479" s="37"/>
      <c r="AE3479" s="37"/>
      <c r="AT3479" s="20" t="s">
        <v>174</v>
      </c>
      <c r="AU3479" s="20" t="s">
        <v>85</v>
      </c>
    </row>
    <row r="3480" spans="1:65" s="2" customFormat="1" ht="11.25">
      <c r="A3480" s="37"/>
      <c r="B3480" s="38"/>
      <c r="C3480" s="39"/>
      <c r="D3480" s="194" t="s">
        <v>176</v>
      </c>
      <c r="E3480" s="39"/>
      <c r="F3480" s="195" t="s">
        <v>4068</v>
      </c>
      <c r="G3480" s="39"/>
      <c r="H3480" s="39"/>
      <c r="I3480" s="191"/>
      <c r="J3480" s="39"/>
      <c r="K3480" s="39"/>
      <c r="L3480" s="42"/>
      <c r="M3480" s="192"/>
      <c r="N3480" s="193"/>
      <c r="O3480" s="67"/>
      <c r="P3480" s="67"/>
      <c r="Q3480" s="67"/>
      <c r="R3480" s="67"/>
      <c r="S3480" s="67"/>
      <c r="T3480" s="68"/>
      <c r="U3480" s="37"/>
      <c r="V3480" s="37"/>
      <c r="W3480" s="37"/>
      <c r="X3480" s="37"/>
      <c r="Y3480" s="37"/>
      <c r="Z3480" s="37"/>
      <c r="AA3480" s="37"/>
      <c r="AB3480" s="37"/>
      <c r="AC3480" s="37"/>
      <c r="AD3480" s="37"/>
      <c r="AE3480" s="37"/>
      <c r="AT3480" s="20" t="s">
        <v>176</v>
      </c>
      <c r="AU3480" s="20" t="s">
        <v>85</v>
      </c>
    </row>
    <row r="3481" spans="1:65" s="2" customFormat="1" ht="48.75">
      <c r="A3481" s="37"/>
      <c r="B3481" s="38"/>
      <c r="C3481" s="39"/>
      <c r="D3481" s="189" t="s">
        <v>372</v>
      </c>
      <c r="E3481" s="39"/>
      <c r="F3481" s="249" t="s">
        <v>4069</v>
      </c>
      <c r="G3481" s="39"/>
      <c r="H3481" s="39"/>
      <c r="I3481" s="191"/>
      <c r="J3481" s="39"/>
      <c r="K3481" s="39"/>
      <c r="L3481" s="42"/>
      <c r="M3481" s="192"/>
      <c r="N3481" s="193"/>
      <c r="O3481" s="67"/>
      <c r="P3481" s="67"/>
      <c r="Q3481" s="67"/>
      <c r="R3481" s="67"/>
      <c r="S3481" s="67"/>
      <c r="T3481" s="68"/>
      <c r="U3481" s="37"/>
      <c r="V3481" s="37"/>
      <c r="W3481" s="37"/>
      <c r="X3481" s="37"/>
      <c r="Y3481" s="37"/>
      <c r="Z3481" s="37"/>
      <c r="AA3481" s="37"/>
      <c r="AB3481" s="37"/>
      <c r="AC3481" s="37"/>
      <c r="AD3481" s="37"/>
      <c r="AE3481" s="37"/>
      <c r="AT3481" s="20" t="s">
        <v>372</v>
      </c>
      <c r="AU3481" s="20" t="s">
        <v>85</v>
      </c>
    </row>
    <row r="3482" spans="1:65" s="13" customFormat="1" ht="22.5">
      <c r="B3482" s="196"/>
      <c r="C3482" s="197"/>
      <c r="D3482" s="189" t="s">
        <v>178</v>
      </c>
      <c r="E3482" s="198" t="s">
        <v>21</v>
      </c>
      <c r="F3482" s="199" t="s">
        <v>4070</v>
      </c>
      <c r="G3482" s="197"/>
      <c r="H3482" s="200">
        <v>120</v>
      </c>
      <c r="I3482" s="201"/>
      <c r="J3482" s="197"/>
      <c r="K3482" s="197"/>
      <c r="L3482" s="202"/>
      <c r="M3482" s="203"/>
      <c r="N3482" s="204"/>
      <c r="O3482" s="204"/>
      <c r="P3482" s="204"/>
      <c r="Q3482" s="204"/>
      <c r="R3482" s="204"/>
      <c r="S3482" s="204"/>
      <c r="T3482" s="205"/>
      <c r="AT3482" s="206" t="s">
        <v>178</v>
      </c>
      <c r="AU3482" s="206" t="s">
        <v>85</v>
      </c>
      <c r="AV3482" s="13" t="s">
        <v>87</v>
      </c>
      <c r="AW3482" s="13" t="s">
        <v>38</v>
      </c>
      <c r="AX3482" s="13" t="s">
        <v>77</v>
      </c>
      <c r="AY3482" s="206" t="s">
        <v>165</v>
      </c>
    </row>
    <row r="3483" spans="1:65" s="14" customFormat="1" ht="11.25">
      <c r="B3483" s="207"/>
      <c r="C3483" s="208"/>
      <c r="D3483" s="189" t="s">
        <v>178</v>
      </c>
      <c r="E3483" s="209" t="s">
        <v>21</v>
      </c>
      <c r="F3483" s="210" t="s">
        <v>180</v>
      </c>
      <c r="G3483" s="208"/>
      <c r="H3483" s="211">
        <v>120</v>
      </c>
      <c r="I3483" s="212"/>
      <c r="J3483" s="208"/>
      <c r="K3483" s="208"/>
      <c r="L3483" s="213"/>
      <c r="M3483" s="214"/>
      <c r="N3483" s="215"/>
      <c r="O3483" s="215"/>
      <c r="P3483" s="215"/>
      <c r="Q3483" s="215"/>
      <c r="R3483" s="215"/>
      <c r="S3483" s="215"/>
      <c r="T3483" s="216"/>
      <c r="AT3483" s="217" t="s">
        <v>178</v>
      </c>
      <c r="AU3483" s="217" t="s">
        <v>85</v>
      </c>
      <c r="AV3483" s="14" t="s">
        <v>172</v>
      </c>
      <c r="AW3483" s="14" t="s">
        <v>38</v>
      </c>
      <c r="AX3483" s="14" t="s">
        <v>85</v>
      </c>
      <c r="AY3483" s="217" t="s">
        <v>165</v>
      </c>
    </row>
    <row r="3484" spans="1:65" s="2" customFormat="1" ht="16.5" customHeight="1">
      <c r="A3484" s="37"/>
      <c r="B3484" s="38"/>
      <c r="C3484" s="176" t="s">
        <v>4071</v>
      </c>
      <c r="D3484" s="176" t="s">
        <v>167</v>
      </c>
      <c r="E3484" s="177" t="s">
        <v>4072</v>
      </c>
      <c r="F3484" s="178" t="s">
        <v>4073</v>
      </c>
      <c r="G3484" s="179" t="s">
        <v>4065</v>
      </c>
      <c r="H3484" s="180">
        <v>160</v>
      </c>
      <c r="I3484" s="181"/>
      <c r="J3484" s="182">
        <f>ROUND(I3484*H3484,2)</f>
        <v>0</v>
      </c>
      <c r="K3484" s="178" t="s">
        <v>171</v>
      </c>
      <c r="L3484" s="42"/>
      <c r="M3484" s="183" t="s">
        <v>21</v>
      </c>
      <c r="N3484" s="184" t="s">
        <v>48</v>
      </c>
      <c r="O3484" s="67"/>
      <c r="P3484" s="185">
        <f>O3484*H3484</f>
        <v>0</v>
      </c>
      <c r="Q3484" s="185">
        <v>0</v>
      </c>
      <c r="R3484" s="185">
        <f>Q3484*H3484</f>
        <v>0</v>
      </c>
      <c r="S3484" s="185">
        <v>0</v>
      </c>
      <c r="T3484" s="186">
        <f>S3484*H3484</f>
        <v>0</v>
      </c>
      <c r="U3484" s="37"/>
      <c r="V3484" s="37"/>
      <c r="W3484" s="37"/>
      <c r="X3484" s="37"/>
      <c r="Y3484" s="37"/>
      <c r="Z3484" s="37"/>
      <c r="AA3484" s="37"/>
      <c r="AB3484" s="37"/>
      <c r="AC3484" s="37"/>
      <c r="AD3484" s="37"/>
      <c r="AE3484" s="37"/>
      <c r="AR3484" s="187" t="s">
        <v>3737</v>
      </c>
      <c r="AT3484" s="187" t="s">
        <v>167</v>
      </c>
      <c r="AU3484" s="187" t="s">
        <v>85</v>
      </c>
      <c r="AY3484" s="20" t="s">
        <v>165</v>
      </c>
      <c r="BE3484" s="188">
        <f>IF(N3484="základní",J3484,0)</f>
        <v>0</v>
      </c>
      <c r="BF3484" s="188">
        <f>IF(N3484="snížená",J3484,0)</f>
        <v>0</v>
      </c>
      <c r="BG3484" s="188">
        <f>IF(N3484="zákl. přenesená",J3484,0)</f>
        <v>0</v>
      </c>
      <c r="BH3484" s="188">
        <f>IF(N3484="sníž. přenesená",J3484,0)</f>
        <v>0</v>
      </c>
      <c r="BI3484" s="188">
        <f>IF(N3484="nulová",J3484,0)</f>
        <v>0</v>
      </c>
      <c r="BJ3484" s="20" t="s">
        <v>85</v>
      </c>
      <c r="BK3484" s="188">
        <f>ROUND(I3484*H3484,2)</f>
        <v>0</v>
      </c>
      <c r="BL3484" s="20" t="s">
        <v>3737</v>
      </c>
      <c r="BM3484" s="187" t="s">
        <v>4074</v>
      </c>
    </row>
    <row r="3485" spans="1:65" s="2" customFormat="1" ht="19.5">
      <c r="A3485" s="37"/>
      <c r="B3485" s="38"/>
      <c r="C3485" s="39"/>
      <c r="D3485" s="189" t="s">
        <v>174</v>
      </c>
      <c r="E3485" s="39"/>
      <c r="F3485" s="190" t="s">
        <v>4075</v>
      </c>
      <c r="G3485" s="39"/>
      <c r="H3485" s="39"/>
      <c r="I3485" s="191"/>
      <c r="J3485" s="39"/>
      <c r="K3485" s="39"/>
      <c r="L3485" s="42"/>
      <c r="M3485" s="192"/>
      <c r="N3485" s="193"/>
      <c r="O3485" s="67"/>
      <c r="P3485" s="67"/>
      <c r="Q3485" s="67"/>
      <c r="R3485" s="67"/>
      <c r="S3485" s="67"/>
      <c r="T3485" s="68"/>
      <c r="U3485" s="37"/>
      <c r="V3485" s="37"/>
      <c r="W3485" s="37"/>
      <c r="X3485" s="37"/>
      <c r="Y3485" s="37"/>
      <c r="Z3485" s="37"/>
      <c r="AA3485" s="37"/>
      <c r="AB3485" s="37"/>
      <c r="AC3485" s="37"/>
      <c r="AD3485" s="37"/>
      <c r="AE3485" s="37"/>
      <c r="AT3485" s="20" t="s">
        <v>174</v>
      </c>
      <c r="AU3485" s="20" t="s">
        <v>85</v>
      </c>
    </row>
    <row r="3486" spans="1:65" s="2" customFormat="1" ht="11.25">
      <c r="A3486" s="37"/>
      <c r="B3486" s="38"/>
      <c r="C3486" s="39"/>
      <c r="D3486" s="194" t="s">
        <v>176</v>
      </c>
      <c r="E3486" s="39"/>
      <c r="F3486" s="195" t="s">
        <v>4076</v>
      </c>
      <c r="G3486" s="39"/>
      <c r="H3486" s="39"/>
      <c r="I3486" s="191"/>
      <c r="J3486" s="39"/>
      <c r="K3486" s="39"/>
      <c r="L3486" s="42"/>
      <c r="M3486" s="192"/>
      <c r="N3486" s="193"/>
      <c r="O3486" s="67"/>
      <c r="P3486" s="67"/>
      <c r="Q3486" s="67"/>
      <c r="R3486" s="67"/>
      <c r="S3486" s="67"/>
      <c r="T3486" s="68"/>
      <c r="U3486" s="37"/>
      <c r="V3486" s="37"/>
      <c r="W3486" s="37"/>
      <c r="X3486" s="37"/>
      <c r="Y3486" s="37"/>
      <c r="Z3486" s="37"/>
      <c r="AA3486" s="37"/>
      <c r="AB3486" s="37"/>
      <c r="AC3486" s="37"/>
      <c r="AD3486" s="37"/>
      <c r="AE3486" s="37"/>
      <c r="AT3486" s="20" t="s">
        <v>176</v>
      </c>
      <c r="AU3486" s="20" t="s">
        <v>85</v>
      </c>
    </row>
    <row r="3487" spans="1:65" s="2" customFormat="1" ht="48.75">
      <c r="A3487" s="37"/>
      <c r="B3487" s="38"/>
      <c r="C3487" s="39"/>
      <c r="D3487" s="189" t="s">
        <v>372</v>
      </c>
      <c r="E3487" s="39"/>
      <c r="F3487" s="249" t="s">
        <v>4069</v>
      </c>
      <c r="G3487" s="39"/>
      <c r="H3487" s="39"/>
      <c r="I3487" s="191"/>
      <c r="J3487" s="39"/>
      <c r="K3487" s="39"/>
      <c r="L3487" s="42"/>
      <c r="M3487" s="192"/>
      <c r="N3487" s="193"/>
      <c r="O3487" s="67"/>
      <c r="P3487" s="67"/>
      <c r="Q3487" s="67"/>
      <c r="R3487" s="67"/>
      <c r="S3487" s="67"/>
      <c r="T3487" s="68"/>
      <c r="U3487" s="37"/>
      <c r="V3487" s="37"/>
      <c r="W3487" s="37"/>
      <c r="X3487" s="37"/>
      <c r="Y3487" s="37"/>
      <c r="Z3487" s="37"/>
      <c r="AA3487" s="37"/>
      <c r="AB3487" s="37"/>
      <c r="AC3487" s="37"/>
      <c r="AD3487" s="37"/>
      <c r="AE3487" s="37"/>
      <c r="AT3487" s="20" t="s">
        <v>372</v>
      </c>
      <c r="AU3487" s="20" t="s">
        <v>85</v>
      </c>
    </row>
    <row r="3488" spans="1:65" s="13" customFormat="1" ht="22.5">
      <c r="B3488" s="196"/>
      <c r="C3488" s="197"/>
      <c r="D3488" s="189" t="s">
        <v>178</v>
      </c>
      <c r="E3488" s="198" t="s">
        <v>21</v>
      </c>
      <c r="F3488" s="199" t="s">
        <v>4077</v>
      </c>
      <c r="G3488" s="197"/>
      <c r="H3488" s="200">
        <v>160</v>
      </c>
      <c r="I3488" s="201"/>
      <c r="J3488" s="197"/>
      <c r="K3488" s="197"/>
      <c r="L3488" s="202"/>
      <c r="M3488" s="203"/>
      <c r="N3488" s="204"/>
      <c r="O3488" s="204"/>
      <c r="P3488" s="204"/>
      <c r="Q3488" s="204"/>
      <c r="R3488" s="204"/>
      <c r="S3488" s="204"/>
      <c r="T3488" s="205"/>
      <c r="AT3488" s="206" t="s">
        <v>178</v>
      </c>
      <c r="AU3488" s="206" t="s">
        <v>85</v>
      </c>
      <c r="AV3488" s="13" t="s">
        <v>87</v>
      </c>
      <c r="AW3488" s="13" t="s">
        <v>38</v>
      </c>
      <c r="AX3488" s="13" t="s">
        <v>77</v>
      </c>
      <c r="AY3488" s="206" t="s">
        <v>165</v>
      </c>
    </row>
    <row r="3489" spans="1:65" s="14" customFormat="1" ht="11.25">
      <c r="B3489" s="207"/>
      <c r="C3489" s="208"/>
      <c r="D3489" s="189" t="s">
        <v>178</v>
      </c>
      <c r="E3489" s="209" t="s">
        <v>21</v>
      </c>
      <c r="F3489" s="210" t="s">
        <v>180</v>
      </c>
      <c r="G3489" s="208"/>
      <c r="H3489" s="211">
        <v>160</v>
      </c>
      <c r="I3489" s="212"/>
      <c r="J3489" s="208"/>
      <c r="K3489" s="208"/>
      <c r="L3489" s="213"/>
      <c r="M3489" s="214"/>
      <c r="N3489" s="215"/>
      <c r="O3489" s="215"/>
      <c r="P3489" s="215"/>
      <c r="Q3489" s="215"/>
      <c r="R3489" s="215"/>
      <c r="S3489" s="215"/>
      <c r="T3489" s="216"/>
      <c r="AT3489" s="217" t="s">
        <v>178</v>
      </c>
      <c r="AU3489" s="217" t="s">
        <v>85</v>
      </c>
      <c r="AV3489" s="14" t="s">
        <v>172</v>
      </c>
      <c r="AW3489" s="14" t="s">
        <v>38</v>
      </c>
      <c r="AX3489" s="14" t="s">
        <v>85</v>
      </c>
      <c r="AY3489" s="217" t="s">
        <v>165</v>
      </c>
    </row>
    <row r="3490" spans="1:65" s="2" customFormat="1" ht="16.5" customHeight="1">
      <c r="A3490" s="37"/>
      <c r="B3490" s="38"/>
      <c r="C3490" s="176" t="s">
        <v>4078</v>
      </c>
      <c r="D3490" s="176" t="s">
        <v>167</v>
      </c>
      <c r="E3490" s="177" t="s">
        <v>4079</v>
      </c>
      <c r="F3490" s="178" t="s">
        <v>4080</v>
      </c>
      <c r="G3490" s="179" t="s">
        <v>4065</v>
      </c>
      <c r="H3490" s="180">
        <v>40</v>
      </c>
      <c r="I3490" s="181"/>
      <c r="J3490" s="182">
        <f>ROUND(I3490*H3490,2)</f>
        <v>0</v>
      </c>
      <c r="K3490" s="178" t="s">
        <v>171</v>
      </c>
      <c r="L3490" s="42"/>
      <c r="M3490" s="183" t="s">
        <v>21</v>
      </c>
      <c r="N3490" s="184" t="s">
        <v>48</v>
      </c>
      <c r="O3490" s="67"/>
      <c r="P3490" s="185">
        <f>O3490*H3490</f>
        <v>0</v>
      </c>
      <c r="Q3490" s="185">
        <v>0</v>
      </c>
      <c r="R3490" s="185">
        <f>Q3490*H3490</f>
        <v>0</v>
      </c>
      <c r="S3490" s="185">
        <v>0</v>
      </c>
      <c r="T3490" s="186">
        <f>S3490*H3490</f>
        <v>0</v>
      </c>
      <c r="U3490" s="37"/>
      <c r="V3490" s="37"/>
      <c r="W3490" s="37"/>
      <c r="X3490" s="37"/>
      <c r="Y3490" s="37"/>
      <c r="Z3490" s="37"/>
      <c r="AA3490" s="37"/>
      <c r="AB3490" s="37"/>
      <c r="AC3490" s="37"/>
      <c r="AD3490" s="37"/>
      <c r="AE3490" s="37"/>
      <c r="AR3490" s="187" t="s">
        <v>3737</v>
      </c>
      <c r="AT3490" s="187" t="s">
        <v>167</v>
      </c>
      <c r="AU3490" s="187" t="s">
        <v>85</v>
      </c>
      <c r="AY3490" s="20" t="s">
        <v>165</v>
      </c>
      <c r="BE3490" s="188">
        <f>IF(N3490="základní",J3490,0)</f>
        <v>0</v>
      </c>
      <c r="BF3490" s="188">
        <f>IF(N3490="snížená",J3490,0)</f>
        <v>0</v>
      </c>
      <c r="BG3490" s="188">
        <f>IF(N3490="zákl. přenesená",J3490,0)</f>
        <v>0</v>
      </c>
      <c r="BH3490" s="188">
        <f>IF(N3490="sníž. přenesená",J3490,0)</f>
        <v>0</v>
      </c>
      <c r="BI3490" s="188">
        <f>IF(N3490="nulová",J3490,0)</f>
        <v>0</v>
      </c>
      <c r="BJ3490" s="20" t="s">
        <v>85</v>
      </c>
      <c r="BK3490" s="188">
        <f>ROUND(I3490*H3490,2)</f>
        <v>0</v>
      </c>
      <c r="BL3490" s="20" t="s">
        <v>3737</v>
      </c>
      <c r="BM3490" s="187" t="s">
        <v>4081</v>
      </c>
    </row>
    <row r="3491" spans="1:65" s="2" customFormat="1" ht="19.5">
      <c r="A3491" s="37"/>
      <c r="B3491" s="38"/>
      <c r="C3491" s="39"/>
      <c r="D3491" s="189" t="s">
        <v>174</v>
      </c>
      <c r="E3491" s="39"/>
      <c r="F3491" s="190" t="s">
        <v>4082</v>
      </c>
      <c r="G3491" s="39"/>
      <c r="H3491" s="39"/>
      <c r="I3491" s="191"/>
      <c r="J3491" s="39"/>
      <c r="K3491" s="39"/>
      <c r="L3491" s="42"/>
      <c r="M3491" s="192"/>
      <c r="N3491" s="193"/>
      <c r="O3491" s="67"/>
      <c r="P3491" s="67"/>
      <c r="Q3491" s="67"/>
      <c r="R3491" s="67"/>
      <c r="S3491" s="67"/>
      <c r="T3491" s="68"/>
      <c r="U3491" s="37"/>
      <c r="V3491" s="37"/>
      <c r="W3491" s="37"/>
      <c r="X3491" s="37"/>
      <c r="Y3491" s="37"/>
      <c r="Z3491" s="37"/>
      <c r="AA3491" s="37"/>
      <c r="AB3491" s="37"/>
      <c r="AC3491" s="37"/>
      <c r="AD3491" s="37"/>
      <c r="AE3491" s="37"/>
      <c r="AT3491" s="20" t="s">
        <v>174</v>
      </c>
      <c r="AU3491" s="20" t="s">
        <v>85</v>
      </c>
    </row>
    <row r="3492" spans="1:65" s="2" customFormat="1" ht="11.25">
      <c r="A3492" s="37"/>
      <c r="B3492" s="38"/>
      <c r="C3492" s="39"/>
      <c r="D3492" s="194" t="s">
        <v>176</v>
      </c>
      <c r="E3492" s="39"/>
      <c r="F3492" s="195" t="s">
        <v>4083</v>
      </c>
      <c r="G3492" s="39"/>
      <c r="H3492" s="39"/>
      <c r="I3492" s="191"/>
      <c r="J3492" s="39"/>
      <c r="K3492" s="39"/>
      <c r="L3492" s="42"/>
      <c r="M3492" s="192"/>
      <c r="N3492" s="193"/>
      <c r="O3492" s="67"/>
      <c r="P3492" s="67"/>
      <c r="Q3492" s="67"/>
      <c r="R3492" s="67"/>
      <c r="S3492" s="67"/>
      <c r="T3492" s="68"/>
      <c r="U3492" s="37"/>
      <c r="V3492" s="37"/>
      <c r="W3492" s="37"/>
      <c r="X3492" s="37"/>
      <c r="Y3492" s="37"/>
      <c r="Z3492" s="37"/>
      <c r="AA3492" s="37"/>
      <c r="AB3492" s="37"/>
      <c r="AC3492" s="37"/>
      <c r="AD3492" s="37"/>
      <c r="AE3492" s="37"/>
      <c r="AT3492" s="20" t="s">
        <v>176</v>
      </c>
      <c r="AU3492" s="20" t="s">
        <v>85</v>
      </c>
    </row>
    <row r="3493" spans="1:65" s="2" customFormat="1" ht="48.75">
      <c r="A3493" s="37"/>
      <c r="B3493" s="38"/>
      <c r="C3493" s="39"/>
      <c r="D3493" s="189" t="s">
        <v>372</v>
      </c>
      <c r="E3493" s="39"/>
      <c r="F3493" s="249" t="s">
        <v>4069</v>
      </c>
      <c r="G3493" s="39"/>
      <c r="H3493" s="39"/>
      <c r="I3493" s="191"/>
      <c r="J3493" s="39"/>
      <c r="K3493" s="39"/>
      <c r="L3493" s="42"/>
      <c r="M3493" s="192"/>
      <c r="N3493" s="193"/>
      <c r="O3493" s="67"/>
      <c r="P3493" s="67"/>
      <c r="Q3493" s="67"/>
      <c r="R3493" s="67"/>
      <c r="S3493" s="67"/>
      <c r="T3493" s="68"/>
      <c r="U3493" s="37"/>
      <c r="V3493" s="37"/>
      <c r="W3493" s="37"/>
      <c r="X3493" s="37"/>
      <c r="Y3493" s="37"/>
      <c r="Z3493" s="37"/>
      <c r="AA3493" s="37"/>
      <c r="AB3493" s="37"/>
      <c r="AC3493" s="37"/>
      <c r="AD3493" s="37"/>
      <c r="AE3493" s="37"/>
      <c r="AT3493" s="20" t="s">
        <v>372</v>
      </c>
      <c r="AU3493" s="20" t="s">
        <v>85</v>
      </c>
    </row>
    <row r="3494" spans="1:65" s="13" customFormat="1" ht="11.25">
      <c r="B3494" s="196"/>
      <c r="C3494" s="197"/>
      <c r="D3494" s="189" t="s">
        <v>178</v>
      </c>
      <c r="E3494" s="198" t="s">
        <v>21</v>
      </c>
      <c r="F3494" s="199" t="s">
        <v>4084</v>
      </c>
      <c r="G3494" s="197"/>
      <c r="H3494" s="200">
        <v>40</v>
      </c>
      <c r="I3494" s="201"/>
      <c r="J3494" s="197"/>
      <c r="K3494" s="197"/>
      <c r="L3494" s="202"/>
      <c r="M3494" s="203"/>
      <c r="N3494" s="204"/>
      <c r="O3494" s="204"/>
      <c r="P3494" s="204"/>
      <c r="Q3494" s="204"/>
      <c r="R3494" s="204"/>
      <c r="S3494" s="204"/>
      <c r="T3494" s="205"/>
      <c r="AT3494" s="206" t="s">
        <v>178</v>
      </c>
      <c r="AU3494" s="206" t="s">
        <v>85</v>
      </c>
      <c r="AV3494" s="13" t="s">
        <v>87</v>
      </c>
      <c r="AW3494" s="13" t="s">
        <v>38</v>
      </c>
      <c r="AX3494" s="13" t="s">
        <v>77</v>
      </c>
      <c r="AY3494" s="206" t="s">
        <v>165</v>
      </c>
    </row>
    <row r="3495" spans="1:65" s="14" customFormat="1" ht="11.25">
      <c r="B3495" s="207"/>
      <c r="C3495" s="208"/>
      <c r="D3495" s="189" t="s">
        <v>178</v>
      </c>
      <c r="E3495" s="209" t="s">
        <v>21</v>
      </c>
      <c r="F3495" s="210" t="s">
        <v>180</v>
      </c>
      <c r="G3495" s="208"/>
      <c r="H3495" s="211">
        <v>40</v>
      </c>
      <c r="I3495" s="212"/>
      <c r="J3495" s="208"/>
      <c r="K3495" s="208"/>
      <c r="L3495" s="213"/>
      <c r="M3495" s="214"/>
      <c r="N3495" s="215"/>
      <c r="O3495" s="215"/>
      <c r="P3495" s="215"/>
      <c r="Q3495" s="215"/>
      <c r="R3495" s="215"/>
      <c r="S3495" s="215"/>
      <c r="T3495" s="216"/>
      <c r="AT3495" s="217" t="s">
        <v>178</v>
      </c>
      <c r="AU3495" s="217" t="s">
        <v>85</v>
      </c>
      <c r="AV3495" s="14" t="s">
        <v>172</v>
      </c>
      <c r="AW3495" s="14" t="s">
        <v>38</v>
      </c>
      <c r="AX3495" s="14" t="s">
        <v>85</v>
      </c>
      <c r="AY3495" s="217" t="s">
        <v>165</v>
      </c>
    </row>
    <row r="3496" spans="1:65" s="2" customFormat="1" ht="16.5" customHeight="1">
      <c r="A3496" s="37"/>
      <c r="B3496" s="38"/>
      <c r="C3496" s="176" t="s">
        <v>4085</v>
      </c>
      <c r="D3496" s="176" t="s">
        <v>167</v>
      </c>
      <c r="E3496" s="177" t="s">
        <v>4086</v>
      </c>
      <c r="F3496" s="178" t="s">
        <v>4087</v>
      </c>
      <c r="G3496" s="179" t="s">
        <v>4065</v>
      </c>
      <c r="H3496" s="180">
        <v>40</v>
      </c>
      <c r="I3496" s="181"/>
      <c r="J3496" s="182">
        <f>ROUND(I3496*H3496,2)</f>
        <v>0</v>
      </c>
      <c r="K3496" s="178" t="s">
        <v>171</v>
      </c>
      <c r="L3496" s="42"/>
      <c r="M3496" s="183" t="s">
        <v>21</v>
      </c>
      <c r="N3496" s="184" t="s">
        <v>48</v>
      </c>
      <c r="O3496" s="67"/>
      <c r="P3496" s="185">
        <f>O3496*H3496</f>
        <v>0</v>
      </c>
      <c r="Q3496" s="185">
        <v>0</v>
      </c>
      <c r="R3496" s="185">
        <f>Q3496*H3496</f>
        <v>0</v>
      </c>
      <c r="S3496" s="185">
        <v>0</v>
      </c>
      <c r="T3496" s="186">
        <f>S3496*H3496</f>
        <v>0</v>
      </c>
      <c r="U3496" s="37"/>
      <c r="V3496" s="37"/>
      <c r="W3496" s="37"/>
      <c r="X3496" s="37"/>
      <c r="Y3496" s="37"/>
      <c r="Z3496" s="37"/>
      <c r="AA3496" s="37"/>
      <c r="AB3496" s="37"/>
      <c r="AC3496" s="37"/>
      <c r="AD3496" s="37"/>
      <c r="AE3496" s="37"/>
      <c r="AR3496" s="187" t="s">
        <v>3737</v>
      </c>
      <c r="AT3496" s="187" t="s">
        <v>167</v>
      </c>
      <c r="AU3496" s="187" t="s">
        <v>85</v>
      </c>
      <c r="AY3496" s="20" t="s">
        <v>165</v>
      </c>
      <c r="BE3496" s="188">
        <f>IF(N3496="základní",J3496,0)</f>
        <v>0</v>
      </c>
      <c r="BF3496" s="188">
        <f>IF(N3496="snížená",J3496,0)</f>
        <v>0</v>
      </c>
      <c r="BG3496" s="188">
        <f>IF(N3496="zákl. přenesená",J3496,0)</f>
        <v>0</v>
      </c>
      <c r="BH3496" s="188">
        <f>IF(N3496="sníž. přenesená",J3496,0)</f>
        <v>0</v>
      </c>
      <c r="BI3496" s="188">
        <f>IF(N3496="nulová",J3496,0)</f>
        <v>0</v>
      </c>
      <c r="BJ3496" s="20" t="s">
        <v>85</v>
      </c>
      <c r="BK3496" s="188">
        <f>ROUND(I3496*H3496,2)</f>
        <v>0</v>
      </c>
      <c r="BL3496" s="20" t="s">
        <v>3737</v>
      </c>
      <c r="BM3496" s="187" t="s">
        <v>4088</v>
      </c>
    </row>
    <row r="3497" spans="1:65" s="2" customFormat="1" ht="19.5">
      <c r="A3497" s="37"/>
      <c r="B3497" s="38"/>
      <c r="C3497" s="39"/>
      <c r="D3497" s="189" t="s">
        <v>174</v>
      </c>
      <c r="E3497" s="39"/>
      <c r="F3497" s="190" t="s">
        <v>4089</v>
      </c>
      <c r="G3497" s="39"/>
      <c r="H3497" s="39"/>
      <c r="I3497" s="191"/>
      <c r="J3497" s="39"/>
      <c r="K3497" s="39"/>
      <c r="L3497" s="42"/>
      <c r="M3497" s="192"/>
      <c r="N3497" s="193"/>
      <c r="O3497" s="67"/>
      <c r="P3497" s="67"/>
      <c r="Q3497" s="67"/>
      <c r="R3497" s="67"/>
      <c r="S3497" s="67"/>
      <c r="T3497" s="68"/>
      <c r="U3497" s="37"/>
      <c r="V3497" s="37"/>
      <c r="W3497" s="37"/>
      <c r="X3497" s="37"/>
      <c r="Y3497" s="37"/>
      <c r="Z3497" s="37"/>
      <c r="AA3497" s="37"/>
      <c r="AB3497" s="37"/>
      <c r="AC3497" s="37"/>
      <c r="AD3497" s="37"/>
      <c r="AE3497" s="37"/>
      <c r="AT3497" s="20" t="s">
        <v>174</v>
      </c>
      <c r="AU3497" s="20" t="s">
        <v>85</v>
      </c>
    </row>
    <row r="3498" spans="1:65" s="2" customFormat="1" ht="11.25">
      <c r="A3498" s="37"/>
      <c r="B3498" s="38"/>
      <c r="C3498" s="39"/>
      <c r="D3498" s="194" t="s">
        <v>176</v>
      </c>
      <c r="E3498" s="39"/>
      <c r="F3498" s="195" t="s">
        <v>4090</v>
      </c>
      <c r="G3498" s="39"/>
      <c r="H3498" s="39"/>
      <c r="I3498" s="191"/>
      <c r="J3498" s="39"/>
      <c r="K3498" s="39"/>
      <c r="L3498" s="42"/>
      <c r="M3498" s="192"/>
      <c r="N3498" s="193"/>
      <c r="O3498" s="67"/>
      <c r="P3498" s="67"/>
      <c r="Q3498" s="67"/>
      <c r="R3498" s="67"/>
      <c r="S3498" s="67"/>
      <c r="T3498" s="68"/>
      <c r="U3498" s="37"/>
      <c r="V3498" s="37"/>
      <c r="W3498" s="37"/>
      <c r="X3498" s="37"/>
      <c r="Y3498" s="37"/>
      <c r="Z3498" s="37"/>
      <c r="AA3498" s="37"/>
      <c r="AB3498" s="37"/>
      <c r="AC3498" s="37"/>
      <c r="AD3498" s="37"/>
      <c r="AE3498" s="37"/>
      <c r="AT3498" s="20" t="s">
        <v>176</v>
      </c>
      <c r="AU3498" s="20" t="s">
        <v>85</v>
      </c>
    </row>
    <row r="3499" spans="1:65" s="2" customFormat="1" ht="48.75">
      <c r="A3499" s="37"/>
      <c r="B3499" s="38"/>
      <c r="C3499" s="39"/>
      <c r="D3499" s="189" t="s">
        <v>372</v>
      </c>
      <c r="E3499" s="39"/>
      <c r="F3499" s="249" t="s">
        <v>4069</v>
      </c>
      <c r="G3499" s="39"/>
      <c r="H3499" s="39"/>
      <c r="I3499" s="191"/>
      <c r="J3499" s="39"/>
      <c r="K3499" s="39"/>
      <c r="L3499" s="42"/>
      <c r="M3499" s="192"/>
      <c r="N3499" s="193"/>
      <c r="O3499" s="67"/>
      <c r="P3499" s="67"/>
      <c r="Q3499" s="67"/>
      <c r="R3499" s="67"/>
      <c r="S3499" s="67"/>
      <c r="T3499" s="68"/>
      <c r="U3499" s="37"/>
      <c r="V3499" s="37"/>
      <c r="W3499" s="37"/>
      <c r="X3499" s="37"/>
      <c r="Y3499" s="37"/>
      <c r="Z3499" s="37"/>
      <c r="AA3499" s="37"/>
      <c r="AB3499" s="37"/>
      <c r="AC3499" s="37"/>
      <c r="AD3499" s="37"/>
      <c r="AE3499" s="37"/>
      <c r="AT3499" s="20" t="s">
        <v>372</v>
      </c>
      <c r="AU3499" s="20" t="s">
        <v>85</v>
      </c>
    </row>
    <row r="3500" spans="1:65" s="13" customFormat="1" ht="11.25">
      <c r="B3500" s="196"/>
      <c r="C3500" s="197"/>
      <c r="D3500" s="189" t="s">
        <v>178</v>
      </c>
      <c r="E3500" s="198" t="s">
        <v>21</v>
      </c>
      <c r="F3500" s="199" t="s">
        <v>4084</v>
      </c>
      <c r="G3500" s="197"/>
      <c r="H3500" s="200">
        <v>40</v>
      </c>
      <c r="I3500" s="201"/>
      <c r="J3500" s="197"/>
      <c r="K3500" s="197"/>
      <c r="L3500" s="202"/>
      <c r="M3500" s="203"/>
      <c r="N3500" s="204"/>
      <c r="O3500" s="204"/>
      <c r="P3500" s="204"/>
      <c r="Q3500" s="204"/>
      <c r="R3500" s="204"/>
      <c r="S3500" s="204"/>
      <c r="T3500" s="205"/>
      <c r="AT3500" s="206" t="s">
        <v>178</v>
      </c>
      <c r="AU3500" s="206" t="s">
        <v>85</v>
      </c>
      <c r="AV3500" s="13" t="s">
        <v>87</v>
      </c>
      <c r="AW3500" s="13" t="s">
        <v>38</v>
      </c>
      <c r="AX3500" s="13" t="s">
        <v>77</v>
      </c>
      <c r="AY3500" s="206" t="s">
        <v>165</v>
      </c>
    </row>
    <row r="3501" spans="1:65" s="14" customFormat="1" ht="11.25">
      <c r="B3501" s="207"/>
      <c r="C3501" s="208"/>
      <c r="D3501" s="189" t="s">
        <v>178</v>
      </c>
      <c r="E3501" s="209" t="s">
        <v>21</v>
      </c>
      <c r="F3501" s="210" t="s">
        <v>180</v>
      </c>
      <c r="G3501" s="208"/>
      <c r="H3501" s="211">
        <v>40</v>
      </c>
      <c r="I3501" s="212"/>
      <c r="J3501" s="208"/>
      <c r="K3501" s="208"/>
      <c r="L3501" s="213"/>
      <c r="M3501" s="214"/>
      <c r="N3501" s="215"/>
      <c r="O3501" s="215"/>
      <c r="P3501" s="215"/>
      <c r="Q3501" s="215"/>
      <c r="R3501" s="215"/>
      <c r="S3501" s="215"/>
      <c r="T3501" s="216"/>
      <c r="AT3501" s="217" t="s">
        <v>178</v>
      </c>
      <c r="AU3501" s="217" t="s">
        <v>85</v>
      </c>
      <c r="AV3501" s="14" t="s">
        <v>172</v>
      </c>
      <c r="AW3501" s="14" t="s">
        <v>38</v>
      </c>
      <c r="AX3501" s="14" t="s">
        <v>85</v>
      </c>
      <c r="AY3501" s="217" t="s">
        <v>165</v>
      </c>
    </row>
    <row r="3502" spans="1:65" s="2" customFormat="1" ht="21.75" customHeight="1">
      <c r="A3502" s="37"/>
      <c r="B3502" s="38"/>
      <c r="C3502" s="176" t="s">
        <v>4091</v>
      </c>
      <c r="D3502" s="176" t="s">
        <v>167</v>
      </c>
      <c r="E3502" s="177" t="s">
        <v>4092</v>
      </c>
      <c r="F3502" s="178" t="s">
        <v>4093</v>
      </c>
      <c r="G3502" s="179" t="s">
        <v>4065</v>
      </c>
      <c r="H3502" s="180">
        <v>120</v>
      </c>
      <c r="I3502" s="181"/>
      <c r="J3502" s="182">
        <f>ROUND(I3502*H3502,2)</f>
        <v>0</v>
      </c>
      <c r="K3502" s="178" t="s">
        <v>171</v>
      </c>
      <c r="L3502" s="42"/>
      <c r="M3502" s="183" t="s">
        <v>21</v>
      </c>
      <c r="N3502" s="184" t="s">
        <v>48</v>
      </c>
      <c r="O3502" s="67"/>
      <c r="P3502" s="185">
        <f>O3502*H3502</f>
        <v>0</v>
      </c>
      <c r="Q3502" s="185">
        <v>0</v>
      </c>
      <c r="R3502" s="185">
        <f>Q3502*H3502</f>
        <v>0</v>
      </c>
      <c r="S3502" s="185">
        <v>0</v>
      </c>
      <c r="T3502" s="186">
        <f>S3502*H3502</f>
        <v>0</v>
      </c>
      <c r="U3502" s="37"/>
      <c r="V3502" s="37"/>
      <c r="W3502" s="37"/>
      <c r="X3502" s="37"/>
      <c r="Y3502" s="37"/>
      <c r="Z3502" s="37"/>
      <c r="AA3502" s="37"/>
      <c r="AB3502" s="37"/>
      <c r="AC3502" s="37"/>
      <c r="AD3502" s="37"/>
      <c r="AE3502" s="37"/>
      <c r="AR3502" s="187" t="s">
        <v>3737</v>
      </c>
      <c r="AT3502" s="187" t="s">
        <v>167</v>
      </c>
      <c r="AU3502" s="187" t="s">
        <v>85</v>
      </c>
      <c r="AY3502" s="20" t="s">
        <v>165</v>
      </c>
      <c r="BE3502" s="188">
        <f>IF(N3502="základní",J3502,0)</f>
        <v>0</v>
      </c>
      <c r="BF3502" s="188">
        <f>IF(N3502="snížená",J3502,0)</f>
        <v>0</v>
      </c>
      <c r="BG3502" s="188">
        <f>IF(N3502="zákl. přenesená",J3502,0)</f>
        <v>0</v>
      </c>
      <c r="BH3502" s="188">
        <f>IF(N3502="sníž. přenesená",J3502,0)</f>
        <v>0</v>
      </c>
      <c r="BI3502" s="188">
        <f>IF(N3502="nulová",J3502,0)</f>
        <v>0</v>
      </c>
      <c r="BJ3502" s="20" t="s">
        <v>85</v>
      </c>
      <c r="BK3502" s="188">
        <f>ROUND(I3502*H3502,2)</f>
        <v>0</v>
      </c>
      <c r="BL3502" s="20" t="s">
        <v>3737</v>
      </c>
      <c r="BM3502" s="187" t="s">
        <v>4094</v>
      </c>
    </row>
    <row r="3503" spans="1:65" s="2" customFormat="1" ht="19.5">
      <c r="A3503" s="37"/>
      <c r="B3503" s="38"/>
      <c r="C3503" s="39"/>
      <c r="D3503" s="189" t="s">
        <v>174</v>
      </c>
      <c r="E3503" s="39"/>
      <c r="F3503" s="190" t="s">
        <v>4095</v>
      </c>
      <c r="G3503" s="39"/>
      <c r="H3503" s="39"/>
      <c r="I3503" s="191"/>
      <c r="J3503" s="39"/>
      <c r="K3503" s="39"/>
      <c r="L3503" s="42"/>
      <c r="M3503" s="192"/>
      <c r="N3503" s="193"/>
      <c r="O3503" s="67"/>
      <c r="P3503" s="67"/>
      <c r="Q3503" s="67"/>
      <c r="R3503" s="67"/>
      <c r="S3503" s="67"/>
      <c r="T3503" s="68"/>
      <c r="U3503" s="37"/>
      <c r="V3503" s="37"/>
      <c r="W3503" s="37"/>
      <c r="X3503" s="37"/>
      <c r="Y3503" s="37"/>
      <c r="Z3503" s="37"/>
      <c r="AA3503" s="37"/>
      <c r="AB3503" s="37"/>
      <c r="AC3503" s="37"/>
      <c r="AD3503" s="37"/>
      <c r="AE3503" s="37"/>
      <c r="AT3503" s="20" t="s">
        <v>174</v>
      </c>
      <c r="AU3503" s="20" t="s">
        <v>85</v>
      </c>
    </row>
    <row r="3504" spans="1:65" s="2" customFormat="1" ht="11.25">
      <c r="A3504" s="37"/>
      <c r="B3504" s="38"/>
      <c r="C3504" s="39"/>
      <c r="D3504" s="194" t="s">
        <v>176</v>
      </c>
      <c r="E3504" s="39"/>
      <c r="F3504" s="195" t="s">
        <v>4096</v>
      </c>
      <c r="G3504" s="39"/>
      <c r="H3504" s="39"/>
      <c r="I3504" s="191"/>
      <c r="J3504" s="39"/>
      <c r="K3504" s="39"/>
      <c r="L3504" s="42"/>
      <c r="M3504" s="192"/>
      <c r="N3504" s="193"/>
      <c r="O3504" s="67"/>
      <c r="P3504" s="67"/>
      <c r="Q3504" s="67"/>
      <c r="R3504" s="67"/>
      <c r="S3504" s="67"/>
      <c r="T3504" s="68"/>
      <c r="U3504" s="37"/>
      <c r="V3504" s="37"/>
      <c r="W3504" s="37"/>
      <c r="X3504" s="37"/>
      <c r="Y3504" s="37"/>
      <c r="Z3504" s="37"/>
      <c r="AA3504" s="37"/>
      <c r="AB3504" s="37"/>
      <c r="AC3504" s="37"/>
      <c r="AD3504" s="37"/>
      <c r="AE3504" s="37"/>
      <c r="AT3504" s="20" t="s">
        <v>176</v>
      </c>
      <c r="AU3504" s="20" t="s">
        <v>85</v>
      </c>
    </row>
    <row r="3505" spans="1:65" s="2" customFormat="1" ht="48.75">
      <c r="A3505" s="37"/>
      <c r="B3505" s="38"/>
      <c r="C3505" s="39"/>
      <c r="D3505" s="189" t="s">
        <v>372</v>
      </c>
      <c r="E3505" s="39"/>
      <c r="F3505" s="249" t="s">
        <v>4069</v>
      </c>
      <c r="G3505" s="39"/>
      <c r="H3505" s="39"/>
      <c r="I3505" s="191"/>
      <c r="J3505" s="39"/>
      <c r="K3505" s="39"/>
      <c r="L3505" s="42"/>
      <c r="M3505" s="192"/>
      <c r="N3505" s="193"/>
      <c r="O3505" s="67"/>
      <c r="P3505" s="67"/>
      <c r="Q3505" s="67"/>
      <c r="R3505" s="67"/>
      <c r="S3505" s="67"/>
      <c r="T3505" s="68"/>
      <c r="U3505" s="37"/>
      <c r="V3505" s="37"/>
      <c r="W3505" s="37"/>
      <c r="X3505" s="37"/>
      <c r="Y3505" s="37"/>
      <c r="Z3505" s="37"/>
      <c r="AA3505" s="37"/>
      <c r="AB3505" s="37"/>
      <c r="AC3505" s="37"/>
      <c r="AD3505" s="37"/>
      <c r="AE3505" s="37"/>
      <c r="AT3505" s="20" t="s">
        <v>372</v>
      </c>
      <c r="AU3505" s="20" t="s">
        <v>85</v>
      </c>
    </row>
    <row r="3506" spans="1:65" s="13" customFormat="1" ht="22.5">
      <c r="B3506" s="196"/>
      <c r="C3506" s="197"/>
      <c r="D3506" s="189" t="s">
        <v>178</v>
      </c>
      <c r="E3506" s="198" t="s">
        <v>21</v>
      </c>
      <c r="F3506" s="199" t="s">
        <v>4070</v>
      </c>
      <c r="G3506" s="197"/>
      <c r="H3506" s="200">
        <v>120</v>
      </c>
      <c r="I3506" s="201"/>
      <c r="J3506" s="197"/>
      <c r="K3506" s="197"/>
      <c r="L3506" s="202"/>
      <c r="M3506" s="203"/>
      <c r="N3506" s="204"/>
      <c r="O3506" s="204"/>
      <c r="P3506" s="204"/>
      <c r="Q3506" s="204"/>
      <c r="R3506" s="204"/>
      <c r="S3506" s="204"/>
      <c r="T3506" s="205"/>
      <c r="AT3506" s="206" t="s">
        <v>178</v>
      </c>
      <c r="AU3506" s="206" t="s">
        <v>85</v>
      </c>
      <c r="AV3506" s="13" t="s">
        <v>87</v>
      </c>
      <c r="AW3506" s="13" t="s">
        <v>38</v>
      </c>
      <c r="AX3506" s="13" t="s">
        <v>77</v>
      </c>
      <c r="AY3506" s="206" t="s">
        <v>165</v>
      </c>
    </row>
    <row r="3507" spans="1:65" s="14" customFormat="1" ht="11.25">
      <c r="B3507" s="207"/>
      <c r="C3507" s="208"/>
      <c r="D3507" s="189" t="s">
        <v>178</v>
      </c>
      <c r="E3507" s="209" t="s">
        <v>21</v>
      </c>
      <c r="F3507" s="210" t="s">
        <v>180</v>
      </c>
      <c r="G3507" s="208"/>
      <c r="H3507" s="211">
        <v>120</v>
      </c>
      <c r="I3507" s="212"/>
      <c r="J3507" s="208"/>
      <c r="K3507" s="208"/>
      <c r="L3507" s="213"/>
      <c r="M3507" s="214"/>
      <c r="N3507" s="215"/>
      <c r="O3507" s="215"/>
      <c r="P3507" s="215"/>
      <c r="Q3507" s="215"/>
      <c r="R3507" s="215"/>
      <c r="S3507" s="215"/>
      <c r="T3507" s="216"/>
      <c r="AT3507" s="217" t="s">
        <v>178</v>
      </c>
      <c r="AU3507" s="217" t="s">
        <v>85</v>
      </c>
      <c r="AV3507" s="14" t="s">
        <v>172</v>
      </c>
      <c r="AW3507" s="14" t="s">
        <v>38</v>
      </c>
      <c r="AX3507" s="14" t="s">
        <v>85</v>
      </c>
      <c r="AY3507" s="217" t="s">
        <v>165</v>
      </c>
    </row>
    <row r="3508" spans="1:65" s="12" customFormat="1" ht="25.9" customHeight="1">
      <c r="B3508" s="160"/>
      <c r="C3508" s="161"/>
      <c r="D3508" s="162" t="s">
        <v>76</v>
      </c>
      <c r="E3508" s="163" t="s">
        <v>4097</v>
      </c>
      <c r="F3508" s="163" t="s">
        <v>4098</v>
      </c>
      <c r="G3508" s="161"/>
      <c r="H3508" s="161"/>
      <c r="I3508" s="164"/>
      <c r="J3508" s="165">
        <f>BK3508</f>
        <v>0</v>
      </c>
      <c r="K3508" s="161"/>
      <c r="L3508" s="166"/>
      <c r="M3508" s="167"/>
      <c r="N3508" s="168"/>
      <c r="O3508" s="168"/>
      <c r="P3508" s="169">
        <f>SUM(P3509:P3583)</f>
        <v>0</v>
      </c>
      <c r="Q3508" s="168"/>
      <c r="R3508" s="169">
        <f>SUM(R3509:R3583)</f>
        <v>0</v>
      </c>
      <c r="S3508" s="168"/>
      <c r="T3508" s="170">
        <f>SUM(T3509:T3583)</f>
        <v>0</v>
      </c>
      <c r="AR3508" s="171" t="s">
        <v>172</v>
      </c>
      <c r="AT3508" s="172" t="s">
        <v>76</v>
      </c>
      <c r="AU3508" s="172" t="s">
        <v>77</v>
      </c>
      <c r="AY3508" s="171" t="s">
        <v>165</v>
      </c>
      <c r="BK3508" s="173">
        <f>SUM(BK3509:BK3583)</f>
        <v>0</v>
      </c>
    </row>
    <row r="3509" spans="1:65" s="2" customFormat="1" ht="24.2" customHeight="1">
      <c r="A3509" s="37"/>
      <c r="B3509" s="38"/>
      <c r="C3509" s="176" t="s">
        <v>4099</v>
      </c>
      <c r="D3509" s="176" t="s">
        <v>167</v>
      </c>
      <c r="E3509" s="177" t="s">
        <v>1084</v>
      </c>
      <c r="F3509" s="178" t="s">
        <v>4100</v>
      </c>
      <c r="G3509" s="179" t="s">
        <v>297</v>
      </c>
      <c r="H3509" s="180">
        <v>1</v>
      </c>
      <c r="I3509" s="181"/>
      <c r="J3509" s="182">
        <f>ROUND(I3509*H3509,2)</f>
        <v>0</v>
      </c>
      <c r="K3509" s="178" t="s">
        <v>21</v>
      </c>
      <c r="L3509" s="42"/>
      <c r="M3509" s="183" t="s">
        <v>21</v>
      </c>
      <c r="N3509" s="184" t="s">
        <v>48</v>
      </c>
      <c r="O3509" s="67"/>
      <c r="P3509" s="185">
        <f>O3509*H3509</f>
        <v>0</v>
      </c>
      <c r="Q3509" s="185">
        <v>0</v>
      </c>
      <c r="R3509" s="185">
        <f>Q3509*H3509</f>
        <v>0</v>
      </c>
      <c r="S3509" s="185">
        <v>0</v>
      </c>
      <c r="T3509" s="186">
        <f>S3509*H3509</f>
        <v>0</v>
      </c>
      <c r="U3509" s="37"/>
      <c r="V3509" s="37"/>
      <c r="W3509" s="37"/>
      <c r="X3509" s="37"/>
      <c r="Y3509" s="37"/>
      <c r="Z3509" s="37"/>
      <c r="AA3509" s="37"/>
      <c r="AB3509" s="37"/>
      <c r="AC3509" s="37"/>
      <c r="AD3509" s="37"/>
      <c r="AE3509" s="37"/>
      <c r="AR3509" s="187" t="s">
        <v>3737</v>
      </c>
      <c r="AT3509" s="187" t="s">
        <v>167</v>
      </c>
      <c r="AU3509" s="187" t="s">
        <v>85</v>
      </c>
      <c r="AY3509" s="20" t="s">
        <v>165</v>
      </c>
      <c r="BE3509" s="188">
        <f>IF(N3509="základní",J3509,0)</f>
        <v>0</v>
      </c>
      <c r="BF3509" s="188">
        <f>IF(N3509="snížená",J3509,0)</f>
        <v>0</v>
      </c>
      <c r="BG3509" s="188">
        <f>IF(N3509="zákl. přenesená",J3509,0)</f>
        <v>0</v>
      </c>
      <c r="BH3509" s="188">
        <f>IF(N3509="sníž. přenesená",J3509,0)</f>
        <v>0</v>
      </c>
      <c r="BI3509" s="188">
        <f>IF(N3509="nulová",J3509,0)</f>
        <v>0</v>
      </c>
      <c r="BJ3509" s="20" t="s">
        <v>85</v>
      </c>
      <c r="BK3509" s="188">
        <f>ROUND(I3509*H3509,2)</f>
        <v>0</v>
      </c>
      <c r="BL3509" s="20" t="s">
        <v>3737</v>
      </c>
      <c r="BM3509" s="187" t="s">
        <v>4101</v>
      </c>
    </row>
    <row r="3510" spans="1:65" s="2" customFormat="1" ht="78">
      <c r="A3510" s="37"/>
      <c r="B3510" s="38"/>
      <c r="C3510" s="39"/>
      <c r="D3510" s="189" t="s">
        <v>174</v>
      </c>
      <c r="E3510" s="39"/>
      <c r="F3510" s="190" t="s">
        <v>4102</v>
      </c>
      <c r="G3510" s="39"/>
      <c r="H3510" s="39"/>
      <c r="I3510" s="191"/>
      <c r="J3510" s="39"/>
      <c r="K3510" s="39"/>
      <c r="L3510" s="42"/>
      <c r="M3510" s="192"/>
      <c r="N3510" s="193"/>
      <c r="O3510" s="67"/>
      <c r="P3510" s="67"/>
      <c r="Q3510" s="67"/>
      <c r="R3510" s="67"/>
      <c r="S3510" s="67"/>
      <c r="T3510" s="68"/>
      <c r="U3510" s="37"/>
      <c r="V3510" s="37"/>
      <c r="W3510" s="37"/>
      <c r="X3510" s="37"/>
      <c r="Y3510" s="37"/>
      <c r="Z3510" s="37"/>
      <c r="AA3510" s="37"/>
      <c r="AB3510" s="37"/>
      <c r="AC3510" s="37"/>
      <c r="AD3510" s="37"/>
      <c r="AE3510" s="37"/>
      <c r="AT3510" s="20" t="s">
        <v>174</v>
      </c>
      <c r="AU3510" s="20" t="s">
        <v>85</v>
      </c>
    </row>
    <row r="3511" spans="1:65" s="2" customFormat="1" ht="29.25">
      <c r="A3511" s="37"/>
      <c r="B3511" s="38"/>
      <c r="C3511" s="39"/>
      <c r="D3511" s="189" t="s">
        <v>372</v>
      </c>
      <c r="E3511" s="39"/>
      <c r="F3511" s="249" t="s">
        <v>4103</v>
      </c>
      <c r="G3511" s="39"/>
      <c r="H3511" s="39"/>
      <c r="I3511" s="191"/>
      <c r="J3511" s="39"/>
      <c r="K3511" s="39"/>
      <c r="L3511" s="42"/>
      <c r="M3511" s="192"/>
      <c r="N3511" s="193"/>
      <c r="O3511" s="67"/>
      <c r="P3511" s="67"/>
      <c r="Q3511" s="67"/>
      <c r="R3511" s="67"/>
      <c r="S3511" s="67"/>
      <c r="T3511" s="68"/>
      <c r="U3511" s="37"/>
      <c r="V3511" s="37"/>
      <c r="W3511" s="37"/>
      <c r="X3511" s="37"/>
      <c r="Y3511" s="37"/>
      <c r="Z3511" s="37"/>
      <c r="AA3511" s="37"/>
      <c r="AB3511" s="37"/>
      <c r="AC3511" s="37"/>
      <c r="AD3511" s="37"/>
      <c r="AE3511" s="37"/>
      <c r="AT3511" s="20" t="s">
        <v>372</v>
      </c>
      <c r="AU3511" s="20" t="s">
        <v>85</v>
      </c>
    </row>
    <row r="3512" spans="1:65" s="13" customFormat="1" ht="11.25">
      <c r="B3512" s="196"/>
      <c r="C3512" s="197"/>
      <c r="D3512" s="189" t="s">
        <v>178</v>
      </c>
      <c r="E3512" s="198" t="s">
        <v>21</v>
      </c>
      <c r="F3512" s="199" t="s">
        <v>4104</v>
      </c>
      <c r="G3512" s="197"/>
      <c r="H3512" s="200">
        <v>1</v>
      </c>
      <c r="I3512" s="201"/>
      <c r="J3512" s="197"/>
      <c r="K3512" s="197"/>
      <c r="L3512" s="202"/>
      <c r="M3512" s="203"/>
      <c r="N3512" s="204"/>
      <c r="O3512" s="204"/>
      <c r="P3512" s="204"/>
      <c r="Q3512" s="204"/>
      <c r="R3512" s="204"/>
      <c r="S3512" s="204"/>
      <c r="T3512" s="205"/>
      <c r="AT3512" s="206" t="s">
        <v>178</v>
      </c>
      <c r="AU3512" s="206" t="s">
        <v>85</v>
      </c>
      <c r="AV3512" s="13" t="s">
        <v>87</v>
      </c>
      <c r="AW3512" s="13" t="s">
        <v>38</v>
      </c>
      <c r="AX3512" s="13" t="s">
        <v>77</v>
      </c>
      <c r="AY3512" s="206" t="s">
        <v>165</v>
      </c>
    </row>
    <row r="3513" spans="1:65" s="14" customFormat="1" ht="11.25">
      <c r="B3513" s="207"/>
      <c r="C3513" s="208"/>
      <c r="D3513" s="189" t="s">
        <v>178</v>
      </c>
      <c r="E3513" s="209" t="s">
        <v>21</v>
      </c>
      <c r="F3513" s="210" t="s">
        <v>180</v>
      </c>
      <c r="G3513" s="208"/>
      <c r="H3513" s="211">
        <v>1</v>
      </c>
      <c r="I3513" s="212"/>
      <c r="J3513" s="208"/>
      <c r="K3513" s="208"/>
      <c r="L3513" s="213"/>
      <c r="M3513" s="214"/>
      <c r="N3513" s="215"/>
      <c r="O3513" s="215"/>
      <c r="P3513" s="215"/>
      <c r="Q3513" s="215"/>
      <c r="R3513" s="215"/>
      <c r="S3513" s="215"/>
      <c r="T3513" s="216"/>
      <c r="AT3513" s="217" t="s">
        <v>178</v>
      </c>
      <c r="AU3513" s="217" t="s">
        <v>85</v>
      </c>
      <c r="AV3513" s="14" t="s">
        <v>172</v>
      </c>
      <c r="AW3513" s="14" t="s">
        <v>38</v>
      </c>
      <c r="AX3513" s="14" t="s">
        <v>85</v>
      </c>
      <c r="AY3513" s="217" t="s">
        <v>165</v>
      </c>
    </row>
    <row r="3514" spans="1:65" s="2" customFormat="1" ht="24.2" customHeight="1">
      <c r="A3514" s="37"/>
      <c r="B3514" s="38"/>
      <c r="C3514" s="176" t="s">
        <v>4105</v>
      </c>
      <c r="D3514" s="176" t="s">
        <v>167</v>
      </c>
      <c r="E3514" s="177" t="s">
        <v>1091</v>
      </c>
      <c r="F3514" s="178" t="s">
        <v>4106</v>
      </c>
      <c r="G3514" s="179" t="s">
        <v>297</v>
      </c>
      <c r="H3514" s="180">
        <v>1</v>
      </c>
      <c r="I3514" s="181"/>
      <c r="J3514" s="182">
        <f>ROUND(I3514*H3514,2)</f>
        <v>0</v>
      </c>
      <c r="K3514" s="178" t="s">
        <v>21</v>
      </c>
      <c r="L3514" s="42"/>
      <c r="M3514" s="183" t="s">
        <v>21</v>
      </c>
      <c r="N3514" s="184" t="s">
        <v>48</v>
      </c>
      <c r="O3514" s="67"/>
      <c r="P3514" s="185">
        <f>O3514*H3514</f>
        <v>0</v>
      </c>
      <c r="Q3514" s="185">
        <v>0</v>
      </c>
      <c r="R3514" s="185">
        <f>Q3514*H3514</f>
        <v>0</v>
      </c>
      <c r="S3514" s="185">
        <v>0</v>
      </c>
      <c r="T3514" s="186">
        <f>S3514*H3514</f>
        <v>0</v>
      </c>
      <c r="U3514" s="37"/>
      <c r="V3514" s="37"/>
      <c r="W3514" s="37"/>
      <c r="X3514" s="37"/>
      <c r="Y3514" s="37"/>
      <c r="Z3514" s="37"/>
      <c r="AA3514" s="37"/>
      <c r="AB3514" s="37"/>
      <c r="AC3514" s="37"/>
      <c r="AD3514" s="37"/>
      <c r="AE3514" s="37"/>
      <c r="AR3514" s="187" t="s">
        <v>3737</v>
      </c>
      <c r="AT3514" s="187" t="s">
        <v>167</v>
      </c>
      <c r="AU3514" s="187" t="s">
        <v>85</v>
      </c>
      <c r="AY3514" s="20" t="s">
        <v>165</v>
      </c>
      <c r="BE3514" s="188">
        <f>IF(N3514="základní",J3514,0)</f>
        <v>0</v>
      </c>
      <c r="BF3514" s="188">
        <f>IF(N3514="snížená",J3514,0)</f>
        <v>0</v>
      </c>
      <c r="BG3514" s="188">
        <f>IF(N3514="zákl. přenesená",J3514,0)</f>
        <v>0</v>
      </c>
      <c r="BH3514" s="188">
        <f>IF(N3514="sníž. přenesená",J3514,0)</f>
        <v>0</v>
      </c>
      <c r="BI3514" s="188">
        <f>IF(N3514="nulová",J3514,0)</f>
        <v>0</v>
      </c>
      <c r="BJ3514" s="20" t="s">
        <v>85</v>
      </c>
      <c r="BK3514" s="188">
        <f>ROUND(I3514*H3514,2)</f>
        <v>0</v>
      </c>
      <c r="BL3514" s="20" t="s">
        <v>3737</v>
      </c>
      <c r="BM3514" s="187" t="s">
        <v>4107</v>
      </c>
    </row>
    <row r="3515" spans="1:65" s="2" customFormat="1" ht="204.75">
      <c r="A3515" s="37"/>
      <c r="B3515" s="38"/>
      <c r="C3515" s="39"/>
      <c r="D3515" s="189" t="s">
        <v>174</v>
      </c>
      <c r="E3515" s="39"/>
      <c r="F3515" s="190" t="s">
        <v>4108</v>
      </c>
      <c r="G3515" s="39"/>
      <c r="H3515" s="39"/>
      <c r="I3515" s="191"/>
      <c r="J3515" s="39"/>
      <c r="K3515" s="39"/>
      <c r="L3515" s="42"/>
      <c r="M3515" s="192"/>
      <c r="N3515" s="193"/>
      <c r="O3515" s="67"/>
      <c r="P3515" s="67"/>
      <c r="Q3515" s="67"/>
      <c r="R3515" s="67"/>
      <c r="S3515" s="67"/>
      <c r="T3515" s="68"/>
      <c r="U3515" s="37"/>
      <c r="V3515" s="37"/>
      <c r="W3515" s="37"/>
      <c r="X3515" s="37"/>
      <c r="Y3515" s="37"/>
      <c r="Z3515" s="37"/>
      <c r="AA3515" s="37"/>
      <c r="AB3515" s="37"/>
      <c r="AC3515" s="37"/>
      <c r="AD3515" s="37"/>
      <c r="AE3515" s="37"/>
      <c r="AT3515" s="20" t="s">
        <v>174</v>
      </c>
      <c r="AU3515" s="20" t="s">
        <v>85</v>
      </c>
    </row>
    <row r="3516" spans="1:65" s="2" customFormat="1" ht="39">
      <c r="A3516" s="37"/>
      <c r="B3516" s="38"/>
      <c r="C3516" s="39"/>
      <c r="D3516" s="189" t="s">
        <v>372</v>
      </c>
      <c r="E3516" s="39"/>
      <c r="F3516" s="249" t="s">
        <v>4109</v>
      </c>
      <c r="G3516" s="39"/>
      <c r="H3516" s="39"/>
      <c r="I3516" s="191"/>
      <c r="J3516" s="39"/>
      <c r="K3516" s="39"/>
      <c r="L3516" s="42"/>
      <c r="M3516" s="192"/>
      <c r="N3516" s="193"/>
      <c r="O3516" s="67"/>
      <c r="P3516" s="67"/>
      <c r="Q3516" s="67"/>
      <c r="R3516" s="67"/>
      <c r="S3516" s="67"/>
      <c r="T3516" s="68"/>
      <c r="U3516" s="37"/>
      <c r="V3516" s="37"/>
      <c r="W3516" s="37"/>
      <c r="X3516" s="37"/>
      <c r="Y3516" s="37"/>
      <c r="Z3516" s="37"/>
      <c r="AA3516" s="37"/>
      <c r="AB3516" s="37"/>
      <c r="AC3516" s="37"/>
      <c r="AD3516" s="37"/>
      <c r="AE3516" s="37"/>
      <c r="AT3516" s="20" t="s">
        <v>372</v>
      </c>
      <c r="AU3516" s="20" t="s">
        <v>85</v>
      </c>
    </row>
    <row r="3517" spans="1:65" s="13" customFormat="1" ht="11.25">
      <c r="B3517" s="196"/>
      <c r="C3517" s="197"/>
      <c r="D3517" s="189" t="s">
        <v>178</v>
      </c>
      <c r="E3517" s="198" t="s">
        <v>21</v>
      </c>
      <c r="F3517" s="199" t="s">
        <v>4104</v>
      </c>
      <c r="G3517" s="197"/>
      <c r="H3517" s="200">
        <v>1</v>
      </c>
      <c r="I3517" s="201"/>
      <c r="J3517" s="197"/>
      <c r="K3517" s="197"/>
      <c r="L3517" s="202"/>
      <c r="M3517" s="203"/>
      <c r="N3517" s="204"/>
      <c r="O3517" s="204"/>
      <c r="P3517" s="204"/>
      <c r="Q3517" s="204"/>
      <c r="R3517" s="204"/>
      <c r="S3517" s="204"/>
      <c r="T3517" s="205"/>
      <c r="AT3517" s="206" t="s">
        <v>178</v>
      </c>
      <c r="AU3517" s="206" t="s">
        <v>85</v>
      </c>
      <c r="AV3517" s="13" t="s">
        <v>87</v>
      </c>
      <c r="AW3517" s="13" t="s">
        <v>38</v>
      </c>
      <c r="AX3517" s="13" t="s">
        <v>77</v>
      </c>
      <c r="AY3517" s="206" t="s">
        <v>165</v>
      </c>
    </row>
    <row r="3518" spans="1:65" s="14" customFormat="1" ht="11.25">
      <c r="B3518" s="207"/>
      <c r="C3518" s="208"/>
      <c r="D3518" s="189" t="s">
        <v>178</v>
      </c>
      <c r="E3518" s="209" t="s">
        <v>21</v>
      </c>
      <c r="F3518" s="210" t="s">
        <v>180</v>
      </c>
      <c r="G3518" s="208"/>
      <c r="H3518" s="211">
        <v>1</v>
      </c>
      <c r="I3518" s="212"/>
      <c r="J3518" s="208"/>
      <c r="K3518" s="208"/>
      <c r="L3518" s="213"/>
      <c r="M3518" s="214"/>
      <c r="N3518" s="215"/>
      <c r="O3518" s="215"/>
      <c r="P3518" s="215"/>
      <c r="Q3518" s="215"/>
      <c r="R3518" s="215"/>
      <c r="S3518" s="215"/>
      <c r="T3518" s="216"/>
      <c r="AT3518" s="217" t="s">
        <v>178</v>
      </c>
      <c r="AU3518" s="217" t="s">
        <v>85</v>
      </c>
      <c r="AV3518" s="14" t="s">
        <v>172</v>
      </c>
      <c r="AW3518" s="14" t="s">
        <v>38</v>
      </c>
      <c r="AX3518" s="14" t="s">
        <v>85</v>
      </c>
      <c r="AY3518" s="217" t="s">
        <v>165</v>
      </c>
    </row>
    <row r="3519" spans="1:65" s="2" customFormat="1" ht="24.2" customHeight="1">
      <c r="A3519" s="37"/>
      <c r="B3519" s="38"/>
      <c r="C3519" s="176" t="s">
        <v>4110</v>
      </c>
      <c r="D3519" s="176" t="s">
        <v>167</v>
      </c>
      <c r="E3519" s="177" t="s">
        <v>1097</v>
      </c>
      <c r="F3519" s="178" t="s">
        <v>4111</v>
      </c>
      <c r="G3519" s="179" t="s">
        <v>449</v>
      </c>
      <c r="H3519" s="180">
        <v>8</v>
      </c>
      <c r="I3519" s="181"/>
      <c r="J3519" s="182">
        <f>ROUND(I3519*H3519,2)</f>
        <v>0</v>
      </c>
      <c r="K3519" s="178" t="s">
        <v>21</v>
      </c>
      <c r="L3519" s="42"/>
      <c r="M3519" s="183" t="s">
        <v>21</v>
      </c>
      <c r="N3519" s="184" t="s">
        <v>48</v>
      </c>
      <c r="O3519" s="67"/>
      <c r="P3519" s="185">
        <f>O3519*H3519</f>
        <v>0</v>
      </c>
      <c r="Q3519" s="185">
        <v>0</v>
      </c>
      <c r="R3519" s="185">
        <f>Q3519*H3519</f>
        <v>0</v>
      </c>
      <c r="S3519" s="185">
        <v>0</v>
      </c>
      <c r="T3519" s="186">
        <f>S3519*H3519</f>
        <v>0</v>
      </c>
      <c r="U3519" s="37"/>
      <c r="V3519" s="37"/>
      <c r="W3519" s="37"/>
      <c r="X3519" s="37"/>
      <c r="Y3519" s="37"/>
      <c r="Z3519" s="37"/>
      <c r="AA3519" s="37"/>
      <c r="AB3519" s="37"/>
      <c r="AC3519" s="37"/>
      <c r="AD3519" s="37"/>
      <c r="AE3519" s="37"/>
      <c r="AR3519" s="187" t="s">
        <v>286</v>
      </c>
      <c r="AT3519" s="187" t="s">
        <v>167</v>
      </c>
      <c r="AU3519" s="187" t="s">
        <v>85</v>
      </c>
      <c r="AY3519" s="20" t="s">
        <v>165</v>
      </c>
      <c r="BE3519" s="188">
        <f>IF(N3519="základní",J3519,0)</f>
        <v>0</v>
      </c>
      <c r="BF3519" s="188">
        <f>IF(N3519="snížená",J3519,0)</f>
        <v>0</v>
      </c>
      <c r="BG3519" s="188">
        <f>IF(N3519="zákl. přenesená",J3519,0)</f>
        <v>0</v>
      </c>
      <c r="BH3519" s="188">
        <f>IF(N3519="sníž. přenesená",J3519,0)</f>
        <v>0</v>
      </c>
      <c r="BI3519" s="188">
        <f>IF(N3519="nulová",J3519,0)</f>
        <v>0</v>
      </c>
      <c r="BJ3519" s="20" t="s">
        <v>85</v>
      </c>
      <c r="BK3519" s="188">
        <f>ROUND(I3519*H3519,2)</f>
        <v>0</v>
      </c>
      <c r="BL3519" s="20" t="s">
        <v>286</v>
      </c>
      <c r="BM3519" s="187" t="s">
        <v>4112</v>
      </c>
    </row>
    <row r="3520" spans="1:65" s="2" customFormat="1" ht="19.5">
      <c r="A3520" s="37"/>
      <c r="B3520" s="38"/>
      <c r="C3520" s="39"/>
      <c r="D3520" s="189" t="s">
        <v>174</v>
      </c>
      <c r="E3520" s="39"/>
      <c r="F3520" s="190" t="s">
        <v>4111</v>
      </c>
      <c r="G3520" s="39"/>
      <c r="H3520" s="39"/>
      <c r="I3520" s="191"/>
      <c r="J3520" s="39"/>
      <c r="K3520" s="39"/>
      <c r="L3520" s="42"/>
      <c r="M3520" s="192"/>
      <c r="N3520" s="193"/>
      <c r="O3520" s="67"/>
      <c r="P3520" s="67"/>
      <c r="Q3520" s="67"/>
      <c r="R3520" s="67"/>
      <c r="S3520" s="67"/>
      <c r="T3520" s="68"/>
      <c r="U3520" s="37"/>
      <c r="V3520" s="37"/>
      <c r="W3520" s="37"/>
      <c r="X3520" s="37"/>
      <c r="Y3520" s="37"/>
      <c r="Z3520" s="37"/>
      <c r="AA3520" s="37"/>
      <c r="AB3520" s="37"/>
      <c r="AC3520" s="37"/>
      <c r="AD3520" s="37"/>
      <c r="AE3520" s="37"/>
      <c r="AT3520" s="20" t="s">
        <v>174</v>
      </c>
      <c r="AU3520" s="20" t="s">
        <v>85</v>
      </c>
    </row>
    <row r="3521" spans="1:65" s="13" customFormat="1" ht="11.25">
      <c r="B3521" s="196"/>
      <c r="C3521" s="197"/>
      <c r="D3521" s="189" t="s">
        <v>178</v>
      </c>
      <c r="E3521" s="198" t="s">
        <v>21</v>
      </c>
      <c r="F3521" s="199" t="s">
        <v>4113</v>
      </c>
      <c r="G3521" s="197"/>
      <c r="H3521" s="200">
        <v>1</v>
      </c>
      <c r="I3521" s="201"/>
      <c r="J3521" s="197"/>
      <c r="K3521" s="197"/>
      <c r="L3521" s="202"/>
      <c r="M3521" s="203"/>
      <c r="N3521" s="204"/>
      <c r="O3521" s="204"/>
      <c r="P3521" s="204"/>
      <c r="Q3521" s="204"/>
      <c r="R3521" s="204"/>
      <c r="S3521" s="204"/>
      <c r="T3521" s="205"/>
      <c r="AT3521" s="206" t="s">
        <v>178</v>
      </c>
      <c r="AU3521" s="206" t="s">
        <v>85</v>
      </c>
      <c r="AV3521" s="13" t="s">
        <v>87</v>
      </c>
      <c r="AW3521" s="13" t="s">
        <v>38</v>
      </c>
      <c r="AX3521" s="13" t="s">
        <v>77</v>
      </c>
      <c r="AY3521" s="206" t="s">
        <v>165</v>
      </c>
    </row>
    <row r="3522" spans="1:65" s="13" customFormat="1" ht="11.25">
      <c r="B3522" s="196"/>
      <c r="C3522" s="197"/>
      <c r="D3522" s="189" t="s">
        <v>178</v>
      </c>
      <c r="E3522" s="198" t="s">
        <v>21</v>
      </c>
      <c r="F3522" s="199" t="s">
        <v>4114</v>
      </c>
      <c r="G3522" s="197"/>
      <c r="H3522" s="200">
        <v>7</v>
      </c>
      <c r="I3522" s="201"/>
      <c r="J3522" s="197"/>
      <c r="K3522" s="197"/>
      <c r="L3522" s="202"/>
      <c r="M3522" s="203"/>
      <c r="N3522" s="204"/>
      <c r="O3522" s="204"/>
      <c r="P3522" s="204"/>
      <c r="Q3522" s="204"/>
      <c r="R3522" s="204"/>
      <c r="S3522" s="204"/>
      <c r="T3522" s="205"/>
      <c r="AT3522" s="206" t="s">
        <v>178</v>
      </c>
      <c r="AU3522" s="206" t="s">
        <v>85</v>
      </c>
      <c r="AV3522" s="13" t="s">
        <v>87</v>
      </c>
      <c r="AW3522" s="13" t="s">
        <v>38</v>
      </c>
      <c r="AX3522" s="13" t="s">
        <v>77</v>
      </c>
      <c r="AY3522" s="206" t="s">
        <v>165</v>
      </c>
    </row>
    <row r="3523" spans="1:65" s="14" customFormat="1" ht="11.25">
      <c r="B3523" s="207"/>
      <c r="C3523" s="208"/>
      <c r="D3523" s="189" t="s">
        <v>178</v>
      </c>
      <c r="E3523" s="209" t="s">
        <v>21</v>
      </c>
      <c r="F3523" s="210" t="s">
        <v>180</v>
      </c>
      <c r="G3523" s="208"/>
      <c r="H3523" s="211">
        <v>8</v>
      </c>
      <c r="I3523" s="212"/>
      <c r="J3523" s="208"/>
      <c r="K3523" s="208"/>
      <c r="L3523" s="213"/>
      <c r="M3523" s="214"/>
      <c r="N3523" s="215"/>
      <c r="O3523" s="215"/>
      <c r="P3523" s="215"/>
      <c r="Q3523" s="215"/>
      <c r="R3523" s="215"/>
      <c r="S3523" s="215"/>
      <c r="T3523" s="216"/>
      <c r="AT3523" s="217" t="s">
        <v>178</v>
      </c>
      <c r="AU3523" s="217" t="s">
        <v>85</v>
      </c>
      <c r="AV3523" s="14" t="s">
        <v>172</v>
      </c>
      <c r="AW3523" s="14" t="s">
        <v>38</v>
      </c>
      <c r="AX3523" s="14" t="s">
        <v>85</v>
      </c>
      <c r="AY3523" s="217" t="s">
        <v>165</v>
      </c>
    </row>
    <row r="3524" spans="1:65" s="2" customFormat="1" ht="24.2" customHeight="1">
      <c r="A3524" s="37"/>
      <c r="B3524" s="38"/>
      <c r="C3524" s="176" t="s">
        <v>4115</v>
      </c>
      <c r="D3524" s="176" t="s">
        <v>167</v>
      </c>
      <c r="E3524" s="177" t="s">
        <v>1103</v>
      </c>
      <c r="F3524" s="178" t="s">
        <v>4116</v>
      </c>
      <c r="G3524" s="179" t="s">
        <v>449</v>
      </c>
      <c r="H3524" s="180">
        <v>8</v>
      </c>
      <c r="I3524" s="181"/>
      <c r="J3524" s="182">
        <f>ROUND(I3524*H3524,2)</f>
        <v>0</v>
      </c>
      <c r="K3524" s="178" t="s">
        <v>21</v>
      </c>
      <c r="L3524" s="42"/>
      <c r="M3524" s="183" t="s">
        <v>21</v>
      </c>
      <c r="N3524" s="184" t="s">
        <v>48</v>
      </c>
      <c r="O3524" s="67"/>
      <c r="P3524" s="185">
        <f>O3524*H3524</f>
        <v>0</v>
      </c>
      <c r="Q3524" s="185">
        <v>0</v>
      </c>
      <c r="R3524" s="185">
        <f>Q3524*H3524</f>
        <v>0</v>
      </c>
      <c r="S3524" s="185">
        <v>0</v>
      </c>
      <c r="T3524" s="186">
        <f>S3524*H3524</f>
        <v>0</v>
      </c>
      <c r="U3524" s="37"/>
      <c r="V3524" s="37"/>
      <c r="W3524" s="37"/>
      <c r="X3524" s="37"/>
      <c r="Y3524" s="37"/>
      <c r="Z3524" s="37"/>
      <c r="AA3524" s="37"/>
      <c r="AB3524" s="37"/>
      <c r="AC3524" s="37"/>
      <c r="AD3524" s="37"/>
      <c r="AE3524" s="37"/>
      <c r="AR3524" s="187" t="s">
        <v>286</v>
      </c>
      <c r="AT3524" s="187" t="s">
        <v>167</v>
      </c>
      <c r="AU3524" s="187" t="s">
        <v>85</v>
      </c>
      <c r="AY3524" s="20" t="s">
        <v>165</v>
      </c>
      <c r="BE3524" s="188">
        <f>IF(N3524="základní",J3524,0)</f>
        <v>0</v>
      </c>
      <c r="BF3524" s="188">
        <f>IF(N3524="snížená",J3524,0)</f>
        <v>0</v>
      </c>
      <c r="BG3524" s="188">
        <f>IF(N3524="zákl. přenesená",J3524,0)</f>
        <v>0</v>
      </c>
      <c r="BH3524" s="188">
        <f>IF(N3524="sníž. přenesená",J3524,0)</f>
        <v>0</v>
      </c>
      <c r="BI3524" s="188">
        <f>IF(N3524="nulová",J3524,0)</f>
        <v>0</v>
      </c>
      <c r="BJ3524" s="20" t="s">
        <v>85</v>
      </c>
      <c r="BK3524" s="188">
        <f>ROUND(I3524*H3524,2)</f>
        <v>0</v>
      </c>
      <c r="BL3524" s="20" t="s">
        <v>286</v>
      </c>
      <c r="BM3524" s="187" t="s">
        <v>4117</v>
      </c>
    </row>
    <row r="3525" spans="1:65" s="2" customFormat="1" ht="19.5">
      <c r="A3525" s="37"/>
      <c r="B3525" s="38"/>
      <c r="C3525" s="39"/>
      <c r="D3525" s="189" t="s">
        <v>174</v>
      </c>
      <c r="E3525" s="39"/>
      <c r="F3525" s="190" t="s">
        <v>4116</v>
      </c>
      <c r="G3525" s="39"/>
      <c r="H3525" s="39"/>
      <c r="I3525" s="191"/>
      <c r="J3525" s="39"/>
      <c r="K3525" s="39"/>
      <c r="L3525" s="42"/>
      <c r="M3525" s="192"/>
      <c r="N3525" s="193"/>
      <c r="O3525" s="67"/>
      <c r="P3525" s="67"/>
      <c r="Q3525" s="67"/>
      <c r="R3525" s="67"/>
      <c r="S3525" s="67"/>
      <c r="T3525" s="68"/>
      <c r="U3525" s="37"/>
      <c r="V3525" s="37"/>
      <c r="W3525" s="37"/>
      <c r="X3525" s="37"/>
      <c r="Y3525" s="37"/>
      <c r="Z3525" s="37"/>
      <c r="AA3525" s="37"/>
      <c r="AB3525" s="37"/>
      <c r="AC3525" s="37"/>
      <c r="AD3525" s="37"/>
      <c r="AE3525" s="37"/>
      <c r="AT3525" s="20" t="s">
        <v>174</v>
      </c>
      <c r="AU3525" s="20" t="s">
        <v>85</v>
      </c>
    </row>
    <row r="3526" spans="1:65" s="13" customFormat="1" ht="11.25">
      <c r="B3526" s="196"/>
      <c r="C3526" s="197"/>
      <c r="D3526" s="189" t="s">
        <v>178</v>
      </c>
      <c r="E3526" s="198" t="s">
        <v>21</v>
      </c>
      <c r="F3526" s="199" t="s">
        <v>4113</v>
      </c>
      <c r="G3526" s="197"/>
      <c r="H3526" s="200">
        <v>1</v>
      </c>
      <c r="I3526" s="201"/>
      <c r="J3526" s="197"/>
      <c r="K3526" s="197"/>
      <c r="L3526" s="202"/>
      <c r="M3526" s="203"/>
      <c r="N3526" s="204"/>
      <c r="O3526" s="204"/>
      <c r="P3526" s="204"/>
      <c r="Q3526" s="204"/>
      <c r="R3526" s="204"/>
      <c r="S3526" s="204"/>
      <c r="T3526" s="205"/>
      <c r="AT3526" s="206" t="s">
        <v>178</v>
      </c>
      <c r="AU3526" s="206" t="s">
        <v>85</v>
      </c>
      <c r="AV3526" s="13" t="s">
        <v>87</v>
      </c>
      <c r="AW3526" s="13" t="s">
        <v>38</v>
      </c>
      <c r="AX3526" s="13" t="s">
        <v>77</v>
      </c>
      <c r="AY3526" s="206" t="s">
        <v>165</v>
      </c>
    </row>
    <row r="3527" spans="1:65" s="13" customFormat="1" ht="11.25">
      <c r="B3527" s="196"/>
      <c r="C3527" s="197"/>
      <c r="D3527" s="189" t="s">
        <v>178</v>
      </c>
      <c r="E3527" s="198" t="s">
        <v>21</v>
      </c>
      <c r="F3527" s="199" t="s">
        <v>4114</v>
      </c>
      <c r="G3527" s="197"/>
      <c r="H3527" s="200">
        <v>7</v>
      </c>
      <c r="I3527" s="201"/>
      <c r="J3527" s="197"/>
      <c r="K3527" s="197"/>
      <c r="L3527" s="202"/>
      <c r="M3527" s="203"/>
      <c r="N3527" s="204"/>
      <c r="O3527" s="204"/>
      <c r="P3527" s="204"/>
      <c r="Q3527" s="204"/>
      <c r="R3527" s="204"/>
      <c r="S3527" s="204"/>
      <c r="T3527" s="205"/>
      <c r="AT3527" s="206" t="s">
        <v>178</v>
      </c>
      <c r="AU3527" s="206" t="s">
        <v>85</v>
      </c>
      <c r="AV3527" s="13" t="s">
        <v>87</v>
      </c>
      <c r="AW3527" s="13" t="s">
        <v>38</v>
      </c>
      <c r="AX3527" s="13" t="s">
        <v>77</v>
      </c>
      <c r="AY3527" s="206" t="s">
        <v>165</v>
      </c>
    </row>
    <row r="3528" spans="1:65" s="14" customFormat="1" ht="11.25">
      <c r="B3528" s="207"/>
      <c r="C3528" s="208"/>
      <c r="D3528" s="189" t="s">
        <v>178</v>
      </c>
      <c r="E3528" s="209" t="s">
        <v>21</v>
      </c>
      <c r="F3528" s="210" t="s">
        <v>180</v>
      </c>
      <c r="G3528" s="208"/>
      <c r="H3528" s="211">
        <v>8</v>
      </c>
      <c r="I3528" s="212"/>
      <c r="J3528" s="208"/>
      <c r="K3528" s="208"/>
      <c r="L3528" s="213"/>
      <c r="M3528" s="214"/>
      <c r="N3528" s="215"/>
      <c r="O3528" s="215"/>
      <c r="P3528" s="215"/>
      <c r="Q3528" s="215"/>
      <c r="R3528" s="215"/>
      <c r="S3528" s="215"/>
      <c r="T3528" s="216"/>
      <c r="AT3528" s="217" t="s">
        <v>178</v>
      </c>
      <c r="AU3528" s="217" t="s">
        <v>85</v>
      </c>
      <c r="AV3528" s="14" t="s">
        <v>172</v>
      </c>
      <c r="AW3528" s="14" t="s">
        <v>38</v>
      </c>
      <c r="AX3528" s="14" t="s">
        <v>85</v>
      </c>
      <c r="AY3528" s="217" t="s">
        <v>165</v>
      </c>
    </row>
    <row r="3529" spans="1:65" s="2" customFormat="1" ht="33" customHeight="1">
      <c r="A3529" s="37"/>
      <c r="B3529" s="38"/>
      <c r="C3529" s="176" t="s">
        <v>4118</v>
      </c>
      <c r="D3529" s="176" t="s">
        <v>167</v>
      </c>
      <c r="E3529" s="177" t="s">
        <v>1109</v>
      </c>
      <c r="F3529" s="178" t="s">
        <v>4119</v>
      </c>
      <c r="G3529" s="179" t="s">
        <v>449</v>
      </c>
      <c r="H3529" s="180">
        <v>8</v>
      </c>
      <c r="I3529" s="181"/>
      <c r="J3529" s="182">
        <f>ROUND(I3529*H3529,2)</f>
        <v>0</v>
      </c>
      <c r="K3529" s="178" t="s">
        <v>21</v>
      </c>
      <c r="L3529" s="42"/>
      <c r="M3529" s="183" t="s">
        <v>21</v>
      </c>
      <c r="N3529" s="184" t="s">
        <v>48</v>
      </c>
      <c r="O3529" s="67"/>
      <c r="P3529" s="185">
        <f>O3529*H3529</f>
        <v>0</v>
      </c>
      <c r="Q3529" s="185">
        <v>0</v>
      </c>
      <c r="R3529" s="185">
        <f>Q3529*H3529</f>
        <v>0</v>
      </c>
      <c r="S3529" s="185">
        <v>0</v>
      </c>
      <c r="T3529" s="186">
        <f>S3529*H3529</f>
        <v>0</v>
      </c>
      <c r="U3529" s="37"/>
      <c r="V3529" s="37"/>
      <c r="W3529" s="37"/>
      <c r="X3529" s="37"/>
      <c r="Y3529" s="37"/>
      <c r="Z3529" s="37"/>
      <c r="AA3529" s="37"/>
      <c r="AB3529" s="37"/>
      <c r="AC3529" s="37"/>
      <c r="AD3529" s="37"/>
      <c r="AE3529" s="37"/>
      <c r="AR3529" s="187" t="s">
        <v>286</v>
      </c>
      <c r="AT3529" s="187" t="s">
        <v>167</v>
      </c>
      <c r="AU3529" s="187" t="s">
        <v>85</v>
      </c>
      <c r="AY3529" s="20" t="s">
        <v>165</v>
      </c>
      <c r="BE3529" s="188">
        <f>IF(N3529="základní",J3529,0)</f>
        <v>0</v>
      </c>
      <c r="BF3529" s="188">
        <f>IF(N3529="snížená",J3529,0)</f>
        <v>0</v>
      </c>
      <c r="BG3529" s="188">
        <f>IF(N3529="zákl. přenesená",J3529,0)</f>
        <v>0</v>
      </c>
      <c r="BH3529" s="188">
        <f>IF(N3529="sníž. přenesená",J3529,0)</f>
        <v>0</v>
      </c>
      <c r="BI3529" s="188">
        <f>IF(N3529="nulová",J3529,0)</f>
        <v>0</v>
      </c>
      <c r="BJ3529" s="20" t="s">
        <v>85</v>
      </c>
      <c r="BK3529" s="188">
        <f>ROUND(I3529*H3529,2)</f>
        <v>0</v>
      </c>
      <c r="BL3529" s="20" t="s">
        <v>286</v>
      </c>
      <c r="BM3529" s="187" t="s">
        <v>4120</v>
      </c>
    </row>
    <row r="3530" spans="1:65" s="2" customFormat="1" ht="19.5">
      <c r="A3530" s="37"/>
      <c r="B3530" s="38"/>
      <c r="C3530" s="39"/>
      <c r="D3530" s="189" t="s">
        <v>174</v>
      </c>
      <c r="E3530" s="39"/>
      <c r="F3530" s="190" t="s">
        <v>4119</v>
      </c>
      <c r="G3530" s="39"/>
      <c r="H3530" s="39"/>
      <c r="I3530" s="191"/>
      <c r="J3530" s="39"/>
      <c r="K3530" s="39"/>
      <c r="L3530" s="42"/>
      <c r="M3530" s="192"/>
      <c r="N3530" s="193"/>
      <c r="O3530" s="67"/>
      <c r="P3530" s="67"/>
      <c r="Q3530" s="67"/>
      <c r="R3530" s="67"/>
      <c r="S3530" s="67"/>
      <c r="T3530" s="68"/>
      <c r="U3530" s="37"/>
      <c r="V3530" s="37"/>
      <c r="W3530" s="37"/>
      <c r="X3530" s="37"/>
      <c r="Y3530" s="37"/>
      <c r="Z3530" s="37"/>
      <c r="AA3530" s="37"/>
      <c r="AB3530" s="37"/>
      <c r="AC3530" s="37"/>
      <c r="AD3530" s="37"/>
      <c r="AE3530" s="37"/>
      <c r="AT3530" s="20" t="s">
        <v>174</v>
      </c>
      <c r="AU3530" s="20" t="s">
        <v>85</v>
      </c>
    </row>
    <row r="3531" spans="1:65" s="13" customFormat="1" ht="11.25">
      <c r="B3531" s="196"/>
      <c r="C3531" s="197"/>
      <c r="D3531" s="189" t="s">
        <v>178</v>
      </c>
      <c r="E3531" s="198" t="s">
        <v>21</v>
      </c>
      <c r="F3531" s="199" t="s">
        <v>4113</v>
      </c>
      <c r="G3531" s="197"/>
      <c r="H3531" s="200">
        <v>1</v>
      </c>
      <c r="I3531" s="201"/>
      <c r="J3531" s="197"/>
      <c r="K3531" s="197"/>
      <c r="L3531" s="202"/>
      <c r="M3531" s="203"/>
      <c r="N3531" s="204"/>
      <c r="O3531" s="204"/>
      <c r="P3531" s="204"/>
      <c r="Q3531" s="204"/>
      <c r="R3531" s="204"/>
      <c r="S3531" s="204"/>
      <c r="T3531" s="205"/>
      <c r="AT3531" s="206" t="s">
        <v>178</v>
      </c>
      <c r="AU3531" s="206" t="s">
        <v>85</v>
      </c>
      <c r="AV3531" s="13" t="s">
        <v>87</v>
      </c>
      <c r="AW3531" s="13" t="s">
        <v>38</v>
      </c>
      <c r="AX3531" s="13" t="s">
        <v>77</v>
      </c>
      <c r="AY3531" s="206" t="s">
        <v>165</v>
      </c>
    </row>
    <row r="3532" spans="1:65" s="13" customFormat="1" ht="11.25">
      <c r="B3532" s="196"/>
      <c r="C3532" s="197"/>
      <c r="D3532" s="189" t="s">
        <v>178</v>
      </c>
      <c r="E3532" s="198" t="s">
        <v>21</v>
      </c>
      <c r="F3532" s="199" t="s">
        <v>4114</v>
      </c>
      <c r="G3532" s="197"/>
      <c r="H3532" s="200">
        <v>7</v>
      </c>
      <c r="I3532" s="201"/>
      <c r="J3532" s="197"/>
      <c r="K3532" s="197"/>
      <c r="L3532" s="202"/>
      <c r="M3532" s="203"/>
      <c r="N3532" s="204"/>
      <c r="O3532" s="204"/>
      <c r="P3532" s="204"/>
      <c r="Q3532" s="204"/>
      <c r="R3532" s="204"/>
      <c r="S3532" s="204"/>
      <c r="T3532" s="205"/>
      <c r="AT3532" s="206" t="s">
        <v>178</v>
      </c>
      <c r="AU3532" s="206" t="s">
        <v>85</v>
      </c>
      <c r="AV3532" s="13" t="s">
        <v>87</v>
      </c>
      <c r="AW3532" s="13" t="s">
        <v>38</v>
      </c>
      <c r="AX3532" s="13" t="s">
        <v>77</v>
      </c>
      <c r="AY3532" s="206" t="s">
        <v>165</v>
      </c>
    </row>
    <row r="3533" spans="1:65" s="14" customFormat="1" ht="11.25">
      <c r="B3533" s="207"/>
      <c r="C3533" s="208"/>
      <c r="D3533" s="189" t="s">
        <v>178</v>
      </c>
      <c r="E3533" s="209" t="s">
        <v>21</v>
      </c>
      <c r="F3533" s="210" t="s">
        <v>180</v>
      </c>
      <c r="G3533" s="208"/>
      <c r="H3533" s="211">
        <v>8</v>
      </c>
      <c r="I3533" s="212"/>
      <c r="J3533" s="208"/>
      <c r="K3533" s="208"/>
      <c r="L3533" s="213"/>
      <c r="M3533" s="214"/>
      <c r="N3533" s="215"/>
      <c r="O3533" s="215"/>
      <c r="P3533" s="215"/>
      <c r="Q3533" s="215"/>
      <c r="R3533" s="215"/>
      <c r="S3533" s="215"/>
      <c r="T3533" s="216"/>
      <c r="AT3533" s="217" t="s">
        <v>178</v>
      </c>
      <c r="AU3533" s="217" t="s">
        <v>85</v>
      </c>
      <c r="AV3533" s="14" t="s">
        <v>172</v>
      </c>
      <c r="AW3533" s="14" t="s">
        <v>38</v>
      </c>
      <c r="AX3533" s="14" t="s">
        <v>85</v>
      </c>
      <c r="AY3533" s="217" t="s">
        <v>165</v>
      </c>
    </row>
    <row r="3534" spans="1:65" s="2" customFormat="1" ht="24.2" customHeight="1">
      <c r="A3534" s="37"/>
      <c r="B3534" s="38"/>
      <c r="C3534" s="176" t="s">
        <v>4121</v>
      </c>
      <c r="D3534" s="176" t="s">
        <v>167</v>
      </c>
      <c r="E3534" s="177" t="s">
        <v>1115</v>
      </c>
      <c r="F3534" s="178" t="s">
        <v>4122</v>
      </c>
      <c r="G3534" s="179" t="s">
        <v>449</v>
      </c>
      <c r="H3534" s="180">
        <v>10</v>
      </c>
      <c r="I3534" s="181"/>
      <c r="J3534" s="182">
        <f>ROUND(I3534*H3534,2)</f>
        <v>0</v>
      </c>
      <c r="K3534" s="178" t="s">
        <v>21</v>
      </c>
      <c r="L3534" s="42"/>
      <c r="M3534" s="183" t="s">
        <v>21</v>
      </c>
      <c r="N3534" s="184" t="s">
        <v>48</v>
      </c>
      <c r="O3534" s="67"/>
      <c r="P3534" s="185">
        <f>O3534*H3534</f>
        <v>0</v>
      </c>
      <c r="Q3534" s="185">
        <v>0</v>
      </c>
      <c r="R3534" s="185">
        <f>Q3534*H3534</f>
        <v>0</v>
      </c>
      <c r="S3534" s="185">
        <v>0</v>
      </c>
      <c r="T3534" s="186">
        <f>S3534*H3534</f>
        <v>0</v>
      </c>
      <c r="U3534" s="37"/>
      <c r="V3534" s="37"/>
      <c r="W3534" s="37"/>
      <c r="X3534" s="37"/>
      <c r="Y3534" s="37"/>
      <c r="Z3534" s="37"/>
      <c r="AA3534" s="37"/>
      <c r="AB3534" s="37"/>
      <c r="AC3534" s="37"/>
      <c r="AD3534" s="37"/>
      <c r="AE3534" s="37"/>
      <c r="AR3534" s="187" t="s">
        <v>286</v>
      </c>
      <c r="AT3534" s="187" t="s">
        <v>167</v>
      </c>
      <c r="AU3534" s="187" t="s">
        <v>85</v>
      </c>
      <c r="AY3534" s="20" t="s">
        <v>165</v>
      </c>
      <c r="BE3534" s="188">
        <f>IF(N3534="základní",J3534,0)</f>
        <v>0</v>
      </c>
      <c r="BF3534" s="188">
        <f>IF(N3534="snížená",J3534,0)</f>
        <v>0</v>
      </c>
      <c r="BG3534" s="188">
        <f>IF(N3534="zákl. přenesená",J3534,0)</f>
        <v>0</v>
      </c>
      <c r="BH3534" s="188">
        <f>IF(N3534="sníž. přenesená",J3534,0)</f>
        <v>0</v>
      </c>
      <c r="BI3534" s="188">
        <f>IF(N3534="nulová",J3534,0)</f>
        <v>0</v>
      </c>
      <c r="BJ3534" s="20" t="s">
        <v>85</v>
      </c>
      <c r="BK3534" s="188">
        <f>ROUND(I3534*H3534,2)</f>
        <v>0</v>
      </c>
      <c r="BL3534" s="20" t="s">
        <v>286</v>
      </c>
      <c r="BM3534" s="187" t="s">
        <v>4123</v>
      </c>
    </row>
    <row r="3535" spans="1:65" s="2" customFormat="1" ht="19.5">
      <c r="A3535" s="37"/>
      <c r="B3535" s="38"/>
      <c r="C3535" s="39"/>
      <c r="D3535" s="189" t="s">
        <v>174</v>
      </c>
      <c r="E3535" s="39"/>
      <c r="F3535" s="190" t="s">
        <v>4122</v>
      </c>
      <c r="G3535" s="39"/>
      <c r="H3535" s="39"/>
      <c r="I3535" s="191"/>
      <c r="J3535" s="39"/>
      <c r="K3535" s="39"/>
      <c r="L3535" s="42"/>
      <c r="M3535" s="192"/>
      <c r="N3535" s="193"/>
      <c r="O3535" s="67"/>
      <c r="P3535" s="67"/>
      <c r="Q3535" s="67"/>
      <c r="R3535" s="67"/>
      <c r="S3535" s="67"/>
      <c r="T3535" s="68"/>
      <c r="U3535" s="37"/>
      <c r="V3535" s="37"/>
      <c r="W3535" s="37"/>
      <c r="X3535" s="37"/>
      <c r="Y3535" s="37"/>
      <c r="Z3535" s="37"/>
      <c r="AA3535" s="37"/>
      <c r="AB3535" s="37"/>
      <c r="AC3535" s="37"/>
      <c r="AD3535" s="37"/>
      <c r="AE3535" s="37"/>
      <c r="AT3535" s="20" t="s">
        <v>174</v>
      </c>
      <c r="AU3535" s="20" t="s">
        <v>85</v>
      </c>
    </row>
    <row r="3536" spans="1:65" s="13" customFormat="1" ht="11.25">
      <c r="B3536" s="196"/>
      <c r="C3536" s="197"/>
      <c r="D3536" s="189" t="s">
        <v>178</v>
      </c>
      <c r="E3536" s="198" t="s">
        <v>21</v>
      </c>
      <c r="F3536" s="199" t="s">
        <v>4113</v>
      </c>
      <c r="G3536" s="197"/>
      <c r="H3536" s="200">
        <v>1</v>
      </c>
      <c r="I3536" s="201"/>
      <c r="J3536" s="197"/>
      <c r="K3536" s="197"/>
      <c r="L3536" s="202"/>
      <c r="M3536" s="203"/>
      <c r="N3536" s="204"/>
      <c r="O3536" s="204"/>
      <c r="P3536" s="204"/>
      <c r="Q3536" s="204"/>
      <c r="R3536" s="204"/>
      <c r="S3536" s="204"/>
      <c r="T3536" s="205"/>
      <c r="AT3536" s="206" t="s">
        <v>178</v>
      </c>
      <c r="AU3536" s="206" t="s">
        <v>85</v>
      </c>
      <c r="AV3536" s="13" t="s">
        <v>87</v>
      </c>
      <c r="AW3536" s="13" t="s">
        <v>38</v>
      </c>
      <c r="AX3536" s="13" t="s">
        <v>77</v>
      </c>
      <c r="AY3536" s="206" t="s">
        <v>165</v>
      </c>
    </row>
    <row r="3537" spans="1:65" s="13" customFormat="1" ht="11.25">
      <c r="B3537" s="196"/>
      <c r="C3537" s="197"/>
      <c r="D3537" s="189" t="s">
        <v>178</v>
      </c>
      <c r="E3537" s="198" t="s">
        <v>21</v>
      </c>
      <c r="F3537" s="199" t="s">
        <v>4124</v>
      </c>
      <c r="G3537" s="197"/>
      <c r="H3537" s="200">
        <v>9</v>
      </c>
      <c r="I3537" s="201"/>
      <c r="J3537" s="197"/>
      <c r="K3537" s="197"/>
      <c r="L3537" s="202"/>
      <c r="M3537" s="203"/>
      <c r="N3537" s="204"/>
      <c r="O3537" s="204"/>
      <c r="P3537" s="204"/>
      <c r="Q3537" s="204"/>
      <c r="R3537" s="204"/>
      <c r="S3537" s="204"/>
      <c r="T3537" s="205"/>
      <c r="AT3537" s="206" t="s">
        <v>178</v>
      </c>
      <c r="AU3537" s="206" t="s">
        <v>85</v>
      </c>
      <c r="AV3537" s="13" t="s">
        <v>87</v>
      </c>
      <c r="AW3537" s="13" t="s">
        <v>38</v>
      </c>
      <c r="AX3537" s="13" t="s">
        <v>77</v>
      </c>
      <c r="AY3537" s="206" t="s">
        <v>165</v>
      </c>
    </row>
    <row r="3538" spans="1:65" s="14" customFormat="1" ht="11.25">
      <c r="B3538" s="207"/>
      <c r="C3538" s="208"/>
      <c r="D3538" s="189" t="s">
        <v>178</v>
      </c>
      <c r="E3538" s="209" t="s">
        <v>21</v>
      </c>
      <c r="F3538" s="210" t="s">
        <v>180</v>
      </c>
      <c r="G3538" s="208"/>
      <c r="H3538" s="211">
        <v>10</v>
      </c>
      <c r="I3538" s="212"/>
      <c r="J3538" s="208"/>
      <c r="K3538" s="208"/>
      <c r="L3538" s="213"/>
      <c r="M3538" s="214"/>
      <c r="N3538" s="215"/>
      <c r="O3538" s="215"/>
      <c r="P3538" s="215"/>
      <c r="Q3538" s="215"/>
      <c r="R3538" s="215"/>
      <c r="S3538" s="215"/>
      <c r="T3538" s="216"/>
      <c r="AT3538" s="217" t="s">
        <v>178</v>
      </c>
      <c r="AU3538" s="217" t="s">
        <v>85</v>
      </c>
      <c r="AV3538" s="14" t="s">
        <v>172</v>
      </c>
      <c r="AW3538" s="14" t="s">
        <v>38</v>
      </c>
      <c r="AX3538" s="14" t="s">
        <v>85</v>
      </c>
      <c r="AY3538" s="217" t="s">
        <v>165</v>
      </c>
    </row>
    <row r="3539" spans="1:65" s="2" customFormat="1" ht="24.2" customHeight="1">
      <c r="A3539" s="37"/>
      <c r="B3539" s="38"/>
      <c r="C3539" s="176" t="s">
        <v>4125</v>
      </c>
      <c r="D3539" s="176" t="s">
        <v>167</v>
      </c>
      <c r="E3539" s="177" t="s">
        <v>1142</v>
      </c>
      <c r="F3539" s="178" t="s">
        <v>4126</v>
      </c>
      <c r="G3539" s="179" t="s">
        <v>449</v>
      </c>
      <c r="H3539" s="180">
        <v>6</v>
      </c>
      <c r="I3539" s="181"/>
      <c r="J3539" s="182">
        <f>ROUND(I3539*H3539,2)</f>
        <v>0</v>
      </c>
      <c r="K3539" s="178" t="s">
        <v>21</v>
      </c>
      <c r="L3539" s="42"/>
      <c r="M3539" s="183" t="s">
        <v>21</v>
      </c>
      <c r="N3539" s="184" t="s">
        <v>48</v>
      </c>
      <c r="O3539" s="67"/>
      <c r="P3539" s="185">
        <f>O3539*H3539</f>
        <v>0</v>
      </c>
      <c r="Q3539" s="185">
        <v>0</v>
      </c>
      <c r="R3539" s="185">
        <f>Q3539*H3539</f>
        <v>0</v>
      </c>
      <c r="S3539" s="185">
        <v>0</v>
      </c>
      <c r="T3539" s="186">
        <f>S3539*H3539</f>
        <v>0</v>
      </c>
      <c r="U3539" s="37"/>
      <c r="V3539" s="37"/>
      <c r="W3539" s="37"/>
      <c r="X3539" s="37"/>
      <c r="Y3539" s="37"/>
      <c r="Z3539" s="37"/>
      <c r="AA3539" s="37"/>
      <c r="AB3539" s="37"/>
      <c r="AC3539" s="37"/>
      <c r="AD3539" s="37"/>
      <c r="AE3539" s="37"/>
      <c r="AR3539" s="187" t="s">
        <v>286</v>
      </c>
      <c r="AT3539" s="187" t="s">
        <v>167</v>
      </c>
      <c r="AU3539" s="187" t="s">
        <v>85</v>
      </c>
      <c r="AY3539" s="20" t="s">
        <v>165</v>
      </c>
      <c r="BE3539" s="188">
        <f>IF(N3539="základní",J3539,0)</f>
        <v>0</v>
      </c>
      <c r="BF3539" s="188">
        <f>IF(N3539="snížená",J3539,0)</f>
        <v>0</v>
      </c>
      <c r="BG3539" s="188">
        <f>IF(N3539="zákl. přenesená",J3539,0)</f>
        <v>0</v>
      </c>
      <c r="BH3539" s="188">
        <f>IF(N3539="sníž. přenesená",J3539,0)</f>
        <v>0</v>
      </c>
      <c r="BI3539" s="188">
        <f>IF(N3539="nulová",J3539,0)</f>
        <v>0</v>
      </c>
      <c r="BJ3539" s="20" t="s">
        <v>85</v>
      </c>
      <c r="BK3539" s="188">
        <f>ROUND(I3539*H3539,2)</f>
        <v>0</v>
      </c>
      <c r="BL3539" s="20" t="s">
        <v>286</v>
      </c>
      <c r="BM3539" s="187" t="s">
        <v>4127</v>
      </c>
    </row>
    <row r="3540" spans="1:65" s="2" customFormat="1" ht="19.5">
      <c r="A3540" s="37"/>
      <c r="B3540" s="38"/>
      <c r="C3540" s="39"/>
      <c r="D3540" s="189" t="s">
        <v>174</v>
      </c>
      <c r="E3540" s="39"/>
      <c r="F3540" s="190" t="s">
        <v>4126</v>
      </c>
      <c r="G3540" s="39"/>
      <c r="H3540" s="39"/>
      <c r="I3540" s="191"/>
      <c r="J3540" s="39"/>
      <c r="K3540" s="39"/>
      <c r="L3540" s="42"/>
      <c r="M3540" s="192"/>
      <c r="N3540" s="193"/>
      <c r="O3540" s="67"/>
      <c r="P3540" s="67"/>
      <c r="Q3540" s="67"/>
      <c r="R3540" s="67"/>
      <c r="S3540" s="67"/>
      <c r="T3540" s="68"/>
      <c r="U3540" s="37"/>
      <c r="V3540" s="37"/>
      <c r="W3540" s="37"/>
      <c r="X3540" s="37"/>
      <c r="Y3540" s="37"/>
      <c r="Z3540" s="37"/>
      <c r="AA3540" s="37"/>
      <c r="AB3540" s="37"/>
      <c r="AC3540" s="37"/>
      <c r="AD3540" s="37"/>
      <c r="AE3540" s="37"/>
      <c r="AT3540" s="20" t="s">
        <v>174</v>
      </c>
      <c r="AU3540" s="20" t="s">
        <v>85</v>
      </c>
    </row>
    <row r="3541" spans="1:65" s="13" customFormat="1" ht="11.25">
      <c r="B3541" s="196"/>
      <c r="C3541" s="197"/>
      <c r="D3541" s="189" t="s">
        <v>178</v>
      </c>
      <c r="E3541" s="198" t="s">
        <v>21</v>
      </c>
      <c r="F3541" s="199" t="s">
        <v>4113</v>
      </c>
      <c r="G3541" s="197"/>
      <c r="H3541" s="200">
        <v>1</v>
      </c>
      <c r="I3541" s="201"/>
      <c r="J3541" s="197"/>
      <c r="K3541" s="197"/>
      <c r="L3541" s="202"/>
      <c r="M3541" s="203"/>
      <c r="N3541" s="204"/>
      <c r="O3541" s="204"/>
      <c r="P3541" s="204"/>
      <c r="Q3541" s="204"/>
      <c r="R3541" s="204"/>
      <c r="S3541" s="204"/>
      <c r="T3541" s="205"/>
      <c r="AT3541" s="206" t="s">
        <v>178</v>
      </c>
      <c r="AU3541" s="206" t="s">
        <v>85</v>
      </c>
      <c r="AV3541" s="13" t="s">
        <v>87</v>
      </c>
      <c r="AW3541" s="13" t="s">
        <v>38</v>
      </c>
      <c r="AX3541" s="13" t="s">
        <v>77</v>
      </c>
      <c r="AY3541" s="206" t="s">
        <v>165</v>
      </c>
    </row>
    <row r="3542" spans="1:65" s="13" customFormat="1" ht="11.25">
      <c r="B3542" s="196"/>
      <c r="C3542" s="197"/>
      <c r="D3542" s="189" t="s">
        <v>178</v>
      </c>
      <c r="E3542" s="198" t="s">
        <v>21</v>
      </c>
      <c r="F3542" s="199" t="s">
        <v>4128</v>
      </c>
      <c r="G3542" s="197"/>
      <c r="H3542" s="200">
        <v>5</v>
      </c>
      <c r="I3542" s="201"/>
      <c r="J3542" s="197"/>
      <c r="K3542" s="197"/>
      <c r="L3542" s="202"/>
      <c r="M3542" s="203"/>
      <c r="N3542" s="204"/>
      <c r="O3542" s="204"/>
      <c r="P3542" s="204"/>
      <c r="Q3542" s="204"/>
      <c r="R3542" s="204"/>
      <c r="S3542" s="204"/>
      <c r="T3542" s="205"/>
      <c r="AT3542" s="206" t="s">
        <v>178</v>
      </c>
      <c r="AU3542" s="206" t="s">
        <v>85</v>
      </c>
      <c r="AV3542" s="13" t="s">
        <v>87</v>
      </c>
      <c r="AW3542" s="13" t="s">
        <v>38</v>
      </c>
      <c r="AX3542" s="13" t="s">
        <v>77</v>
      </c>
      <c r="AY3542" s="206" t="s">
        <v>165</v>
      </c>
    </row>
    <row r="3543" spans="1:65" s="14" customFormat="1" ht="11.25">
      <c r="B3543" s="207"/>
      <c r="C3543" s="208"/>
      <c r="D3543" s="189" t="s">
        <v>178</v>
      </c>
      <c r="E3543" s="209" t="s">
        <v>21</v>
      </c>
      <c r="F3543" s="210" t="s">
        <v>180</v>
      </c>
      <c r="G3543" s="208"/>
      <c r="H3543" s="211">
        <v>6</v>
      </c>
      <c r="I3543" s="212"/>
      <c r="J3543" s="208"/>
      <c r="K3543" s="208"/>
      <c r="L3543" s="213"/>
      <c r="M3543" s="214"/>
      <c r="N3543" s="215"/>
      <c r="O3543" s="215"/>
      <c r="P3543" s="215"/>
      <c r="Q3543" s="215"/>
      <c r="R3543" s="215"/>
      <c r="S3543" s="215"/>
      <c r="T3543" s="216"/>
      <c r="AT3543" s="217" t="s">
        <v>178</v>
      </c>
      <c r="AU3543" s="217" t="s">
        <v>85</v>
      </c>
      <c r="AV3543" s="14" t="s">
        <v>172</v>
      </c>
      <c r="AW3543" s="14" t="s">
        <v>38</v>
      </c>
      <c r="AX3543" s="14" t="s">
        <v>85</v>
      </c>
      <c r="AY3543" s="217" t="s">
        <v>165</v>
      </c>
    </row>
    <row r="3544" spans="1:65" s="2" customFormat="1" ht="37.9" customHeight="1">
      <c r="A3544" s="37"/>
      <c r="B3544" s="38"/>
      <c r="C3544" s="176" t="s">
        <v>4129</v>
      </c>
      <c r="D3544" s="176" t="s">
        <v>167</v>
      </c>
      <c r="E3544" s="177" t="s">
        <v>1150</v>
      </c>
      <c r="F3544" s="178" t="s">
        <v>4130</v>
      </c>
      <c r="G3544" s="179" t="s">
        <v>449</v>
      </c>
      <c r="H3544" s="180">
        <v>1</v>
      </c>
      <c r="I3544" s="181"/>
      <c r="J3544" s="182">
        <f>ROUND(I3544*H3544,2)</f>
        <v>0</v>
      </c>
      <c r="K3544" s="178" t="s">
        <v>21</v>
      </c>
      <c r="L3544" s="42"/>
      <c r="M3544" s="183" t="s">
        <v>21</v>
      </c>
      <c r="N3544" s="184" t="s">
        <v>48</v>
      </c>
      <c r="O3544" s="67"/>
      <c r="P3544" s="185">
        <f>O3544*H3544</f>
        <v>0</v>
      </c>
      <c r="Q3544" s="185">
        <v>0</v>
      </c>
      <c r="R3544" s="185">
        <f>Q3544*H3544</f>
        <v>0</v>
      </c>
      <c r="S3544" s="185">
        <v>0</v>
      </c>
      <c r="T3544" s="186">
        <f>S3544*H3544</f>
        <v>0</v>
      </c>
      <c r="U3544" s="37"/>
      <c r="V3544" s="37"/>
      <c r="W3544" s="37"/>
      <c r="X3544" s="37"/>
      <c r="Y3544" s="37"/>
      <c r="Z3544" s="37"/>
      <c r="AA3544" s="37"/>
      <c r="AB3544" s="37"/>
      <c r="AC3544" s="37"/>
      <c r="AD3544" s="37"/>
      <c r="AE3544" s="37"/>
      <c r="AR3544" s="187" t="s">
        <v>3737</v>
      </c>
      <c r="AT3544" s="187" t="s">
        <v>167</v>
      </c>
      <c r="AU3544" s="187" t="s">
        <v>85</v>
      </c>
      <c r="AY3544" s="20" t="s">
        <v>165</v>
      </c>
      <c r="BE3544" s="188">
        <f>IF(N3544="základní",J3544,0)</f>
        <v>0</v>
      </c>
      <c r="BF3544" s="188">
        <f>IF(N3544="snížená",J3544,0)</f>
        <v>0</v>
      </c>
      <c r="BG3544" s="188">
        <f>IF(N3544="zákl. přenesená",J3544,0)</f>
        <v>0</v>
      </c>
      <c r="BH3544" s="188">
        <f>IF(N3544="sníž. přenesená",J3544,0)</f>
        <v>0</v>
      </c>
      <c r="BI3544" s="188">
        <f>IF(N3544="nulová",J3544,0)</f>
        <v>0</v>
      </c>
      <c r="BJ3544" s="20" t="s">
        <v>85</v>
      </c>
      <c r="BK3544" s="188">
        <f>ROUND(I3544*H3544,2)</f>
        <v>0</v>
      </c>
      <c r="BL3544" s="20" t="s">
        <v>3737</v>
      </c>
      <c r="BM3544" s="187" t="s">
        <v>4131</v>
      </c>
    </row>
    <row r="3545" spans="1:65" s="2" customFormat="1" ht="39">
      <c r="A3545" s="37"/>
      <c r="B3545" s="38"/>
      <c r="C3545" s="39"/>
      <c r="D3545" s="189" t="s">
        <v>174</v>
      </c>
      <c r="E3545" s="39"/>
      <c r="F3545" s="190" t="s">
        <v>4132</v>
      </c>
      <c r="G3545" s="39"/>
      <c r="H3545" s="39"/>
      <c r="I3545" s="191"/>
      <c r="J3545" s="39"/>
      <c r="K3545" s="39"/>
      <c r="L3545" s="42"/>
      <c r="M3545" s="192"/>
      <c r="N3545" s="193"/>
      <c r="O3545" s="67"/>
      <c r="P3545" s="67"/>
      <c r="Q3545" s="67"/>
      <c r="R3545" s="67"/>
      <c r="S3545" s="67"/>
      <c r="T3545" s="68"/>
      <c r="U3545" s="37"/>
      <c r="V3545" s="37"/>
      <c r="W3545" s="37"/>
      <c r="X3545" s="37"/>
      <c r="Y3545" s="37"/>
      <c r="Z3545" s="37"/>
      <c r="AA3545" s="37"/>
      <c r="AB3545" s="37"/>
      <c r="AC3545" s="37"/>
      <c r="AD3545" s="37"/>
      <c r="AE3545" s="37"/>
      <c r="AT3545" s="20" t="s">
        <v>174</v>
      </c>
      <c r="AU3545" s="20" t="s">
        <v>85</v>
      </c>
    </row>
    <row r="3546" spans="1:65" s="13" customFormat="1" ht="11.25">
      <c r="B3546" s="196"/>
      <c r="C3546" s="197"/>
      <c r="D3546" s="189" t="s">
        <v>178</v>
      </c>
      <c r="E3546" s="198" t="s">
        <v>21</v>
      </c>
      <c r="F3546" s="199" t="s">
        <v>4133</v>
      </c>
      <c r="G3546" s="197"/>
      <c r="H3546" s="200">
        <v>1</v>
      </c>
      <c r="I3546" s="201"/>
      <c r="J3546" s="197"/>
      <c r="K3546" s="197"/>
      <c r="L3546" s="202"/>
      <c r="M3546" s="203"/>
      <c r="N3546" s="204"/>
      <c r="O3546" s="204"/>
      <c r="P3546" s="204"/>
      <c r="Q3546" s="204"/>
      <c r="R3546" s="204"/>
      <c r="S3546" s="204"/>
      <c r="T3546" s="205"/>
      <c r="AT3546" s="206" t="s">
        <v>178</v>
      </c>
      <c r="AU3546" s="206" t="s">
        <v>85</v>
      </c>
      <c r="AV3546" s="13" t="s">
        <v>87</v>
      </c>
      <c r="AW3546" s="13" t="s">
        <v>38</v>
      </c>
      <c r="AX3546" s="13" t="s">
        <v>77</v>
      </c>
      <c r="AY3546" s="206" t="s">
        <v>165</v>
      </c>
    </row>
    <row r="3547" spans="1:65" s="14" customFormat="1" ht="11.25">
      <c r="B3547" s="207"/>
      <c r="C3547" s="208"/>
      <c r="D3547" s="189" t="s">
        <v>178</v>
      </c>
      <c r="E3547" s="209" t="s">
        <v>21</v>
      </c>
      <c r="F3547" s="210" t="s">
        <v>180</v>
      </c>
      <c r="G3547" s="208"/>
      <c r="H3547" s="211">
        <v>1</v>
      </c>
      <c r="I3547" s="212"/>
      <c r="J3547" s="208"/>
      <c r="K3547" s="208"/>
      <c r="L3547" s="213"/>
      <c r="M3547" s="214"/>
      <c r="N3547" s="215"/>
      <c r="O3547" s="215"/>
      <c r="P3547" s="215"/>
      <c r="Q3547" s="215"/>
      <c r="R3547" s="215"/>
      <c r="S3547" s="215"/>
      <c r="T3547" s="216"/>
      <c r="AT3547" s="217" t="s">
        <v>178</v>
      </c>
      <c r="AU3547" s="217" t="s">
        <v>85</v>
      </c>
      <c r="AV3547" s="14" t="s">
        <v>172</v>
      </c>
      <c r="AW3547" s="14" t="s">
        <v>38</v>
      </c>
      <c r="AX3547" s="14" t="s">
        <v>85</v>
      </c>
      <c r="AY3547" s="217" t="s">
        <v>165</v>
      </c>
    </row>
    <row r="3548" spans="1:65" s="2" customFormat="1" ht="37.9" customHeight="1">
      <c r="A3548" s="37"/>
      <c r="B3548" s="38"/>
      <c r="C3548" s="176" t="s">
        <v>4134</v>
      </c>
      <c r="D3548" s="176" t="s">
        <v>167</v>
      </c>
      <c r="E3548" s="177" t="s">
        <v>1157</v>
      </c>
      <c r="F3548" s="178" t="s">
        <v>4135</v>
      </c>
      <c r="G3548" s="179" t="s">
        <v>449</v>
      </c>
      <c r="H3548" s="180">
        <v>1</v>
      </c>
      <c r="I3548" s="181"/>
      <c r="J3548" s="182">
        <f>ROUND(I3548*H3548,2)</f>
        <v>0</v>
      </c>
      <c r="K3548" s="178" t="s">
        <v>21</v>
      </c>
      <c r="L3548" s="42"/>
      <c r="M3548" s="183" t="s">
        <v>21</v>
      </c>
      <c r="N3548" s="184" t="s">
        <v>48</v>
      </c>
      <c r="O3548" s="67"/>
      <c r="P3548" s="185">
        <f>O3548*H3548</f>
        <v>0</v>
      </c>
      <c r="Q3548" s="185">
        <v>0</v>
      </c>
      <c r="R3548" s="185">
        <f>Q3548*H3548</f>
        <v>0</v>
      </c>
      <c r="S3548" s="185">
        <v>0</v>
      </c>
      <c r="T3548" s="186">
        <f>S3548*H3548</f>
        <v>0</v>
      </c>
      <c r="U3548" s="37"/>
      <c r="V3548" s="37"/>
      <c r="W3548" s="37"/>
      <c r="X3548" s="37"/>
      <c r="Y3548" s="37"/>
      <c r="Z3548" s="37"/>
      <c r="AA3548" s="37"/>
      <c r="AB3548" s="37"/>
      <c r="AC3548" s="37"/>
      <c r="AD3548" s="37"/>
      <c r="AE3548" s="37"/>
      <c r="AR3548" s="187" t="s">
        <v>3737</v>
      </c>
      <c r="AT3548" s="187" t="s">
        <v>167</v>
      </c>
      <c r="AU3548" s="187" t="s">
        <v>85</v>
      </c>
      <c r="AY3548" s="20" t="s">
        <v>165</v>
      </c>
      <c r="BE3548" s="188">
        <f>IF(N3548="základní",J3548,0)</f>
        <v>0</v>
      </c>
      <c r="BF3548" s="188">
        <f>IF(N3548="snížená",J3548,0)</f>
        <v>0</v>
      </c>
      <c r="BG3548" s="188">
        <f>IF(N3548="zákl. přenesená",J3548,0)</f>
        <v>0</v>
      </c>
      <c r="BH3548" s="188">
        <f>IF(N3548="sníž. přenesená",J3548,0)</f>
        <v>0</v>
      </c>
      <c r="BI3548" s="188">
        <f>IF(N3548="nulová",J3548,0)</f>
        <v>0</v>
      </c>
      <c r="BJ3548" s="20" t="s">
        <v>85</v>
      </c>
      <c r="BK3548" s="188">
        <f>ROUND(I3548*H3548,2)</f>
        <v>0</v>
      </c>
      <c r="BL3548" s="20" t="s">
        <v>3737</v>
      </c>
      <c r="BM3548" s="187" t="s">
        <v>4136</v>
      </c>
    </row>
    <row r="3549" spans="1:65" s="2" customFormat="1" ht="39">
      <c r="A3549" s="37"/>
      <c r="B3549" s="38"/>
      <c r="C3549" s="39"/>
      <c r="D3549" s="189" t="s">
        <v>174</v>
      </c>
      <c r="E3549" s="39"/>
      <c r="F3549" s="190" t="s">
        <v>4137</v>
      </c>
      <c r="G3549" s="39"/>
      <c r="H3549" s="39"/>
      <c r="I3549" s="191"/>
      <c r="J3549" s="39"/>
      <c r="K3549" s="39"/>
      <c r="L3549" s="42"/>
      <c r="M3549" s="192"/>
      <c r="N3549" s="193"/>
      <c r="O3549" s="67"/>
      <c r="P3549" s="67"/>
      <c r="Q3549" s="67"/>
      <c r="R3549" s="67"/>
      <c r="S3549" s="67"/>
      <c r="T3549" s="68"/>
      <c r="U3549" s="37"/>
      <c r="V3549" s="37"/>
      <c r="W3549" s="37"/>
      <c r="X3549" s="37"/>
      <c r="Y3549" s="37"/>
      <c r="Z3549" s="37"/>
      <c r="AA3549" s="37"/>
      <c r="AB3549" s="37"/>
      <c r="AC3549" s="37"/>
      <c r="AD3549" s="37"/>
      <c r="AE3549" s="37"/>
      <c r="AT3549" s="20" t="s">
        <v>174</v>
      </c>
      <c r="AU3549" s="20" t="s">
        <v>85</v>
      </c>
    </row>
    <row r="3550" spans="1:65" s="13" customFormat="1" ht="11.25">
      <c r="B3550" s="196"/>
      <c r="C3550" s="197"/>
      <c r="D3550" s="189" t="s">
        <v>178</v>
      </c>
      <c r="E3550" s="198" t="s">
        <v>21</v>
      </c>
      <c r="F3550" s="199" t="s">
        <v>4133</v>
      </c>
      <c r="G3550" s="197"/>
      <c r="H3550" s="200">
        <v>1</v>
      </c>
      <c r="I3550" s="201"/>
      <c r="J3550" s="197"/>
      <c r="K3550" s="197"/>
      <c r="L3550" s="202"/>
      <c r="M3550" s="203"/>
      <c r="N3550" s="204"/>
      <c r="O3550" s="204"/>
      <c r="P3550" s="204"/>
      <c r="Q3550" s="204"/>
      <c r="R3550" s="204"/>
      <c r="S3550" s="204"/>
      <c r="T3550" s="205"/>
      <c r="AT3550" s="206" t="s">
        <v>178</v>
      </c>
      <c r="AU3550" s="206" t="s">
        <v>85</v>
      </c>
      <c r="AV3550" s="13" t="s">
        <v>87</v>
      </c>
      <c r="AW3550" s="13" t="s">
        <v>38</v>
      </c>
      <c r="AX3550" s="13" t="s">
        <v>77</v>
      </c>
      <c r="AY3550" s="206" t="s">
        <v>165</v>
      </c>
    </row>
    <row r="3551" spans="1:65" s="14" customFormat="1" ht="11.25">
      <c r="B3551" s="207"/>
      <c r="C3551" s="208"/>
      <c r="D3551" s="189" t="s">
        <v>178</v>
      </c>
      <c r="E3551" s="209" t="s">
        <v>21</v>
      </c>
      <c r="F3551" s="210" t="s">
        <v>180</v>
      </c>
      <c r="G3551" s="208"/>
      <c r="H3551" s="211">
        <v>1</v>
      </c>
      <c r="I3551" s="212"/>
      <c r="J3551" s="208"/>
      <c r="K3551" s="208"/>
      <c r="L3551" s="213"/>
      <c r="M3551" s="214"/>
      <c r="N3551" s="215"/>
      <c r="O3551" s="215"/>
      <c r="P3551" s="215"/>
      <c r="Q3551" s="215"/>
      <c r="R3551" s="215"/>
      <c r="S3551" s="215"/>
      <c r="T3551" s="216"/>
      <c r="AT3551" s="217" t="s">
        <v>178</v>
      </c>
      <c r="AU3551" s="217" t="s">
        <v>85</v>
      </c>
      <c r="AV3551" s="14" t="s">
        <v>172</v>
      </c>
      <c r="AW3551" s="14" t="s">
        <v>38</v>
      </c>
      <c r="AX3551" s="14" t="s">
        <v>85</v>
      </c>
      <c r="AY3551" s="217" t="s">
        <v>165</v>
      </c>
    </row>
    <row r="3552" spans="1:65" s="2" customFormat="1" ht="37.9" customHeight="1">
      <c r="A3552" s="37"/>
      <c r="B3552" s="38"/>
      <c r="C3552" s="176" t="s">
        <v>4138</v>
      </c>
      <c r="D3552" s="176" t="s">
        <v>167</v>
      </c>
      <c r="E3552" s="177" t="s">
        <v>1163</v>
      </c>
      <c r="F3552" s="178" t="s">
        <v>4139</v>
      </c>
      <c r="G3552" s="179" t="s">
        <v>449</v>
      </c>
      <c r="H3552" s="180">
        <v>1</v>
      </c>
      <c r="I3552" s="181"/>
      <c r="J3552" s="182">
        <f>ROUND(I3552*H3552,2)</f>
        <v>0</v>
      </c>
      <c r="K3552" s="178" t="s">
        <v>21</v>
      </c>
      <c r="L3552" s="42"/>
      <c r="M3552" s="183" t="s">
        <v>21</v>
      </c>
      <c r="N3552" s="184" t="s">
        <v>48</v>
      </c>
      <c r="O3552" s="67"/>
      <c r="P3552" s="185">
        <f>O3552*H3552</f>
        <v>0</v>
      </c>
      <c r="Q3552" s="185">
        <v>0</v>
      </c>
      <c r="R3552" s="185">
        <f>Q3552*H3552</f>
        <v>0</v>
      </c>
      <c r="S3552" s="185">
        <v>0</v>
      </c>
      <c r="T3552" s="186">
        <f>S3552*H3552</f>
        <v>0</v>
      </c>
      <c r="U3552" s="37"/>
      <c r="V3552" s="37"/>
      <c r="W3552" s="37"/>
      <c r="X3552" s="37"/>
      <c r="Y3552" s="37"/>
      <c r="Z3552" s="37"/>
      <c r="AA3552" s="37"/>
      <c r="AB3552" s="37"/>
      <c r="AC3552" s="37"/>
      <c r="AD3552" s="37"/>
      <c r="AE3552" s="37"/>
      <c r="AR3552" s="187" t="s">
        <v>3737</v>
      </c>
      <c r="AT3552" s="187" t="s">
        <v>167</v>
      </c>
      <c r="AU3552" s="187" t="s">
        <v>85</v>
      </c>
      <c r="AY3552" s="20" t="s">
        <v>165</v>
      </c>
      <c r="BE3552" s="188">
        <f>IF(N3552="základní",J3552,0)</f>
        <v>0</v>
      </c>
      <c r="BF3552" s="188">
        <f>IF(N3552="snížená",J3552,0)</f>
        <v>0</v>
      </c>
      <c r="BG3552" s="188">
        <f>IF(N3552="zákl. přenesená",J3552,0)</f>
        <v>0</v>
      </c>
      <c r="BH3552" s="188">
        <f>IF(N3552="sníž. přenesená",J3552,0)</f>
        <v>0</v>
      </c>
      <c r="BI3552" s="188">
        <f>IF(N3552="nulová",J3552,0)</f>
        <v>0</v>
      </c>
      <c r="BJ3552" s="20" t="s">
        <v>85</v>
      </c>
      <c r="BK3552" s="188">
        <f>ROUND(I3552*H3552,2)</f>
        <v>0</v>
      </c>
      <c r="BL3552" s="20" t="s">
        <v>3737</v>
      </c>
      <c r="BM3552" s="187" t="s">
        <v>4140</v>
      </c>
    </row>
    <row r="3553" spans="1:65" s="2" customFormat="1" ht="39">
      <c r="A3553" s="37"/>
      <c r="B3553" s="38"/>
      <c r="C3553" s="39"/>
      <c r="D3553" s="189" t="s">
        <v>174</v>
      </c>
      <c r="E3553" s="39"/>
      <c r="F3553" s="190" t="s">
        <v>4141</v>
      </c>
      <c r="G3553" s="39"/>
      <c r="H3553" s="39"/>
      <c r="I3553" s="191"/>
      <c r="J3553" s="39"/>
      <c r="K3553" s="39"/>
      <c r="L3553" s="42"/>
      <c r="M3553" s="192"/>
      <c r="N3553" s="193"/>
      <c r="O3553" s="67"/>
      <c r="P3553" s="67"/>
      <c r="Q3553" s="67"/>
      <c r="R3553" s="67"/>
      <c r="S3553" s="67"/>
      <c r="T3553" s="68"/>
      <c r="U3553" s="37"/>
      <c r="V3553" s="37"/>
      <c r="W3553" s="37"/>
      <c r="X3553" s="37"/>
      <c r="Y3553" s="37"/>
      <c r="Z3553" s="37"/>
      <c r="AA3553" s="37"/>
      <c r="AB3553" s="37"/>
      <c r="AC3553" s="37"/>
      <c r="AD3553" s="37"/>
      <c r="AE3553" s="37"/>
      <c r="AT3553" s="20" t="s">
        <v>174</v>
      </c>
      <c r="AU3553" s="20" t="s">
        <v>85</v>
      </c>
    </row>
    <row r="3554" spans="1:65" s="13" customFormat="1" ht="11.25">
      <c r="B3554" s="196"/>
      <c r="C3554" s="197"/>
      <c r="D3554" s="189" t="s">
        <v>178</v>
      </c>
      <c r="E3554" s="198" t="s">
        <v>21</v>
      </c>
      <c r="F3554" s="199" t="s">
        <v>4133</v>
      </c>
      <c r="G3554" s="197"/>
      <c r="H3554" s="200">
        <v>1</v>
      </c>
      <c r="I3554" s="201"/>
      <c r="J3554" s="197"/>
      <c r="K3554" s="197"/>
      <c r="L3554" s="202"/>
      <c r="M3554" s="203"/>
      <c r="N3554" s="204"/>
      <c r="O3554" s="204"/>
      <c r="P3554" s="204"/>
      <c r="Q3554" s="204"/>
      <c r="R3554" s="204"/>
      <c r="S3554" s="204"/>
      <c r="T3554" s="205"/>
      <c r="AT3554" s="206" t="s">
        <v>178</v>
      </c>
      <c r="AU3554" s="206" t="s">
        <v>85</v>
      </c>
      <c r="AV3554" s="13" t="s">
        <v>87</v>
      </c>
      <c r="AW3554" s="13" t="s">
        <v>38</v>
      </c>
      <c r="AX3554" s="13" t="s">
        <v>77</v>
      </c>
      <c r="AY3554" s="206" t="s">
        <v>165</v>
      </c>
    </row>
    <row r="3555" spans="1:65" s="14" customFormat="1" ht="11.25">
      <c r="B3555" s="207"/>
      <c r="C3555" s="208"/>
      <c r="D3555" s="189" t="s">
        <v>178</v>
      </c>
      <c r="E3555" s="209" t="s">
        <v>21</v>
      </c>
      <c r="F3555" s="210" t="s">
        <v>180</v>
      </c>
      <c r="G3555" s="208"/>
      <c r="H3555" s="211">
        <v>1</v>
      </c>
      <c r="I3555" s="212"/>
      <c r="J3555" s="208"/>
      <c r="K3555" s="208"/>
      <c r="L3555" s="213"/>
      <c r="M3555" s="214"/>
      <c r="N3555" s="215"/>
      <c r="O3555" s="215"/>
      <c r="P3555" s="215"/>
      <c r="Q3555" s="215"/>
      <c r="R3555" s="215"/>
      <c r="S3555" s="215"/>
      <c r="T3555" s="216"/>
      <c r="AT3555" s="217" t="s">
        <v>178</v>
      </c>
      <c r="AU3555" s="217" t="s">
        <v>85</v>
      </c>
      <c r="AV3555" s="14" t="s">
        <v>172</v>
      </c>
      <c r="AW3555" s="14" t="s">
        <v>38</v>
      </c>
      <c r="AX3555" s="14" t="s">
        <v>85</v>
      </c>
      <c r="AY3555" s="217" t="s">
        <v>165</v>
      </c>
    </row>
    <row r="3556" spans="1:65" s="2" customFormat="1" ht="37.9" customHeight="1">
      <c r="A3556" s="37"/>
      <c r="B3556" s="38"/>
      <c r="C3556" s="176" t="s">
        <v>4142</v>
      </c>
      <c r="D3556" s="176" t="s">
        <v>167</v>
      </c>
      <c r="E3556" s="177" t="s">
        <v>1169</v>
      </c>
      <c r="F3556" s="178" t="s">
        <v>4143</v>
      </c>
      <c r="G3556" s="179" t="s">
        <v>449</v>
      </c>
      <c r="H3556" s="180">
        <v>1</v>
      </c>
      <c r="I3556" s="181"/>
      <c r="J3556" s="182">
        <f>ROUND(I3556*H3556,2)</f>
        <v>0</v>
      </c>
      <c r="K3556" s="178" t="s">
        <v>21</v>
      </c>
      <c r="L3556" s="42"/>
      <c r="M3556" s="183" t="s">
        <v>21</v>
      </c>
      <c r="N3556" s="184" t="s">
        <v>48</v>
      </c>
      <c r="O3556" s="67"/>
      <c r="P3556" s="185">
        <f>O3556*H3556</f>
        <v>0</v>
      </c>
      <c r="Q3556" s="185">
        <v>0</v>
      </c>
      <c r="R3556" s="185">
        <f>Q3556*H3556</f>
        <v>0</v>
      </c>
      <c r="S3556" s="185">
        <v>0</v>
      </c>
      <c r="T3556" s="186">
        <f>S3556*H3556</f>
        <v>0</v>
      </c>
      <c r="U3556" s="37"/>
      <c r="V3556" s="37"/>
      <c r="W3556" s="37"/>
      <c r="X3556" s="37"/>
      <c r="Y3556" s="37"/>
      <c r="Z3556" s="37"/>
      <c r="AA3556" s="37"/>
      <c r="AB3556" s="37"/>
      <c r="AC3556" s="37"/>
      <c r="AD3556" s="37"/>
      <c r="AE3556" s="37"/>
      <c r="AR3556" s="187" t="s">
        <v>3737</v>
      </c>
      <c r="AT3556" s="187" t="s">
        <v>167</v>
      </c>
      <c r="AU3556" s="187" t="s">
        <v>85</v>
      </c>
      <c r="AY3556" s="20" t="s">
        <v>165</v>
      </c>
      <c r="BE3556" s="188">
        <f>IF(N3556="základní",J3556,0)</f>
        <v>0</v>
      </c>
      <c r="BF3556" s="188">
        <f>IF(N3556="snížená",J3556,0)</f>
        <v>0</v>
      </c>
      <c r="BG3556" s="188">
        <f>IF(N3556="zákl. přenesená",J3556,0)</f>
        <v>0</v>
      </c>
      <c r="BH3556" s="188">
        <f>IF(N3556="sníž. přenesená",J3556,0)</f>
        <v>0</v>
      </c>
      <c r="BI3556" s="188">
        <f>IF(N3556="nulová",J3556,0)</f>
        <v>0</v>
      </c>
      <c r="BJ3556" s="20" t="s">
        <v>85</v>
      </c>
      <c r="BK3556" s="188">
        <f>ROUND(I3556*H3556,2)</f>
        <v>0</v>
      </c>
      <c r="BL3556" s="20" t="s">
        <v>3737</v>
      </c>
      <c r="BM3556" s="187" t="s">
        <v>4144</v>
      </c>
    </row>
    <row r="3557" spans="1:65" s="2" customFormat="1" ht="39">
      <c r="A3557" s="37"/>
      <c r="B3557" s="38"/>
      <c r="C3557" s="39"/>
      <c r="D3557" s="189" t="s">
        <v>174</v>
      </c>
      <c r="E3557" s="39"/>
      <c r="F3557" s="190" t="s">
        <v>4145</v>
      </c>
      <c r="G3557" s="39"/>
      <c r="H3557" s="39"/>
      <c r="I3557" s="191"/>
      <c r="J3557" s="39"/>
      <c r="K3557" s="39"/>
      <c r="L3557" s="42"/>
      <c r="M3557" s="192"/>
      <c r="N3557" s="193"/>
      <c r="O3557" s="67"/>
      <c r="P3557" s="67"/>
      <c r="Q3557" s="67"/>
      <c r="R3557" s="67"/>
      <c r="S3557" s="67"/>
      <c r="T3557" s="68"/>
      <c r="U3557" s="37"/>
      <c r="V3557" s="37"/>
      <c r="W3557" s="37"/>
      <c r="X3557" s="37"/>
      <c r="Y3557" s="37"/>
      <c r="Z3557" s="37"/>
      <c r="AA3557" s="37"/>
      <c r="AB3557" s="37"/>
      <c r="AC3557" s="37"/>
      <c r="AD3557" s="37"/>
      <c r="AE3557" s="37"/>
      <c r="AT3557" s="20" t="s">
        <v>174</v>
      </c>
      <c r="AU3557" s="20" t="s">
        <v>85</v>
      </c>
    </row>
    <row r="3558" spans="1:65" s="13" customFormat="1" ht="11.25">
      <c r="B3558" s="196"/>
      <c r="C3558" s="197"/>
      <c r="D3558" s="189" t="s">
        <v>178</v>
      </c>
      <c r="E3558" s="198" t="s">
        <v>21</v>
      </c>
      <c r="F3558" s="199" t="s">
        <v>4133</v>
      </c>
      <c r="G3558" s="197"/>
      <c r="H3558" s="200">
        <v>1</v>
      </c>
      <c r="I3558" s="201"/>
      <c r="J3558" s="197"/>
      <c r="K3558" s="197"/>
      <c r="L3558" s="202"/>
      <c r="M3558" s="203"/>
      <c r="N3558" s="204"/>
      <c r="O3558" s="204"/>
      <c r="P3558" s="204"/>
      <c r="Q3558" s="204"/>
      <c r="R3558" s="204"/>
      <c r="S3558" s="204"/>
      <c r="T3558" s="205"/>
      <c r="AT3558" s="206" t="s">
        <v>178</v>
      </c>
      <c r="AU3558" s="206" t="s">
        <v>85</v>
      </c>
      <c r="AV3558" s="13" t="s">
        <v>87</v>
      </c>
      <c r="AW3558" s="13" t="s">
        <v>38</v>
      </c>
      <c r="AX3558" s="13" t="s">
        <v>77</v>
      </c>
      <c r="AY3558" s="206" t="s">
        <v>165</v>
      </c>
    </row>
    <row r="3559" spans="1:65" s="14" customFormat="1" ht="11.25">
      <c r="B3559" s="207"/>
      <c r="C3559" s="208"/>
      <c r="D3559" s="189" t="s">
        <v>178</v>
      </c>
      <c r="E3559" s="209" t="s">
        <v>21</v>
      </c>
      <c r="F3559" s="210" t="s">
        <v>180</v>
      </c>
      <c r="G3559" s="208"/>
      <c r="H3559" s="211">
        <v>1</v>
      </c>
      <c r="I3559" s="212"/>
      <c r="J3559" s="208"/>
      <c r="K3559" s="208"/>
      <c r="L3559" s="213"/>
      <c r="M3559" s="214"/>
      <c r="N3559" s="215"/>
      <c r="O3559" s="215"/>
      <c r="P3559" s="215"/>
      <c r="Q3559" s="215"/>
      <c r="R3559" s="215"/>
      <c r="S3559" s="215"/>
      <c r="T3559" s="216"/>
      <c r="AT3559" s="217" t="s">
        <v>178</v>
      </c>
      <c r="AU3559" s="217" t="s">
        <v>85</v>
      </c>
      <c r="AV3559" s="14" t="s">
        <v>172</v>
      </c>
      <c r="AW3559" s="14" t="s">
        <v>38</v>
      </c>
      <c r="AX3559" s="14" t="s">
        <v>85</v>
      </c>
      <c r="AY3559" s="217" t="s">
        <v>165</v>
      </c>
    </row>
    <row r="3560" spans="1:65" s="2" customFormat="1" ht="37.9" customHeight="1">
      <c r="A3560" s="37"/>
      <c r="B3560" s="38"/>
      <c r="C3560" s="176" t="s">
        <v>4146</v>
      </c>
      <c r="D3560" s="176" t="s">
        <v>167</v>
      </c>
      <c r="E3560" s="177" t="s">
        <v>1176</v>
      </c>
      <c r="F3560" s="178" t="s">
        <v>4147</v>
      </c>
      <c r="G3560" s="179" t="s">
        <v>297</v>
      </c>
      <c r="H3560" s="180">
        <v>1</v>
      </c>
      <c r="I3560" s="181"/>
      <c r="J3560" s="182">
        <f>ROUND(I3560*H3560,2)</f>
        <v>0</v>
      </c>
      <c r="K3560" s="178" t="s">
        <v>21</v>
      </c>
      <c r="L3560" s="42"/>
      <c r="M3560" s="183" t="s">
        <v>21</v>
      </c>
      <c r="N3560" s="184" t="s">
        <v>48</v>
      </c>
      <c r="O3560" s="67"/>
      <c r="P3560" s="185">
        <f>O3560*H3560</f>
        <v>0</v>
      </c>
      <c r="Q3560" s="185">
        <v>0</v>
      </c>
      <c r="R3560" s="185">
        <f>Q3560*H3560</f>
        <v>0</v>
      </c>
      <c r="S3560" s="185">
        <v>0</v>
      </c>
      <c r="T3560" s="186">
        <f>S3560*H3560</f>
        <v>0</v>
      </c>
      <c r="U3560" s="37"/>
      <c r="V3560" s="37"/>
      <c r="W3560" s="37"/>
      <c r="X3560" s="37"/>
      <c r="Y3560" s="37"/>
      <c r="Z3560" s="37"/>
      <c r="AA3560" s="37"/>
      <c r="AB3560" s="37"/>
      <c r="AC3560" s="37"/>
      <c r="AD3560" s="37"/>
      <c r="AE3560" s="37"/>
      <c r="AR3560" s="187" t="s">
        <v>286</v>
      </c>
      <c r="AT3560" s="187" t="s">
        <v>167</v>
      </c>
      <c r="AU3560" s="187" t="s">
        <v>85</v>
      </c>
      <c r="AY3560" s="20" t="s">
        <v>165</v>
      </c>
      <c r="BE3560" s="188">
        <f>IF(N3560="základní",J3560,0)</f>
        <v>0</v>
      </c>
      <c r="BF3560" s="188">
        <f>IF(N3560="snížená",J3560,0)</f>
        <v>0</v>
      </c>
      <c r="BG3560" s="188">
        <f>IF(N3560="zákl. přenesená",J3560,0)</f>
        <v>0</v>
      </c>
      <c r="BH3560" s="188">
        <f>IF(N3560="sníž. přenesená",J3560,0)</f>
        <v>0</v>
      </c>
      <c r="BI3560" s="188">
        <f>IF(N3560="nulová",J3560,0)</f>
        <v>0</v>
      </c>
      <c r="BJ3560" s="20" t="s">
        <v>85</v>
      </c>
      <c r="BK3560" s="188">
        <f>ROUND(I3560*H3560,2)</f>
        <v>0</v>
      </c>
      <c r="BL3560" s="20" t="s">
        <v>286</v>
      </c>
      <c r="BM3560" s="187" t="s">
        <v>4148</v>
      </c>
    </row>
    <row r="3561" spans="1:65" s="2" customFormat="1" ht="68.25">
      <c r="A3561" s="37"/>
      <c r="B3561" s="38"/>
      <c r="C3561" s="39"/>
      <c r="D3561" s="189" t="s">
        <v>174</v>
      </c>
      <c r="E3561" s="39"/>
      <c r="F3561" s="190" t="s">
        <v>4149</v>
      </c>
      <c r="G3561" s="39"/>
      <c r="H3561" s="39"/>
      <c r="I3561" s="191"/>
      <c r="J3561" s="39"/>
      <c r="K3561" s="39"/>
      <c r="L3561" s="42"/>
      <c r="M3561" s="192"/>
      <c r="N3561" s="193"/>
      <c r="O3561" s="67"/>
      <c r="P3561" s="67"/>
      <c r="Q3561" s="67"/>
      <c r="R3561" s="67"/>
      <c r="S3561" s="67"/>
      <c r="T3561" s="68"/>
      <c r="U3561" s="37"/>
      <c r="V3561" s="37"/>
      <c r="W3561" s="37"/>
      <c r="X3561" s="37"/>
      <c r="Y3561" s="37"/>
      <c r="Z3561" s="37"/>
      <c r="AA3561" s="37"/>
      <c r="AB3561" s="37"/>
      <c r="AC3561" s="37"/>
      <c r="AD3561" s="37"/>
      <c r="AE3561" s="37"/>
      <c r="AT3561" s="20" t="s">
        <v>174</v>
      </c>
      <c r="AU3561" s="20" t="s">
        <v>85</v>
      </c>
    </row>
    <row r="3562" spans="1:65" s="13" customFormat="1" ht="11.25">
      <c r="B3562" s="196"/>
      <c r="C3562" s="197"/>
      <c r="D3562" s="189" t="s">
        <v>178</v>
      </c>
      <c r="E3562" s="198" t="s">
        <v>21</v>
      </c>
      <c r="F3562" s="199" t="s">
        <v>4150</v>
      </c>
      <c r="G3562" s="197"/>
      <c r="H3562" s="200">
        <v>1</v>
      </c>
      <c r="I3562" s="201"/>
      <c r="J3562" s="197"/>
      <c r="K3562" s="197"/>
      <c r="L3562" s="202"/>
      <c r="M3562" s="203"/>
      <c r="N3562" s="204"/>
      <c r="O3562" s="204"/>
      <c r="P3562" s="204"/>
      <c r="Q3562" s="204"/>
      <c r="R3562" s="204"/>
      <c r="S3562" s="204"/>
      <c r="T3562" s="205"/>
      <c r="AT3562" s="206" t="s">
        <v>178</v>
      </c>
      <c r="AU3562" s="206" t="s">
        <v>85</v>
      </c>
      <c r="AV3562" s="13" t="s">
        <v>87</v>
      </c>
      <c r="AW3562" s="13" t="s">
        <v>38</v>
      </c>
      <c r="AX3562" s="13" t="s">
        <v>77</v>
      </c>
      <c r="AY3562" s="206" t="s">
        <v>165</v>
      </c>
    </row>
    <row r="3563" spans="1:65" s="14" customFormat="1" ht="11.25">
      <c r="B3563" s="207"/>
      <c r="C3563" s="208"/>
      <c r="D3563" s="189" t="s">
        <v>178</v>
      </c>
      <c r="E3563" s="209" t="s">
        <v>21</v>
      </c>
      <c r="F3563" s="210" t="s">
        <v>180</v>
      </c>
      <c r="G3563" s="208"/>
      <c r="H3563" s="211">
        <v>1</v>
      </c>
      <c r="I3563" s="212"/>
      <c r="J3563" s="208"/>
      <c r="K3563" s="208"/>
      <c r="L3563" s="213"/>
      <c r="M3563" s="214"/>
      <c r="N3563" s="215"/>
      <c r="O3563" s="215"/>
      <c r="P3563" s="215"/>
      <c r="Q3563" s="215"/>
      <c r="R3563" s="215"/>
      <c r="S3563" s="215"/>
      <c r="T3563" s="216"/>
      <c r="AT3563" s="217" t="s">
        <v>178</v>
      </c>
      <c r="AU3563" s="217" t="s">
        <v>85</v>
      </c>
      <c r="AV3563" s="14" t="s">
        <v>172</v>
      </c>
      <c r="AW3563" s="14" t="s">
        <v>38</v>
      </c>
      <c r="AX3563" s="14" t="s">
        <v>85</v>
      </c>
      <c r="AY3563" s="217" t="s">
        <v>165</v>
      </c>
    </row>
    <row r="3564" spans="1:65" s="2" customFormat="1" ht="24.2" customHeight="1">
      <c r="A3564" s="37"/>
      <c r="B3564" s="38"/>
      <c r="C3564" s="176" t="s">
        <v>4151</v>
      </c>
      <c r="D3564" s="176" t="s">
        <v>167</v>
      </c>
      <c r="E3564" s="177" t="s">
        <v>1185</v>
      </c>
      <c r="F3564" s="178" t="s">
        <v>4152</v>
      </c>
      <c r="G3564" s="179" t="s">
        <v>449</v>
      </c>
      <c r="H3564" s="180">
        <v>20</v>
      </c>
      <c r="I3564" s="181"/>
      <c r="J3564" s="182">
        <f>ROUND(I3564*H3564,2)</f>
        <v>0</v>
      </c>
      <c r="K3564" s="178" t="s">
        <v>21</v>
      </c>
      <c r="L3564" s="42"/>
      <c r="M3564" s="183" t="s">
        <v>21</v>
      </c>
      <c r="N3564" s="184" t="s">
        <v>48</v>
      </c>
      <c r="O3564" s="67"/>
      <c r="P3564" s="185">
        <f>O3564*H3564</f>
        <v>0</v>
      </c>
      <c r="Q3564" s="185">
        <v>0</v>
      </c>
      <c r="R3564" s="185">
        <f>Q3564*H3564</f>
        <v>0</v>
      </c>
      <c r="S3564" s="185">
        <v>0</v>
      </c>
      <c r="T3564" s="186">
        <f>S3564*H3564</f>
        <v>0</v>
      </c>
      <c r="U3564" s="37"/>
      <c r="V3564" s="37"/>
      <c r="W3564" s="37"/>
      <c r="X3564" s="37"/>
      <c r="Y3564" s="37"/>
      <c r="Z3564" s="37"/>
      <c r="AA3564" s="37"/>
      <c r="AB3564" s="37"/>
      <c r="AC3564" s="37"/>
      <c r="AD3564" s="37"/>
      <c r="AE3564" s="37"/>
      <c r="AR3564" s="187" t="s">
        <v>3737</v>
      </c>
      <c r="AT3564" s="187" t="s">
        <v>167</v>
      </c>
      <c r="AU3564" s="187" t="s">
        <v>85</v>
      </c>
      <c r="AY3564" s="20" t="s">
        <v>165</v>
      </c>
      <c r="BE3564" s="188">
        <f>IF(N3564="základní",J3564,0)</f>
        <v>0</v>
      </c>
      <c r="BF3564" s="188">
        <f>IF(N3564="snížená",J3564,0)</f>
        <v>0</v>
      </c>
      <c r="BG3564" s="188">
        <f>IF(N3564="zákl. přenesená",J3564,0)</f>
        <v>0</v>
      </c>
      <c r="BH3564" s="188">
        <f>IF(N3564="sníž. přenesená",J3564,0)</f>
        <v>0</v>
      </c>
      <c r="BI3564" s="188">
        <f>IF(N3564="nulová",J3564,0)</f>
        <v>0</v>
      </c>
      <c r="BJ3564" s="20" t="s">
        <v>85</v>
      </c>
      <c r="BK3564" s="188">
        <f>ROUND(I3564*H3564,2)</f>
        <v>0</v>
      </c>
      <c r="BL3564" s="20" t="s">
        <v>3737</v>
      </c>
      <c r="BM3564" s="187" t="s">
        <v>4153</v>
      </c>
    </row>
    <row r="3565" spans="1:65" s="2" customFormat="1" ht="39">
      <c r="A3565" s="37"/>
      <c r="B3565" s="38"/>
      <c r="C3565" s="39"/>
      <c r="D3565" s="189" t="s">
        <v>174</v>
      </c>
      <c r="E3565" s="39"/>
      <c r="F3565" s="190" t="s">
        <v>4154</v>
      </c>
      <c r="G3565" s="39"/>
      <c r="H3565" s="39"/>
      <c r="I3565" s="191"/>
      <c r="J3565" s="39"/>
      <c r="K3565" s="39"/>
      <c r="L3565" s="42"/>
      <c r="M3565" s="192"/>
      <c r="N3565" s="193"/>
      <c r="O3565" s="67"/>
      <c r="P3565" s="67"/>
      <c r="Q3565" s="67"/>
      <c r="R3565" s="67"/>
      <c r="S3565" s="67"/>
      <c r="T3565" s="68"/>
      <c r="U3565" s="37"/>
      <c r="V3565" s="37"/>
      <c r="W3565" s="37"/>
      <c r="X3565" s="37"/>
      <c r="Y3565" s="37"/>
      <c r="Z3565" s="37"/>
      <c r="AA3565" s="37"/>
      <c r="AB3565" s="37"/>
      <c r="AC3565" s="37"/>
      <c r="AD3565" s="37"/>
      <c r="AE3565" s="37"/>
      <c r="AT3565" s="20" t="s">
        <v>174</v>
      </c>
      <c r="AU3565" s="20" t="s">
        <v>85</v>
      </c>
    </row>
    <row r="3566" spans="1:65" s="13" customFormat="1" ht="11.25">
      <c r="B3566" s="196"/>
      <c r="C3566" s="197"/>
      <c r="D3566" s="189" t="s">
        <v>178</v>
      </c>
      <c r="E3566" s="198" t="s">
        <v>21</v>
      </c>
      <c r="F3566" s="199" t="s">
        <v>4155</v>
      </c>
      <c r="G3566" s="197"/>
      <c r="H3566" s="200">
        <v>20</v>
      </c>
      <c r="I3566" s="201"/>
      <c r="J3566" s="197"/>
      <c r="K3566" s="197"/>
      <c r="L3566" s="202"/>
      <c r="M3566" s="203"/>
      <c r="N3566" s="204"/>
      <c r="O3566" s="204"/>
      <c r="P3566" s="204"/>
      <c r="Q3566" s="204"/>
      <c r="R3566" s="204"/>
      <c r="S3566" s="204"/>
      <c r="T3566" s="205"/>
      <c r="AT3566" s="206" t="s">
        <v>178</v>
      </c>
      <c r="AU3566" s="206" t="s">
        <v>85</v>
      </c>
      <c r="AV3566" s="13" t="s">
        <v>87</v>
      </c>
      <c r="AW3566" s="13" t="s">
        <v>38</v>
      </c>
      <c r="AX3566" s="13" t="s">
        <v>77</v>
      </c>
      <c r="AY3566" s="206" t="s">
        <v>165</v>
      </c>
    </row>
    <row r="3567" spans="1:65" s="14" customFormat="1" ht="11.25">
      <c r="B3567" s="207"/>
      <c r="C3567" s="208"/>
      <c r="D3567" s="189" t="s">
        <v>178</v>
      </c>
      <c r="E3567" s="209" t="s">
        <v>21</v>
      </c>
      <c r="F3567" s="210" t="s">
        <v>180</v>
      </c>
      <c r="G3567" s="208"/>
      <c r="H3567" s="211">
        <v>20</v>
      </c>
      <c r="I3567" s="212"/>
      <c r="J3567" s="208"/>
      <c r="K3567" s="208"/>
      <c r="L3567" s="213"/>
      <c r="M3567" s="214"/>
      <c r="N3567" s="215"/>
      <c r="O3567" s="215"/>
      <c r="P3567" s="215"/>
      <c r="Q3567" s="215"/>
      <c r="R3567" s="215"/>
      <c r="S3567" s="215"/>
      <c r="T3567" s="216"/>
      <c r="AT3567" s="217" t="s">
        <v>178</v>
      </c>
      <c r="AU3567" s="217" t="s">
        <v>85</v>
      </c>
      <c r="AV3567" s="14" t="s">
        <v>172</v>
      </c>
      <c r="AW3567" s="14" t="s">
        <v>38</v>
      </c>
      <c r="AX3567" s="14" t="s">
        <v>85</v>
      </c>
      <c r="AY3567" s="217" t="s">
        <v>165</v>
      </c>
    </row>
    <row r="3568" spans="1:65" s="2" customFormat="1" ht="49.15" customHeight="1">
      <c r="A3568" s="37"/>
      <c r="B3568" s="38"/>
      <c r="C3568" s="176" t="s">
        <v>4156</v>
      </c>
      <c r="D3568" s="176" t="s">
        <v>167</v>
      </c>
      <c r="E3568" s="177" t="s">
        <v>1193</v>
      </c>
      <c r="F3568" s="178" t="s">
        <v>4157</v>
      </c>
      <c r="G3568" s="179" t="s">
        <v>449</v>
      </c>
      <c r="H3568" s="180">
        <v>1</v>
      </c>
      <c r="I3568" s="181"/>
      <c r="J3568" s="182">
        <f>ROUND(I3568*H3568,2)</f>
        <v>0</v>
      </c>
      <c r="K3568" s="178" t="s">
        <v>21</v>
      </c>
      <c r="L3568" s="42"/>
      <c r="M3568" s="183" t="s">
        <v>21</v>
      </c>
      <c r="N3568" s="184" t="s">
        <v>48</v>
      </c>
      <c r="O3568" s="67"/>
      <c r="P3568" s="185">
        <f>O3568*H3568</f>
        <v>0</v>
      </c>
      <c r="Q3568" s="185">
        <v>0</v>
      </c>
      <c r="R3568" s="185">
        <f>Q3568*H3568</f>
        <v>0</v>
      </c>
      <c r="S3568" s="185">
        <v>0</v>
      </c>
      <c r="T3568" s="186">
        <f>S3568*H3568</f>
        <v>0</v>
      </c>
      <c r="U3568" s="37"/>
      <c r="V3568" s="37"/>
      <c r="W3568" s="37"/>
      <c r="X3568" s="37"/>
      <c r="Y3568" s="37"/>
      <c r="Z3568" s="37"/>
      <c r="AA3568" s="37"/>
      <c r="AB3568" s="37"/>
      <c r="AC3568" s="37"/>
      <c r="AD3568" s="37"/>
      <c r="AE3568" s="37"/>
      <c r="AR3568" s="187" t="s">
        <v>3737</v>
      </c>
      <c r="AT3568" s="187" t="s">
        <v>167</v>
      </c>
      <c r="AU3568" s="187" t="s">
        <v>85</v>
      </c>
      <c r="AY3568" s="20" t="s">
        <v>165</v>
      </c>
      <c r="BE3568" s="188">
        <f>IF(N3568="základní",J3568,0)</f>
        <v>0</v>
      </c>
      <c r="BF3568" s="188">
        <f>IF(N3568="snížená",J3568,0)</f>
        <v>0</v>
      </c>
      <c r="BG3568" s="188">
        <f>IF(N3568="zákl. přenesená",J3568,0)</f>
        <v>0</v>
      </c>
      <c r="BH3568" s="188">
        <f>IF(N3568="sníž. přenesená",J3568,0)</f>
        <v>0</v>
      </c>
      <c r="BI3568" s="188">
        <f>IF(N3568="nulová",J3568,0)</f>
        <v>0</v>
      </c>
      <c r="BJ3568" s="20" t="s">
        <v>85</v>
      </c>
      <c r="BK3568" s="188">
        <f>ROUND(I3568*H3568,2)</f>
        <v>0</v>
      </c>
      <c r="BL3568" s="20" t="s">
        <v>3737</v>
      </c>
      <c r="BM3568" s="187" t="s">
        <v>4158</v>
      </c>
    </row>
    <row r="3569" spans="1:65" s="2" customFormat="1" ht="58.5">
      <c r="A3569" s="37"/>
      <c r="B3569" s="38"/>
      <c r="C3569" s="39"/>
      <c r="D3569" s="189" t="s">
        <v>174</v>
      </c>
      <c r="E3569" s="39"/>
      <c r="F3569" s="190" t="s">
        <v>4159</v>
      </c>
      <c r="G3569" s="39"/>
      <c r="H3569" s="39"/>
      <c r="I3569" s="191"/>
      <c r="J3569" s="39"/>
      <c r="K3569" s="39"/>
      <c r="L3569" s="42"/>
      <c r="M3569" s="192"/>
      <c r="N3569" s="193"/>
      <c r="O3569" s="67"/>
      <c r="P3569" s="67"/>
      <c r="Q3569" s="67"/>
      <c r="R3569" s="67"/>
      <c r="S3569" s="67"/>
      <c r="T3569" s="68"/>
      <c r="U3569" s="37"/>
      <c r="V3569" s="37"/>
      <c r="W3569" s="37"/>
      <c r="X3569" s="37"/>
      <c r="Y3569" s="37"/>
      <c r="Z3569" s="37"/>
      <c r="AA3569" s="37"/>
      <c r="AB3569" s="37"/>
      <c r="AC3569" s="37"/>
      <c r="AD3569" s="37"/>
      <c r="AE3569" s="37"/>
      <c r="AT3569" s="20" t="s">
        <v>174</v>
      </c>
      <c r="AU3569" s="20" t="s">
        <v>85</v>
      </c>
    </row>
    <row r="3570" spans="1:65" s="13" customFormat="1" ht="11.25">
      <c r="B3570" s="196"/>
      <c r="C3570" s="197"/>
      <c r="D3570" s="189" t="s">
        <v>178</v>
      </c>
      <c r="E3570" s="198" t="s">
        <v>21</v>
      </c>
      <c r="F3570" s="199" t="s">
        <v>4160</v>
      </c>
      <c r="G3570" s="197"/>
      <c r="H3570" s="200">
        <v>1</v>
      </c>
      <c r="I3570" s="201"/>
      <c r="J3570" s="197"/>
      <c r="K3570" s="197"/>
      <c r="L3570" s="202"/>
      <c r="M3570" s="203"/>
      <c r="N3570" s="204"/>
      <c r="O3570" s="204"/>
      <c r="P3570" s="204"/>
      <c r="Q3570" s="204"/>
      <c r="R3570" s="204"/>
      <c r="S3570" s="204"/>
      <c r="T3570" s="205"/>
      <c r="AT3570" s="206" t="s">
        <v>178</v>
      </c>
      <c r="AU3570" s="206" t="s">
        <v>85</v>
      </c>
      <c r="AV3570" s="13" t="s">
        <v>87</v>
      </c>
      <c r="AW3570" s="13" t="s">
        <v>38</v>
      </c>
      <c r="AX3570" s="13" t="s">
        <v>77</v>
      </c>
      <c r="AY3570" s="206" t="s">
        <v>165</v>
      </c>
    </row>
    <row r="3571" spans="1:65" s="14" customFormat="1" ht="11.25">
      <c r="B3571" s="207"/>
      <c r="C3571" s="208"/>
      <c r="D3571" s="189" t="s">
        <v>178</v>
      </c>
      <c r="E3571" s="209" t="s">
        <v>21</v>
      </c>
      <c r="F3571" s="210" t="s">
        <v>180</v>
      </c>
      <c r="G3571" s="208"/>
      <c r="H3571" s="211">
        <v>1</v>
      </c>
      <c r="I3571" s="212"/>
      <c r="J3571" s="208"/>
      <c r="K3571" s="208"/>
      <c r="L3571" s="213"/>
      <c r="M3571" s="214"/>
      <c r="N3571" s="215"/>
      <c r="O3571" s="215"/>
      <c r="P3571" s="215"/>
      <c r="Q3571" s="215"/>
      <c r="R3571" s="215"/>
      <c r="S3571" s="215"/>
      <c r="T3571" s="216"/>
      <c r="AT3571" s="217" t="s">
        <v>178</v>
      </c>
      <c r="AU3571" s="217" t="s">
        <v>85</v>
      </c>
      <c r="AV3571" s="14" t="s">
        <v>172</v>
      </c>
      <c r="AW3571" s="14" t="s">
        <v>38</v>
      </c>
      <c r="AX3571" s="14" t="s">
        <v>85</v>
      </c>
      <c r="AY3571" s="217" t="s">
        <v>165</v>
      </c>
    </row>
    <row r="3572" spans="1:65" s="2" customFormat="1" ht="49.15" customHeight="1">
      <c r="A3572" s="37"/>
      <c r="B3572" s="38"/>
      <c r="C3572" s="176" t="s">
        <v>4161</v>
      </c>
      <c r="D3572" s="176" t="s">
        <v>167</v>
      </c>
      <c r="E3572" s="177" t="s">
        <v>1200</v>
      </c>
      <c r="F3572" s="178" t="s">
        <v>4162</v>
      </c>
      <c r="G3572" s="179" t="s">
        <v>449</v>
      </c>
      <c r="H3572" s="180">
        <v>5</v>
      </c>
      <c r="I3572" s="181"/>
      <c r="J3572" s="182">
        <f>ROUND(I3572*H3572,2)</f>
        <v>0</v>
      </c>
      <c r="K3572" s="178" t="s">
        <v>21</v>
      </c>
      <c r="L3572" s="42"/>
      <c r="M3572" s="183" t="s">
        <v>21</v>
      </c>
      <c r="N3572" s="184" t="s">
        <v>48</v>
      </c>
      <c r="O3572" s="67"/>
      <c r="P3572" s="185">
        <f>O3572*H3572</f>
        <v>0</v>
      </c>
      <c r="Q3572" s="185">
        <v>0</v>
      </c>
      <c r="R3572" s="185">
        <f>Q3572*H3572</f>
        <v>0</v>
      </c>
      <c r="S3572" s="185">
        <v>0</v>
      </c>
      <c r="T3572" s="186">
        <f>S3572*H3572</f>
        <v>0</v>
      </c>
      <c r="U3572" s="37"/>
      <c r="V3572" s="37"/>
      <c r="W3572" s="37"/>
      <c r="X3572" s="37"/>
      <c r="Y3572" s="37"/>
      <c r="Z3572" s="37"/>
      <c r="AA3572" s="37"/>
      <c r="AB3572" s="37"/>
      <c r="AC3572" s="37"/>
      <c r="AD3572" s="37"/>
      <c r="AE3572" s="37"/>
      <c r="AR3572" s="187" t="s">
        <v>3737</v>
      </c>
      <c r="AT3572" s="187" t="s">
        <v>167</v>
      </c>
      <c r="AU3572" s="187" t="s">
        <v>85</v>
      </c>
      <c r="AY3572" s="20" t="s">
        <v>165</v>
      </c>
      <c r="BE3572" s="188">
        <f>IF(N3572="základní",J3572,0)</f>
        <v>0</v>
      </c>
      <c r="BF3572" s="188">
        <f>IF(N3572="snížená",J3572,0)</f>
        <v>0</v>
      </c>
      <c r="BG3572" s="188">
        <f>IF(N3572="zákl. přenesená",J3572,0)</f>
        <v>0</v>
      </c>
      <c r="BH3572" s="188">
        <f>IF(N3572="sníž. přenesená",J3572,0)</f>
        <v>0</v>
      </c>
      <c r="BI3572" s="188">
        <f>IF(N3572="nulová",J3572,0)</f>
        <v>0</v>
      </c>
      <c r="BJ3572" s="20" t="s">
        <v>85</v>
      </c>
      <c r="BK3572" s="188">
        <f>ROUND(I3572*H3572,2)</f>
        <v>0</v>
      </c>
      <c r="BL3572" s="20" t="s">
        <v>3737</v>
      </c>
      <c r="BM3572" s="187" t="s">
        <v>4163</v>
      </c>
    </row>
    <row r="3573" spans="1:65" s="2" customFormat="1" ht="58.5">
      <c r="A3573" s="37"/>
      <c r="B3573" s="38"/>
      <c r="C3573" s="39"/>
      <c r="D3573" s="189" t="s">
        <v>174</v>
      </c>
      <c r="E3573" s="39"/>
      <c r="F3573" s="190" t="s">
        <v>4164</v>
      </c>
      <c r="G3573" s="39"/>
      <c r="H3573" s="39"/>
      <c r="I3573" s="191"/>
      <c r="J3573" s="39"/>
      <c r="K3573" s="39"/>
      <c r="L3573" s="42"/>
      <c r="M3573" s="192"/>
      <c r="N3573" s="193"/>
      <c r="O3573" s="67"/>
      <c r="P3573" s="67"/>
      <c r="Q3573" s="67"/>
      <c r="R3573" s="67"/>
      <c r="S3573" s="67"/>
      <c r="T3573" s="68"/>
      <c r="U3573" s="37"/>
      <c r="V3573" s="37"/>
      <c r="W3573" s="37"/>
      <c r="X3573" s="37"/>
      <c r="Y3573" s="37"/>
      <c r="Z3573" s="37"/>
      <c r="AA3573" s="37"/>
      <c r="AB3573" s="37"/>
      <c r="AC3573" s="37"/>
      <c r="AD3573" s="37"/>
      <c r="AE3573" s="37"/>
      <c r="AT3573" s="20" t="s">
        <v>174</v>
      </c>
      <c r="AU3573" s="20" t="s">
        <v>85</v>
      </c>
    </row>
    <row r="3574" spans="1:65" s="13" customFormat="1" ht="11.25">
      <c r="B3574" s="196"/>
      <c r="C3574" s="197"/>
      <c r="D3574" s="189" t="s">
        <v>178</v>
      </c>
      <c r="E3574" s="198" t="s">
        <v>21</v>
      </c>
      <c r="F3574" s="199" t="s">
        <v>4165</v>
      </c>
      <c r="G3574" s="197"/>
      <c r="H3574" s="200">
        <v>5</v>
      </c>
      <c r="I3574" s="201"/>
      <c r="J3574" s="197"/>
      <c r="K3574" s="197"/>
      <c r="L3574" s="202"/>
      <c r="M3574" s="203"/>
      <c r="N3574" s="204"/>
      <c r="O3574" s="204"/>
      <c r="P3574" s="204"/>
      <c r="Q3574" s="204"/>
      <c r="R3574" s="204"/>
      <c r="S3574" s="204"/>
      <c r="T3574" s="205"/>
      <c r="AT3574" s="206" t="s">
        <v>178</v>
      </c>
      <c r="AU3574" s="206" t="s">
        <v>85</v>
      </c>
      <c r="AV3574" s="13" t="s">
        <v>87</v>
      </c>
      <c r="AW3574" s="13" t="s">
        <v>38</v>
      </c>
      <c r="AX3574" s="13" t="s">
        <v>77</v>
      </c>
      <c r="AY3574" s="206" t="s">
        <v>165</v>
      </c>
    </row>
    <row r="3575" spans="1:65" s="14" customFormat="1" ht="11.25">
      <c r="B3575" s="207"/>
      <c r="C3575" s="208"/>
      <c r="D3575" s="189" t="s">
        <v>178</v>
      </c>
      <c r="E3575" s="209" t="s">
        <v>21</v>
      </c>
      <c r="F3575" s="210" t="s">
        <v>180</v>
      </c>
      <c r="G3575" s="208"/>
      <c r="H3575" s="211">
        <v>5</v>
      </c>
      <c r="I3575" s="212"/>
      <c r="J3575" s="208"/>
      <c r="K3575" s="208"/>
      <c r="L3575" s="213"/>
      <c r="M3575" s="214"/>
      <c r="N3575" s="215"/>
      <c r="O3575" s="215"/>
      <c r="P3575" s="215"/>
      <c r="Q3575" s="215"/>
      <c r="R3575" s="215"/>
      <c r="S3575" s="215"/>
      <c r="T3575" s="216"/>
      <c r="AT3575" s="217" t="s">
        <v>178</v>
      </c>
      <c r="AU3575" s="217" t="s">
        <v>85</v>
      </c>
      <c r="AV3575" s="14" t="s">
        <v>172</v>
      </c>
      <c r="AW3575" s="14" t="s">
        <v>38</v>
      </c>
      <c r="AX3575" s="14" t="s">
        <v>85</v>
      </c>
      <c r="AY3575" s="217" t="s">
        <v>165</v>
      </c>
    </row>
    <row r="3576" spans="1:65" s="2" customFormat="1" ht="37.9" customHeight="1">
      <c r="A3576" s="37"/>
      <c r="B3576" s="38"/>
      <c r="C3576" s="176" t="s">
        <v>4166</v>
      </c>
      <c r="D3576" s="176" t="s">
        <v>167</v>
      </c>
      <c r="E3576" s="177" t="s">
        <v>1206</v>
      </c>
      <c r="F3576" s="178" t="s">
        <v>4167</v>
      </c>
      <c r="G3576" s="179" t="s">
        <v>449</v>
      </c>
      <c r="H3576" s="180">
        <v>5</v>
      </c>
      <c r="I3576" s="181"/>
      <c r="J3576" s="182">
        <f>ROUND(I3576*H3576,2)</f>
        <v>0</v>
      </c>
      <c r="K3576" s="178" t="s">
        <v>21</v>
      </c>
      <c r="L3576" s="42"/>
      <c r="M3576" s="183" t="s">
        <v>21</v>
      </c>
      <c r="N3576" s="184" t="s">
        <v>48</v>
      </c>
      <c r="O3576" s="67"/>
      <c r="P3576" s="185">
        <f>O3576*H3576</f>
        <v>0</v>
      </c>
      <c r="Q3576" s="185">
        <v>0</v>
      </c>
      <c r="R3576" s="185">
        <f>Q3576*H3576</f>
        <v>0</v>
      </c>
      <c r="S3576" s="185">
        <v>0</v>
      </c>
      <c r="T3576" s="186">
        <f>S3576*H3576</f>
        <v>0</v>
      </c>
      <c r="U3576" s="37"/>
      <c r="V3576" s="37"/>
      <c r="W3576" s="37"/>
      <c r="X3576" s="37"/>
      <c r="Y3576" s="37"/>
      <c r="Z3576" s="37"/>
      <c r="AA3576" s="37"/>
      <c r="AB3576" s="37"/>
      <c r="AC3576" s="37"/>
      <c r="AD3576" s="37"/>
      <c r="AE3576" s="37"/>
      <c r="AR3576" s="187" t="s">
        <v>3737</v>
      </c>
      <c r="AT3576" s="187" t="s">
        <v>167</v>
      </c>
      <c r="AU3576" s="187" t="s">
        <v>85</v>
      </c>
      <c r="AY3576" s="20" t="s">
        <v>165</v>
      </c>
      <c r="BE3576" s="188">
        <f>IF(N3576="základní",J3576,0)</f>
        <v>0</v>
      </c>
      <c r="BF3576" s="188">
        <f>IF(N3576="snížená",J3576,0)</f>
        <v>0</v>
      </c>
      <c r="BG3576" s="188">
        <f>IF(N3576="zákl. přenesená",J3576,0)</f>
        <v>0</v>
      </c>
      <c r="BH3576" s="188">
        <f>IF(N3576="sníž. přenesená",J3576,0)</f>
        <v>0</v>
      </c>
      <c r="BI3576" s="188">
        <f>IF(N3576="nulová",J3576,0)</f>
        <v>0</v>
      </c>
      <c r="BJ3576" s="20" t="s">
        <v>85</v>
      </c>
      <c r="BK3576" s="188">
        <f>ROUND(I3576*H3576,2)</f>
        <v>0</v>
      </c>
      <c r="BL3576" s="20" t="s">
        <v>3737</v>
      </c>
      <c r="BM3576" s="187" t="s">
        <v>4168</v>
      </c>
    </row>
    <row r="3577" spans="1:65" s="2" customFormat="1" ht="58.5">
      <c r="A3577" s="37"/>
      <c r="B3577" s="38"/>
      <c r="C3577" s="39"/>
      <c r="D3577" s="189" t="s">
        <v>174</v>
      </c>
      <c r="E3577" s="39"/>
      <c r="F3577" s="190" t="s">
        <v>4169</v>
      </c>
      <c r="G3577" s="39"/>
      <c r="H3577" s="39"/>
      <c r="I3577" s="191"/>
      <c r="J3577" s="39"/>
      <c r="K3577" s="39"/>
      <c r="L3577" s="42"/>
      <c r="M3577" s="192"/>
      <c r="N3577" s="193"/>
      <c r="O3577" s="67"/>
      <c r="P3577" s="67"/>
      <c r="Q3577" s="67"/>
      <c r="R3577" s="67"/>
      <c r="S3577" s="67"/>
      <c r="T3577" s="68"/>
      <c r="U3577" s="37"/>
      <c r="V3577" s="37"/>
      <c r="W3577" s="37"/>
      <c r="X3577" s="37"/>
      <c r="Y3577" s="37"/>
      <c r="Z3577" s="37"/>
      <c r="AA3577" s="37"/>
      <c r="AB3577" s="37"/>
      <c r="AC3577" s="37"/>
      <c r="AD3577" s="37"/>
      <c r="AE3577" s="37"/>
      <c r="AT3577" s="20" t="s">
        <v>174</v>
      </c>
      <c r="AU3577" s="20" t="s">
        <v>85</v>
      </c>
    </row>
    <row r="3578" spans="1:65" s="13" customFormat="1" ht="11.25">
      <c r="B3578" s="196"/>
      <c r="C3578" s="197"/>
      <c r="D3578" s="189" t="s">
        <v>178</v>
      </c>
      <c r="E3578" s="198" t="s">
        <v>21</v>
      </c>
      <c r="F3578" s="199" t="s">
        <v>4170</v>
      </c>
      <c r="G3578" s="197"/>
      <c r="H3578" s="200">
        <v>5</v>
      </c>
      <c r="I3578" s="201"/>
      <c r="J3578" s="197"/>
      <c r="K3578" s="197"/>
      <c r="L3578" s="202"/>
      <c r="M3578" s="203"/>
      <c r="N3578" s="204"/>
      <c r="O3578" s="204"/>
      <c r="P3578" s="204"/>
      <c r="Q3578" s="204"/>
      <c r="R3578" s="204"/>
      <c r="S3578" s="204"/>
      <c r="T3578" s="205"/>
      <c r="AT3578" s="206" t="s">
        <v>178</v>
      </c>
      <c r="AU3578" s="206" t="s">
        <v>85</v>
      </c>
      <c r="AV3578" s="13" t="s">
        <v>87</v>
      </c>
      <c r="AW3578" s="13" t="s">
        <v>38</v>
      </c>
      <c r="AX3578" s="13" t="s">
        <v>77</v>
      </c>
      <c r="AY3578" s="206" t="s">
        <v>165</v>
      </c>
    </row>
    <row r="3579" spans="1:65" s="14" customFormat="1" ht="11.25">
      <c r="B3579" s="207"/>
      <c r="C3579" s="208"/>
      <c r="D3579" s="189" t="s">
        <v>178</v>
      </c>
      <c r="E3579" s="209" t="s">
        <v>21</v>
      </c>
      <c r="F3579" s="210" t="s">
        <v>180</v>
      </c>
      <c r="G3579" s="208"/>
      <c r="H3579" s="211">
        <v>5</v>
      </c>
      <c r="I3579" s="212"/>
      <c r="J3579" s="208"/>
      <c r="K3579" s="208"/>
      <c r="L3579" s="213"/>
      <c r="M3579" s="214"/>
      <c r="N3579" s="215"/>
      <c r="O3579" s="215"/>
      <c r="P3579" s="215"/>
      <c r="Q3579" s="215"/>
      <c r="R3579" s="215"/>
      <c r="S3579" s="215"/>
      <c r="T3579" s="216"/>
      <c r="AT3579" s="217" t="s">
        <v>178</v>
      </c>
      <c r="AU3579" s="217" t="s">
        <v>85</v>
      </c>
      <c r="AV3579" s="14" t="s">
        <v>172</v>
      </c>
      <c r="AW3579" s="14" t="s">
        <v>38</v>
      </c>
      <c r="AX3579" s="14" t="s">
        <v>85</v>
      </c>
      <c r="AY3579" s="217" t="s">
        <v>165</v>
      </c>
    </row>
    <row r="3580" spans="1:65" s="2" customFormat="1" ht="24.2" customHeight="1">
      <c r="A3580" s="37"/>
      <c r="B3580" s="38"/>
      <c r="C3580" s="176" t="s">
        <v>4171</v>
      </c>
      <c r="D3580" s="176" t="s">
        <v>167</v>
      </c>
      <c r="E3580" s="177" t="s">
        <v>1212</v>
      </c>
      <c r="F3580" s="178" t="s">
        <v>4172</v>
      </c>
      <c r="G3580" s="179" t="s">
        <v>297</v>
      </c>
      <c r="H3580" s="180">
        <v>1</v>
      </c>
      <c r="I3580" s="181"/>
      <c r="J3580" s="182">
        <f>ROUND(I3580*H3580,2)</f>
        <v>0</v>
      </c>
      <c r="K3580" s="178" t="s">
        <v>21</v>
      </c>
      <c r="L3580" s="42"/>
      <c r="M3580" s="183" t="s">
        <v>21</v>
      </c>
      <c r="N3580" s="184" t="s">
        <v>48</v>
      </c>
      <c r="O3580" s="67"/>
      <c r="P3580" s="185">
        <f>O3580*H3580</f>
        <v>0</v>
      </c>
      <c r="Q3580" s="185">
        <v>0</v>
      </c>
      <c r="R3580" s="185">
        <f>Q3580*H3580</f>
        <v>0</v>
      </c>
      <c r="S3580" s="185">
        <v>0</v>
      </c>
      <c r="T3580" s="186">
        <f>S3580*H3580</f>
        <v>0</v>
      </c>
      <c r="U3580" s="37"/>
      <c r="V3580" s="37"/>
      <c r="W3580" s="37"/>
      <c r="X3580" s="37"/>
      <c r="Y3580" s="37"/>
      <c r="Z3580" s="37"/>
      <c r="AA3580" s="37"/>
      <c r="AB3580" s="37"/>
      <c r="AC3580" s="37"/>
      <c r="AD3580" s="37"/>
      <c r="AE3580" s="37"/>
      <c r="AR3580" s="187" t="s">
        <v>3737</v>
      </c>
      <c r="AT3580" s="187" t="s">
        <v>167</v>
      </c>
      <c r="AU3580" s="187" t="s">
        <v>85</v>
      </c>
      <c r="AY3580" s="20" t="s">
        <v>165</v>
      </c>
      <c r="BE3580" s="188">
        <f>IF(N3580="základní",J3580,0)</f>
        <v>0</v>
      </c>
      <c r="BF3580" s="188">
        <f>IF(N3580="snížená",J3580,0)</f>
        <v>0</v>
      </c>
      <c r="BG3580" s="188">
        <f>IF(N3580="zákl. přenesená",J3580,0)</f>
        <v>0</v>
      </c>
      <c r="BH3580" s="188">
        <f>IF(N3580="sníž. přenesená",J3580,0)</f>
        <v>0</v>
      </c>
      <c r="BI3580" s="188">
        <f>IF(N3580="nulová",J3580,0)</f>
        <v>0</v>
      </c>
      <c r="BJ3580" s="20" t="s">
        <v>85</v>
      </c>
      <c r="BK3580" s="188">
        <f>ROUND(I3580*H3580,2)</f>
        <v>0</v>
      </c>
      <c r="BL3580" s="20" t="s">
        <v>3737</v>
      </c>
      <c r="BM3580" s="187" t="s">
        <v>4173</v>
      </c>
    </row>
    <row r="3581" spans="1:65" s="2" customFormat="1" ht="29.25">
      <c r="A3581" s="37"/>
      <c r="B3581" s="38"/>
      <c r="C3581" s="39"/>
      <c r="D3581" s="189" t="s">
        <v>174</v>
      </c>
      <c r="E3581" s="39"/>
      <c r="F3581" s="190" t="s">
        <v>4174</v>
      </c>
      <c r="G3581" s="39"/>
      <c r="H3581" s="39"/>
      <c r="I3581" s="191"/>
      <c r="J3581" s="39"/>
      <c r="K3581" s="39"/>
      <c r="L3581" s="42"/>
      <c r="M3581" s="192"/>
      <c r="N3581" s="193"/>
      <c r="O3581" s="67"/>
      <c r="P3581" s="67"/>
      <c r="Q3581" s="67"/>
      <c r="R3581" s="67"/>
      <c r="S3581" s="67"/>
      <c r="T3581" s="68"/>
      <c r="U3581" s="37"/>
      <c r="V3581" s="37"/>
      <c r="W3581" s="37"/>
      <c r="X3581" s="37"/>
      <c r="Y3581" s="37"/>
      <c r="Z3581" s="37"/>
      <c r="AA3581" s="37"/>
      <c r="AB3581" s="37"/>
      <c r="AC3581" s="37"/>
      <c r="AD3581" s="37"/>
      <c r="AE3581" s="37"/>
      <c r="AT3581" s="20" t="s">
        <v>174</v>
      </c>
      <c r="AU3581" s="20" t="s">
        <v>85</v>
      </c>
    </row>
    <row r="3582" spans="1:65" s="13" customFormat="1" ht="11.25">
      <c r="B3582" s="196"/>
      <c r="C3582" s="197"/>
      <c r="D3582" s="189" t="s">
        <v>178</v>
      </c>
      <c r="E3582" s="198" t="s">
        <v>21</v>
      </c>
      <c r="F3582" s="199" t="s">
        <v>4104</v>
      </c>
      <c r="G3582" s="197"/>
      <c r="H3582" s="200">
        <v>1</v>
      </c>
      <c r="I3582" s="201"/>
      <c r="J3582" s="197"/>
      <c r="K3582" s="197"/>
      <c r="L3582" s="202"/>
      <c r="M3582" s="203"/>
      <c r="N3582" s="204"/>
      <c r="O3582" s="204"/>
      <c r="P3582" s="204"/>
      <c r="Q3582" s="204"/>
      <c r="R3582" s="204"/>
      <c r="S3582" s="204"/>
      <c r="T3582" s="205"/>
      <c r="AT3582" s="206" t="s">
        <v>178</v>
      </c>
      <c r="AU3582" s="206" t="s">
        <v>85</v>
      </c>
      <c r="AV3582" s="13" t="s">
        <v>87</v>
      </c>
      <c r="AW3582" s="13" t="s">
        <v>38</v>
      </c>
      <c r="AX3582" s="13" t="s">
        <v>77</v>
      </c>
      <c r="AY3582" s="206" t="s">
        <v>165</v>
      </c>
    </row>
    <row r="3583" spans="1:65" s="14" customFormat="1" ht="11.25">
      <c r="B3583" s="207"/>
      <c r="C3583" s="208"/>
      <c r="D3583" s="189" t="s">
        <v>178</v>
      </c>
      <c r="E3583" s="209" t="s">
        <v>21</v>
      </c>
      <c r="F3583" s="210" t="s">
        <v>180</v>
      </c>
      <c r="G3583" s="208"/>
      <c r="H3583" s="211">
        <v>1</v>
      </c>
      <c r="I3583" s="212"/>
      <c r="J3583" s="208"/>
      <c r="K3583" s="208"/>
      <c r="L3583" s="213"/>
      <c r="M3583" s="250"/>
      <c r="N3583" s="251"/>
      <c r="O3583" s="251"/>
      <c r="P3583" s="251"/>
      <c r="Q3583" s="251"/>
      <c r="R3583" s="251"/>
      <c r="S3583" s="251"/>
      <c r="T3583" s="252"/>
      <c r="AT3583" s="217" t="s">
        <v>178</v>
      </c>
      <c r="AU3583" s="217" t="s">
        <v>85</v>
      </c>
      <c r="AV3583" s="14" t="s">
        <v>172</v>
      </c>
      <c r="AW3583" s="14" t="s">
        <v>38</v>
      </c>
      <c r="AX3583" s="14" t="s">
        <v>85</v>
      </c>
      <c r="AY3583" s="217" t="s">
        <v>165</v>
      </c>
    </row>
    <row r="3584" spans="1:65" s="2" customFormat="1" ht="6.95" customHeight="1">
      <c r="A3584" s="37"/>
      <c r="B3584" s="50"/>
      <c r="C3584" s="51"/>
      <c r="D3584" s="51"/>
      <c r="E3584" s="51"/>
      <c r="F3584" s="51"/>
      <c r="G3584" s="51"/>
      <c r="H3584" s="51"/>
      <c r="I3584" s="51"/>
      <c r="J3584" s="51"/>
      <c r="K3584" s="51"/>
      <c r="L3584" s="42"/>
      <c r="M3584" s="37"/>
      <c r="O3584" s="37"/>
      <c r="P3584" s="37"/>
      <c r="Q3584" s="37"/>
      <c r="R3584" s="37"/>
      <c r="S3584" s="37"/>
      <c r="T3584" s="37"/>
      <c r="U3584" s="37"/>
      <c r="V3584" s="37"/>
      <c r="W3584" s="37"/>
      <c r="X3584" s="37"/>
      <c r="Y3584" s="37"/>
      <c r="Z3584" s="37"/>
      <c r="AA3584" s="37"/>
      <c r="AB3584" s="37"/>
      <c r="AC3584" s="37"/>
      <c r="AD3584" s="37"/>
      <c r="AE3584" s="37"/>
    </row>
  </sheetData>
  <sheetProtection algorithmName="SHA-512" hashValue="NdsHH1MBObOG6PoVqA9nIGzIfsZD5kHxIifUVPrzG/m6jQ7H5enFlk7a/gBc/j+qJUF9v7DeCyWgFSyK+yhjPA==" saltValue="yUzzhhi/QcxXqG+b2esV4ttzTcdFpCZGakEKKAJN9h5Lcy6i/Q/0jFXUs4KzRHaUxeT/fchtt83EBS5iC0BM/g==" spinCount="100000" sheet="1" objects="1" scenarios="1" formatColumns="0" formatRows="0" autoFilter="0"/>
  <autoFilter ref="C112:K3583"/>
  <mergeCells count="9">
    <mergeCell ref="E50:H50"/>
    <mergeCell ref="E103:H103"/>
    <mergeCell ref="E105:H105"/>
    <mergeCell ref="L2:V2"/>
    <mergeCell ref="E7:H7"/>
    <mergeCell ref="E9:H9"/>
    <mergeCell ref="E18:H18"/>
    <mergeCell ref="E27:H27"/>
    <mergeCell ref="E48:H48"/>
  </mergeCells>
  <hyperlinks>
    <hyperlink ref="F118" r:id="rId1"/>
    <hyperlink ref="F123" r:id="rId2"/>
    <hyperlink ref="F128" r:id="rId3"/>
    <hyperlink ref="F133" r:id="rId4"/>
    <hyperlink ref="F138" r:id="rId5"/>
    <hyperlink ref="F143" r:id="rId6"/>
    <hyperlink ref="F148" r:id="rId7"/>
    <hyperlink ref="F153" r:id="rId8"/>
    <hyperlink ref="F159" r:id="rId9"/>
    <hyperlink ref="F165" r:id="rId10"/>
    <hyperlink ref="F171" r:id="rId11"/>
    <hyperlink ref="F179" r:id="rId12"/>
    <hyperlink ref="F188" r:id="rId13"/>
    <hyperlink ref="F197" r:id="rId14"/>
    <hyperlink ref="F211" r:id="rId15"/>
    <hyperlink ref="F222" r:id="rId16"/>
    <hyperlink ref="F227" r:id="rId17"/>
    <hyperlink ref="F232" r:id="rId18"/>
    <hyperlink ref="F237" r:id="rId19"/>
    <hyperlink ref="F242" r:id="rId20"/>
    <hyperlink ref="F247" r:id="rId21"/>
    <hyperlink ref="F252" r:id="rId22"/>
    <hyperlink ref="F257" r:id="rId23"/>
    <hyperlink ref="F262" r:id="rId24"/>
    <hyperlink ref="F267" r:id="rId25"/>
    <hyperlink ref="F288" r:id="rId26"/>
    <hyperlink ref="F293" r:id="rId27"/>
    <hyperlink ref="F298" r:id="rId28"/>
    <hyperlink ref="F305" r:id="rId29"/>
    <hyperlink ref="F310" r:id="rId30"/>
    <hyperlink ref="F315" r:id="rId31"/>
    <hyperlink ref="F320" r:id="rId32"/>
    <hyperlink ref="F327" r:id="rId33"/>
    <hyperlink ref="F336" r:id="rId34"/>
    <hyperlink ref="F356" r:id="rId35"/>
    <hyperlink ref="F368" r:id="rId36"/>
    <hyperlink ref="F383" r:id="rId37"/>
    <hyperlink ref="F390" r:id="rId38"/>
    <hyperlink ref="F395" r:id="rId39"/>
    <hyperlink ref="F400" r:id="rId40"/>
    <hyperlink ref="F405" r:id="rId41"/>
    <hyperlink ref="F420" r:id="rId42"/>
    <hyperlink ref="F425" r:id="rId43"/>
    <hyperlink ref="F431" r:id="rId44"/>
    <hyperlink ref="F437" r:id="rId45"/>
    <hyperlink ref="F443" r:id="rId46"/>
    <hyperlink ref="F448" r:id="rId47"/>
    <hyperlink ref="F454" r:id="rId48"/>
    <hyperlink ref="F460" r:id="rId49"/>
    <hyperlink ref="F465" r:id="rId50"/>
    <hyperlink ref="F470" r:id="rId51"/>
    <hyperlink ref="F477" r:id="rId52"/>
    <hyperlink ref="F508" r:id="rId53"/>
    <hyperlink ref="F527" r:id="rId54"/>
    <hyperlink ref="F532" r:id="rId55"/>
    <hyperlink ref="F537" r:id="rId56"/>
    <hyperlink ref="F542" r:id="rId57"/>
    <hyperlink ref="F547" r:id="rId58"/>
    <hyperlink ref="F553" r:id="rId59"/>
    <hyperlink ref="F559" r:id="rId60"/>
    <hyperlink ref="F564" r:id="rId61"/>
    <hyperlink ref="F571" r:id="rId62"/>
    <hyperlink ref="F577" r:id="rId63"/>
    <hyperlink ref="F583" r:id="rId64"/>
    <hyperlink ref="F588" r:id="rId65"/>
    <hyperlink ref="F593" r:id="rId66"/>
    <hyperlink ref="F599" r:id="rId67"/>
    <hyperlink ref="F606" r:id="rId68"/>
    <hyperlink ref="F615" r:id="rId69"/>
    <hyperlink ref="F621" r:id="rId70"/>
    <hyperlink ref="F629" r:id="rId71"/>
    <hyperlink ref="F634" r:id="rId72"/>
    <hyperlink ref="F643" r:id="rId73"/>
    <hyperlink ref="F648" r:id="rId74"/>
    <hyperlink ref="F653" r:id="rId75"/>
    <hyperlink ref="F658" r:id="rId76"/>
    <hyperlink ref="F669" r:id="rId77"/>
    <hyperlink ref="F678" r:id="rId78"/>
    <hyperlink ref="F687" r:id="rId79"/>
    <hyperlink ref="F704" r:id="rId80"/>
    <hyperlink ref="F712" r:id="rId81"/>
    <hyperlink ref="F720" r:id="rId82"/>
    <hyperlink ref="F728" r:id="rId83"/>
    <hyperlink ref="F762" r:id="rId84"/>
    <hyperlink ref="F769" r:id="rId85"/>
    <hyperlink ref="F774" r:id="rId86"/>
    <hyperlink ref="F779" r:id="rId87"/>
    <hyperlink ref="F784" r:id="rId88"/>
    <hyperlink ref="F789" r:id="rId89"/>
    <hyperlink ref="F794" r:id="rId90"/>
    <hyperlink ref="F800" r:id="rId91"/>
    <hyperlink ref="F809" r:id="rId92"/>
    <hyperlink ref="F856" r:id="rId93"/>
    <hyperlink ref="F864" r:id="rId94"/>
    <hyperlink ref="F874" r:id="rId95"/>
    <hyperlink ref="F883" r:id="rId96"/>
    <hyperlink ref="F895" r:id="rId97"/>
    <hyperlink ref="F901" r:id="rId98"/>
    <hyperlink ref="F907" r:id="rId99"/>
    <hyperlink ref="F918" r:id="rId100"/>
    <hyperlink ref="F943" r:id="rId101"/>
    <hyperlink ref="F949" r:id="rId102"/>
    <hyperlink ref="F954" r:id="rId103"/>
    <hyperlink ref="F959" r:id="rId104"/>
    <hyperlink ref="F964" r:id="rId105"/>
    <hyperlink ref="F969" r:id="rId106"/>
    <hyperlink ref="F976" r:id="rId107"/>
    <hyperlink ref="F982" r:id="rId108"/>
    <hyperlink ref="F988" r:id="rId109"/>
    <hyperlink ref="F993" r:id="rId110"/>
    <hyperlink ref="F998" r:id="rId111"/>
    <hyperlink ref="F1003" r:id="rId112"/>
    <hyperlink ref="F1008" r:id="rId113"/>
    <hyperlink ref="F1018" r:id="rId114"/>
    <hyperlink ref="F1023" r:id="rId115"/>
    <hyperlink ref="F1029" r:id="rId116"/>
    <hyperlink ref="F1035" r:id="rId117"/>
    <hyperlink ref="F1041" r:id="rId118"/>
    <hyperlink ref="F1047" r:id="rId119"/>
    <hyperlink ref="F1053" r:id="rId120"/>
    <hyperlink ref="F1059" r:id="rId121"/>
    <hyperlink ref="F1068" r:id="rId122"/>
    <hyperlink ref="F1077" r:id="rId123"/>
    <hyperlink ref="F1082" r:id="rId124"/>
    <hyperlink ref="F1087" r:id="rId125"/>
    <hyperlink ref="F1093" r:id="rId126"/>
    <hyperlink ref="F1100" r:id="rId127"/>
    <hyperlink ref="F1105" r:id="rId128"/>
    <hyperlink ref="F1113" r:id="rId129"/>
    <hyperlink ref="F1118" r:id="rId130"/>
    <hyperlink ref="F1124" r:id="rId131"/>
    <hyperlink ref="F1130" r:id="rId132"/>
    <hyperlink ref="F1135" r:id="rId133"/>
    <hyperlink ref="F1141" r:id="rId134"/>
    <hyperlink ref="F1146" r:id="rId135"/>
    <hyperlink ref="F1152" r:id="rId136"/>
    <hyperlink ref="F1157" r:id="rId137"/>
    <hyperlink ref="F1163" r:id="rId138"/>
    <hyperlink ref="F1168" r:id="rId139"/>
    <hyperlink ref="F1174" r:id="rId140"/>
    <hyperlink ref="F1181" r:id="rId141"/>
    <hyperlink ref="F1186" r:id="rId142"/>
    <hyperlink ref="F1191" r:id="rId143"/>
    <hyperlink ref="F1196" r:id="rId144"/>
    <hyperlink ref="F1202" r:id="rId145"/>
    <hyperlink ref="F1208" r:id="rId146"/>
    <hyperlink ref="F1219" r:id="rId147"/>
    <hyperlink ref="F1224" r:id="rId148"/>
    <hyperlink ref="F1229" r:id="rId149"/>
    <hyperlink ref="F1234" r:id="rId150"/>
    <hyperlink ref="F1239" r:id="rId151"/>
    <hyperlink ref="F1244" r:id="rId152"/>
    <hyperlink ref="F1249" r:id="rId153"/>
    <hyperlink ref="F1256" r:id="rId154"/>
    <hyperlink ref="F1263" r:id="rId155"/>
    <hyperlink ref="F1268" r:id="rId156"/>
    <hyperlink ref="F1273" r:id="rId157"/>
    <hyperlink ref="F1278" r:id="rId158"/>
    <hyperlink ref="F1284" r:id="rId159"/>
    <hyperlink ref="F1292" r:id="rId160"/>
    <hyperlink ref="F1297" r:id="rId161"/>
    <hyperlink ref="F1302" r:id="rId162"/>
    <hyperlink ref="F1308" r:id="rId163"/>
    <hyperlink ref="F1313" r:id="rId164"/>
    <hyperlink ref="F1318" r:id="rId165"/>
    <hyperlink ref="F1323" r:id="rId166"/>
    <hyperlink ref="F1328" r:id="rId167"/>
    <hyperlink ref="F1333" r:id="rId168"/>
    <hyperlink ref="F1345" r:id="rId169"/>
    <hyperlink ref="F1359" r:id="rId170"/>
    <hyperlink ref="F1362" r:id="rId171"/>
    <hyperlink ref="F1365" r:id="rId172"/>
    <hyperlink ref="F1370" r:id="rId173"/>
    <hyperlink ref="F1375" r:id="rId174"/>
    <hyperlink ref="F1380" r:id="rId175"/>
    <hyperlink ref="F1385" r:id="rId176"/>
    <hyperlink ref="F1401" r:id="rId177"/>
    <hyperlink ref="F1406" r:id="rId178"/>
    <hyperlink ref="F1412" r:id="rId179"/>
    <hyperlink ref="F1419" r:id="rId180"/>
    <hyperlink ref="F1425" r:id="rId181"/>
    <hyperlink ref="F1436" r:id="rId182"/>
    <hyperlink ref="F1441" r:id="rId183"/>
    <hyperlink ref="F1447" r:id="rId184"/>
    <hyperlink ref="F1459" r:id="rId185"/>
    <hyperlink ref="F1465" r:id="rId186"/>
    <hyperlink ref="F1470" r:id="rId187"/>
    <hyperlink ref="F1481" r:id="rId188"/>
    <hyperlink ref="F1486" r:id="rId189"/>
    <hyperlink ref="F1491" r:id="rId190"/>
    <hyperlink ref="F1505" r:id="rId191"/>
    <hyperlink ref="F1515" r:id="rId192"/>
    <hyperlink ref="F1525" r:id="rId193"/>
    <hyperlink ref="F1537" r:id="rId194"/>
    <hyperlink ref="F1546" r:id="rId195"/>
    <hyperlink ref="F1551" r:id="rId196"/>
    <hyperlink ref="F1564" r:id="rId197"/>
    <hyperlink ref="F1568" r:id="rId198"/>
    <hyperlink ref="F1574" r:id="rId199"/>
    <hyperlink ref="F1583" r:id="rId200"/>
    <hyperlink ref="F1592" r:id="rId201"/>
    <hyperlink ref="F1607" r:id="rId202"/>
    <hyperlink ref="F1616" r:id="rId203"/>
    <hyperlink ref="F1621" r:id="rId204"/>
    <hyperlink ref="F1633" r:id="rId205"/>
    <hyperlink ref="F1643" r:id="rId206"/>
    <hyperlink ref="F1649" r:id="rId207"/>
    <hyperlink ref="F1653" r:id="rId208"/>
    <hyperlink ref="F1658" r:id="rId209"/>
    <hyperlink ref="F1663" r:id="rId210"/>
    <hyperlink ref="F1667" r:id="rId211"/>
    <hyperlink ref="F1672" r:id="rId212"/>
    <hyperlink ref="F1676" r:id="rId213"/>
    <hyperlink ref="F1683" r:id="rId214"/>
    <hyperlink ref="F1688" r:id="rId215"/>
    <hyperlink ref="F1696" r:id="rId216"/>
    <hyperlink ref="F1702" r:id="rId217"/>
    <hyperlink ref="F1708" r:id="rId218"/>
    <hyperlink ref="F1714" r:id="rId219"/>
    <hyperlink ref="F1719" r:id="rId220"/>
    <hyperlink ref="F1724" r:id="rId221"/>
    <hyperlink ref="F1729" r:id="rId222"/>
    <hyperlink ref="F1746" r:id="rId223"/>
    <hyperlink ref="F1752" r:id="rId224"/>
    <hyperlink ref="F1758" r:id="rId225"/>
    <hyperlink ref="F1769" r:id="rId226"/>
    <hyperlink ref="F1779" r:id="rId227"/>
    <hyperlink ref="F1799" r:id="rId228"/>
    <hyperlink ref="F1805" r:id="rId229"/>
    <hyperlink ref="F1810" r:id="rId230"/>
    <hyperlink ref="F1818" r:id="rId231"/>
    <hyperlink ref="F1823" r:id="rId232"/>
    <hyperlink ref="F1828" r:id="rId233"/>
    <hyperlink ref="F1842" r:id="rId234"/>
    <hyperlink ref="F1848" r:id="rId235"/>
    <hyperlink ref="F1853" r:id="rId236"/>
    <hyperlink ref="F1871" r:id="rId237"/>
    <hyperlink ref="F1877" r:id="rId238"/>
    <hyperlink ref="F1883" r:id="rId239"/>
    <hyperlink ref="F1893" r:id="rId240"/>
    <hyperlink ref="F1898" r:id="rId241"/>
    <hyperlink ref="F1923" r:id="rId242"/>
    <hyperlink ref="F1928" r:id="rId243"/>
    <hyperlink ref="F1933" r:id="rId244"/>
    <hyperlink ref="F1938" r:id="rId245"/>
    <hyperlink ref="F1951" r:id="rId246"/>
    <hyperlink ref="F1956" r:id="rId247"/>
    <hyperlink ref="F1963" r:id="rId248"/>
    <hyperlink ref="F1968" r:id="rId249"/>
    <hyperlink ref="F1993" r:id="rId250"/>
    <hyperlink ref="F2003" r:id="rId251"/>
    <hyperlink ref="F2008" r:id="rId252"/>
    <hyperlink ref="F2014" r:id="rId253"/>
    <hyperlink ref="F2020" r:id="rId254"/>
    <hyperlink ref="F2025" r:id="rId255"/>
    <hyperlink ref="F2030" r:id="rId256"/>
    <hyperlink ref="F2034" r:id="rId257"/>
    <hyperlink ref="F2039" r:id="rId258"/>
    <hyperlink ref="F2044" r:id="rId259"/>
    <hyperlink ref="F2049" r:id="rId260"/>
    <hyperlink ref="F2054" r:id="rId261"/>
    <hyperlink ref="F2064" r:id="rId262"/>
    <hyperlink ref="F2069" r:id="rId263"/>
    <hyperlink ref="F2075" r:id="rId264"/>
    <hyperlink ref="F2081" r:id="rId265"/>
    <hyperlink ref="F2086" r:id="rId266"/>
    <hyperlink ref="F2091" r:id="rId267"/>
    <hyperlink ref="F2097" r:id="rId268"/>
    <hyperlink ref="F2103" r:id="rId269"/>
    <hyperlink ref="F2110" r:id="rId270"/>
    <hyperlink ref="F2115" r:id="rId271"/>
    <hyperlink ref="F2120" r:id="rId272"/>
    <hyperlink ref="F2125" r:id="rId273"/>
    <hyperlink ref="F2130" r:id="rId274"/>
    <hyperlink ref="F2135" r:id="rId275"/>
    <hyperlink ref="F2140" r:id="rId276"/>
    <hyperlink ref="F2145" r:id="rId277"/>
    <hyperlink ref="F2150" r:id="rId278"/>
    <hyperlink ref="F2155" r:id="rId279"/>
    <hyperlink ref="F2160" r:id="rId280"/>
    <hyperlink ref="F2165" r:id="rId281"/>
    <hyperlink ref="F2170" r:id="rId282"/>
    <hyperlink ref="F2177" r:id="rId283"/>
    <hyperlink ref="F2182" r:id="rId284"/>
    <hyperlink ref="F2196" r:id="rId285"/>
    <hyperlink ref="F2202" r:id="rId286"/>
    <hyperlink ref="F2207" r:id="rId287"/>
    <hyperlink ref="F2212" r:id="rId288"/>
    <hyperlink ref="F2217" r:id="rId289"/>
    <hyperlink ref="F2227" r:id="rId290"/>
    <hyperlink ref="F2234" r:id="rId291"/>
    <hyperlink ref="F2241" r:id="rId292"/>
    <hyperlink ref="F2245" r:id="rId293"/>
    <hyperlink ref="F2250" r:id="rId294"/>
    <hyperlink ref="F2255" r:id="rId295"/>
    <hyperlink ref="F2260" r:id="rId296"/>
    <hyperlink ref="F2270" r:id="rId297"/>
    <hyperlink ref="F2280" r:id="rId298"/>
    <hyperlink ref="F2291" r:id="rId299"/>
    <hyperlink ref="F2306" r:id="rId300"/>
    <hyperlink ref="F2311" r:id="rId301"/>
    <hyperlink ref="F2336" r:id="rId302"/>
    <hyperlink ref="F2350" r:id="rId303"/>
    <hyperlink ref="F2361" r:id="rId304"/>
    <hyperlink ref="F2367" r:id="rId305"/>
    <hyperlink ref="F2373" r:id="rId306"/>
    <hyperlink ref="F2379" r:id="rId307"/>
    <hyperlink ref="F2388" r:id="rId308"/>
    <hyperlink ref="F2393" r:id="rId309"/>
    <hyperlink ref="F2524" r:id="rId310"/>
    <hyperlink ref="F2529" r:id="rId311"/>
    <hyperlink ref="F2542" r:id="rId312"/>
    <hyperlink ref="F2551" r:id="rId313"/>
    <hyperlink ref="F2556" r:id="rId314"/>
    <hyperlink ref="F2567" r:id="rId315"/>
    <hyperlink ref="F2620" r:id="rId316"/>
    <hyperlink ref="F2624" r:id="rId317"/>
    <hyperlink ref="F2630" r:id="rId318"/>
    <hyperlink ref="F2637" r:id="rId319"/>
    <hyperlink ref="F2642" r:id="rId320"/>
    <hyperlink ref="F2863" r:id="rId321"/>
    <hyperlink ref="F2871" r:id="rId322"/>
    <hyperlink ref="F2876" r:id="rId323"/>
    <hyperlink ref="F2881" r:id="rId324"/>
    <hyperlink ref="F2891" r:id="rId325"/>
    <hyperlink ref="F2902" r:id="rId326"/>
    <hyperlink ref="F2913" r:id="rId327"/>
    <hyperlink ref="F2922" r:id="rId328"/>
    <hyperlink ref="F2942" r:id="rId329"/>
    <hyperlink ref="F2949" r:id="rId330"/>
    <hyperlink ref="F2959" r:id="rId331"/>
    <hyperlink ref="F2966" r:id="rId332"/>
    <hyperlink ref="F2973" r:id="rId333"/>
    <hyperlink ref="F2983" r:id="rId334"/>
    <hyperlink ref="F2991" r:id="rId335"/>
    <hyperlink ref="F2997" r:id="rId336"/>
    <hyperlink ref="F3007" r:id="rId337"/>
    <hyperlink ref="F3013" r:id="rId338"/>
    <hyperlink ref="F3017" r:id="rId339"/>
    <hyperlink ref="F3032" r:id="rId340"/>
    <hyperlink ref="F3048" r:id="rId341"/>
    <hyperlink ref="F3054" r:id="rId342"/>
    <hyperlink ref="F3060" r:id="rId343"/>
    <hyperlink ref="F3064" r:id="rId344"/>
    <hyperlink ref="F3070" r:id="rId345"/>
    <hyperlink ref="F3076" r:id="rId346"/>
    <hyperlink ref="F3085" r:id="rId347"/>
    <hyperlink ref="F3094" r:id="rId348"/>
    <hyperlink ref="F3103" r:id="rId349"/>
    <hyperlink ref="F3114" r:id="rId350"/>
    <hyperlink ref="F3132" r:id="rId351"/>
    <hyperlink ref="F3141" r:id="rId352"/>
    <hyperlink ref="F3150" r:id="rId353"/>
    <hyperlink ref="F3159" r:id="rId354"/>
    <hyperlink ref="F3168" r:id="rId355"/>
    <hyperlink ref="F3173" r:id="rId356"/>
    <hyperlink ref="F3184" r:id="rId357"/>
    <hyperlink ref="F3193" r:id="rId358"/>
    <hyperlink ref="F3202" r:id="rId359"/>
    <hyperlink ref="F3208" r:id="rId360"/>
    <hyperlink ref="F3212" r:id="rId361"/>
    <hyperlink ref="F3224" r:id="rId362"/>
    <hyperlink ref="F3229" r:id="rId363"/>
    <hyperlink ref="F3236" r:id="rId364"/>
    <hyperlink ref="F3256" r:id="rId365"/>
    <hyperlink ref="F3302" r:id="rId366"/>
    <hyperlink ref="F3343" r:id="rId367"/>
    <hyperlink ref="F3384" r:id="rId368"/>
    <hyperlink ref="F3391" r:id="rId369"/>
    <hyperlink ref="F3404" r:id="rId370"/>
    <hyperlink ref="F3418" r:id="rId371"/>
    <hyperlink ref="F3423" r:id="rId372"/>
    <hyperlink ref="F3436" r:id="rId373"/>
    <hyperlink ref="F3451" r:id="rId374"/>
    <hyperlink ref="F3480" r:id="rId375"/>
    <hyperlink ref="F3486" r:id="rId376"/>
    <hyperlink ref="F3492" r:id="rId377"/>
    <hyperlink ref="F3498" r:id="rId378"/>
    <hyperlink ref="F3504" r:id="rId379"/>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38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321"/>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82"/>
      <c r="M2" s="382"/>
      <c r="N2" s="382"/>
      <c r="O2" s="382"/>
      <c r="P2" s="382"/>
      <c r="Q2" s="382"/>
      <c r="R2" s="382"/>
      <c r="S2" s="382"/>
      <c r="T2" s="382"/>
      <c r="U2" s="382"/>
      <c r="V2" s="382"/>
      <c r="AT2" s="20" t="s">
        <v>90</v>
      </c>
    </row>
    <row r="3" spans="1:46" s="1" customFormat="1" ht="6.95" customHeight="1">
      <c r="B3" s="104"/>
      <c r="C3" s="105"/>
      <c r="D3" s="105"/>
      <c r="E3" s="105"/>
      <c r="F3" s="105"/>
      <c r="G3" s="105"/>
      <c r="H3" s="105"/>
      <c r="I3" s="105"/>
      <c r="J3" s="105"/>
      <c r="K3" s="105"/>
      <c r="L3" s="23"/>
      <c r="AT3" s="20" t="s">
        <v>87</v>
      </c>
    </row>
    <row r="4" spans="1:46" s="1" customFormat="1" ht="24.95" customHeight="1">
      <c r="B4" s="23"/>
      <c r="D4" s="106" t="s">
        <v>109</v>
      </c>
      <c r="L4" s="23"/>
      <c r="M4" s="107" t="s">
        <v>10</v>
      </c>
      <c r="AT4" s="20" t="s">
        <v>4</v>
      </c>
    </row>
    <row r="5" spans="1:46" s="1" customFormat="1" ht="6.95" customHeight="1">
      <c r="B5" s="23"/>
      <c r="L5" s="23"/>
    </row>
    <row r="6" spans="1:46" s="1" customFormat="1" ht="12" customHeight="1">
      <c r="B6" s="23"/>
      <c r="D6" s="108" t="s">
        <v>16</v>
      </c>
      <c r="L6" s="23"/>
    </row>
    <row r="7" spans="1:46" s="1" customFormat="1" ht="16.5" customHeight="1">
      <c r="B7" s="23"/>
      <c r="E7" s="383" t="str">
        <f>'Rekapitulace stavby'!K6</f>
        <v>Gymnázium Jihlava - vestavba učeben v půdním prostoru</v>
      </c>
      <c r="F7" s="384"/>
      <c r="G7" s="384"/>
      <c r="H7" s="384"/>
      <c r="L7" s="23"/>
    </row>
    <row r="8" spans="1:46" s="2" customFormat="1" ht="12" customHeight="1">
      <c r="A8" s="37"/>
      <c r="B8" s="42"/>
      <c r="C8" s="37"/>
      <c r="D8" s="108" t="s">
        <v>110</v>
      </c>
      <c r="E8" s="37"/>
      <c r="F8" s="37"/>
      <c r="G8" s="37"/>
      <c r="H8" s="37"/>
      <c r="I8" s="37"/>
      <c r="J8" s="37"/>
      <c r="K8" s="37"/>
      <c r="L8" s="109"/>
      <c r="S8" s="37"/>
      <c r="T8" s="37"/>
      <c r="U8" s="37"/>
      <c r="V8" s="37"/>
      <c r="W8" s="37"/>
      <c r="X8" s="37"/>
      <c r="Y8" s="37"/>
      <c r="Z8" s="37"/>
      <c r="AA8" s="37"/>
      <c r="AB8" s="37"/>
      <c r="AC8" s="37"/>
      <c r="AD8" s="37"/>
      <c r="AE8" s="37"/>
    </row>
    <row r="9" spans="1:46" s="2" customFormat="1" ht="16.5" customHeight="1">
      <c r="A9" s="37"/>
      <c r="B9" s="42"/>
      <c r="C9" s="37"/>
      <c r="D9" s="37"/>
      <c r="E9" s="385" t="s">
        <v>4175</v>
      </c>
      <c r="F9" s="386"/>
      <c r="G9" s="386"/>
      <c r="H9" s="386"/>
      <c r="I9" s="37"/>
      <c r="J9" s="37"/>
      <c r="K9" s="37"/>
      <c r="L9" s="109"/>
      <c r="S9" s="37"/>
      <c r="T9" s="37"/>
      <c r="U9" s="37"/>
      <c r="V9" s="37"/>
      <c r="W9" s="37"/>
      <c r="X9" s="37"/>
      <c r="Y9" s="37"/>
      <c r="Z9" s="37"/>
      <c r="AA9" s="37"/>
      <c r="AB9" s="37"/>
      <c r="AC9" s="37"/>
      <c r="AD9" s="37"/>
      <c r="AE9" s="37"/>
    </row>
    <row r="10" spans="1:46" s="2" customFormat="1" ht="11.25">
      <c r="A10" s="37"/>
      <c r="B10" s="42"/>
      <c r="C10" s="37"/>
      <c r="D10" s="37"/>
      <c r="E10" s="37"/>
      <c r="F10" s="37"/>
      <c r="G10" s="37"/>
      <c r="H10" s="37"/>
      <c r="I10" s="37"/>
      <c r="J10" s="37"/>
      <c r="K10" s="37"/>
      <c r="L10" s="109"/>
      <c r="S10" s="37"/>
      <c r="T10" s="37"/>
      <c r="U10" s="37"/>
      <c r="V10" s="37"/>
      <c r="W10" s="37"/>
      <c r="X10" s="37"/>
      <c r="Y10" s="37"/>
      <c r="Z10" s="37"/>
      <c r="AA10" s="37"/>
      <c r="AB10" s="37"/>
      <c r="AC10" s="37"/>
      <c r="AD10" s="37"/>
      <c r="AE10" s="37"/>
    </row>
    <row r="11" spans="1:46" s="2" customFormat="1" ht="12" customHeight="1">
      <c r="A11" s="37"/>
      <c r="B11" s="42"/>
      <c r="C11" s="37"/>
      <c r="D11" s="108" t="s">
        <v>18</v>
      </c>
      <c r="E11" s="37"/>
      <c r="F11" s="110" t="s">
        <v>21</v>
      </c>
      <c r="G11" s="37"/>
      <c r="H11" s="37"/>
      <c r="I11" s="108" t="s">
        <v>20</v>
      </c>
      <c r="J11" s="110" t="s">
        <v>21</v>
      </c>
      <c r="K11" s="37"/>
      <c r="L11" s="109"/>
      <c r="S11" s="37"/>
      <c r="T11" s="37"/>
      <c r="U11" s="37"/>
      <c r="V11" s="37"/>
      <c r="W11" s="37"/>
      <c r="X11" s="37"/>
      <c r="Y11" s="37"/>
      <c r="Z11" s="37"/>
      <c r="AA11" s="37"/>
      <c r="AB11" s="37"/>
      <c r="AC11" s="37"/>
      <c r="AD11" s="37"/>
      <c r="AE11" s="37"/>
    </row>
    <row r="12" spans="1:46" s="2" customFormat="1" ht="12" customHeight="1">
      <c r="A12" s="37"/>
      <c r="B12" s="42"/>
      <c r="C12" s="37"/>
      <c r="D12" s="108" t="s">
        <v>22</v>
      </c>
      <c r="E12" s="37"/>
      <c r="F12" s="110" t="s">
        <v>23</v>
      </c>
      <c r="G12" s="37"/>
      <c r="H12" s="37"/>
      <c r="I12" s="108" t="s">
        <v>24</v>
      </c>
      <c r="J12" s="111" t="str">
        <f>'Rekapitulace stavby'!AN8</f>
        <v>26. 1. 2025</v>
      </c>
      <c r="K12" s="37"/>
      <c r="L12" s="109"/>
      <c r="S12" s="37"/>
      <c r="T12" s="37"/>
      <c r="U12" s="37"/>
      <c r="V12" s="37"/>
      <c r="W12" s="37"/>
      <c r="X12" s="37"/>
      <c r="Y12" s="37"/>
      <c r="Z12" s="37"/>
      <c r="AA12" s="37"/>
      <c r="AB12" s="37"/>
      <c r="AC12" s="37"/>
      <c r="AD12" s="37"/>
      <c r="AE12" s="37"/>
    </row>
    <row r="13" spans="1:46" s="2" customFormat="1" ht="10.9" customHeight="1">
      <c r="A13" s="37"/>
      <c r="B13" s="42"/>
      <c r="C13" s="37"/>
      <c r="D13" s="37"/>
      <c r="E13" s="37"/>
      <c r="F13" s="37"/>
      <c r="G13" s="37"/>
      <c r="H13" s="37"/>
      <c r="I13" s="37"/>
      <c r="J13" s="37"/>
      <c r="K13" s="37"/>
      <c r="L13" s="109"/>
      <c r="S13" s="37"/>
      <c r="T13" s="37"/>
      <c r="U13" s="37"/>
      <c r="V13" s="37"/>
      <c r="W13" s="37"/>
      <c r="X13" s="37"/>
      <c r="Y13" s="37"/>
      <c r="Z13" s="37"/>
      <c r="AA13" s="37"/>
      <c r="AB13" s="37"/>
      <c r="AC13" s="37"/>
      <c r="AD13" s="37"/>
      <c r="AE13" s="37"/>
    </row>
    <row r="14" spans="1:46" s="2" customFormat="1" ht="12" customHeight="1">
      <c r="A14" s="37"/>
      <c r="B14" s="42"/>
      <c r="C14" s="37"/>
      <c r="D14" s="108" t="s">
        <v>26</v>
      </c>
      <c r="E14" s="37"/>
      <c r="F14" s="37"/>
      <c r="G14" s="37"/>
      <c r="H14" s="37"/>
      <c r="I14" s="108" t="s">
        <v>27</v>
      </c>
      <c r="J14" s="110" t="s">
        <v>28</v>
      </c>
      <c r="K14" s="37"/>
      <c r="L14" s="109"/>
      <c r="S14" s="37"/>
      <c r="T14" s="37"/>
      <c r="U14" s="37"/>
      <c r="V14" s="37"/>
      <c r="W14" s="37"/>
      <c r="X14" s="37"/>
      <c r="Y14" s="37"/>
      <c r="Z14" s="37"/>
      <c r="AA14" s="37"/>
      <c r="AB14" s="37"/>
      <c r="AC14" s="37"/>
      <c r="AD14" s="37"/>
      <c r="AE14" s="37"/>
    </row>
    <row r="15" spans="1:46" s="2" customFormat="1" ht="18" customHeight="1">
      <c r="A15" s="37"/>
      <c r="B15" s="42"/>
      <c r="C15" s="37"/>
      <c r="D15" s="37"/>
      <c r="E15" s="110" t="s">
        <v>29</v>
      </c>
      <c r="F15" s="37"/>
      <c r="G15" s="37"/>
      <c r="H15" s="37"/>
      <c r="I15" s="108" t="s">
        <v>30</v>
      </c>
      <c r="J15" s="110" t="s">
        <v>31</v>
      </c>
      <c r="K15" s="37"/>
      <c r="L15" s="109"/>
      <c r="S15" s="37"/>
      <c r="T15" s="37"/>
      <c r="U15" s="37"/>
      <c r="V15" s="37"/>
      <c r="W15" s="37"/>
      <c r="X15" s="37"/>
      <c r="Y15" s="37"/>
      <c r="Z15" s="37"/>
      <c r="AA15" s="37"/>
      <c r="AB15" s="37"/>
      <c r="AC15" s="37"/>
      <c r="AD15" s="37"/>
      <c r="AE15" s="37"/>
    </row>
    <row r="16" spans="1:46" s="2" customFormat="1" ht="6.95" customHeight="1">
      <c r="A16" s="37"/>
      <c r="B16" s="42"/>
      <c r="C16" s="37"/>
      <c r="D16" s="37"/>
      <c r="E16" s="37"/>
      <c r="F16" s="37"/>
      <c r="G16" s="37"/>
      <c r="H16" s="37"/>
      <c r="I16" s="37"/>
      <c r="J16" s="37"/>
      <c r="K16" s="37"/>
      <c r="L16" s="109"/>
      <c r="S16" s="37"/>
      <c r="T16" s="37"/>
      <c r="U16" s="37"/>
      <c r="V16" s="37"/>
      <c r="W16" s="37"/>
      <c r="X16" s="37"/>
      <c r="Y16" s="37"/>
      <c r="Z16" s="37"/>
      <c r="AA16" s="37"/>
      <c r="AB16" s="37"/>
      <c r="AC16" s="37"/>
      <c r="AD16" s="37"/>
      <c r="AE16" s="37"/>
    </row>
    <row r="17" spans="1:31" s="2" customFormat="1" ht="12" customHeight="1">
      <c r="A17" s="37"/>
      <c r="B17" s="42"/>
      <c r="C17" s="37"/>
      <c r="D17" s="108" t="s">
        <v>32</v>
      </c>
      <c r="E17" s="37"/>
      <c r="F17" s="37"/>
      <c r="G17" s="37"/>
      <c r="H17" s="37"/>
      <c r="I17" s="108" t="s">
        <v>27</v>
      </c>
      <c r="J17" s="33" t="str">
        <f>'Rekapitulace stavby'!AN13</f>
        <v>Vyplň údaj</v>
      </c>
      <c r="K17" s="37"/>
      <c r="L17" s="109"/>
      <c r="S17" s="37"/>
      <c r="T17" s="37"/>
      <c r="U17" s="37"/>
      <c r="V17" s="37"/>
      <c r="W17" s="37"/>
      <c r="X17" s="37"/>
      <c r="Y17" s="37"/>
      <c r="Z17" s="37"/>
      <c r="AA17" s="37"/>
      <c r="AB17" s="37"/>
      <c r="AC17" s="37"/>
      <c r="AD17" s="37"/>
      <c r="AE17" s="37"/>
    </row>
    <row r="18" spans="1:31" s="2" customFormat="1" ht="18" customHeight="1">
      <c r="A18" s="37"/>
      <c r="B18" s="42"/>
      <c r="C18" s="37"/>
      <c r="D18" s="37"/>
      <c r="E18" s="387" t="str">
        <f>'Rekapitulace stavby'!E14</f>
        <v>Vyplň údaj</v>
      </c>
      <c r="F18" s="388"/>
      <c r="G18" s="388"/>
      <c r="H18" s="388"/>
      <c r="I18" s="108" t="s">
        <v>30</v>
      </c>
      <c r="J18" s="33" t="str">
        <f>'Rekapitulace stavby'!AN14</f>
        <v>Vyplň údaj</v>
      </c>
      <c r="K18" s="37"/>
      <c r="L18" s="109"/>
      <c r="S18" s="37"/>
      <c r="T18" s="37"/>
      <c r="U18" s="37"/>
      <c r="V18" s="37"/>
      <c r="W18" s="37"/>
      <c r="X18" s="37"/>
      <c r="Y18" s="37"/>
      <c r="Z18" s="37"/>
      <c r="AA18" s="37"/>
      <c r="AB18" s="37"/>
      <c r="AC18" s="37"/>
      <c r="AD18" s="37"/>
      <c r="AE18" s="37"/>
    </row>
    <row r="19" spans="1:31" s="2" customFormat="1" ht="6.95" customHeight="1">
      <c r="A19" s="37"/>
      <c r="B19" s="42"/>
      <c r="C19" s="37"/>
      <c r="D19" s="37"/>
      <c r="E19" s="37"/>
      <c r="F19" s="37"/>
      <c r="G19" s="37"/>
      <c r="H19" s="37"/>
      <c r="I19" s="37"/>
      <c r="J19" s="37"/>
      <c r="K19" s="37"/>
      <c r="L19" s="109"/>
      <c r="S19" s="37"/>
      <c r="T19" s="37"/>
      <c r="U19" s="37"/>
      <c r="V19" s="37"/>
      <c r="W19" s="37"/>
      <c r="X19" s="37"/>
      <c r="Y19" s="37"/>
      <c r="Z19" s="37"/>
      <c r="AA19" s="37"/>
      <c r="AB19" s="37"/>
      <c r="AC19" s="37"/>
      <c r="AD19" s="37"/>
      <c r="AE19" s="37"/>
    </row>
    <row r="20" spans="1:31" s="2" customFormat="1" ht="12" customHeight="1">
      <c r="A20" s="37"/>
      <c r="B20" s="42"/>
      <c r="C20" s="37"/>
      <c r="D20" s="108" t="s">
        <v>34</v>
      </c>
      <c r="E20" s="37"/>
      <c r="F20" s="37"/>
      <c r="G20" s="37"/>
      <c r="H20" s="37"/>
      <c r="I20" s="108" t="s">
        <v>27</v>
      </c>
      <c r="J20" s="110" t="s">
        <v>35</v>
      </c>
      <c r="K20" s="37"/>
      <c r="L20" s="109"/>
      <c r="S20" s="37"/>
      <c r="T20" s="37"/>
      <c r="U20" s="37"/>
      <c r="V20" s="37"/>
      <c r="W20" s="37"/>
      <c r="X20" s="37"/>
      <c r="Y20" s="37"/>
      <c r="Z20" s="37"/>
      <c r="AA20" s="37"/>
      <c r="AB20" s="37"/>
      <c r="AC20" s="37"/>
      <c r="AD20" s="37"/>
      <c r="AE20" s="37"/>
    </row>
    <row r="21" spans="1:31" s="2" customFormat="1" ht="18" customHeight="1">
      <c r="A21" s="37"/>
      <c r="B21" s="42"/>
      <c r="C21" s="37"/>
      <c r="D21" s="37"/>
      <c r="E21" s="110" t="s">
        <v>36</v>
      </c>
      <c r="F21" s="37"/>
      <c r="G21" s="37"/>
      <c r="H21" s="37"/>
      <c r="I21" s="108" t="s">
        <v>30</v>
      </c>
      <c r="J21" s="110" t="s">
        <v>37</v>
      </c>
      <c r="K21" s="37"/>
      <c r="L21" s="109"/>
      <c r="S21" s="37"/>
      <c r="T21" s="37"/>
      <c r="U21" s="37"/>
      <c r="V21" s="37"/>
      <c r="W21" s="37"/>
      <c r="X21" s="37"/>
      <c r="Y21" s="37"/>
      <c r="Z21" s="37"/>
      <c r="AA21" s="37"/>
      <c r="AB21" s="37"/>
      <c r="AC21" s="37"/>
      <c r="AD21" s="37"/>
      <c r="AE21" s="37"/>
    </row>
    <row r="22" spans="1:31" s="2" customFormat="1" ht="6.95" customHeight="1">
      <c r="A22" s="37"/>
      <c r="B22" s="42"/>
      <c r="C22" s="37"/>
      <c r="D22" s="37"/>
      <c r="E22" s="37"/>
      <c r="F22" s="37"/>
      <c r="G22" s="37"/>
      <c r="H22" s="37"/>
      <c r="I22" s="37"/>
      <c r="J22" s="37"/>
      <c r="K22" s="37"/>
      <c r="L22" s="109"/>
      <c r="S22" s="37"/>
      <c r="T22" s="37"/>
      <c r="U22" s="37"/>
      <c r="V22" s="37"/>
      <c r="W22" s="37"/>
      <c r="X22" s="37"/>
      <c r="Y22" s="37"/>
      <c r="Z22" s="37"/>
      <c r="AA22" s="37"/>
      <c r="AB22" s="37"/>
      <c r="AC22" s="37"/>
      <c r="AD22" s="37"/>
      <c r="AE22" s="37"/>
    </row>
    <row r="23" spans="1:31" s="2" customFormat="1" ht="12" customHeight="1">
      <c r="A23" s="37"/>
      <c r="B23" s="42"/>
      <c r="C23" s="37"/>
      <c r="D23" s="108" t="s">
        <v>39</v>
      </c>
      <c r="E23" s="37"/>
      <c r="F23" s="37"/>
      <c r="G23" s="37"/>
      <c r="H23" s="37"/>
      <c r="I23" s="108" t="s">
        <v>27</v>
      </c>
      <c r="J23" s="110" t="str">
        <f>IF('Rekapitulace stavby'!AN19="","",'Rekapitulace stavby'!AN19)</f>
        <v/>
      </c>
      <c r="K23" s="37"/>
      <c r="L23" s="109"/>
      <c r="S23" s="37"/>
      <c r="T23" s="37"/>
      <c r="U23" s="37"/>
      <c r="V23" s="37"/>
      <c r="W23" s="37"/>
      <c r="X23" s="37"/>
      <c r="Y23" s="37"/>
      <c r="Z23" s="37"/>
      <c r="AA23" s="37"/>
      <c r="AB23" s="37"/>
      <c r="AC23" s="37"/>
      <c r="AD23" s="37"/>
      <c r="AE23" s="37"/>
    </row>
    <row r="24" spans="1:31" s="2" customFormat="1" ht="18" customHeight="1">
      <c r="A24" s="37"/>
      <c r="B24" s="42"/>
      <c r="C24" s="37"/>
      <c r="D24" s="37"/>
      <c r="E24" s="110" t="str">
        <f>IF('Rekapitulace stavby'!E20="","",'Rekapitulace stavby'!E20)</f>
        <v xml:space="preserve"> </v>
      </c>
      <c r="F24" s="37"/>
      <c r="G24" s="37"/>
      <c r="H24" s="37"/>
      <c r="I24" s="108" t="s">
        <v>30</v>
      </c>
      <c r="J24" s="110" t="str">
        <f>IF('Rekapitulace stavby'!AN20="","",'Rekapitulace stavby'!AN20)</f>
        <v/>
      </c>
      <c r="K24" s="37"/>
      <c r="L24" s="109"/>
      <c r="S24" s="37"/>
      <c r="T24" s="37"/>
      <c r="U24" s="37"/>
      <c r="V24" s="37"/>
      <c r="W24" s="37"/>
      <c r="X24" s="37"/>
      <c r="Y24" s="37"/>
      <c r="Z24" s="37"/>
      <c r="AA24" s="37"/>
      <c r="AB24" s="37"/>
      <c r="AC24" s="37"/>
      <c r="AD24" s="37"/>
      <c r="AE24" s="37"/>
    </row>
    <row r="25" spans="1:31" s="2" customFormat="1" ht="6.95" customHeight="1">
      <c r="A25" s="37"/>
      <c r="B25" s="42"/>
      <c r="C25" s="37"/>
      <c r="D25" s="37"/>
      <c r="E25" s="37"/>
      <c r="F25" s="37"/>
      <c r="G25" s="37"/>
      <c r="H25" s="37"/>
      <c r="I25" s="37"/>
      <c r="J25" s="37"/>
      <c r="K25" s="37"/>
      <c r="L25" s="109"/>
      <c r="S25" s="37"/>
      <c r="T25" s="37"/>
      <c r="U25" s="37"/>
      <c r="V25" s="37"/>
      <c r="W25" s="37"/>
      <c r="X25" s="37"/>
      <c r="Y25" s="37"/>
      <c r="Z25" s="37"/>
      <c r="AA25" s="37"/>
      <c r="AB25" s="37"/>
      <c r="AC25" s="37"/>
      <c r="AD25" s="37"/>
      <c r="AE25" s="37"/>
    </row>
    <row r="26" spans="1:31" s="2" customFormat="1" ht="12" customHeight="1">
      <c r="A26" s="37"/>
      <c r="B26" s="42"/>
      <c r="C26" s="37"/>
      <c r="D26" s="108" t="s">
        <v>41</v>
      </c>
      <c r="E26" s="37"/>
      <c r="F26" s="37"/>
      <c r="G26" s="37"/>
      <c r="H26" s="37"/>
      <c r="I26" s="37"/>
      <c r="J26" s="37"/>
      <c r="K26" s="37"/>
      <c r="L26" s="109"/>
      <c r="S26" s="37"/>
      <c r="T26" s="37"/>
      <c r="U26" s="37"/>
      <c r="V26" s="37"/>
      <c r="W26" s="37"/>
      <c r="X26" s="37"/>
      <c r="Y26" s="37"/>
      <c r="Z26" s="37"/>
      <c r="AA26" s="37"/>
      <c r="AB26" s="37"/>
      <c r="AC26" s="37"/>
      <c r="AD26" s="37"/>
      <c r="AE26" s="37"/>
    </row>
    <row r="27" spans="1:31" s="8" customFormat="1" ht="16.5" customHeight="1">
      <c r="A27" s="112"/>
      <c r="B27" s="113"/>
      <c r="C27" s="112"/>
      <c r="D27" s="112"/>
      <c r="E27" s="389" t="s">
        <v>21</v>
      </c>
      <c r="F27" s="389"/>
      <c r="G27" s="389"/>
      <c r="H27" s="389"/>
      <c r="I27" s="112"/>
      <c r="J27" s="112"/>
      <c r="K27" s="112"/>
      <c r="L27" s="114"/>
      <c r="S27" s="112"/>
      <c r="T27" s="112"/>
      <c r="U27" s="112"/>
      <c r="V27" s="112"/>
      <c r="W27" s="112"/>
      <c r="X27" s="112"/>
      <c r="Y27" s="112"/>
      <c r="Z27" s="112"/>
      <c r="AA27" s="112"/>
      <c r="AB27" s="112"/>
      <c r="AC27" s="112"/>
      <c r="AD27" s="112"/>
      <c r="AE27" s="112"/>
    </row>
    <row r="28" spans="1:31" s="2" customFormat="1" ht="6.95" customHeight="1">
      <c r="A28" s="37"/>
      <c r="B28" s="42"/>
      <c r="C28" s="37"/>
      <c r="D28" s="37"/>
      <c r="E28" s="37"/>
      <c r="F28" s="37"/>
      <c r="G28" s="37"/>
      <c r="H28" s="37"/>
      <c r="I28" s="37"/>
      <c r="J28" s="37"/>
      <c r="K28" s="37"/>
      <c r="L28" s="109"/>
      <c r="S28" s="37"/>
      <c r="T28" s="37"/>
      <c r="U28" s="37"/>
      <c r="V28" s="37"/>
      <c r="W28" s="37"/>
      <c r="X28" s="37"/>
      <c r="Y28" s="37"/>
      <c r="Z28" s="37"/>
      <c r="AA28" s="37"/>
      <c r="AB28" s="37"/>
      <c r="AC28" s="37"/>
      <c r="AD28" s="37"/>
      <c r="AE28" s="37"/>
    </row>
    <row r="29" spans="1:31" s="2" customFormat="1" ht="6.95" customHeight="1">
      <c r="A29" s="37"/>
      <c r="B29" s="42"/>
      <c r="C29" s="37"/>
      <c r="D29" s="115"/>
      <c r="E29" s="115"/>
      <c r="F29" s="115"/>
      <c r="G29" s="115"/>
      <c r="H29" s="115"/>
      <c r="I29" s="115"/>
      <c r="J29" s="115"/>
      <c r="K29" s="115"/>
      <c r="L29" s="109"/>
      <c r="S29" s="37"/>
      <c r="T29" s="37"/>
      <c r="U29" s="37"/>
      <c r="V29" s="37"/>
      <c r="W29" s="37"/>
      <c r="X29" s="37"/>
      <c r="Y29" s="37"/>
      <c r="Z29" s="37"/>
      <c r="AA29" s="37"/>
      <c r="AB29" s="37"/>
      <c r="AC29" s="37"/>
      <c r="AD29" s="37"/>
      <c r="AE29" s="37"/>
    </row>
    <row r="30" spans="1:31" s="2" customFormat="1" ht="25.35" customHeight="1">
      <c r="A30" s="37"/>
      <c r="B30" s="42"/>
      <c r="C30" s="37"/>
      <c r="D30" s="116" t="s">
        <v>43</v>
      </c>
      <c r="E30" s="37"/>
      <c r="F30" s="37"/>
      <c r="G30" s="37"/>
      <c r="H30" s="37"/>
      <c r="I30" s="37"/>
      <c r="J30" s="117">
        <f>ROUND(J90, 2)</f>
        <v>0</v>
      </c>
      <c r="K30" s="37"/>
      <c r="L30" s="109"/>
      <c r="S30" s="37"/>
      <c r="T30" s="37"/>
      <c r="U30" s="37"/>
      <c r="V30" s="37"/>
      <c r="W30" s="37"/>
      <c r="X30" s="37"/>
      <c r="Y30" s="37"/>
      <c r="Z30" s="37"/>
      <c r="AA30" s="37"/>
      <c r="AB30" s="37"/>
      <c r="AC30" s="37"/>
      <c r="AD30" s="37"/>
      <c r="AE30" s="37"/>
    </row>
    <row r="31" spans="1:31" s="2" customFormat="1" ht="6.95" customHeight="1">
      <c r="A31" s="37"/>
      <c r="B31" s="42"/>
      <c r="C31" s="37"/>
      <c r="D31" s="115"/>
      <c r="E31" s="115"/>
      <c r="F31" s="115"/>
      <c r="G31" s="115"/>
      <c r="H31" s="115"/>
      <c r="I31" s="115"/>
      <c r="J31" s="115"/>
      <c r="K31" s="115"/>
      <c r="L31" s="109"/>
      <c r="S31" s="37"/>
      <c r="T31" s="37"/>
      <c r="U31" s="37"/>
      <c r="V31" s="37"/>
      <c r="W31" s="37"/>
      <c r="X31" s="37"/>
      <c r="Y31" s="37"/>
      <c r="Z31" s="37"/>
      <c r="AA31" s="37"/>
      <c r="AB31" s="37"/>
      <c r="AC31" s="37"/>
      <c r="AD31" s="37"/>
      <c r="AE31" s="37"/>
    </row>
    <row r="32" spans="1:31" s="2" customFormat="1" ht="14.45" customHeight="1">
      <c r="A32" s="37"/>
      <c r="B32" s="42"/>
      <c r="C32" s="37"/>
      <c r="D32" s="37"/>
      <c r="E32" s="37"/>
      <c r="F32" s="118" t="s">
        <v>45</v>
      </c>
      <c r="G32" s="37"/>
      <c r="H32" s="37"/>
      <c r="I32" s="118" t="s">
        <v>44</v>
      </c>
      <c r="J32" s="118" t="s">
        <v>46</v>
      </c>
      <c r="K32" s="37"/>
      <c r="L32" s="109"/>
      <c r="S32" s="37"/>
      <c r="T32" s="37"/>
      <c r="U32" s="37"/>
      <c r="V32" s="37"/>
      <c r="W32" s="37"/>
      <c r="X32" s="37"/>
      <c r="Y32" s="37"/>
      <c r="Z32" s="37"/>
      <c r="AA32" s="37"/>
      <c r="AB32" s="37"/>
      <c r="AC32" s="37"/>
      <c r="AD32" s="37"/>
      <c r="AE32" s="37"/>
    </row>
    <row r="33" spans="1:31" s="2" customFormat="1" ht="14.45" customHeight="1">
      <c r="A33" s="37"/>
      <c r="B33" s="42"/>
      <c r="C33" s="37"/>
      <c r="D33" s="119" t="s">
        <v>47</v>
      </c>
      <c r="E33" s="108" t="s">
        <v>48</v>
      </c>
      <c r="F33" s="120">
        <f>ROUND((SUM(BE90:BE320)),  2)</f>
        <v>0</v>
      </c>
      <c r="G33" s="37"/>
      <c r="H33" s="37"/>
      <c r="I33" s="121">
        <v>0.21</v>
      </c>
      <c r="J33" s="120">
        <f>ROUND(((SUM(BE90:BE320))*I33),  2)</f>
        <v>0</v>
      </c>
      <c r="K33" s="37"/>
      <c r="L33" s="109"/>
      <c r="S33" s="37"/>
      <c r="T33" s="37"/>
      <c r="U33" s="37"/>
      <c r="V33" s="37"/>
      <c r="W33" s="37"/>
      <c r="X33" s="37"/>
      <c r="Y33" s="37"/>
      <c r="Z33" s="37"/>
      <c r="AA33" s="37"/>
      <c r="AB33" s="37"/>
      <c r="AC33" s="37"/>
      <c r="AD33" s="37"/>
      <c r="AE33" s="37"/>
    </row>
    <row r="34" spans="1:31" s="2" customFormat="1" ht="14.45" customHeight="1">
      <c r="A34" s="37"/>
      <c r="B34" s="42"/>
      <c r="C34" s="37"/>
      <c r="D34" s="37"/>
      <c r="E34" s="108" t="s">
        <v>49</v>
      </c>
      <c r="F34" s="120">
        <f>ROUND((SUM(BF90:BF320)),  2)</f>
        <v>0</v>
      </c>
      <c r="G34" s="37"/>
      <c r="H34" s="37"/>
      <c r="I34" s="121">
        <v>0.12</v>
      </c>
      <c r="J34" s="120">
        <f>ROUND(((SUM(BF90:BF320))*I34),  2)</f>
        <v>0</v>
      </c>
      <c r="K34" s="37"/>
      <c r="L34" s="109"/>
      <c r="S34" s="37"/>
      <c r="T34" s="37"/>
      <c r="U34" s="37"/>
      <c r="V34" s="37"/>
      <c r="W34" s="37"/>
      <c r="X34" s="37"/>
      <c r="Y34" s="37"/>
      <c r="Z34" s="37"/>
      <c r="AA34" s="37"/>
      <c r="AB34" s="37"/>
      <c r="AC34" s="37"/>
      <c r="AD34" s="37"/>
      <c r="AE34" s="37"/>
    </row>
    <row r="35" spans="1:31" s="2" customFormat="1" ht="14.45" hidden="1" customHeight="1">
      <c r="A35" s="37"/>
      <c r="B35" s="42"/>
      <c r="C35" s="37"/>
      <c r="D35" s="37"/>
      <c r="E35" s="108" t="s">
        <v>50</v>
      </c>
      <c r="F35" s="120">
        <f>ROUND((SUM(BG90:BG320)),  2)</f>
        <v>0</v>
      </c>
      <c r="G35" s="37"/>
      <c r="H35" s="37"/>
      <c r="I35" s="121">
        <v>0.21</v>
      </c>
      <c r="J35" s="120">
        <f>0</f>
        <v>0</v>
      </c>
      <c r="K35" s="37"/>
      <c r="L35" s="109"/>
      <c r="S35" s="37"/>
      <c r="T35" s="37"/>
      <c r="U35" s="37"/>
      <c r="V35" s="37"/>
      <c r="W35" s="37"/>
      <c r="X35" s="37"/>
      <c r="Y35" s="37"/>
      <c r="Z35" s="37"/>
      <c r="AA35" s="37"/>
      <c r="AB35" s="37"/>
      <c r="AC35" s="37"/>
      <c r="AD35" s="37"/>
      <c r="AE35" s="37"/>
    </row>
    <row r="36" spans="1:31" s="2" customFormat="1" ht="14.45" hidden="1" customHeight="1">
      <c r="A36" s="37"/>
      <c r="B36" s="42"/>
      <c r="C36" s="37"/>
      <c r="D36" s="37"/>
      <c r="E36" s="108" t="s">
        <v>51</v>
      </c>
      <c r="F36" s="120">
        <f>ROUND((SUM(BH90:BH320)),  2)</f>
        <v>0</v>
      </c>
      <c r="G36" s="37"/>
      <c r="H36" s="37"/>
      <c r="I36" s="121">
        <v>0.12</v>
      </c>
      <c r="J36" s="120">
        <f>0</f>
        <v>0</v>
      </c>
      <c r="K36" s="37"/>
      <c r="L36" s="109"/>
      <c r="S36" s="37"/>
      <c r="T36" s="37"/>
      <c r="U36" s="37"/>
      <c r="V36" s="37"/>
      <c r="W36" s="37"/>
      <c r="X36" s="37"/>
      <c r="Y36" s="37"/>
      <c r="Z36" s="37"/>
      <c r="AA36" s="37"/>
      <c r="AB36" s="37"/>
      <c r="AC36" s="37"/>
      <c r="AD36" s="37"/>
      <c r="AE36" s="37"/>
    </row>
    <row r="37" spans="1:31" s="2" customFormat="1" ht="14.45" hidden="1" customHeight="1">
      <c r="A37" s="37"/>
      <c r="B37" s="42"/>
      <c r="C37" s="37"/>
      <c r="D37" s="37"/>
      <c r="E37" s="108" t="s">
        <v>52</v>
      </c>
      <c r="F37" s="120">
        <f>ROUND((SUM(BI90:BI320)),  2)</f>
        <v>0</v>
      </c>
      <c r="G37" s="37"/>
      <c r="H37" s="37"/>
      <c r="I37" s="121">
        <v>0</v>
      </c>
      <c r="J37" s="120">
        <f>0</f>
        <v>0</v>
      </c>
      <c r="K37" s="37"/>
      <c r="L37" s="109"/>
      <c r="S37" s="37"/>
      <c r="T37" s="37"/>
      <c r="U37" s="37"/>
      <c r="V37" s="37"/>
      <c r="W37" s="37"/>
      <c r="X37" s="37"/>
      <c r="Y37" s="37"/>
      <c r="Z37" s="37"/>
      <c r="AA37" s="37"/>
      <c r="AB37" s="37"/>
      <c r="AC37" s="37"/>
      <c r="AD37" s="37"/>
      <c r="AE37" s="37"/>
    </row>
    <row r="38" spans="1:31" s="2" customFormat="1" ht="6.95" customHeight="1">
      <c r="A38" s="37"/>
      <c r="B38" s="42"/>
      <c r="C38" s="37"/>
      <c r="D38" s="37"/>
      <c r="E38" s="37"/>
      <c r="F38" s="37"/>
      <c r="G38" s="37"/>
      <c r="H38" s="37"/>
      <c r="I38" s="37"/>
      <c r="J38" s="37"/>
      <c r="K38" s="37"/>
      <c r="L38" s="109"/>
      <c r="S38" s="37"/>
      <c r="T38" s="37"/>
      <c r="U38" s="37"/>
      <c r="V38" s="37"/>
      <c r="W38" s="37"/>
      <c r="X38" s="37"/>
      <c r="Y38" s="37"/>
      <c r="Z38" s="37"/>
      <c r="AA38" s="37"/>
      <c r="AB38" s="37"/>
      <c r="AC38" s="37"/>
      <c r="AD38" s="37"/>
      <c r="AE38" s="37"/>
    </row>
    <row r="39" spans="1:31" s="2" customFormat="1" ht="25.35" customHeight="1">
      <c r="A39" s="37"/>
      <c r="B39" s="42"/>
      <c r="C39" s="122"/>
      <c r="D39" s="123" t="s">
        <v>53</v>
      </c>
      <c r="E39" s="124"/>
      <c r="F39" s="124"/>
      <c r="G39" s="125" t="s">
        <v>54</v>
      </c>
      <c r="H39" s="126" t="s">
        <v>55</v>
      </c>
      <c r="I39" s="124"/>
      <c r="J39" s="127">
        <f>SUM(J30:J37)</f>
        <v>0</v>
      </c>
      <c r="K39" s="128"/>
      <c r="L39" s="109"/>
      <c r="S39" s="37"/>
      <c r="T39" s="37"/>
      <c r="U39" s="37"/>
      <c r="V39" s="37"/>
      <c r="W39" s="37"/>
      <c r="X39" s="37"/>
      <c r="Y39" s="37"/>
      <c r="Z39" s="37"/>
      <c r="AA39" s="37"/>
      <c r="AB39" s="37"/>
      <c r="AC39" s="37"/>
      <c r="AD39" s="37"/>
      <c r="AE39" s="37"/>
    </row>
    <row r="40" spans="1:31" s="2" customFormat="1" ht="14.45" customHeight="1">
      <c r="A40" s="37"/>
      <c r="B40" s="129"/>
      <c r="C40" s="130"/>
      <c r="D40" s="130"/>
      <c r="E40" s="130"/>
      <c r="F40" s="130"/>
      <c r="G40" s="130"/>
      <c r="H40" s="130"/>
      <c r="I40" s="130"/>
      <c r="J40" s="130"/>
      <c r="K40" s="130"/>
      <c r="L40" s="109"/>
      <c r="S40" s="37"/>
      <c r="T40" s="37"/>
      <c r="U40" s="37"/>
      <c r="V40" s="37"/>
      <c r="W40" s="37"/>
      <c r="X40" s="37"/>
      <c r="Y40" s="37"/>
      <c r="Z40" s="37"/>
      <c r="AA40" s="37"/>
      <c r="AB40" s="37"/>
      <c r="AC40" s="37"/>
      <c r="AD40" s="37"/>
      <c r="AE40" s="37"/>
    </row>
    <row r="44" spans="1:31" s="2" customFormat="1" ht="6.95" customHeight="1">
      <c r="A44" s="37"/>
      <c r="B44" s="131"/>
      <c r="C44" s="132"/>
      <c r="D44" s="132"/>
      <c r="E44" s="132"/>
      <c r="F44" s="132"/>
      <c r="G44" s="132"/>
      <c r="H44" s="132"/>
      <c r="I44" s="132"/>
      <c r="J44" s="132"/>
      <c r="K44" s="132"/>
      <c r="L44" s="109"/>
      <c r="S44" s="37"/>
      <c r="T44" s="37"/>
      <c r="U44" s="37"/>
      <c r="V44" s="37"/>
      <c r="W44" s="37"/>
      <c r="X44" s="37"/>
      <c r="Y44" s="37"/>
      <c r="Z44" s="37"/>
      <c r="AA44" s="37"/>
      <c r="AB44" s="37"/>
      <c r="AC44" s="37"/>
      <c r="AD44" s="37"/>
      <c r="AE44" s="37"/>
    </row>
    <row r="45" spans="1:31" s="2" customFormat="1" ht="24.95" customHeight="1">
      <c r="A45" s="37"/>
      <c r="B45" s="38"/>
      <c r="C45" s="26" t="s">
        <v>112</v>
      </c>
      <c r="D45" s="39"/>
      <c r="E45" s="39"/>
      <c r="F45" s="39"/>
      <c r="G45" s="39"/>
      <c r="H45" s="39"/>
      <c r="I45" s="39"/>
      <c r="J45" s="39"/>
      <c r="K45" s="39"/>
      <c r="L45" s="109"/>
      <c r="S45" s="37"/>
      <c r="T45" s="37"/>
      <c r="U45" s="37"/>
      <c r="V45" s="37"/>
      <c r="W45" s="37"/>
      <c r="X45" s="37"/>
      <c r="Y45" s="37"/>
      <c r="Z45" s="37"/>
      <c r="AA45" s="37"/>
      <c r="AB45" s="37"/>
      <c r="AC45" s="37"/>
      <c r="AD45" s="37"/>
      <c r="AE45" s="37"/>
    </row>
    <row r="46" spans="1:31" s="2" customFormat="1" ht="6.95" customHeight="1">
      <c r="A46" s="37"/>
      <c r="B46" s="38"/>
      <c r="C46" s="39"/>
      <c r="D46" s="39"/>
      <c r="E46" s="39"/>
      <c r="F46" s="39"/>
      <c r="G46" s="39"/>
      <c r="H46" s="39"/>
      <c r="I46" s="39"/>
      <c r="J46" s="39"/>
      <c r="K46" s="39"/>
      <c r="L46" s="109"/>
      <c r="S46" s="37"/>
      <c r="T46" s="37"/>
      <c r="U46" s="37"/>
      <c r="V46" s="37"/>
      <c r="W46" s="37"/>
      <c r="X46" s="37"/>
      <c r="Y46" s="37"/>
      <c r="Z46" s="37"/>
      <c r="AA46" s="37"/>
      <c r="AB46" s="37"/>
      <c r="AC46" s="37"/>
      <c r="AD46" s="37"/>
      <c r="AE46" s="37"/>
    </row>
    <row r="47" spans="1:31" s="2" customFormat="1" ht="12" customHeight="1">
      <c r="A47" s="37"/>
      <c r="B47" s="38"/>
      <c r="C47" s="32" t="s">
        <v>16</v>
      </c>
      <c r="D47" s="39"/>
      <c r="E47" s="39"/>
      <c r="F47" s="39"/>
      <c r="G47" s="39"/>
      <c r="H47" s="39"/>
      <c r="I47" s="39"/>
      <c r="J47" s="39"/>
      <c r="K47" s="39"/>
      <c r="L47" s="109"/>
      <c r="S47" s="37"/>
      <c r="T47" s="37"/>
      <c r="U47" s="37"/>
      <c r="V47" s="37"/>
      <c r="W47" s="37"/>
      <c r="X47" s="37"/>
      <c r="Y47" s="37"/>
      <c r="Z47" s="37"/>
      <c r="AA47" s="37"/>
      <c r="AB47" s="37"/>
      <c r="AC47" s="37"/>
      <c r="AD47" s="37"/>
      <c r="AE47" s="37"/>
    </row>
    <row r="48" spans="1:31" s="2" customFormat="1" ht="16.5" customHeight="1">
      <c r="A48" s="37"/>
      <c r="B48" s="38"/>
      <c r="C48" s="39"/>
      <c r="D48" s="39"/>
      <c r="E48" s="390" t="str">
        <f>E7</f>
        <v>Gymnázium Jihlava - vestavba učeben v půdním prostoru</v>
      </c>
      <c r="F48" s="391"/>
      <c r="G48" s="391"/>
      <c r="H48" s="391"/>
      <c r="I48" s="39"/>
      <c r="J48" s="39"/>
      <c r="K48" s="39"/>
      <c r="L48" s="109"/>
      <c r="S48" s="37"/>
      <c r="T48" s="37"/>
      <c r="U48" s="37"/>
      <c r="V48" s="37"/>
      <c r="W48" s="37"/>
      <c r="X48" s="37"/>
      <c r="Y48" s="37"/>
      <c r="Z48" s="37"/>
      <c r="AA48" s="37"/>
      <c r="AB48" s="37"/>
      <c r="AC48" s="37"/>
      <c r="AD48" s="37"/>
      <c r="AE48" s="37"/>
    </row>
    <row r="49" spans="1:47" s="2" customFormat="1" ht="12" customHeight="1">
      <c r="A49" s="37"/>
      <c r="B49" s="38"/>
      <c r="C49" s="32" t="s">
        <v>110</v>
      </c>
      <c r="D49" s="39"/>
      <c r="E49" s="39"/>
      <c r="F49" s="39"/>
      <c r="G49" s="39"/>
      <c r="H49" s="39"/>
      <c r="I49" s="39"/>
      <c r="J49" s="39"/>
      <c r="K49" s="39"/>
      <c r="L49" s="109"/>
      <c r="S49" s="37"/>
      <c r="T49" s="37"/>
      <c r="U49" s="37"/>
      <c r="V49" s="37"/>
      <c r="W49" s="37"/>
      <c r="X49" s="37"/>
      <c r="Y49" s="37"/>
      <c r="Z49" s="37"/>
      <c r="AA49" s="37"/>
      <c r="AB49" s="37"/>
      <c r="AC49" s="37"/>
      <c r="AD49" s="37"/>
      <c r="AE49" s="37"/>
    </row>
    <row r="50" spans="1:47" s="2" customFormat="1" ht="16.5" customHeight="1">
      <c r="A50" s="37"/>
      <c r="B50" s="38"/>
      <c r="C50" s="39"/>
      <c r="D50" s="39"/>
      <c r="E50" s="343" t="str">
        <f>E9</f>
        <v>D.1.4.1 - Zdravotně technické instalace</v>
      </c>
      <c r="F50" s="392"/>
      <c r="G50" s="392"/>
      <c r="H50" s="392"/>
      <c r="I50" s="39"/>
      <c r="J50" s="39"/>
      <c r="K50" s="39"/>
      <c r="L50" s="109"/>
      <c r="S50" s="37"/>
      <c r="T50" s="37"/>
      <c r="U50" s="37"/>
      <c r="V50" s="37"/>
      <c r="W50" s="37"/>
      <c r="X50" s="37"/>
      <c r="Y50" s="37"/>
      <c r="Z50" s="37"/>
      <c r="AA50" s="37"/>
      <c r="AB50" s="37"/>
      <c r="AC50" s="37"/>
      <c r="AD50" s="37"/>
      <c r="AE50" s="37"/>
    </row>
    <row r="51" spans="1:47" s="2" customFormat="1" ht="6.95" customHeight="1">
      <c r="A51" s="37"/>
      <c r="B51" s="38"/>
      <c r="C51" s="39"/>
      <c r="D51" s="39"/>
      <c r="E51" s="39"/>
      <c r="F51" s="39"/>
      <c r="G51" s="39"/>
      <c r="H51" s="39"/>
      <c r="I51" s="39"/>
      <c r="J51" s="39"/>
      <c r="K51" s="39"/>
      <c r="L51" s="109"/>
      <c r="S51" s="37"/>
      <c r="T51" s="37"/>
      <c r="U51" s="37"/>
      <c r="V51" s="37"/>
      <c r="W51" s="37"/>
      <c r="X51" s="37"/>
      <c r="Y51" s="37"/>
      <c r="Z51" s="37"/>
      <c r="AA51" s="37"/>
      <c r="AB51" s="37"/>
      <c r="AC51" s="37"/>
      <c r="AD51" s="37"/>
      <c r="AE51" s="37"/>
    </row>
    <row r="52" spans="1:47" s="2" customFormat="1" ht="12" customHeight="1">
      <c r="A52" s="37"/>
      <c r="B52" s="38"/>
      <c r="C52" s="32" t="s">
        <v>22</v>
      </c>
      <c r="D52" s="39"/>
      <c r="E52" s="39"/>
      <c r="F52" s="30" t="str">
        <f>F12</f>
        <v>Jihlava</v>
      </c>
      <c r="G52" s="39"/>
      <c r="H52" s="39"/>
      <c r="I52" s="32" t="s">
        <v>24</v>
      </c>
      <c r="J52" s="62" t="str">
        <f>IF(J12="","",J12)</f>
        <v>26. 1. 2025</v>
      </c>
      <c r="K52" s="39"/>
      <c r="L52" s="109"/>
      <c r="S52" s="37"/>
      <c r="T52" s="37"/>
      <c r="U52" s="37"/>
      <c r="V52" s="37"/>
      <c r="W52" s="37"/>
      <c r="X52" s="37"/>
      <c r="Y52" s="37"/>
      <c r="Z52" s="37"/>
      <c r="AA52" s="37"/>
      <c r="AB52" s="37"/>
      <c r="AC52" s="37"/>
      <c r="AD52" s="37"/>
      <c r="AE52" s="37"/>
    </row>
    <row r="53" spans="1:47" s="2" customFormat="1" ht="6.95" customHeight="1">
      <c r="A53" s="37"/>
      <c r="B53" s="38"/>
      <c r="C53" s="39"/>
      <c r="D53" s="39"/>
      <c r="E53" s="39"/>
      <c r="F53" s="39"/>
      <c r="G53" s="39"/>
      <c r="H53" s="39"/>
      <c r="I53" s="39"/>
      <c r="J53" s="39"/>
      <c r="K53" s="39"/>
      <c r="L53" s="109"/>
      <c r="S53" s="37"/>
      <c r="T53" s="37"/>
      <c r="U53" s="37"/>
      <c r="V53" s="37"/>
      <c r="W53" s="37"/>
      <c r="X53" s="37"/>
      <c r="Y53" s="37"/>
      <c r="Z53" s="37"/>
      <c r="AA53" s="37"/>
      <c r="AB53" s="37"/>
      <c r="AC53" s="37"/>
      <c r="AD53" s="37"/>
      <c r="AE53" s="37"/>
    </row>
    <row r="54" spans="1:47" s="2" customFormat="1" ht="40.15" customHeight="1">
      <c r="A54" s="37"/>
      <c r="B54" s="38"/>
      <c r="C54" s="32" t="s">
        <v>26</v>
      </c>
      <c r="D54" s="39"/>
      <c r="E54" s="39"/>
      <c r="F54" s="30" t="str">
        <f>E15</f>
        <v>Kraj Vysočina, Žižkova 57/1882, 586 01 Jihlava</v>
      </c>
      <c r="G54" s="39"/>
      <c r="H54" s="39"/>
      <c r="I54" s="32" t="s">
        <v>34</v>
      </c>
      <c r="J54" s="35" t="str">
        <f>E21</f>
        <v>ARTPROJEKT JIHLAVA, spol. s r.o., 586 01 Jihlava</v>
      </c>
      <c r="K54" s="39"/>
      <c r="L54" s="109"/>
      <c r="S54" s="37"/>
      <c r="T54" s="37"/>
      <c r="U54" s="37"/>
      <c r="V54" s="37"/>
      <c r="W54" s="37"/>
      <c r="X54" s="37"/>
      <c r="Y54" s="37"/>
      <c r="Z54" s="37"/>
      <c r="AA54" s="37"/>
      <c r="AB54" s="37"/>
      <c r="AC54" s="37"/>
      <c r="AD54" s="37"/>
      <c r="AE54" s="37"/>
    </row>
    <row r="55" spans="1:47" s="2" customFormat="1" ht="15.2" customHeight="1">
      <c r="A55" s="37"/>
      <c r="B55" s="38"/>
      <c r="C55" s="32" t="s">
        <v>32</v>
      </c>
      <c r="D55" s="39"/>
      <c r="E55" s="39"/>
      <c r="F55" s="30" t="str">
        <f>IF(E18="","",E18)</f>
        <v>Vyplň údaj</v>
      </c>
      <c r="G55" s="39"/>
      <c r="H55" s="39"/>
      <c r="I55" s="32" t="s">
        <v>39</v>
      </c>
      <c r="J55" s="35" t="str">
        <f>E24</f>
        <v xml:space="preserve"> </v>
      </c>
      <c r="K55" s="39"/>
      <c r="L55" s="109"/>
      <c r="S55" s="37"/>
      <c r="T55" s="37"/>
      <c r="U55" s="37"/>
      <c r="V55" s="37"/>
      <c r="W55" s="37"/>
      <c r="X55" s="37"/>
      <c r="Y55" s="37"/>
      <c r="Z55" s="37"/>
      <c r="AA55" s="37"/>
      <c r="AB55" s="37"/>
      <c r="AC55" s="37"/>
      <c r="AD55" s="37"/>
      <c r="AE55" s="37"/>
    </row>
    <row r="56" spans="1:47" s="2" customFormat="1" ht="10.35" customHeight="1">
      <c r="A56" s="37"/>
      <c r="B56" s="38"/>
      <c r="C56" s="39"/>
      <c r="D56" s="39"/>
      <c r="E56" s="39"/>
      <c r="F56" s="39"/>
      <c r="G56" s="39"/>
      <c r="H56" s="39"/>
      <c r="I56" s="39"/>
      <c r="J56" s="39"/>
      <c r="K56" s="39"/>
      <c r="L56" s="109"/>
      <c r="S56" s="37"/>
      <c r="T56" s="37"/>
      <c r="U56" s="37"/>
      <c r="V56" s="37"/>
      <c r="W56" s="37"/>
      <c r="X56" s="37"/>
      <c r="Y56" s="37"/>
      <c r="Z56" s="37"/>
      <c r="AA56" s="37"/>
      <c r="AB56" s="37"/>
      <c r="AC56" s="37"/>
      <c r="AD56" s="37"/>
      <c r="AE56" s="37"/>
    </row>
    <row r="57" spans="1:47" s="2" customFormat="1" ht="29.25" customHeight="1">
      <c r="A57" s="37"/>
      <c r="B57" s="38"/>
      <c r="C57" s="133" t="s">
        <v>113</v>
      </c>
      <c r="D57" s="134"/>
      <c r="E57" s="134"/>
      <c r="F57" s="134"/>
      <c r="G57" s="134"/>
      <c r="H57" s="134"/>
      <c r="I57" s="134"/>
      <c r="J57" s="135" t="s">
        <v>114</v>
      </c>
      <c r="K57" s="134"/>
      <c r="L57" s="109"/>
      <c r="S57" s="37"/>
      <c r="T57" s="37"/>
      <c r="U57" s="37"/>
      <c r="V57" s="37"/>
      <c r="W57" s="37"/>
      <c r="X57" s="37"/>
      <c r="Y57" s="37"/>
      <c r="Z57" s="37"/>
      <c r="AA57" s="37"/>
      <c r="AB57" s="37"/>
      <c r="AC57" s="37"/>
      <c r="AD57" s="37"/>
      <c r="AE57" s="37"/>
    </row>
    <row r="58" spans="1:47" s="2" customFormat="1" ht="10.35" customHeight="1">
      <c r="A58" s="37"/>
      <c r="B58" s="38"/>
      <c r="C58" s="39"/>
      <c r="D58" s="39"/>
      <c r="E58" s="39"/>
      <c r="F58" s="39"/>
      <c r="G58" s="39"/>
      <c r="H58" s="39"/>
      <c r="I58" s="39"/>
      <c r="J58" s="39"/>
      <c r="K58" s="39"/>
      <c r="L58" s="109"/>
      <c r="S58" s="37"/>
      <c r="T58" s="37"/>
      <c r="U58" s="37"/>
      <c r="V58" s="37"/>
      <c r="W58" s="37"/>
      <c r="X58" s="37"/>
      <c r="Y58" s="37"/>
      <c r="Z58" s="37"/>
      <c r="AA58" s="37"/>
      <c r="AB58" s="37"/>
      <c r="AC58" s="37"/>
      <c r="AD58" s="37"/>
      <c r="AE58" s="37"/>
    </row>
    <row r="59" spans="1:47" s="2" customFormat="1" ht="22.9" customHeight="1">
      <c r="A59" s="37"/>
      <c r="B59" s="38"/>
      <c r="C59" s="136" t="s">
        <v>75</v>
      </c>
      <c r="D59" s="39"/>
      <c r="E59" s="39"/>
      <c r="F59" s="39"/>
      <c r="G59" s="39"/>
      <c r="H59" s="39"/>
      <c r="I59" s="39"/>
      <c r="J59" s="80">
        <f>J90</f>
        <v>0</v>
      </c>
      <c r="K59" s="39"/>
      <c r="L59" s="109"/>
      <c r="S59" s="37"/>
      <c r="T59" s="37"/>
      <c r="U59" s="37"/>
      <c r="V59" s="37"/>
      <c r="W59" s="37"/>
      <c r="X59" s="37"/>
      <c r="Y59" s="37"/>
      <c r="Z59" s="37"/>
      <c r="AA59" s="37"/>
      <c r="AB59" s="37"/>
      <c r="AC59" s="37"/>
      <c r="AD59" s="37"/>
      <c r="AE59" s="37"/>
      <c r="AU59" s="20" t="s">
        <v>115</v>
      </c>
    </row>
    <row r="60" spans="1:47" s="9" customFormat="1" ht="24.95" customHeight="1">
      <c r="B60" s="137"/>
      <c r="C60" s="138"/>
      <c r="D60" s="139" t="s">
        <v>116</v>
      </c>
      <c r="E60" s="140"/>
      <c r="F60" s="140"/>
      <c r="G60" s="140"/>
      <c r="H60" s="140"/>
      <c r="I60" s="140"/>
      <c r="J60" s="141">
        <f>J91</f>
        <v>0</v>
      </c>
      <c r="K60" s="138"/>
      <c r="L60" s="142"/>
    </row>
    <row r="61" spans="1:47" s="10" customFormat="1" ht="19.899999999999999" customHeight="1">
      <c r="B61" s="143"/>
      <c r="C61" s="144"/>
      <c r="D61" s="145" t="s">
        <v>117</v>
      </c>
      <c r="E61" s="146"/>
      <c r="F61" s="146"/>
      <c r="G61" s="146"/>
      <c r="H61" s="146"/>
      <c r="I61" s="146"/>
      <c r="J61" s="147">
        <f>J92</f>
        <v>0</v>
      </c>
      <c r="K61" s="144"/>
      <c r="L61" s="148"/>
    </row>
    <row r="62" spans="1:47" s="10" customFormat="1" ht="19.899999999999999" customHeight="1">
      <c r="B62" s="143"/>
      <c r="C62" s="144"/>
      <c r="D62" s="145" t="s">
        <v>121</v>
      </c>
      <c r="E62" s="146"/>
      <c r="F62" s="146"/>
      <c r="G62" s="146"/>
      <c r="H62" s="146"/>
      <c r="I62" s="146"/>
      <c r="J62" s="147">
        <f>J139</f>
        <v>0</v>
      </c>
      <c r="K62" s="144"/>
      <c r="L62" s="148"/>
    </row>
    <row r="63" spans="1:47" s="10" customFormat="1" ht="19.899999999999999" customHeight="1">
      <c r="B63" s="143"/>
      <c r="C63" s="144"/>
      <c r="D63" s="145" t="s">
        <v>122</v>
      </c>
      <c r="E63" s="146"/>
      <c r="F63" s="146"/>
      <c r="G63" s="146"/>
      <c r="H63" s="146"/>
      <c r="I63" s="146"/>
      <c r="J63" s="147">
        <f>J144</f>
        <v>0</v>
      </c>
      <c r="K63" s="144"/>
      <c r="L63" s="148"/>
    </row>
    <row r="64" spans="1:47" s="9" customFormat="1" ht="24.95" customHeight="1">
      <c r="B64" s="137"/>
      <c r="C64" s="138"/>
      <c r="D64" s="139" t="s">
        <v>127</v>
      </c>
      <c r="E64" s="140"/>
      <c r="F64" s="140"/>
      <c r="G64" s="140"/>
      <c r="H64" s="140"/>
      <c r="I64" s="140"/>
      <c r="J64" s="141">
        <f>J149</f>
        <v>0</v>
      </c>
      <c r="K64" s="138"/>
      <c r="L64" s="142"/>
    </row>
    <row r="65" spans="1:31" s="10" customFormat="1" ht="19.899999999999999" customHeight="1">
      <c r="B65" s="143"/>
      <c r="C65" s="144"/>
      <c r="D65" s="145" t="s">
        <v>131</v>
      </c>
      <c r="E65" s="146"/>
      <c r="F65" s="146"/>
      <c r="G65" s="146"/>
      <c r="H65" s="146"/>
      <c r="I65" s="146"/>
      <c r="J65" s="147">
        <f>J150</f>
        <v>0</v>
      </c>
      <c r="K65" s="144"/>
      <c r="L65" s="148"/>
    </row>
    <row r="66" spans="1:31" s="10" customFormat="1" ht="19.899999999999999" customHeight="1">
      <c r="B66" s="143"/>
      <c r="C66" s="144"/>
      <c r="D66" s="145" t="s">
        <v>4176</v>
      </c>
      <c r="E66" s="146"/>
      <c r="F66" s="146"/>
      <c r="G66" s="146"/>
      <c r="H66" s="146"/>
      <c r="I66" s="146"/>
      <c r="J66" s="147">
        <f>J193</f>
        <v>0</v>
      </c>
      <c r="K66" s="144"/>
      <c r="L66" s="148"/>
    </row>
    <row r="67" spans="1:31" s="10" customFormat="1" ht="19.899999999999999" customHeight="1">
      <c r="B67" s="143"/>
      <c r="C67" s="144"/>
      <c r="D67" s="145" t="s">
        <v>4177</v>
      </c>
      <c r="E67" s="146"/>
      <c r="F67" s="146"/>
      <c r="G67" s="146"/>
      <c r="H67" s="146"/>
      <c r="I67" s="146"/>
      <c r="J67" s="147">
        <f>J231</f>
        <v>0</v>
      </c>
      <c r="K67" s="144"/>
      <c r="L67" s="148"/>
    </row>
    <row r="68" spans="1:31" s="10" customFormat="1" ht="19.899999999999999" customHeight="1">
      <c r="B68" s="143"/>
      <c r="C68" s="144"/>
      <c r="D68" s="145" t="s">
        <v>4178</v>
      </c>
      <c r="E68" s="146"/>
      <c r="F68" s="146"/>
      <c r="G68" s="146"/>
      <c r="H68" s="146"/>
      <c r="I68" s="146"/>
      <c r="J68" s="147">
        <f>J250</f>
        <v>0</v>
      </c>
      <c r="K68" s="144"/>
      <c r="L68" s="148"/>
    </row>
    <row r="69" spans="1:31" s="9" customFormat="1" ht="24.95" customHeight="1">
      <c r="B69" s="137"/>
      <c r="C69" s="138"/>
      <c r="D69" s="139" t="s">
        <v>147</v>
      </c>
      <c r="E69" s="140"/>
      <c r="F69" s="140"/>
      <c r="G69" s="140"/>
      <c r="H69" s="140"/>
      <c r="I69" s="140"/>
      <c r="J69" s="141">
        <f>J303</f>
        <v>0</v>
      </c>
      <c r="K69" s="138"/>
      <c r="L69" s="142"/>
    </row>
    <row r="70" spans="1:31" s="10" customFormat="1" ht="19.899999999999999" customHeight="1">
      <c r="B70" s="143"/>
      <c r="C70" s="144"/>
      <c r="D70" s="145" t="s">
        <v>4179</v>
      </c>
      <c r="E70" s="146"/>
      <c r="F70" s="146"/>
      <c r="G70" s="146"/>
      <c r="H70" s="146"/>
      <c r="I70" s="146"/>
      <c r="J70" s="147">
        <f>J304</f>
        <v>0</v>
      </c>
      <c r="K70" s="144"/>
      <c r="L70" s="148"/>
    </row>
    <row r="71" spans="1:31" s="2" customFormat="1" ht="21.75" customHeight="1">
      <c r="A71" s="37"/>
      <c r="B71" s="38"/>
      <c r="C71" s="39"/>
      <c r="D71" s="39"/>
      <c r="E71" s="39"/>
      <c r="F71" s="39"/>
      <c r="G71" s="39"/>
      <c r="H71" s="39"/>
      <c r="I71" s="39"/>
      <c r="J71" s="39"/>
      <c r="K71" s="39"/>
      <c r="L71" s="109"/>
      <c r="S71" s="37"/>
      <c r="T71" s="37"/>
      <c r="U71" s="37"/>
      <c r="V71" s="37"/>
      <c r="W71" s="37"/>
      <c r="X71" s="37"/>
      <c r="Y71" s="37"/>
      <c r="Z71" s="37"/>
      <c r="AA71" s="37"/>
      <c r="AB71" s="37"/>
      <c r="AC71" s="37"/>
      <c r="AD71" s="37"/>
      <c r="AE71" s="37"/>
    </row>
    <row r="72" spans="1:31" s="2" customFormat="1" ht="6.95" customHeight="1">
      <c r="A72" s="37"/>
      <c r="B72" s="50"/>
      <c r="C72" s="51"/>
      <c r="D72" s="51"/>
      <c r="E72" s="51"/>
      <c r="F72" s="51"/>
      <c r="G72" s="51"/>
      <c r="H72" s="51"/>
      <c r="I72" s="51"/>
      <c r="J72" s="51"/>
      <c r="K72" s="51"/>
      <c r="L72" s="109"/>
      <c r="S72" s="37"/>
      <c r="T72" s="37"/>
      <c r="U72" s="37"/>
      <c r="V72" s="37"/>
      <c r="W72" s="37"/>
      <c r="X72" s="37"/>
      <c r="Y72" s="37"/>
      <c r="Z72" s="37"/>
      <c r="AA72" s="37"/>
      <c r="AB72" s="37"/>
      <c r="AC72" s="37"/>
      <c r="AD72" s="37"/>
      <c r="AE72" s="37"/>
    </row>
    <row r="76" spans="1:31" s="2" customFormat="1" ht="6.95" customHeight="1">
      <c r="A76" s="37"/>
      <c r="B76" s="52"/>
      <c r="C76" s="53"/>
      <c r="D76" s="53"/>
      <c r="E76" s="53"/>
      <c r="F76" s="53"/>
      <c r="G76" s="53"/>
      <c r="H76" s="53"/>
      <c r="I76" s="53"/>
      <c r="J76" s="53"/>
      <c r="K76" s="53"/>
      <c r="L76" s="109"/>
      <c r="S76" s="37"/>
      <c r="T76" s="37"/>
      <c r="U76" s="37"/>
      <c r="V76" s="37"/>
      <c r="W76" s="37"/>
      <c r="X76" s="37"/>
      <c r="Y76" s="37"/>
      <c r="Z76" s="37"/>
      <c r="AA76" s="37"/>
      <c r="AB76" s="37"/>
      <c r="AC76" s="37"/>
      <c r="AD76" s="37"/>
      <c r="AE76" s="37"/>
    </row>
    <row r="77" spans="1:31" s="2" customFormat="1" ht="24.95" customHeight="1">
      <c r="A77" s="37"/>
      <c r="B77" s="38"/>
      <c r="C77" s="26" t="s">
        <v>150</v>
      </c>
      <c r="D77" s="39"/>
      <c r="E77" s="39"/>
      <c r="F77" s="39"/>
      <c r="G77" s="39"/>
      <c r="H77" s="39"/>
      <c r="I77" s="39"/>
      <c r="J77" s="39"/>
      <c r="K77" s="39"/>
      <c r="L77" s="109"/>
      <c r="S77" s="37"/>
      <c r="T77" s="37"/>
      <c r="U77" s="37"/>
      <c r="V77" s="37"/>
      <c r="W77" s="37"/>
      <c r="X77" s="37"/>
      <c r="Y77" s="37"/>
      <c r="Z77" s="37"/>
      <c r="AA77" s="37"/>
      <c r="AB77" s="37"/>
      <c r="AC77" s="37"/>
      <c r="AD77" s="37"/>
      <c r="AE77" s="37"/>
    </row>
    <row r="78" spans="1:31" s="2" customFormat="1" ht="6.95" customHeight="1">
      <c r="A78" s="37"/>
      <c r="B78" s="38"/>
      <c r="C78" s="39"/>
      <c r="D78" s="39"/>
      <c r="E78" s="39"/>
      <c r="F78" s="39"/>
      <c r="G78" s="39"/>
      <c r="H78" s="39"/>
      <c r="I78" s="39"/>
      <c r="J78" s="39"/>
      <c r="K78" s="39"/>
      <c r="L78" s="109"/>
      <c r="S78" s="37"/>
      <c r="T78" s="37"/>
      <c r="U78" s="37"/>
      <c r="V78" s="37"/>
      <c r="W78" s="37"/>
      <c r="X78" s="37"/>
      <c r="Y78" s="37"/>
      <c r="Z78" s="37"/>
      <c r="AA78" s="37"/>
      <c r="AB78" s="37"/>
      <c r="AC78" s="37"/>
      <c r="AD78" s="37"/>
      <c r="AE78" s="37"/>
    </row>
    <row r="79" spans="1:31" s="2" customFormat="1" ht="12" customHeight="1">
      <c r="A79" s="37"/>
      <c r="B79" s="38"/>
      <c r="C79" s="32" t="s">
        <v>16</v>
      </c>
      <c r="D79" s="39"/>
      <c r="E79" s="39"/>
      <c r="F79" s="39"/>
      <c r="G79" s="39"/>
      <c r="H79" s="39"/>
      <c r="I79" s="39"/>
      <c r="J79" s="39"/>
      <c r="K79" s="39"/>
      <c r="L79" s="109"/>
      <c r="S79" s="37"/>
      <c r="T79" s="37"/>
      <c r="U79" s="37"/>
      <c r="V79" s="37"/>
      <c r="W79" s="37"/>
      <c r="X79" s="37"/>
      <c r="Y79" s="37"/>
      <c r="Z79" s="37"/>
      <c r="AA79" s="37"/>
      <c r="AB79" s="37"/>
      <c r="AC79" s="37"/>
      <c r="AD79" s="37"/>
      <c r="AE79" s="37"/>
    </row>
    <row r="80" spans="1:31" s="2" customFormat="1" ht="16.5" customHeight="1">
      <c r="A80" s="37"/>
      <c r="B80" s="38"/>
      <c r="C80" s="39"/>
      <c r="D80" s="39"/>
      <c r="E80" s="390" t="str">
        <f>E7</f>
        <v>Gymnázium Jihlava - vestavba učeben v půdním prostoru</v>
      </c>
      <c r="F80" s="391"/>
      <c r="G80" s="391"/>
      <c r="H80" s="391"/>
      <c r="I80" s="39"/>
      <c r="J80" s="39"/>
      <c r="K80" s="39"/>
      <c r="L80" s="109"/>
      <c r="S80" s="37"/>
      <c r="T80" s="37"/>
      <c r="U80" s="37"/>
      <c r="V80" s="37"/>
      <c r="W80" s="37"/>
      <c r="X80" s="37"/>
      <c r="Y80" s="37"/>
      <c r="Z80" s="37"/>
      <c r="AA80" s="37"/>
      <c r="AB80" s="37"/>
      <c r="AC80" s="37"/>
      <c r="AD80" s="37"/>
      <c r="AE80" s="37"/>
    </row>
    <row r="81" spans="1:65" s="2" customFormat="1" ht="12" customHeight="1">
      <c r="A81" s="37"/>
      <c r="B81" s="38"/>
      <c r="C81" s="32" t="s">
        <v>110</v>
      </c>
      <c r="D81" s="39"/>
      <c r="E81" s="39"/>
      <c r="F81" s="39"/>
      <c r="G81" s="39"/>
      <c r="H81" s="39"/>
      <c r="I81" s="39"/>
      <c r="J81" s="39"/>
      <c r="K81" s="39"/>
      <c r="L81" s="109"/>
      <c r="S81" s="37"/>
      <c r="T81" s="37"/>
      <c r="U81" s="37"/>
      <c r="V81" s="37"/>
      <c r="W81" s="37"/>
      <c r="X81" s="37"/>
      <c r="Y81" s="37"/>
      <c r="Z81" s="37"/>
      <c r="AA81" s="37"/>
      <c r="AB81" s="37"/>
      <c r="AC81" s="37"/>
      <c r="AD81" s="37"/>
      <c r="AE81" s="37"/>
    </row>
    <row r="82" spans="1:65" s="2" customFormat="1" ht="16.5" customHeight="1">
      <c r="A82" s="37"/>
      <c r="B82" s="38"/>
      <c r="C82" s="39"/>
      <c r="D82" s="39"/>
      <c r="E82" s="343" t="str">
        <f>E9</f>
        <v>D.1.4.1 - Zdravotně technické instalace</v>
      </c>
      <c r="F82" s="392"/>
      <c r="G82" s="392"/>
      <c r="H82" s="392"/>
      <c r="I82" s="39"/>
      <c r="J82" s="39"/>
      <c r="K82" s="39"/>
      <c r="L82" s="109"/>
      <c r="S82" s="37"/>
      <c r="T82" s="37"/>
      <c r="U82" s="37"/>
      <c r="V82" s="37"/>
      <c r="W82" s="37"/>
      <c r="X82" s="37"/>
      <c r="Y82" s="37"/>
      <c r="Z82" s="37"/>
      <c r="AA82" s="37"/>
      <c r="AB82" s="37"/>
      <c r="AC82" s="37"/>
      <c r="AD82" s="37"/>
      <c r="AE82" s="37"/>
    </row>
    <row r="83" spans="1:65" s="2" customFormat="1" ht="6.95" customHeight="1">
      <c r="A83" s="37"/>
      <c r="B83" s="38"/>
      <c r="C83" s="39"/>
      <c r="D83" s="39"/>
      <c r="E83" s="39"/>
      <c r="F83" s="39"/>
      <c r="G83" s="39"/>
      <c r="H83" s="39"/>
      <c r="I83" s="39"/>
      <c r="J83" s="39"/>
      <c r="K83" s="39"/>
      <c r="L83" s="109"/>
      <c r="S83" s="37"/>
      <c r="T83" s="37"/>
      <c r="U83" s="37"/>
      <c r="V83" s="37"/>
      <c r="W83" s="37"/>
      <c r="X83" s="37"/>
      <c r="Y83" s="37"/>
      <c r="Z83" s="37"/>
      <c r="AA83" s="37"/>
      <c r="AB83" s="37"/>
      <c r="AC83" s="37"/>
      <c r="AD83" s="37"/>
      <c r="AE83" s="37"/>
    </row>
    <row r="84" spans="1:65" s="2" customFormat="1" ht="12" customHeight="1">
      <c r="A84" s="37"/>
      <c r="B84" s="38"/>
      <c r="C84" s="32" t="s">
        <v>22</v>
      </c>
      <c r="D84" s="39"/>
      <c r="E84" s="39"/>
      <c r="F84" s="30" t="str">
        <f>F12</f>
        <v>Jihlava</v>
      </c>
      <c r="G84" s="39"/>
      <c r="H84" s="39"/>
      <c r="I84" s="32" t="s">
        <v>24</v>
      </c>
      <c r="J84" s="62" t="str">
        <f>IF(J12="","",J12)</f>
        <v>26. 1. 2025</v>
      </c>
      <c r="K84" s="39"/>
      <c r="L84" s="109"/>
      <c r="S84" s="37"/>
      <c r="T84" s="37"/>
      <c r="U84" s="37"/>
      <c r="V84" s="37"/>
      <c r="W84" s="37"/>
      <c r="X84" s="37"/>
      <c r="Y84" s="37"/>
      <c r="Z84" s="37"/>
      <c r="AA84" s="37"/>
      <c r="AB84" s="37"/>
      <c r="AC84" s="37"/>
      <c r="AD84" s="37"/>
      <c r="AE84" s="37"/>
    </row>
    <row r="85" spans="1:65" s="2" customFormat="1" ht="6.95" customHeight="1">
      <c r="A85" s="37"/>
      <c r="B85" s="38"/>
      <c r="C85" s="39"/>
      <c r="D85" s="39"/>
      <c r="E85" s="39"/>
      <c r="F85" s="39"/>
      <c r="G85" s="39"/>
      <c r="H85" s="39"/>
      <c r="I85" s="39"/>
      <c r="J85" s="39"/>
      <c r="K85" s="39"/>
      <c r="L85" s="109"/>
      <c r="S85" s="37"/>
      <c r="T85" s="37"/>
      <c r="U85" s="37"/>
      <c r="V85" s="37"/>
      <c r="W85" s="37"/>
      <c r="X85" s="37"/>
      <c r="Y85" s="37"/>
      <c r="Z85" s="37"/>
      <c r="AA85" s="37"/>
      <c r="AB85" s="37"/>
      <c r="AC85" s="37"/>
      <c r="AD85" s="37"/>
      <c r="AE85" s="37"/>
    </row>
    <row r="86" spans="1:65" s="2" customFormat="1" ht="40.15" customHeight="1">
      <c r="A86" s="37"/>
      <c r="B86" s="38"/>
      <c r="C86" s="32" t="s">
        <v>26</v>
      </c>
      <c r="D86" s="39"/>
      <c r="E86" s="39"/>
      <c r="F86" s="30" t="str">
        <f>E15</f>
        <v>Kraj Vysočina, Žižkova 57/1882, 586 01 Jihlava</v>
      </c>
      <c r="G86" s="39"/>
      <c r="H86" s="39"/>
      <c r="I86" s="32" t="s">
        <v>34</v>
      </c>
      <c r="J86" s="35" t="str">
        <f>E21</f>
        <v>ARTPROJEKT JIHLAVA, spol. s r.o., 586 01 Jihlava</v>
      </c>
      <c r="K86" s="39"/>
      <c r="L86" s="109"/>
      <c r="S86" s="37"/>
      <c r="T86" s="37"/>
      <c r="U86" s="37"/>
      <c r="V86" s="37"/>
      <c r="W86" s="37"/>
      <c r="X86" s="37"/>
      <c r="Y86" s="37"/>
      <c r="Z86" s="37"/>
      <c r="AA86" s="37"/>
      <c r="AB86" s="37"/>
      <c r="AC86" s="37"/>
      <c r="AD86" s="37"/>
      <c r="AE86" s="37"/>
    </row>
    <row r="87" spans="1:65" s="2" customFormat="1" ht="15.2" customHeight="1">
      <c r="A87" s="37"/>
      <c r="B87" s="38"/>
      <c r="C87" s="32" t="s">
        <v>32</v>
      </c>
      <c r="D87" s="39"/>
      <c r="E87" s="39"/>
      <c r="F87" s="30" t="str">
        <f>IF(E18="","",E18)</f>
        <v>Vyplň údaj</v>
      </c>
      <c r="G87" s="39"/>
      <c r="H87" s="39"/>
      <c r="I87" s="32" t="s">
        <v>39</v>
      </c>
      <c r="J87" s="35" t="str">
        <f>E24</f>
        <v xml:space="preserve"> </v>
      </c>
      <c r="K87" s="39"/>
      <c r="L87" s="109"/>
      <c r="S87" s="37"/>
      <c r="T87" s="37"/>
      <c r="U87" s="37"/>
      <c r="V87" s="37"/>
      <c r="W87" s="37"/>
      <c r="X87" s="37"/>
      <c r="Y87" s="37"/>
      <c r="Z87" s="37"/>
      <c r="AA87" s="37"/>
      <c r="AB87" s="37"/>
      <c r="AC87" s="37"/>
      <c r="AD87" s="37"/>
      <c r="AE87" s="37"/>
    </row>
    <row r="88" spans="1:65" s="2" customFormat="1" ht="10.35" customHeight="1">
      <c r="A88" s="37"/>
      <c r="B88" s="38"/>
      <c r="C88" s="39"/>
      <c r="D88" s="39"/>
      <c r="E88" s="39"/>
      <c r="F88" s="39"/>
      <c r="G88" s="39"/>
      <c r="H88" s="39"/>
      <c r="I88" s="39"/>
      <c r="J88" s="39"/>
      <c r="K88" s="39"/>
      <c r="L88" s="109"/>
      <c r="S88" s="37"/>
      <c r="T88" s="37"/>
      <c r="U88" s="37"/>
      <c r="V88" s="37"/>
      <c r="W88" s="37"/>
      <c r="X88" s="37"/>
      <c r="Y88" s="37"/>
      <c r="Z88" s="37"/>
      <c r="AA88" s="37"/>
      <c r="AB88" s="37"/>
      <c r="AC88" s="37"/>
      <c r="AD88" s="37"/>
      <c r="AE88" s="37"/>
    </row>
    <row r="89" spans="1:65" s="11" customFormat="1" ht="29.25" customHeight="1">
      <c r="A89" s="149"/>
      <c r="B89" s="150"/>
      <c r="C89" s="151" t="s">
        <v>151</v>
      </c>
      <c r="D89" s="152" t="s">
        <v>62</v>
      </c>
      <c r="E89" s="152" t="s">
        <v>58</v>
      </c>
      <c r="F89" s="152" t="s">
        <v>59</v>
      </c>
      <c r="G89" s="152" t="s">
        <v>152</v>
      </c>
      <c r="H89" s="152" t="s">
        <v>153</v>
      </c>
      <c r="I89" s="152" t="s">
        <v>154</v>
      </c>
      <c r="J89" s="152" t="s">
        <v>114</v>
      </c>
      <c r="K89" s="153" t="s">
        <v>155</v>
      </c>
      <c r="L89" s="154"/>
      <c r="M89" s="71" t="s">
        <v>21</v>
      </c>
      <c r="N89" s="72" t="s">
        <v>47</v>
      </c>
      <c r="O89" s="72" t="s">
        <v>156</v>
      </c>
      <c r="P89" s="72" t="s">
        <v>157</v>
      </c>
      <c r="Q89" s="72" t="s">
        <v>158</v>
      </c>
      <c r="R89" s="72" t="s">
        <v>159</v>
      </c>
      <c r="S89" s="72" t="s">
        <v>160</v>
      </c>
      <c r="T89" s="73" t="s">
        <v>161</v>
      </c>
      <c r="U89" s="149"/>
      <c r="V89" s="149"/>
      <c r="W89" s="149"/>
      <c r="X89" s="149"/>
      <c r="Y89" s="149"/>
      <c r="Z89" s="149"/>
      <c r="AA89" s="149"/>
      <c r="AB89" s="149"/>
      <c r="AC89" s="149"/>
      <c r="AD89" s="149"/>
      <c r="AE89" s="149"/>
    </row>
    <row r="90" spans="1:65" s="2" customFormat="1" ht="22.9" customHeight="1">
      <c r="A90" s="37"/>
      <c r="B90" s="38"/>
      <c r="C90" s="78" t="s">
        <v>162</v>
      </c>
      <c r="D90" s="39"/>
      <c r="E90" s="39"/>
      <c r="F90" s="39"/>
      <c r="G90" s="39"/>
      <c r="H90" s="39"/>
      <c r="I90" s="39"/>
      <c r="J90" s="155">
        <f>BK90</f>
        <v>0</v>
      </c>
      <c r="K90" s="39"/>
      <c r="L90" s="42"/>
      <c r="M90" s="74"/>
      <c r="N90" s="156"/>
      <c r="O90" s="75"/>
      <c r="P90" s="157">
        <f>P91+P149+P303</f>
        <v>0</v>
      </c>
      <c r="Q90" s="75"/>
      <c r="R90" s="157">
        <f>R91+R149+R303</f>
        <v>11.495977999999999</v>
      </c>
      <c r="S90" s="75"/>
      <c r="T90" s="158">
        <f>T91+T149+T303</f>
        <v>0</v>
      </c>
      <c r="U90" s="37"/>
      <c r="V90" s="37"/>
      <c r="W90" s="37"/>
      <c r="X90" s="37"/>
      <c r="Y90" s="37"/>
      <c r="Z90" s="37"/>
      <c r="AA90" s="37"/>
      <c r="AB90" s="37"/>
      <c r="AC90" s="37"/>
      <c r="AD90" s="37"/>
      <c r="AE90" s="37"/>
      <c r="AT90" s="20" t="s">
        <v>76</v>
      </c>
      <c r="AU90" s="20" t="s">
        <v>115</v>
      </c>
      <c r="BK90" s="159">
        <f>BK91+BK149+BK303</f>
        <v>0</v>
      </c>
    </row>
    <row r="91" spans="1:65" s="12" customFormat="1" ht="25.9" customHeight="1">
      <c r="B91" s="160"/>
      <c r="C91" s="161"/>
      <c r="D91" s="162" t="s">
        <v>76</v>
      </c>
      <c r="E91" s="163" t="s">
        <v>163</v>
      </c>
      <c r="F91" s="163" t="s">
        <v>164</v>
      </c>
      <c r="G91" s="161"/>
      <c r="H91" s="161"/>
      <c r="I91" s="164"/>
      <c r="J91" s="165">
        <f>BK91</f>
        <v>0</v>
      </c>
      <c r="K91" s="161"/>
      <c r="L91" s="166"/>
      <c r="M91" s="167"/>
      <c r="N91" s="168"/>
      <c r="O91" s="168"/>
      <c r="P91" s="169">
        <f>P92+P139+P144</f>
        <v>0</v>
      </c>
      <c r="Q91" s="168"/>
      <c r="R91" s="169">
        <f>R92+R139+R144</f>
        <v>10.316272</v>
      </c>
      <c r="S91" s="168"/>
      <c r="T91" s="170">
        <f>T92+T139+T144</f>
        <v>0</v>
      </c>
      <c r="AR91" s="171" t="s">
        <v>85</v>
      </c>
      <c r="AT91" s="172" t="s">
        <v>76</v>
      </c>
      <c r="AU91" s="172" t="s">
        <v>77</v>
      </c>
      <c r="AY91" s="171" t="s">
        <v>165</v>
      </c>
      <c r="BK91" s="173">
        <f>BK92+BK139+BK144</f>
        <v>0</v>
      </c>
    </row>
    <row r="92" spans="1:65" s="12" customFormat="1" ht="22.9" customHeight="1">
      <c r="B92" s="160"/>
      <c r="C92" s="161"/>
      <c r="D92" s="162" t="s">
        <v>76</v>
      </c>
      <c r="E92" s="174" t="s">
        <v>85</v>
      </c>
      <c r="F92" s="174" t="s">
        <v>166</v>
      </c>
      <c r="G92" s="161"/>
      <c r="H92" s="161"/>
      <c r="I92" s="164"/>
      <c r="J92" s="175">
        <f>BK92</f>
        <v>0</v>
      </c>
      <c r="K92" s="161"/>
      <c r="L92" s="166"/>
      <c r="M92" s="167"/>
      <c r="N92" s="168"/>
      <c r="O92" s="168"/>
      <c r="P92" s="169">
        <f>SUM(P93:P138)</f>
        <v>0</v>
      </c>
      <c r="Q92" s="168"/>
      <c r="R92" s="169">
        <f>SUM(R93:R138)</f>
        <v>6.4002400000000002</v>
      </c>
      <c r="S92" s="168"/>
      <c r="T92" s="170">
        <f>SUM(T93:T138)</f>
        <v>0</v>
      </c>
      <c r="AR92" s="171" t="s">
        <v>85</v>
      </c>
      <c r="AT92" s="172" t="s">
        <v>76</v>
      </c>
      <c r="AU92" s="172" t="s">
        <v>85</v>
      </c>
      <c r="AY92" s="171" t="s">
        <v>165</v>
      </c>
      <c r="BK92" s="173">
        <f>SUM(BK93:BK138)</f>
        <v>0</v>
      </c>
    </row>
    <row r="93" spans="1:65" s="2" customFormat="1" ht="24.2" customHeight="1">
      <c r="A93" s="37"/>
      <c r="B93" s="38"/>
      <c r="C93" s="176" t="s">
        <v>85</v>
      </c>
      <c r="D93" s="176" t="s">
        <v>167</v>
      </c>
      <c r="E93" s="177" t="s">
        <v>4180</v>
      </c>
      <c r="F93" s="178" t="s">
        <v>4181</v>
      </c>
      <c r="G93" s="179" t="s">
        <v>4065</v>
      </c>
      <c r="H93" s="180">
        <v>8</v>
      </c>
      <c r="I93" s="181"/>
      <c r="J93" s="182">
        <f>ROUND(I93*H93,2)</f>
        <v>0</v>
      </c>
      <c r="K93" s="178" t="s">
        <v>171</v>
      </c>
      <c r="L93" s="42"/>
      <c r="M93" s="183" t="s">
        <v>21</v>
      </c>
      <c r="N93" s="184" t="s">
        <v>48</v>
      </c>
      <c r="O93" s="67"/>
      <c r="P93" s="185">
        <f>O93*H93</f>
        <v>0</v>
      </c>
      <c r="Q93" s="185">
        <v>3.0000000000000001E-5</v>
      </c>
      <c r="R93" s="185">
        <f>Q93*H93</f>
        <v>2.4000000000000001E-4</v>
      </c>
      <c r="S93" s="185">
        <v>0</v>
      </c>
      <c r="T93" s="186">
        <f>S93*H93</f>
        <v>0</v>
      </c>
      <c r="U93" s="37"/>
      <c r="V93" s="37"/>
      <c r="W93" s="37"/>
      <c r="X93" s="37"/>
      <c r="Y93" s="37"/>
      <c r="Z93" s="37"/>
      <c r="AA93" s="37"/>
      <c r="AB93" s="37"/>
      <c r="AC93" s="37"/>
      <c r="AD93" s="37"/>
      <c r="AE93" s="37"/>
      <c r="AR93" s="187" t="s">
        <v>172</v>
      </c>
      <c r="AT93" s="187" t="s">
        <v>167</v>
      </c>
      <c r="AU93" s="187" t="s">
        <v>87</v>
      </c>
      <c r="AY93" s="20" t="s">
        <v>165</v>
      </c>
      <c r="BE93" s="188">
        <f>IF(N93="základní",J93,0)</f>
        <v>0</v>
      </c>
      <c r="BF93" s="188">
        <f>IF(N93="snížená",J93,0)</f>
        <v>0</v>
      </c>
      <c r="BG93" s="188">
        <f>IF(N93="zákl. přenesená",J93,0)</f>
        <v>0</v>
      </c>
      <c r="BH93" s="188">
        <f>IF(N93="sníž. přenesená",J93,0)</f>
        <v>0</v>
      </c>
      <c r="BI93" s="188">
        <f>IF(N93="nulová",J93,0)</f>
        <v>0</v>
      </c>
      <c r="BJ93" s="20" t="s">
        <v>85</v>
      </c>
      <c r="BK93" s="188">
        <f>ROUND(I93*H93,2)</f>
        <v>0</v>
      </c>
      <c r="BL93" s="20" t="s">
        <v>172</v>
      </c>
      <c r="BM93" s="187" t="s">
        <v>4182</v>
      </c>
    </row>
    <row r="94" spans="1:65" s="2" customFormat="1" ht="19.5">
      <c r="A94" s="37"/>
      <c r="B94" s="38"/>
      <c r="C94" s="39"/>
      <c r="D94" s="189" t="s">
        <v>174</v>
      </c>
      <c r="E94" s="39"/>
      <c r="F94" s="190" t="s">
        <v>4183</v>
      </c>
      <c r="G94" s="39"/>
      <c r="H94" s="39"/>
      <c r="I94" s="191"/>
      <c r="J94" s="39"/>
      <c r="K94" s="39"/>
      <c r="L94" s="42"/>
      <c r="M94" s="192"/>
      <c r="N94" s="193"/>
      <c r="O94" s="67"/>
      <c r="P94" s="67"/>
      <c r="Q94" s="67"/>
      <c r="R94" s="67"/>
      <c r="S94" s="67"/>
      <c r="T94" s="68"/>
      <c r="U94" s="37"/>
      <c r="V94" s="37"/>
      <c r="W94" s="37"/>
      <c r="X94" s="37"/>
      <c r="Y94" s="37"/>
      <c r="Z94" s="37"/>
      <c r="AA94" s="37"/>
      <c r="AB94" s="37"/>
      <c r="AC94" s="37"/>
      <c r="AD94" s="37"/>
      <c r="AE94" s="37"/>
      <c r="AT94" s="20" t="s">
        <v>174</v>
      </c>
      <c r="AU94" s="20" t="s">
        <v>87</v>
      </c>
    </row>
    <row r="95" spans="1:65" s="2" customFormat="1" ht="11.25">
      <c r="A95" s="37"/>
      <c r="B95" s="38"/>
      <c r="C95" s="39"/>
      <c r="D95" s="194" t="s">
        <v>176</v>
      </c>
      <c r="E95" s="39"/>
      <c r="F95" s="195" t="s">
        <v>4184</v>
      </c>
      <c r="G95" s="39"/>
      <c r="H95" s="39"/>
      <c r="I95" s="191"/>
      <c r="J95" s="39"/>
      <c r="K95" s="39"/>
      <c r="L95" s="42"/>
      <c r="M95" s="192"/>
      <c r="N95" s="193"/>
      <c r="O95" s="67"/>
      <c r="P95" s="67"/>
      <c r="Q95" s="67"/>
      <c r="R95" s="67"/>
      <c r="S95" s="67"/>
      <c r="T95" s="68"/>
      <c r="U95" s="37"/>
      <c r="V95" s="37"/>
      <c r="W95" s="37"/>
      <c r="X95" s="37"/>
      <c r="Y95" s="37"/>
      <c r="Z95" s="37"/>
      <c r="AA95" s="37"/>
      <c r="AB95" s="37"/>
      <c r="AC95" s="37"/>
      <c r="AD95" s="37"/>
      <c r="AE95" s="37"/>
      <c r="AT95" s="20" t="s">
        <v>176</v>
      </c>
      <c r="AU95" s="20" t="s">
        <v>87</v>
      </c>
    </row>
    <row r="96" spans="1:65" s="13" customFormat="1" ht="11.25">
      <c r="B96" s="196"/>
      <c r="C96" s="197"/>
      <c r="D96" s="189" t="s">
        <v>178</v>
      </c>
      <c r="E96" s="198" t="s">
        <v>21</v>
      </c>
      <c r="F96" s="199" t="s">
        <v>222</v>
      </c>
      <c r="G96" s="197"/>
      <c r="H96" s="200">
        <v>8</v>
      </c>
      <c r="I96" s="201"/>
      <c r="J96" s="197"/>
      <c r="K96" s="197"/>
      <c r="L96" s="202"/>
      <c r="M96" s="203"/>
      <c r="N96" s="204"/>
      <c r="O96" s="204"/>
      <c r="P96" s="204"/>
      <c r="Q96" s="204"/>
      <c r="R96" s="204"/>
      <c r="S96" s="204"/>
      <c r="T96" s="205"/>
      <c r="AT96" s="206" t="s">
        <v>178</v>
      </c>
      <c r="AU96" s="206" t="s">
        <v>87</v>
      </c>
      <c r="AV96" s="13" t="s">
        <v>87</v>
      </c>
      <c r="AW96" s="13" t="s">
        <v>38</v>
      </c>
      <c r="AX96" s="13" t="s">
        <v>85</v>
      </c>
      <c r="AY96" s="206" t="s">
        <v>165</v>
      </c>
    </row>
    <row r="97" spans="1:65" s="2" customFormat="1" ht="24.2" customHeight="1">
      <c r="A97" s="37"/>
      <c r="B97" s="38"/>
      <c r="C97" s="176" t="s">
        <v>87</v>
      </c>
      <c r="D97" s="176" t="s">
        <v>167</v>
      </c>
      <c r="E97" s="177" t="s">
        <v>4185</v>
      </c>
      <c r="F97" s="178" t="s">
        <v>4186</v>
      </c>
      <c r="G97" s="179" t="s">
        <v>4187</v>
      </c>
      <c r="H97" s="180">
        <v>1</v>
      </c>
      <c r="I97" s="181"/>
      <c r="J97" s="182">
        <f>ROUND(I97*H97,2)</f>
        <v>0</v>
      </c>
      <c r="K97" s="178" t="s">
        <v>171</v>
      </c>
      <c r="L97" s="42"/>
      <c r="M97" s="183" t="s">
        <v>21</v>
      </c>
      <c r="N97" s="184" t="s">
        <v>48</v>
      </c>
      <c r="O97" s="67"/>
      <c r="P97" s="185">
        <f>O97*H97</f>
        <v>0</v>
      </c>
      <c r="Q97" s="185">
        <v>0</v>
      </c>
      <c r="R97" s="185">
        <f>Q97*H97</f>
        <v>0</v>
      </c>
      <c r="S97" s="185">
        <v>0</v>
      </c>
      <c r="T97" s="186">
        <f>S97*H97</f>
        <v>0</v>
      </c>
      <c r="U97" s="37"/>
      <c r="V97" s="37"/>
      <c r="W97" s="37"/>
      <c r="X97" s="37"/>
      <c r="Y97" s="37"/>
      <c r="Z97" s="37"/>
      <c r="AA97" s="37"/>
      <c r="AB97" s="37"/>
      <c r="AC97" s="37"/>
      <c r="AD97" s="37"/>
      <c r="AE97" s="37"/>
      <c r="AR97" s="187" t="s">
        <v>172</v>
      </c>
      <c r="AT97" s="187" t="s">
        <v>167</v>
      </c>
      <c r="AU97" s="187" t="s">
        <v>87</v>
      </c>
      <c r="AY97" s="20" t="s">
        <v>165</v>
      </c>
      <c r="BE97" s="188">
        <f>IF(N97="základní",J97,0)</f>
        <v>0</v>
      </c>
      <c r="BF97" s="188">
        <f>IF(N97="snížená",J97,0)</f>
        <v>0</v>
      </c>
      <c r="BG97" s="188">
        <f>IF(N97="zákl. přenesená",J97,0)</f>
        <v>0</v>
      </c>
      <c r="BH97" s="188">
        <f>IF(N97="sníž. přenesená",J97,0)</f>
        <v>0</v>
      </c>
      <c r="BI97" s="188">
        <f>IF(N97="nulová",J97,0)</f>
        <v>0</v>
      </c>
      <c r="BJ97" s="20" t="s">
        <v>85</v>
      </c>
      <c r="BK97" s="188">
        <f>ROUND(I97*H97,2)</f>
        <v>0</v>
      </c>
      <c r="BL97" s="20" t="s">
        <v>172</v>
      </c>
      <c r="BM97" s="187" t="s">
        <v>4188</v>
      </c>
    </row>
    <row r="98" spans="1:65" s="2" customFormat="1" ht="19.5">
      <c r="A98" s="37"/>
      <c r="B98" s="38"/>
      <c r="C98" s="39"/>
      <c r="D98" s="189" t="s">
        <v>174</v>
      </c>
      <c r="E98" s="39"/>
      <c r="F98" s="190" t="s">
        <v>4189</v>
      </c>
      <c r="G98" s="39"/>
      <c r="H98" s="39"/>
      <c r="I98" s="191"/>
      <c r="J98" s="39"/>
      <c r="K98" s="39"/>
      <c r="L98" s="42"/>
      <c r="M98" s="192"/>
      <c r="N98" s="193"/>
      <c r="O98" s="67"/>
      <c r="P98" s="67"/>
      <c r="Q98" s="67"/>
      <c r="R98" s="67"/>
      <c r="S98" s="67"/>
      <c r="T98" s="68"/>
      <c r="U98" s="37"/>
      <c r="V98" s="37"/>
      <c r="W98" s="37"/>
      <c r="X98" s="37"/>
      <c r="Y98" s="37"/>
      <c r="Z98" s="37"/>
      <c r="AA98" s="37"/>
      <c r="AB98" s="37"/>
      <c r="AC98" s="37"/>
      <c r="AD98" s="37"/>
      <c r="AE98" s="37"/>
      <c r="AT98" s="20" t="s">
        <v>174</v>
      </c>
      <c r="AU98" s="20" t="s">
        <v>87</v>
      </c>
    </row>
    <row r="99" spans="1:65" s="2" customFormat="1" ht="11.25">
      <c r="A99" s="37"/>
      <c r="B99" s="38"/>
      <c r="C99" s="39"/>
      <c r="D99" s="194" t="s">
        <v>176</v>
      </c>
      <c r="E99" s="39"/>
      <c r="F99" s="195" t="s">
        <v>4190</v>
      </c>
      <c r="G99" s="39"/>
      <c r="H99" s="39"/>
      <c r="I99" s="191"/>
      <c r="J99" s="39"/>
      <c r="K99" s="39"/>
      <c r="L99" s="42"/>
      <c r="M99" s="192"/>
      <c r="N99" s="193"/>
      <c r="O99" s="67"/>
      <c r="P99" s="67"/>
      <c r="Q99" s="67"/>
      <c r="R99" s="67"/>
      <c r="S99" s="67"/>
      <c r="T99" s="68"/>
      <c r="U99" s="37"/>
      <c r="V99" s="37"/>
      <c r="W99" s="37"/>
      <c r="X99" s="37"/>
      <c r="Y99" s="37"/>
      <c r="Z99" s="37"/>
      <c r="AA99" s="37"/>
      <c r="AB99" s="37"/>
      <c r="AC99" s="37"/>
      <c r="AD99" s="37"/>
      <c r="AE99" s="37"/>
      <c r="AT99" s="20" t="s">
        <v>176</v>
      </c>
      <c r="AU99" s="20" t="s">
        <v>87</v>
      </c>
    </row>
    <row r="100" spans="1:65" s="13" customFormat="1" ht="11.25">
      <c r="B100" s="196"/>
      <c r="C100" s="197"/>
      <c r="D100" s="189" t="s">
        <v>178</v>
      </c>
      <c r="E100" s="198" t="s">
        <v>21</v>
      </c>
      <c r="F100" s="199" t="s">
        <v>85</v>
      </c>
      <c r="G100" s="197"/>
      <c r="H100" s="200">
        <v>1</v>
      </c>
      <c r="I100" s="201"/>
      <c r="J100" s="197"/>
      <c r="K100" s="197"/>
      <c r="L100" s="202"/>
      <c r="M100" s="203"/>
      <c r="N100" s="204"/>
      <c r="O100" s="204"/>
      <c r="P100" s="204"/>
      <c r="Q100" s="204"/>
      <c r="R100" s="204"/>
      <c r="S100" s="204"/>
      <c r="T100" s="205"/>
      <c r="AT100" s="206" t="s">
        <v>178</v>
      </c>
      <c r="AU100" s="206" t="s">
        <v>87</v>
      </c>
      <c r="AV100" s="13" t="s">
        <v>87</v>
      </c>
      <c r="AW100" s="13" t="s">
        <v>38</v>
      </c>
      <c r="AX100" s="13" t="s">
        <v>85</v>
      </c>
      <c r="AY100" s="206" t="s">
        <v>165</v>
      </c>
    </row>
    <row r="101" spans="1:65" s="2" customFormat="1" ht="33" customHeight="1">
      <c r="A101" s="37"/>
      <c r="B101" s="38"/>
      <c r="C101" s="176" t="s">
        <v>186</v>
      </c>
      <c r="D101" s="176" t="s">
        <v>167</v>
      </c>
      <c r="E101" s="177" t="s">
        <v>4191</v>
      </c>
      <c r="F101" s="178" t="s">
        <v>4192</v>
      </c>
      <c r="G101" s="179" t="s">
        <v>196</v>
      </c>
      <c r="H101" s="180">
        <v>6.4</v>
      </c>
      <c r="I101" s="181"/>
      <c r="J101" s="182">
        <f>ROUND(I101*H101,2)</f>
        <v>0</v>
      </c>
      <c r="K101" s="178" t="s">
        <v>171</v>
      </c>
      <c r="L101" s="42"/>
      <c r="M101" s="183" t="s">
        <v>21</v>
      </c>
      <c r="N101" s="184" t="s">
        <v>48</v>
      </c>
      <c r="O101" s="67"/>
      <c r="P101" s="185">
        <f>O101*H101</f>
        <v>0</v>
      </c>
      <c r="Q101" s="185">
        <v>0</v>
      </c>
      <c r="R101" s="185">
        <f>Q101*H101</f>
        <v>0</v>
      </c>
      <c r="S101" s="185">
        <v>0</v>
      </c>
      <c r="T101" s="186">
        <f>S101*H101</f>
        <v>0</v>
      </c>
      <c r="U101" s="37"/>
      <c r="V101" s="37"/>
      <c r="W101" s="37"/>
      <c r="X101" s="37"/>
      <c r="Y101" s="37"/>
      <c r="Z101" s="37"/>
      <c r="AA101" s="37"/>
      <c r="AB101" s="37"/>
      <c r="AC101" s="37"/>
      <c r="AD101" s="37"/>
      <c r="AE101" s="37"/>
      <c r="AR101" s="187" t="s">
        <v>172</v>
      </c>
      <c r="AT101" s="187" t="s">
        <v>167</v>
      </c>
      <c r="AU101" s="187" t="s">
        <v>87</v>
      </c>
      <c r="AY101" s="20" t="s">
        <v>165</v>
      </c>
      <c r="BE101" s="188">
        <f>IF(N101="základní",J101,0)</f>
        <v>0</v>
      </c>
      <c r="BF101" s="188">
        <f>IF(N101="snížená",J101,0)</f>
        <v>0</v>
      </c>
      <c r="BG101" s="188">
        <f>IF(N101="zákl. přenesená",J101,0)</f>
        <v>0</v>
      </c>
      <c r="BH101" s="188">
        <f>IF(N101="sníž. přenesená",J101,0)</f>
        <v>0</v>
      </c>
      <c r="BI101" s="188">
        <f>IF(N101="nulová",J101,0)</f>
        <v>0</v>
      </c>
      <c r="BJ101" s="20" t="s">
        <v>85</v>
      </c>
      <c r="BK101" s="188">
        <f>ROUND(I101*H101,2)</f>
        <v>0</v>
      </c>
      <c r="BL101" s="20" t="s">
        <v>172</v>
      </c>
      <c r="BM101" s="187" t="s">
        <v>4193</v>
      </c>
    </row>
    <row r="102" spans="1:65" s="2" customFormat="1" ht="29.25">
      <c r="A102" s="37"/>
      <c r="B102" s="38"/>
      <c r="C102" s="39"/>
      <c r="D102" s="189" t="s">
        <v>174</v>
      </c>
      <c r="E102" s="39"/>
      <c r="F102" s="190" t="s">
        <v>4194</v>
      </c>
      <c r="G102" s="39"/>
      <c r="H102" s="39"/>
      <c r="I102" s="191"/>
      <c r="J102" s="39"/>
      <c r="K102" s="39"/>
      <c r="L102" s="42"/>
      <c r="M102" s="192"/>
      <c r="N102" s="193"/>
      <c r="O102" s="67"/>
      <c r="P102" s="67"/>
      <c r="Q102" s="67"/>
      <c r="R102" s="67"/>
      <c r="S102" s="67"/>
      <c r="T102" s="68"/>
      <c r="U102" s="37"/>
      <c r="V102" s="37"/>
      <c r="W102" s="37"/>
      <c r="X102" s="37"/>
      <c r="Y102" s="37"/>
      <c r="Z102" s="37"/>
      <c r="AA102" s="37"/>
      <c r="AB102" s="37"/>
      <c r="AC102" s="37"/>
      <c r="AD102" s="37"/>
      <c r="AE102" s="37"/>
      <c r="AT102" s="20" t="s">
        <v>174</v>
      </c>
      <c r="AU102" s="20" t="s">
        <v>87</v>
      </c>
    </row>
    <row r="103" spans="1:65" s="2" customFormat="1" ht="11.25">
      <c r="A103" s="37"/>
      <c r="B103" s="38"/>
      <c r="C103" s="39"/>
      <c r="D103" s="194" t="s">
        <v>176</v>
      </c>
      <c r="E103" s="39"/>
      <c r="F103" s="195" t="s">
        <v>4195</v>
      </c>
      <c r="G103" s="39"/>
      <c r="H103" s="39"/>
      <c r="I103" s="191"/>
      <c r="J103" s="39"/>
      <c r="K103" s="39"/>
      <c r="L103" s="42"/>
      <c r="M103" s="192"/>
      <c r="N103" s="193"/>
      <c r="O103" s="67"/>
      <c r="P103" s="67"/>
      <c r="Q103" s="67"/>
      <c r="R103" s="67"/>
      <c r="S103" s="67"/>
      <c r="T103" s="68"/>
      <c r="U103" s="37"/>
      <c r="V103" s="37"/>
      <c r="W103" s="37"/>
      <c r="X103" s="37"/>
      <c r="Y103" s="37"/>
      <c r="Z103" s="37"/>
      <c r="AA103" s="37"/>
      <c r="AB103" s="37"/>
      <c r="AC103" s="37"/>
      <c r="AD103" s="37"/>
      <c r="AE103" s="37"/>
      <c r="AT103" s="20" t="s">
        <v>176</v>
      </c>
      <c r="AU103" s="20" t="s">
        <v>87</v>
      </c>
    </row>
    <row r="104" spans="1:65" s="13" customFormat="1" ht="11.25">
      <c r="B104" s="196"/>
      <c r="C104" s="197"/>
      <c r="D104" s="189" t="s">
        <v>178</v>
      </c>
      <c r="E104" s="198" t="s">
        <v>21</v>
      </c>
      <c r="F104" s="199" t="s">
        <v>4196</v>
      </c>
      <c r="G104" s="197"/>
      <c r="H104" s="200">
        <v>6.4</v>
      </c>
      <c r="I104" s="201"/>
      <c r="J104" s="197"/>
      <c r="K104" s="197"/>
      <c r="L104" s="202"/>
      <c r="M104" s="203"/>
      <c r="N104" s="204"/>
      <c r="O104" s="204"/>
      <c r="P104" s="204"/>
      <c r="Q104" s="204"/>
      <c r="R104" s="204"/>
      <c r="S104" s="204"/>
      <c r="T104" s="205"/>
      <c r="AT104" s="206" t="s">
        <v>178</v>
      </c>
      <c r="AU104" s="206" t="s">
        <v>87</v>
      </c>
      <c r="AV104" s="13" t="s">
        <v>87</v>
      </c>
      <c r="AW104" s="13" t="s">
        <v>38</v>
      </c>
      <c r="AX104" s="13" t="s">
        <v>85</v>
      </c>
      <c r="AY104" s="206" t="s">
        <v>165</v>
      </c>
    </row>
    <row r="105" spans="1:65" s="2" customFormat="1" ht="24.2" customHeight="1">
      <c r="A105" s="37"/>
      <c r="B105" s="38"/>
      <c r="C105" s="176" t="s">
        <v>172</v>
      </c>
      <c r="D105" s="176" t="s">
        <v>167</v>
      </c>
      <c r="E105" s="177" t="s">
        <v>4197</v>
      </c>
      <c r="F105" s="178" t="s">
        <v>4198</v>
      </c>
      <c r="G105" s="179" t="s">
        <v>196</v>
      </c>
      <c r="H105" s="180">
        <v>6.4</v>
      </c>
      <c r="I105" s="181"/>
      <c r="J105" s="182">
        <f>ROUND(I105*H105,2)</f>
        <v>0</v>
      </c>
      <c r="K105" s="178" t="s">
        <v>171</v>
      </c>
      <c r="L105" s="42"/>
      <c r="M105" s="183" t="s">
        <v>21</v>
      </c>
      <c r="N105" s="184" t="s">
        <v>48</v>
      </c>
      <c r="O105" s="67"/>
      <c r="P105" s="185">
        <f>O105*H105</f>
        <v>0</v>
      </c>
      <c r="Q105" s="185">
        <v>0</v>
      </c>
      <c r="R105" s="185">
        <f>Q105*H105</f>
        <v>0</v>
      </c>
      <c r="S105" s="185">
        <v>0</v>
      </c>
      <c r="T105" s="186">
        <f>S105*H105</f>
        <v>0</v>
      </c>
      <c r="U105" s="37"/>
      <c r="V105" s="37"/>
      <c r="W105" s="37"/>
      <c r="X105" s="37"/>
      <c r="Y105" s="37"/>
      <c r="Z105" s="37"/>
      <c r="AA105" s="37"/>
      <c r="AB105" s="37"/>
      <c r="AC105" s="37"/>
      <c r="AD105" s="37"/>
      <c r="AE105" s="37"/>
      <c r="AR105" s="187" t="s">
        <v>172</v>
      </c>
      <c r="AT105" s="187" t="s">
        <v>167</v>
      </c>
      <c r="AU105" s="187" t="s">
        <v>87</v>
      </c>
      <c r="AY105" s="20" t="s">
        <v>165</v>
      </c>
      <c r="BE105" s="188">
        <f>IF(N105="základní",J105,0)</f>
        <v>0</v>
      </c>
      <c r="BF105" s="188">
        <f>IF(N105="snížená",J105,0)</f>
        <v>0</v>
      </c>
      <c r="BG105" s="188">
        <f>IF(N105="zákl. přenesená",J105,0)</f>
        <v>0</v>
      </c>
      <c r="BH105" s="188">
        <f>IF(N105="sníž. přenesená",J105,0)</f>
        <v>0</v>
      </c>
      <c r="BI105" s="188">
        <f>IF(N105="nulová",J105,0)</f>
        <v>0</v>
      </c>
      <c r="BJ105" s="20" t="s">
        <v>85</v>
      </c>
      <c r="BK105" s="188">
        <f>ROUND(I105*H105,2)</f>
        <v>0</v>
      </c>
      <c r="BL105" s="20" t="s">
        <v>172</v>
      </c>
      <c r="BM105" s="187" t="s">
        <v>4199</v>
      </c>
    </row>
    <row r="106" spans="1:65" s="2" customFormat="1" ht="39">
      <c r="A106" s="37"/>
      <c r="B106" s="38"/>
      <c r="C106" s="39"/>
      <c r="D106" s="189" t="s">
        <v>174</v>
      </c>
      <c r="E106" s="39"/>
      <c r="F106" s="190" t="s">
        <v>4200</v>
      </c>
      <c r="G106" s="39"/>
      <c r="H106" s="39"/>
      <c r="I106" s="191"/>
      <c r="J106" s="39"/>
      <c r="K106" s="39"/>
      <c r="L106" s="42"/>
      <c r="M106" s="192"/>
      <c r="N106" s="193"/>
      <c r="O106" s="67"/>
      <c r="P106" s="67"/>
      <c r="Q106" s="67"/>
      <c r="R106" s="67"/>
      <c r="S106" s="67"/>
      <c r="T106" s="68"/>
      <c r="U106" s="37"/>
      <c r="V106" s="37"/>
      <c r="W106" s="37"/>
      <c r="X106" s="37"/>
      <c r="Y106" s="37"/>
      <c r="Z106" s="37"/>
      <c r="AA106" s="37"/>
      <c r="AB106" s="37"/>
      <c r="AC106" s="37"/>
      <c r="AD106" s="37"/>
      <c r="AE106" s="37"/>
      <c r="AT106" s="20" t="s">
        <v>174</v>
      </c>
      <c r="AU106" s="20" t="s">
        <v>87</v>
      </c>
    </row>
    <row r="107" spans="1:65" s="2" customFormat="1" ht="11.25">
      <c r="A107" s="37"/>
      <c r="B107" s="38"/>
      <c r="C107" s="39"/>
      <c r="D107" s="194" t="s">
        <v>176</v>
      </c>
      <c r="E107" s="39"/>
      <c r="F107" s="195" t="s">
        <v>4201</v>
      </c>
      <c r="G107" s="39"/>
      <c r="H107" s="39"/>
      <c r="I107" s="191"/>
      <c r="J107" s="39"/>
      <c r="K107" s="39"/>
      <c r="L107" s="42"/>
      <c r="M107" s="192"/>
      <c r="N107" s="193"/>
      <c r="O107" s="67"/>
      <c r="P107" s="67"/>
      <c r="Q107" s="67"/>
      <c r="R107" s="67"/>
      <c r="S107" s="67"/>
      <c r="T107" s="68"/>
      <c r="U107" s="37"/>
      <c r="V107" s="37"/>
      <c r="W107" s="37"/>
      <c r="X107" s="37"/>
      <c r="Y107" s="37"/>
      <c r="Z107" s="37"/>
      <c r="AA107" s="37"/>
      <c r="AB107" s="37"/>
      <c r="AC107" s="37"/>
      <c r="AD107" s="37"/>
      <c r="AE107" s="37"/>
      <c r="AT107" s="20" t="s">
        <v>176</v>
      </c>
      <c r="AU107" s="20" t="s">
        <v>87</v>
      </c>
    </row>
    <row r="108" spans="1:65" s="13" customFormat="1" ht="11.25">
      <c r="B108" s="196"/>
      <c r="C108" s="197"/>
      <c r="D108" s="189" t="s">
        <v>178</v>
      </c>
      <c r="E108" s="198" t="s">
        <v>21</v>
      </c>
      <c r="F108" s="199" t="s">
        <v>4196</v>
      </c>
      <c r="G108" s="197"/>
      <c r="H108" s="200">
        <v>6.4</v>
      </c>
      <c r="I108" s="201"/>
      <c r="J108" s="197"/>
      <c r="K108" s="197"/>
      <c r="L108" s="202"/>
      <c r="M108" s="203"/>
      <c r="N108" s="204"/>
      <c r="O108" s="204"/>
      <c r="P108" s="204"/>
      <c r="Q108" s="204"/>
      <c r="R108" s="204"/>
      <c r="S108" s="204"/>
      <c r="T108" s="205"/>
      <c r="AT108" s="206" t="s">
        <v>178</v>
      </c>
      <c r="AU108" s="206" t="s">
        <v>87</v>
      </c>
      <c r="AV108" s="13" t="s">
        <v>87</v>
      </c>
      <c r="AW108" s="13" t="s">
        <v>38</v>
      </c>
      <c r="AX108" s="13" t="s">
        <v>85</v>
      </c>
      <c r="AY108" s="206" t="s">
        <v>165</v>
      </c>
    </row>
    <row r="109" spans="1:65" s="2" customFormat="1" ht="33" customHeight="1">
      <c r="A109" s="37"/>
      <c r="B109" s="38"/>
      <c r="C109" s="176" t="s">
        <v>201</v>
      </c>
      <c r="D109" s="176" t="s">
        <v>167</v>
      </c>
      <c r="E109" s="177" t="s">
        <v>4202</v>
      </c>
      <c r="F109" s="178" t="s">
        <v>4203</v>
      </c>
      <c r="G109" s="179" t="s">
        <v>196</v>
      </c>
      <c r="H109" s="180">
        <v>3.2</v>
      </c>
      <c r="I109" s="181"/>
      <c r="J109" s="182">
        <f>ROUND(I109*H109,2)</f>
        <v>0</v>
      </c>
      <c r="K109" s="178" t="s">
        <v>171</v>
      </c>
      <c r="L109" s="42"/>
      <c r="M109" s="183" t="s">
        <v>21</v>
      </c>
      <c r="N109" s="184" t="s">
        <v>48</v>
      </c>
      <c r="O109" s="67"/>
      <c r="P109" s="185">
        <f>O109*H109</f>
        <v>0</v>
      </c>
      <c r="Q109" s="185">
        <v>0</v>
      </c>
      <c r="R109" s="185">
        <f>Q109*H109</f>
        <v>0</v>
      </c>
      <c r="S109" s="185">
        <v>0</v>
      </c>
      <c r="T109" s="186">
        <f>S109*H109</f>
        <v>0</v>
      </c>
      <c r="U109" s="37"/>
      <c r="V109" s="37"/>
      <c r="W109" s="37"/>
      <c r="X109" s="37"/>
      <c r="Y109" s="37"/>
      <c r="Z109" s="37"/>
      <c r="AA109" s="37"/>
      <c r="AB109" s="37"/>
      <c r="AC109" s="37"/>
      <c r="AD109" s="37"/>
      <c r="AE109" s="37"/>
      <c r="AR109" s="187" t="s">
        <v>172</v>
      </c>
      <c r="AT109" s="187" t="s">
        <v>167</v>
      </c>
      <c r="AU109" s="187" t="s">
        <v>87</v>
      </c>
      <c r="AY109" s="20" t="s">
        <v>165</v>
      </c>
      <c r="BE109" s="188">
        <f>IF(N109="základní",J109,0)</f>
        <v>0</v>
      </c>
      <c r="BF109" s="188">
        <f>IF(N109="snížená",J109,0)</f>
        <v>0</v>
      </c>
      <c r="BG109" s="188">
        <f>IF(N109="zákl. přenesená",J109,0)</f>
        <v>0</v>
      </c>
      <c r="BH109" s="188">
        <f>IF(N109="sníž. přenesená",J109,0)</f>
        <v>0</v>
      </c>
      <c r="BI109" s="188">
        <f>IF(N109="nulová",J109,0)</f>
        <v>0</v>
      </c>
      <c r="BJ109" s="20" t="s">
        <v>85</v>
      </c>
      <c r="BK109" s="188">
        <f>ROUND(I109*H109,2)</f>
        <v>0</v>
      </c>
      <c r="BL109" s="20" t="s">
        <v>172</v>
      </c>
      <c r="BM109" s="187" t="s">
        <v>4204</v>
      </c>
    </row>
    <row r="110" spans="1:65" s="2" customFormat="1" ht="39">
      <c r="A110" s="37"/>
      <c r="B110" s="38"/>
      <c r="C110" s="39"/>
      <c r="D110" s="189" t="s">
        <v>174</v>
      </c>
      <c r="E110" s="39"/>
      <c r="F110" s="190" t="s">
        <v>4205</v>
      </c>
      <c r="G110" s="39"/>
      <c r="H110" s="39"/>
      <c r="I110" s="191"/>
      <c r="J110" s="39"/>
      <c r="K110" s="39"/>
      <c r="L110" s="42"/>
      <c r="M110" s="192"/>
      <c r="N110" s="193"/>
      <c r="O110" s="67"/>
      <c r="P110" s="67"/>
      <c r="Q110" s="67"/>
      <c r="R110" s="67"/>
      <c r="S110" s="67"/>
      <c r="T110" s="68"/>
      <c r="U110" s="37"/>
      <c r="V110" s="37"/>
      <c r="W110" s="37"/>
      <c r="X110" s="37"/>
      <c r="Y110" s="37"/>
      <c r="Z110" s="37"/>
      <c r="AA110" s="37"/>
      <c r="AB110" s="37"/>
      <c r="AC110" s="37"/>
      <c r="AD110" s="37"/>
      <c r="AE110" s="37"/>
      <c r="AT110" s="20" t="s">
        <v>174</v>
      </c>
      <c r="AU110" s="20" t="s">
        <v>87</v>
      </c>
    </row>
    <row r="111" spans="1:65" s="2" customFormat="1" ht="11.25">
      <c r="A111" s="37"/>
      <c r="B111" s="38"/>
      <c r="C111" s="39"/>
      <c r="D111" s="194" t="s">
        <v>176</v>
      </c>
      <c r="E111" s="39"/>
      <c r="F111" s="195" t="s">
        <v>4206</v>
      </c>
      <c r="G111" s="39"/>
      <c r="H111" s="39"/>
      <c r="I111" s="191"/>
      <c r="J111" s="39"/>
      <c r="K111" s="39"/>
      <c r="L111" s="42"/>
      <c r="M111" s="192"/>
      <c r="N111" s="193"/>
      <c r="O111" s="67"/>
      <c r="P111" s="67"/>
      <c r="Q111" s="67"/>
      <c r="R111" s="67"/>
      <c r="S111" s="67"/>
      <c r="T111" s="68"/>
      <c r="U111" s="37"/>
      <c r="V111" s="37"/>
      <c r="W111" s="37"/>
      <c r="X111" s="37"/>
      <c r="Y111" s="37"/>
      <c r="Z111" s="37"/>
      <c r="AA111" s="37"/>
      <c r="AB111" s="37"/>
      <c r="AC111" s="37"/>
      <c r="AD111" s="37"/>
      <c r="AE111" s="37"/>
      <c r="AT111" s="20" t="s">
        <v>176</v>
      </c>
      <c r="AU111" s="20" t="s">
        <v>87</v>
      </c>
    </row>
    <row r="112" spans="1:65" s="13" customFormat="1" ht="11.25">
      <c r="B112" s="196"/>
      <c r="C112" s="197"/>
      <c r="D112" s="189" t="s">
        <v>178</v>
      </c>
      <c r="E112" s="198" t="s">
        <v>21</v>
      </c>
      <c r="F112" s="199" t="s">
        <v>4207</v>
      </c>
      <c r="G112" s="197"/>
      <c r="H112" s="200">
        <v>3.2</v>
      </c>
      <c r="I112" s="201"/>
      <c r="J112" s="197"/>
      <c r="K112" s="197"/>
      <c r="L112" s="202"/>
      <c r="M112" s="203"/>
      <c r="N112" s="204"/>
      <c r="O112" s="204"/>
      <c r="P112" s="204"/>
      <c r="Q112" s="204"/>
      <c r="R112" s="204"/>
      <c r="S112" s="204"/>
      <c r="T112" s="205"/>
      <c r="AT112" s="206" t="s">
        <v>178</v>
      </c>
      <c r="AU112" s="206" t="s">
        <v>87</v>
      </c>
      <c r="AV112" s="13" t="s">
        <v>87</v>
      </c>
      <c r="AW112" s="13" t="s">
        <v>38</v>
      </c>
      <c r="AX112" s="13" t="s">
        <v>85</v>
      </c>
      <c r="AY112" s="206" t="s">
        <v>165</v>
      </c>
    </row>
    <row r="113" spans="1:65" s="2" customFormat="1" ht="37.9" customHeight="1">
      <c r="A113" s="37"/>
      <c r="B113" s="38"/>
      <c r="C113" s="176" t="s">
        <v>208</v>
      </c>
      <c r="D113" s="176" t="s">
        <v>167</v>
      </c>
      <c r="E113" s="177" t="s">
        <v>4208</v>
      </c>
      <c r="F113" s="178" t="s">
        <v>4209</v>
      </c>
      <c r="G113" s="179" t="s">
        <v>196</v>
      </c>
      <c r="H113" s="180">
        <v>32</v>
      </c>
      <c r="I113" s="181"/>
      <c r="J113" s="182">
        <f>ROUND(I113*H113,2)</f>
        <v>0</v>
      </c>
      <c r="K113" s="178" t="s">
        <v>171</v>
      </c>
      <c r="L113" s="42"/>
      <c r="M113" s="183" t="s">
        <v>21</v>
      </c>
      <c r="N113" s="184" t="s">
        <v>48</v>
      </c>
      <c r="O113" s="67"/>
      <c r="P113" s="185">
        <f>O113*H113</f>
        <v>0</v>
      </c>
      <c r="Q113" s="185">
        <v>0</v>
      </c>
      <c r="R113" s="185">
        <f>Q113*H113</f>
        <v>0</v>
      </c>
      <c r="S113" s="185">
        <v>0</v>
      </c>
      <c r="T113" s="186">
        <f>S113*H113</f>
        <v>0</v>
      </c>
      <c r="U113" s="37"/>
      <c r="V113" s="37"/>
      <c r="W113" s="37"/>
      <c r="X113" s="37"/>
      <c r="Y113" s="37"/>
      <c r="Z113" s="37"/>
      <c r="AA113" s="37"/>
      <c r="AB113" s="37"/>
      <c r="AC113" s="37"/>
      <c r="AD113" s="37"/>
      <c r="AE113" s="37"/>
      <c r="AR113" s="187" t="s">
        <v>172</v>
      </c>
      <c r="AT113" s="187" t="s">
        <v>167</v>
      </c>
      <c r="AU113" s="187" t="s">
        <v>87</v>
      </c>
      <c r="AY113" s="20" t="s">
        <v>165</v>
      </c>
      <c r="BE113" s="188">
        <f>IF(N113="základní",J113,0)</f>
        <v>0</v>
      </c>
      <c r="BF113" s="188">
        <f>IF(N113="snížená",J113,0)</f>
        <v>0</v>
      </c>
      <c r="BG113" s="188">
        <f>IF(N113="zákl. přenesená",J113,0)</f>
        <v>0</v>
      </c>
      <c r="BH113" s="188">
        <f>IF(N113="sníž. přenesená",J113,0)</f>
        <v>0</v>
      </c>
      <c r="BI113" s="188">
        <f>IF(N113="nulová",J113,0)</f>
        <v>0</v>
      </c>
      <c r="BJ113" s="20" t="s">
        <v>85</v>
      </c>
      <c r="BK113" s="188">
        <f>ROUND(I113*H113,2)</f>
        <v>0</v>
      </c>
      <c r="BL113" s="20" t="s">
        <v>172</v>
      </c>
      <c r="BM113" s="187" t="s">
        <v>4210</v>
      </c>
    </row>
    <row r="114" spans="1:65" s="2" customFormat="1" ht="48.75">
      <c r="A114" s="37"/>
      <c r="B114" s="38"/>
      <c r="C114" s="39"/>
      <c r="D114" s="189" t="s">
        <v>174</v>
      </c>
      <c r="E114" s="39"/>
      <c r="F114" s="190" t="s">
        <v>4211</v>
      </c>
      <c r="G114" s="39"/>
      <c r="H114" s="39"/>
      <c r="I114" s="191"/>
      <c r="J114" s="39"/>
      <c r="K114" s="39"/>
      <c r="L114" s="42"/>
      <c r="M114" s="192"/>
      <c r="N114" s="193"/>
      <c r="O114" s="67"/>
      <c r="P114" s="67"/>
      <c r="Q114" s="67"/>
      <c r="R114" s="67"/>
      <c r="S114" s="67"/>
      <c r="T114" s="68"/>
      <c r="U114" s="37"/>
      <c r="V114" s="37"/>
      <c r="W114" s="37"/>
      <c r="X114" s="37"/>
      <c r="Y114" s="37"/>
      <c r="Z114" s="37"/>
      <c r="AA114" s="37"/>
      <c r="AB114" s="37"/>
      <c r="AC114" s="37"/>
      <c r="AD114" s="37"/>
      <c r="AE114" s="37"/>
      <c r="AT114" s="20" t="s">
        <v>174</v>
      </c>
      <c r="AU114" s="20" t="s">
        <v>87</v>
      </c>
    </row>
    <row r="115" spans="1:65" s="2" customFormat="1" ht="11.25">
      <c r="A115" s="37"/>
      <c r="B115" s="38"/>
      <c r="C115" s="39"/>
      <c r="D115" s="194" t="s">
        <v>176</v>
      </c>
      <c r="E115" s="39"/>
      <c r="F115" s="195" t="s">
        <v>4212</v>
      </c>
      <c r="G115" s="39"/>
      <c r="H115" s="39"/>
      <c r="I115" s="191"/>
      <c r="J115" s="39"/>
      <c r="K115" s="39"/>
      <c r="L115" s="42"/>
      <c r="M115" s="192"/>
      <c r="N115" s="193"/>
      <c r="O115" s="67"/>
      <c r="P115" s="67"/>
      <c r="Q115" s="67"/>
      <c r="R115" s="67"/>
      <c r="S115" s="67"/>
      <c r="T115" s="68"/>
      <c r="U115" s="37"/>
      <c r="V115" s="37"/>
      <c r="W115" s="37"/>
      <c r="X115" s="37"/>
      <c r="Y115" s="37"/>
      <c r="Z115" s="37"/>
      <c r="AA115" s="37"/>
      <c r="AB115" s="37"/>
      <c r="AC115" s="37"/>
      <c r="AD115" s="37"/>
      <c r="AE115" s="37"/>
      <c r="AT115" s="20" t="s">
        <v>176</v>
      </c>
      <c r="AU115" s="20" t="s">
        <v>87</v>
      </c>
    </row>
    <row r="116" spans="1:65" s="13" customFormat="1" ht="11.25">
      <c r="B116" s="196"/>
      <c r="C116" s="197"/>
      <c r="D116" s="189" t="s">
        <v>178</v>
      </c>
      <c r="E116" s="198" t="s">
        <v>21</v>
      </c>
      <c r="F116" s="199" t="s">
        <v>4207</v>
      </c>
      <c r="G116" s="197"/>
      <c r="H116" s="200">
        <v>3.2</v>
      </c>
      <c r="I116" s="201"/>
      <c r="J116" s="197"/>
      <c r="K116" s="197"/>
      <c r="L116" s="202"/>
      <c r="M116" s="203"/>
      <c r="N116" s="204"/>
      <c r="O116" s="204"/>
      <c r="P116" s="204"/>
      <c r="Q116" s="204"/>
      <c r="R116" s="204"/>
      <c r="S116" s="204"/>
      <c r="T116" s="205"/>
      <c r="AT116" s="206" t="s">
        <v>178</v>
      </c>
      <c r="AU116" s="206" t="s">
        <v>87</v>
      </c>
      <c r="AV116" s="13" t="s">
        <v>87</v>
      </c>
      <c r="AW116" s="13" t="s">
        <v>38</v>
      </c>
      <c r="AX116" s="13" t="s">
        <v>85</v>
      </c>
      <c r="AY116" s="206" t="s">
        <v>165</v>
      </c>
    </row>
    <row r="117" spans="1:65" s="13" customFormat="1" ht="11.25">
      <c r="B117" s="196"/>
      <c r="C117" s="197"/>
      <c r="D117" s="189" t="s">
        <v>178</v>
      </c>
      <c r="E117" s="197"/>
      <c r="F117" s="199" t="s">
        <v>4213</v>
      </c>
      <c r="G117" s="197"/>
      <c r="H117" s="200">
        <v>32</v>
      </c>
      <c r="I117" s="201"/>
      <c r="J117" s="197"/>
      <c r="K117" s="197"/>
      <c r="L117" s="202"/>
      <c r="M117" s="203"/>
      <c r="N117" s="204"/>
      <c r="O117" s="204"/>
      <c r="P117" s="204"/>
      <c r="Q117" s="204"/>
      <c r="R117" s="204"/>
      <c r="S117" s="204"/>
      <c r="T117" s="205"/>
      <c r="AT117" s="206" t="s">
        <v>178</v>
      </c>
      <c r="AU117" s="206" t="s">
        <v>87</v>
      </c>
      <c r="AV117" s="13" t="s">
        <v>87</v>
      </c>
      <c r="AW117" s="13" t="s">
        <v>4</v>
      </c>
      <c r="AX117" s="13" t="s">
        <v>85</v>
      </c>
      <c r="AY117" s="206" t="s">
        <v>165</v>
      </c>
    </row>
    <row r="118" spans="1:65" s="2" customFormat="1" ht="24.2" customHeight="1">
      <c r="A118" s="37"/>
      <c r="B118" s="38"/>
      <c r="C118" s="176" t="s">
        <v>215</v>
      </c>
      <c r="D118" s="176" t="s">
        <v>167</v>
      </c>
      <c r="E118" s="177" t="s">
        <v>259</v>
      </c>
      <c r="F118" s="178" t="s">
        <v>260</v>
      </c>
      <c r="G118" s="179" t="s">
        <v>261</v>
      </c>
      <c r="H118" s="180">
        <v>5.76</v>
      </c>
      <c r="I118" s="181"/>
      <c r="J118" s="182">
        <f>ROUND(I118*H118,2)</f>
        <v>0</v>
      </c>
      <c r="K118" s="178" t="s">
        <v>171</v>
      </c>
      <c r="L118" s="42"/>
      <c r="M118" s="183" t="s">
        <v>21</v>
      </c>
      <c r="N118" s="184" t="s">
        <v>48</v>
      </c>
      <c r="O118" s="67"/>
      <c r="P118" s="185">
        <f>O118*H118</f>
        <v>0</v>
      </c>
      <c r="Q118" s="185">
        <v>0</v>
      </c>
      <c r="R118" s="185">
        <f>Q118*H118</f>
        <v>0</v>
      </c>
      <c r="S118" s="185">
        <v>0</v>
      </c>
      <c r="T118" s="186">
        <f>S118*H118</f>
        <v>0</v>
      </c>
      <c r="U118" s="37"/>
      <c r="V118" s="37"/>
      <c r="W118" s="37"/>
      <c r="X118" s="37"/>
      <c r="Y118" s="37"/>
      <c r="Z118" s="37"/>
      <c r="AA118" s="37"/>
      <c r="AB118" s="37"/>
      <c r="AC118" s="37"/>
      <c r="AD118" s="37"/>
      <c r="AE118" s="37"/>
      <c r="AR118" s="187" t="s">
        <v>172</v>
      </c>
      <c r="AT118" s="187" t="s">
        <v>167</v>
      </c>
      <c r="AU118" s="187" t="s">
        <v>87</v>
      </c>
      <c r="AY118" s="20" t="s">
        <v>165</v>
      </c>
      <c r="BE118" s="188">
        <f>IF(N118="základní",J118,0)</f>
        <v>0</v>
      </c>
      <c r="BF118" s="188">
        <f>IF(N118="snížená",J118,0)</f>
        <v>0</v>
      </c>
      <c r="BG118" s="188">
        <f>IF(N118="zákl. přenesená",J118,0)</f>
        <v>0</v>
      </c>
      <c r="BH118" s="188">
        <f>IF(N118="sníž. přenesená",J118,0)</f>
        <v>0</v>
      </c>
      <c r="BI118" s="188">
        <f>IF(N118="nulová",J118,0)</f>
        <v>0</v>
      </c>
      <c r="BJ118" s="20" t="s">
        <v>85</v>
      </c>
      <c r="BK118" s="188">
        <f>ROUND(I118*H118,2)</f>
        <v>0</v>
      </c>
      <c r="BL118" s="20" t="s">
        <v>172</v>
      </c>
      <c r="BM118" s="187" t="s">
        <v>4214</v>
      </c>
    </row>
    <row r="119" spans="1:65" s="2" customFormat="1" ht="29.25">
      <c r="A119" s="37"/>
      <c r="B119" s="38"/>
      <c r="C119" s="39"/>
      <c r="D119" s="189" t="s">
        <v>174</v>
      </c>
      <c r="E119" s="39"/>
      <c r="F119" s="190" t="s">
        <v>263</v>
      </c>
      <c r="G119" s="39"/>
      <c r="H119" s="39"/>
      <c r="I119" s="191"/>
      <c r="J119" s="39"/>
      <c r="K119" s="39"/>
      <c r="L119" s="42"/>
      <c r="M119" s="192"/>
      <c r="N119" s="193"/>
      <c r="O119" s="67"/>
      <c r="P119" s="67"/>
      <c r="Q119" s="67"/>
      <c r="R119" s="67"/>
      <c r="S119" s="67"/>
      <c r="T119" s="68"/>
      <c r="U119" s="37"/>
      <c r="V119" s="37"/>
      <c r="W119" s="37"/>
      <c r="X119" s="37"/>
      <c r="Y119" s="37"/>
      <c r="Z119" s="37"/>
      <c r="AA119" s="37"/>
      <c r="AB119" s="37"/>
      <c r="AC119" s="37"/>
      <c r="AD119" s="37"/>
      <c r="AE119" s="37"/>
      <c r="AT119" s="20" t="s">
        <v>174</v>
      </c>
      <c r="AU119" s="20" t="s">
        <v>87</v>
      </c>
    </row>
    <row r="120" spans="1:65" s="2" customFormat="1" ht="11.25">
      <c r="A120" s="37"/>
      <c r="B120" s="38"/>
      <c r="C120" s="39"/>
      <c r="D120" s="194" t="s">
        <v>176</v>
      </c>
      <c r="E120" s="39"/>
      <c r="F120" s="195" t="s">
        <v>264</v>
      </c>
      <c r="G120" s="39"/>
      <c r="H120" s="39"/>
      <c r="I120" s="191"/>
      <c r="J120" s="39"/>
      <c r="K120" s="39"/>
      <c r="L120" s="42"/>
      <c r="M120" s="192"/>
      <c r="N120" s="193"/>
      <c r="O120" s="67"/>
      <c r="P120" s="67"/>
      <c r="Q120" s="67"/>
      <c r="R120" s="67"/>
      <c r="S120" s="67"/>
      <c r="T120" s="68"/>
      <c r="U120" s="37"/>
      <c r="V120" s="37"/>
      <c r="W120" s="37"/>
      <c r="X120" s="37"/>
      <c r="Y120" s="37"/>
      <c r="Z120" s="37"/>
      <c r="AA120" s="37"/>
      <c r="AB120" s="37"/>
      <c r="AC120" s="37"/>
      <c r="AD120" s="37"/>
      <c r="AE120" s="37"/>
      <c r="AT120" s="20" t="s">
        <v>176</v>
      </c>
      <c r="AU120" s="20" t="s">
        <v>87</v>
      </c>
    </row>
    <row r="121" spans="1:65" s="13" customFormat="1" ht="11.25">
      <c r="B121" s="196"/>
      <c r="C121" s="197"/>
      <c r="D121" s="189" t="s">
        <v>178</v>
      </c>
      <c r="E121" s="198" t="s">
        <v>21</v>
      </c>
      <c r="F121" s="199" t="s">
        <v>4207</v>
      </c>
      <c r="G121" s="197"/>
      <c r="H121" s="200">
        <v>3.2</v>
      </c>
      <c r="I121" s="201"/>
      <c r="J121" s="197"/>
      <c r="K121" s="197"/>
      <c r="L121" s="202"/>
      <c r="M121" s="203"/>
      <c r="N121" s="204"/>
      <c r="O121" s="204"/>
      <c r="P121" s="204"/>
      <c r="Q121" s="204"/>
      <c r="R121" s="204"/>
      <c r="S121" s="204"/>
      <c r="T121" s="205"/>
      <c r="AT121" s="206" t="s">
        <v>178</v>
      </c>
      <c r="AU121" s="206" t="s">
        <v>87</v>
      </c>
      <c r="AV121" s="13" t="s">
        <v>87</v>
      </c>
      <c r="AW121" s="13" t="s">
        <v>38</v>
      </c>
      <c r="AX121" s="13" t="s">
        <v>85</v>
      </c>
      <c r="AY121" s="206" t="s">
        <v>165</v>
      </c>
    </row>
    <row r="122" spans="1:65" s="13" customFormat="1" ht="11.25">
      <c r="B122" s="196"/>
      <c r="C122" s="197"/>
      <c r="D122" s="189" t="s">
        <v>178</v>
      </c>
      <c r="E122" s="197"/>
      <c r="F122" s="199" t="s">
        <v>4215</v>
      </c>
      <c r="G122" s="197"/>
      <c r="H122" s="200">
        <v>5.76</v>
      </c>
      <c r="I122" s="201"/>
      <c r="J122" s="197"/>
      <c r="K122" s="197"/>
      <c r="L122" s="202"/>
      <c r="M122" s="203"/>
      <c r="N122" s="204"/>
      <c r="O122" s="204"/>
      <c r="P122" s="204"/>
      <c r="Q122" s="204"/>
      <c r="R122" s="204"/>
      <c r="S122" s="204"/>
      <c r="T122" s="205"/>
      <c r="AT122" s="206" t="s">
        <v>178</v>
      </c>
      <c r="AU122" s="206" t="s">
        <v>87</v>
      </c>
      <c r="AV122" s="13" t="s">
        <v>87</v>
      </c>
      <c r="AW122" s="13" t="s">
        <v>4</v>
      </c>
      <c r="AX122" s="13" t="s">
        <v>85</v>
      </c>
      <c r="AY122" s="206" t="s">
        <v>165</v>
      </c>
    </row>
    <row r="123" spans="1:65" s="2" customFormat="1" ht="16.5" customHeight="1">
      <c r="A123" s="37"/>
      <c r="B123" s="38"/>
      <c r="C123" s="176" t="s">
        <v>222</v>
      </c>
      <c r="D123" s="176" t="s">
        <v>167</v>
      </c>
      <c r="E123" s="177" t="s">
        <v>4216</v>
      </c>
      <c r="F123" s="178" t="s">
        <v>4217</v>
      </c>
      <c r="G123" s="179" t="s">
        <v>196</v>
      </c>
      <c r="H123" s="180">
        <v>3.2</v>
      </c>
      <c r="I123" s="181"/>
      <c r="J123" s="182">
        <f>ROUND(I123*H123,2)</f>
        <v>0</v>
      </c>
      <c r="K123" s="178" t="s">
        <v>171</v>
      </c>
      <c r="L123" s="42"/>
      <c r="M123" s="183" t="s">
        <v>21</v>
      </c>
      <c r="N123" s="184" t="s">
        <v>48</v>
      </c>
      <c r="O123" s="67"/>
      <c r="P123" s="185">
        <f>O123*H123</f>
        <v>0</v>
      </c>
      <c r="Q123" s="185">
        <v>0</v>
      </c>
      <c r="R123" s="185">
        <f>Q123*H123</f>
        <v>0</v>
      </c>
      <c r="S123" s="185">
        <v>0</v>
      </c>
      <c r="T123" s="186">
        <f>S123*H123</f>
        <v>0</v>
      </c>
      <c r="U123" s="37"/>
      <c r="V123" s="37"/>
      <c r="W123" s="37"/>
      <c r="X123" s="37"/>
      <c r="Y123" s="37"/>
      <c r="Z123" s="37"/>
      <c r="AA123" s="37"/>
      <c r="AB123" s="37"/>
      <c r="AC123" s="37"/>
      <c r="AD123" s="37"/>
      <c r="AE123" s="37"/>
      <c r="AR123" s="187" t="s">
        <v>172</v>
      </c>
      <c r="AT123" s="187" t="s">
        <v>167</v>
      </c>
      <c r="AU123" s="187" t="s">
        <v>87</v>
      </c>
      <c r="AY123" s="20" t="s">
        <v>165</v>
      </c>
      <c r="BE123" s="188">
        <f>IF(N123="základní",J123,0)</f>
        <v>0</v>
      </c>
      <c r="BF123" s="188">
        <f>IF(N123="snížená",J123,0)</f>
        <v>0</v>
      </c>
      <c r="BG123" s="188">
        <f>IF(N123="zákl. přenesená",J123,0)</f>
        <v>0</v>
      </c>
      <c r="BH123" s="188">
        <f>IF(N123="sníž. přenesená",J123,0)</f>
        <v>0</v>
      </c>
      <c r="BI123" s="188">
        <f>IF(N123="nulová",J123,0)</f>
        <v>0</v>
      </c>
      <c r="BJ123" s="20" t="s">
        <v>85</v>
      </c>
      <c r="BK123" s="188">
        <f>ROUND(I123*H123,2)</f>
        <v>0</v>
      </c>
      <c r="BL123" s="20" t="s">
        <v>172</v>
      </c>
      <c r="BM123" s="187" t="s">
        <v>4218</v>
      </c>
    </row>
    <row r="124" spans="1:65" s="2" customFormat="1" ht="19.5">
      <c r="A124" s="37"/>
      <c r="B124" s="38"/>
      <c r="C124" s="39"/>
      <c r="D124" s="189" t="s">
        <v>174</v>
      </c>
      <c r="E124" s="39"/>
      <c r="F124" s="190" t="s">
        <v>4219</v>
      </c>
      <c r="G124" s="39"/>
      <c r="H124" s="39"/>
      <c r="I124" s="191"/>
      <c r="J124" s="39"/>
      <c r="K124" s="39"/>
      <c r="L124" s="42"/>
      <c r="M124" s="192"/>
      <c r="N124" s="193"/>
      <c r="O124" s="67"/>
      <c r="P124" s="67"/>
      <c r="Q124" s="67"/>
      <c r="R124" s="67"/>
      <c r="S124" s="67"/>
      <c r="T124" s="68"/>
      <c r="U124" s="37"/>
      <c r="V124" s="37"/>
      <c r="W124" s="37"/>
      <c r="X124" s="37"/>
      <c r="Y124" s="37"/>
      <c r="Z124" s="37"/>
      <c r="AA124" s="37"/>
      <c r="AB124" s="37"/>
      <c r="AC124" s="37"/>
      <c r="AD124" s="37"/>
      <c r="AE124" s="37"/>
      <c r="AT124" s="20" t="s">
        <v>174</v>
      </c>
      <c r="AU124" s="20" t="s">
        <v>87</v>
      </c>
    </row>
    <row r="125" spans="1:65" s="2" customFormat="1" ht="11.25">
      <c r="A125" s="37"/>
      <c r="B125" s="38"/>
      <c r="C125" s="39"/>
      <c r="D125" s="194" t="s">
        <v>176</v>
      </c>
      <c r="E125" s="39"/>
      <c r="F125" s="195" t="s">
        <v>4220</v>
      </c>
      <c r="G125" s="39"/>
      <c r="H125" s="39"/>
      <c r="I125" s="191"/>
      <c r="J125" s="39"/>
      <c r="K125" s="39"/>
      <c r="L125" s="42"/>
      <c r="M125" s="192"/>
      <c r="N125" s="193"/>
      <c r="O125" s="67"/>
      <c r="P125" s="67"/>
      <c r="Q125" s="67"/>
      <c r="R125" s="67"/>
      <c r="S125" s="67"/>
      <c r="T125" s="68"/>
      <c r="U125" s="37"/>
      <c r="V125" s="37"/>
      <c r="W125" s="37"/>
      <c r="X125" s="37"/>
      <c r="Y125" s="37"/>
      <c r="Z125" s="37"/>
      <c r="AA125" s="37"/>
      <c r="AB125" s="37"/>
      <c r="AC125" s="37"/>
      <c r="AD125" s="37"/>
      <c r="AE125" s="37"/>
      <c r="AT125" s="20" t="s">
        <v>176</v>
      </c>
      <c r="AU125" s="20" t="s">
        <v>87</v>
      </c>
    </row>
    <row r="126" spans="1:65" s="13" customFormat="1" ht="11.25">
      <c r="B126" s="196"/>
      <c r="C126" s="197"/>
      <c r="D126" s="189" t="s">
        <v>178</v>
      </c>
      <c r="E126" s="198" t="s">
        <v>21</v>
      </c>
      <c r="F126" s="199" t="s">
        <v>4207</v>
      </c>
      <c r="G126" s="197"/>
      <c r="H126" s="200">
        <v>3.2</v>
      </c>
      <c r="I126" s="201"/>
      <c r="J126" s="197"/>
      <c r="K126" s="197"/>
      <c r="L126" s="202"/>
      <c r="M126" s="203"/>
      <c r="N126" s="204"/>
      <c r="O126" s="204"/>
      <c r="P126" s="204"/>
      <c r="Q126" s="204"/>
      <c r="R126" s="204"/>
      <c r="S126" s="204"/>
      <c r="T126" s="205"/>
      <c r="AT126" s="206" t="s">
        <v>178</v>
      </c>
      <c r="AU126" s="206" t="s">
        <v>87</v>
      </c>
      <c r="AV126" s="13" t="s">
        <v>87</v>
      </c>
      <c r="AW126" s="13" t="s">
        <v>38</v>
      </c>
      <c r="AX126" s="13" t="s">
        <v>85</v>
      </c>
      <c r="AY126" s="206" t="s">
        <v>165</v>
      </c>
    </row>
    <row r="127" spans="1:65" s="2" customFormat="1" ht="24.2" customHeight="1">
      <c r="A127" s="37"/>
      <c r="B127" s="38"/>
      <c r="C127" s="176" t="s">
        <v>230</v>
      </c>
      <c r="D127" s="176" t="s">
        <v>167</v>
      </c>
      <c r="E127" s="177" t="s">
        <v>4221</v>
      </c>
      <c r="F127" s="178" t="s">
        <v>4222</v>
      </c>
      <c r="G127" s="179" t="s">
        <v>196</v>
      </c>
      <c r="H127" s="180">
        <v>1.92</v>
      </c>
      <c r="I127" s="181"/>
      <c r="J127" s="182">
        <f>ROUND(I127*H127,2)</f>
        <v>0</v>
      </c>
      <c r="K127" s="178" t="s">
        <v>171</v>
      </c>
      <c r="L127" s="42"/>
      <c r="M127" s="183" t="s">
        <v>21</v>
      </c>
      <c r="N127" s="184" t="s">
        <v>48</v>
      </c>
      <c r="O127" s="67"/>
      <c r="P127" s="185">
        <f>O127*H127</f>
        <v>0</v>
      </c>
      <c r="Q127" s="185">
        <v>0</v>
      </c>
      <c r="R127" s="185">
        <f>Q127*H127</f>
        <v>0</v>
      </c>
      <c r="S127" s="185">
        <v>0</v>
      </c>
      <c r="T127" s="186">
        <f>S127*H127</f>
        <v>0</v>
      </c>
      <c r="U127" s="37"/>
      <c r="V127" s="37"/>
      <c r="W127" s="37"/>
      <c r="X127" s="37"/>
      <c r="Y127" s="37"/>
      <c r="Z127" s="37"/>
      <c r="AA127" s="37"/>
      <c r="AB127" s="37"/>
      <c r="AC127" s="37"/>
      <c r="AD127" s="37"/>
      <c r="AE127" s="37"/>
      <c r="AR127" s="187" t="s">
        <v>172</v>
      </c>
      <c r="AT127" s="187" t="s">
        <v>167</v>
      </c>
      <c r="AU127" s="187" t="s">
        <v>87</v>
      </c>
      <c r="AY127" s="20" t="s">
        <v>165</v>
      </c>
      <c r="BE127" s="188">
        <f>IF(N127="základní",J127,0)</f>
        <v>0</v>
      </c>
      <c r="BF127" s="188">
        <f>IF(N127="snížená",J127,0)</f>
        <v>0</v>
      </c>
      <c r="BG127" s="188">
        <f>IF(N127="zákl. přenesená",J127,0)</f>
        <v>0</v>
      </c>
      <c r="BH127" s="188">
        <f>IF(N127="sníž. přenesená",J127,0)</f>
        <v>0</v>
      </c>
      <c r="BI127" s="188">
        <f>IF(N127="nulová",J127,0)</f>
        <v>0</v>
      </c>
      <c r="BJ127" s="20" t="s">
        <v>85</v>
      </c>
      <c r="BK127" s="188">
        <f>ROUND(I127*H127,2)</f>
        <v>0</v>
      </c>
      <c r="BL127" s="20" t="s">
        <v>172</v>
      </c>
      <c r="BM127" s="187" t="s">
        <v>4223</v>
      </c>
    </row>
    <row r="128" spans="1:65" s="2" customFormat="1" ht="29.25">
      <c r="A128" s="37"/>
      <c r="B128" s="38"/>
      <c r="C128" s="39"/>
      <c r="D128" s="189" t="s">
        <v>174</v>
      </c>
      <c r="E128" s="39"/>
      <c r="F128" s="190" t="s">
        <v>4224</v>
      </c>
      <c r="G128" s="39"/>
      <c r="H128" s="39"/>
      <c r="I128" s="191"/>
      <c r="J128" s="39"/>
      <c r="K128" s="39"/>
      <c r="L128" s="42"/>
      <c r="M128" s="192"/>
      <c r="N128" s="193"/>
      <c r="O128" s="67"/>
      <c r="P128" s="67"/>
      <c r="Q128" s="67"/>
      <c r="R128" s="67"/>
      <c r="S128" s="67"/>
      <c r="T128" s="68"/>
      <c r="U128" s="37"/>
      <c r="V128" s="37"/>
      <c r="W128" s="37"/>
      <c r="X128" s="37"/>
      <c r="Y128" s="37"/>
      <c r="Z128" s="37"/>
      <c r="AA128" s="37"/>
      <c r="AB128" s="37"/>
      <c r="AC128" s="37"/>
      <c r="AD128" s="37"/>
      <c r="AE128" s="37"/>
      <c r="AT128" s="20" t="s">
        <v>174</v>
      </c>
      <c r="AU128" s="20" t="s">
        <v>87</v>
      </c>
    </row>
    <row r="129" spans="1:65" s="2" customFormat="1" ht="11.25">
      <c r="A129" s="37"/>
      <c r="B129" s="38"/>
      <c r="C129" s="39"/>
      <c r="D129" s="194" t="s">
        <v>176</v>
      </c>
      <c r="E129" s="39"/>
      <c r="F129" s="195" t="s">
        <v>4225</v>
      </c>
      <c r="G129" s="39"/>
      <c r="H129" s="39"/>
      <c r="I129" s="191"/>
      <c r="J129" s="39"/>
      <c r="K129" s="39"/>
      <c r="L129" s="42"/>
      <c r="M129" s="192"/>
      <c r="N129" s="193"/>
      <c r="O129" s="67"/>
      <c r="P129" s="67"/>
      <c r="Q129" s="67"/>
      <c r="R129" s="67"/>
      <c r="S129" s="67"/>
      <c r="T129" s="68"/>
      <c r="U129" s="37"/>
      <c r="V129" s="37"/>
      <c r="W129" s="37"/>
      <c r="X129" s="37"/>
      <c r="Y129" s="37"/>
      <c r="Z129" s="37"/>
      <c r="AA129" s="37"/>
      <c r="AB129" s="37"/>
      <c r="AC129" s="37"/>
      <c r="AD129" s="37"/>
      <c r="AE129" s="37"/>
      <c r="AT129" s="20" t="s">
        <v>176</v>
      </c>
      <c r="AU129" s="20" t="s">
        <v>87</v>
      </c>
    </row>
    <row r="130" spans="1:65" s="13" customFormat="1" ht="11.25">
      <c r="B130" s="196"/>
      <c r="C130" s="197"/>
      <c r="D130" s="189" t="s">
        <v>178</v>
      </c>
      <c r="E130" s="198" t="s">
        <v>21</v>
      </c>
      <c r="F130" s="199" t="s">
        <v>4226</v>
      </c>
      <c r="G130" s="197"/>
      <c r="H130" s="200">
        <v>1.92</v>
      </c>
      <c r="I130" s="201"/>
      <c r="J130" s="197"/>
      <c r="K130" s="197"/>
      <c r="L130" s="202"/>
      <c r="M130" s="203"/>
      <c r="N130" s="204"/>
      <c r="O130" s="204"/>
      <c r="P130" s="204"/>
      <c r="Q130" s="204"/>
      <c r="R130" s="204"/>
      <c r="S130" s="204"/>
      <c r="T130" s="205"/>
      <c r="AT130" s="206" t="s">
        <v>178</v>
      </c>
      <c r="AU130" s="206" t="s">
        <v>87</v>
      </c>
      <c r="AV130" s="13" t="s">
        <v>87</v>
      </c>
      <c r="AW130" s="13" t="s">
        <v>38</v>
      </c>
      <c r="AX130" s="13" t="s">
        <v>85</v>
      </c>
      <c r="AY130" s="206" t="s">
        <v>165</v>
      </c>
    </row>
    <row r="131" spans="1:65" s="2" customFormat="1" ht="24.2" customHeight="1">
      <c r="A131" s="37"/>
      <c r="B131" s="38"/>
      <c r="C131" s="176" t="s">
        <v>236</v>
      </c>
      <c r="D131" s="176" t="s">
        <v>167</v>
      </c>
      <c r="E131" s="177" t="s">
        <v>4227</v>
      </c>
      <c r="F131" s="178" t="s">
        <v>4228</v>
      </c>
      <c r="G131" s="179" t="s">
        <v>196</v>
      </c>
      <c r="H131" s="180">
        <v>3.2</v>
      </c>
      <c r="I131" s="181"/>
      <c r="J131" s="182">
        <f>ROUND(I131*H131,2)</f>
        <v>0</v>
      </c>
      <c r="K131" s="178" t="s">
        <v>171</v>
      </c>
      <c r="L131" s="42"/>
      <c r="M131" s="183" t="s">
        <v>21</v>
      </c>
      <c r="N131" s="184" t="s">
        <v>48</v>
      </c>
      <c r="O131" s="67"/>
      <c r="P131" s="185">
        <f>O131*H131</f>
        <v>0</v>
      </c>
      <c r="Q131" s="185">
        <v>0</v>
      </c>
      <c r="R131" s="185">
        <f>Q131*H131</f>
        <v>0</v>
      </c>
      <c r="S131" s="185">
        <v>0</v>
      </c>
      <c r="T131" s="186">
        <f>S131*H131</f>
        <v>0</v>
      </c>
      <c r="U131" s="37"/>
      <c r="V131" s="37"/>
      <c r="W131" s="37"/>
      <c r="X131" s="37"/>
      <c r="Y131" s="37"/>
      <c r="Z131" s="37"/>
      <c r="AA131" s="37"/>
      <c r="AB131" s="37"/>
      <c r="AC131" s="37"/>
      <c r="AD131" s="37"/>
      <c r="AE131" s="37"/>
      <c r="AR131" s="187" t="s">
        <v>172</v>
      </c>
      <c r="AT131" s="187" t="s">
        <v>167</v>
      </c>
      <c r="AU131" s="187" t="s">
        <v>87</v>
      </c>
      <c r="AY131" s="20" t="s">
        <v>165</v>
      </c>
      <c r="BE131" s="188">
        <f>IF(N131="základní",J131,0)</f>
        <v>0</v>
      </c>
      <c r="BF131" s="188">
        <f>IF(N131="snížená",J131,0)</f>
        <v>0</v>
      </c>
      <c r="BG131" s="188">
        <f>IF(N131="zákl. přenesená",J131,0)</f>
        <v>0</v>
      </c>
      <c r="BH131" s="188">
        <f>IF(N131="sníž. přenesená",J131,0)</f>
        <v>0</v>
      </c>
      <c r="BI131" s="188">
        <f>IF(N131="nulová",J131,0)</f>
        <v>0</v>
      </c>
      <c r="BJ131" s="20" t="s">
        <v>85</v>
      </c>
      <c r="BK131" s="188">
        <f>ROUND(I131*H131,2)</f>
        <v>0</v>
      </c>
      <c r="BL131" s="20" t="s">
        <v>172</v>
      </c>
      <c r="BM131" s="187" t="s">
        <v>4229</v>
      </c>
    </row>
    <row r="132" spans="1:65" s="2" customFormat="1" ht="39">
      <c r="A132" s="37"/>
      <c r="B132" s="38"/>
      <c r="C132" s="39"/>
      <c r="D132" s="189" t="s">
        <v>174</v>
      </c>
      <c r="E132" s="39"/>
      <c r="F132" s="190" t="s">
        <v>4230</v>
      </c>
      <c r="G132" s="39"/>
      <c r="H132" s="39"/>
      <c r="I132" s="191"/>
      <c r="J132" s="39"/>
      <c r="K132" s="39"/>
      <c r="L132" s="42"/>
      <c r="M132" s="192"/>
      <c r="N132" s="193"/>
      <c r="O132" s="67"/>
      <c r="P132" s="67"/>
      <c r="Q132" s="67"/>
      <c r="R132" s="67"/>
      <c r="S132" s="67"/>
      <c r="T132" s="68"/>
      <c r="U132" s="37"/>
      <c r="V132" s="37"/>
      <c r="W132" s="37"/>
      <c r="X132" s="37"/>
      <c r="Y132" s="37"/>
      <c r="Z132" s="37"/>
      <c r="AA132" s="37"/>
      <c r="AB132" s="37"/>
      <c r="AC132" s="37"/>
      <c r="AD132" s="37"/>
      <c r="AE132" s="37"/>
      <c r="AT132" s="20" t="s">
        <v>174</v>
      </c>
      <c r="AU132" s="20" t="s">
        <v>87</v>
      </c>
    </row>
    <row r="133" spans="1:65" s="2" customFormat="1" ht="11.25">
      <c r="A133" s="37"/>
      <c r="B133" s="38"/>
      <c r="C133" s="39"/>
      <c r="D133" s="194" t="s">
        <v>176</v>
      </c>
      <c r="E133" s="39"/>
      <c r="F133" s="195" t="s">
        <v>4231</v>
      </c>
      <c r="G133" s="39"/>
      <c r="H133" s="39"/>
      <c r="I133" s="191"/>
      <c r="J133" s="39"/>
      <c r="K133" s="39"/>
      <c r="L133" s="42"/>
      <c r="M133" s="192"/>
      <c r="N133" s="193"/>
      <c r="O133" s="67"/>
      <c r="P133" s="67"/>
      <c r="Q133" s="67"/>
      <c r="R133" s="67"/>
      <c r="S133" s="67"/>
      <c r="T133" s="68"/>
      <c r="U133" s="37"/>
      <c r="V133" s="37"/>
      <c r="W133" s="37"/>
      <c r="X133" s="37"/>
      <c r="Y133" s="37"/>
      <c r="Z133" s="37"/>
      <c r="AA133" s="37"/>
      <c r="AB133" s="37"/>
      <c r="AC133" s="37"/>
      <c r="AD133" s="37"/>
      <c r="AE133" s="37"/>
      <c r="AT133" s="20" t="s">
        <v>176</v>
      </c>
      <c r="AU133" s="20" t="s">
        <v>87</v>
      </c>
    </row>
    <row r="134" spans="1:65" s="13" customFormat="1" ht="11.25">
      <c r="B134" s="196"/>
      <c r="C134" s="197"/>
      <c r="D134" s="189" t="s">
        <v>178</v>
      </c>
      <c r="E134" s="198" t="s">
        <v>21</v>
      </c>
      <c r="F134" s="199" t="s">
        <v>4207</v>
      </c>
      <c r="G134" s="197"/>
      <c r="H134" s="200">
        <v>3.2</v>
      </c>
      <c r="I134" s="201"/>
      <c r="J134" s="197"/>
      <c r="K134" s="197"/>
      <c r="L134" s="202"/>
      <c r="M134" s="203"/>
      <c r="N134" s="204"/>
      <c r="O134" s="204"/>
      <c r="P134" s="204"/>
      <c r="Q134" s="204"/>
      <c r="R134" s="204"/>
      <c r="S134" s="204"/>
      <c r="T134" s="205"/>
      <c r="AT134" s="206" t="s">
        <v>178</v>
      </c>
      <c r="AU134" s="206" t="s">
        <v>87</v>
      </c>
      <c r="AV134" s="13" t="s">
        <v>87</v>
      </c>
      <c r="AW134" s="13" t="s">
        <v>38</v>
      </c>
      <c r="AX134" s="13" t="s">
        <v>85</v>
      </c>
      <c r="AY134" s="206" t="s">
        <v>165</v>
      </c>
    </row>
    <row r="135" spans="1:65" s="2" customFormat="1" ht="16.5" customHeight="1">
      <c r="A135" s="37"/>
      <c r="B135" s="38"/>
      <c r="C135" s="239" t="s">
        <v>244</v>
      </c>
      <c r="D135" s="239" t="s">
        <v>281</v>
      </c>
      <c r="E135" s="240" t="s">
        <v>4232</v>
      </c>
      <c r="F135" s="241" t="s">
        <v>4233</v>
      </c>
      <c r="G135" s="242" t="s">
        <v>261</v>
      </c>
      <c r="H135" s="243">
        <v>6.4</v>
      </c>
      <c r="I135" s="244"/>
      <c r="J135" s="245">
        <f>ROUND(I135*H135,2)</f>
        <v>0</v>
      </c>
      <c r="K135" s="241" t="s">
        <v>171</v>
      </c>
      <c r="L135" s="246"/>
      <c r="M135" s="247" t="s">
        <v>21</v>
      </c>
      <c r="N135" s="248" t="s">
        <v>48</v>
      </c>
      <c r="O135" s="67"/>
      <c r="P135" s="185">
        <f>O135*H135</f>
        <v>0</v>
      </c>
      <c r="Q135" s="185">
        <v>1</v>
      </c>
      <c r="R135" s="185">
        <f>Q135*H135</f>
        <v>6.4</v>
      </c>
      <c r="S135" s="185">
        <v>0</v>
      </c>
      <c r="T135" s="186">
        <f>S135*H135</f>
        <v>0</v>
      </c>
      <c r="U135" s="37"/>
      <c r="V135" s="37"/>
      <c r="W135" s="37"/>
      <c r="X135" s="37"/>
      <c r="Y135" s="37"/>
      <c r="Z135" s="37"/>
      <c r="AA135" s="37"/>
      <c r="AB135" s="37"/>
      <c r="AC135" s="37"/>
      <c r="AD135" s="37"/>
      <c r="AE135" s="37"/>
      <c r="AR135" s="187" t="s">
        <v>222</v>
      </c>
      <c r="AT135" s="187" t="s">
        <v>281</v>
      </c>
      <c r="AU135" s="187" t="s">
        <v>87</v>
      </c>
      <c r="AY135" s="20" t="s">
        <v>165</v>
      </c>
      <c r="BE135" s="188">
        <f>IF(N135="základní",J135,0)</f>
        <v>0</v>
      </c>
      <c r="BF135" s="188">
        <f>IF(N135="snížená",J135,0)</f>
        <v>0</v>
      </c>
      <c r="BG135" s="188">
        <f>IF(N135="zákl. přenesená",J135,0)</f>
        <v>0</v>
      </c>
      <c r="BH135" s="188">
        <f>IF(N135="sníž. přenesená",J135,0)</f>
        <v>0</v>
      </c>
      <c r="BI135" s="188">
        <f>IF(N135="nulová",J135,0)</f>
        <v>0</v>
      </c>
      <c r="BJ135" s="20" t="s">
        <v>85</v>
      </c>
      <c r="BK135" s="188">
        <f>ROUND(I135*H135,2)</f>
        <v>0</v>
      </c>
      <c r="BL135" s="20" t="s">
        <v>172</v>
      </c>
      <c r="BM135" s="187" t="s">
        <v>4234</v>
      </c>
    </row>
    <row r="136" spans="1:65" s="2" customFormat="1" ht="11.25">
      <c r="A136" s="37"/>
      <c r="B136" s="38"/>
      <c r="C136" s="39"/>
      <c r="D136" s="189" t="s">
        <v>174</v>
      </c>
      <c r="E136" s="39"/>
      <c r="F136" s="190" t="s">
        <v>4233</v>
      </c>
      <c r="G136" s="39"/>
      <c r="H136" s="39"/>
      <c r="I136" s="191"/>
      <c r="J136" s="39"/>
      <c r="K136" s="39"/>
      <c r="L136" s="42"/>
      <c r="M136" s="192"/>
      <c r="N136" s="193"/>
      <c r="O136" s="67"/>
      <c r="P136" s="67"/>
      <c r="Q136" s="67"/>
      <c r="R136" s="67"/>
      <c r="S136" s="67"/>
      <c r="T136" s="68"/>
      <c r="U136" s="37"/>
      <c r="V136" s="37"/>
      <c r="W136" s="37"/>
      <c r="X136" s="37"/>
      <c r="Y136" s="37"/>
      <c r="Z136" s="37"/>
      <c r="AA136" s="37"/>
      <c r="AB136" s="37"/>
      <c r="AC136" s="37"/>
      <c r="AD136" s="37"/>
      <c r="AE136" s="37"/>
      <c r="AT136" s="20" t="s">
        <v>174</v>
      </c>
      <c r="AU136" s="20" t="s">
        <v>87</v>
      </c>
    </row>
    <row r="137" spans="1:65" s="13" customFormat="1" ht="11.25">
      <c r="B137" s="196"/>
      <c r="C137" s="197"/>
      <c r="D137" s="189" t="s">
        <v>178</v>
      </c>
      <c r="E137" s="198" t="s">
        <v>21</v>
      </c>
      <c r="F137" s="199" t="s">
        <v>4207</v>
      </c>
      <c r="G137" s="197"/>
      <c r="H137" s="200">
        <v>3.2</v>
      </c>
      <c r="I137" s="201"/>
      <c r="J137" s="197"/>
      <c r="K137" s="197"/>
      <c r="L137" s="202"/>
      <c r="M137" s="203"/>
      <c r="N137" s="204"/>
      <c r="O137" s="204"/>
      <c r="P137" s="204"/>
      <c r="Q137" s="204"/>
      <c r="R137" s="204"/>
      <c r="S137" s="204"/>
      <c r="T137" s="205"/>
      <c r="AT137" s="206" t="s">
        <v>178</v>
      </c>
      <c r="AU137" s="206" t="s">
        <v>87</v>
      </c>
      <c r="AV137" s="13" t="s">
        <v>87</v>
      </c>
      <c r="AW137" s="13" t="s">
        <v>38</v>
      </c>
      <c r="AX137" s="13" t="s">
        <v>85</v>
      </c>
      <c r="AY137" s="206" t="s">
        <v>165</v>
      </c>
    </row>
    <row r="138" spans="1:65" s="13" customFormat="1" ht="11.25">
      <c r="B138" s="196"/>
      <c r="C138" s="197"/>
      <c r="D138" s="189" t="s">
        <v>178</v>
      </c>
      <c r="E138" s="197"/>
      <c r="F138" s="199" t="s">
        <v>4235</v>
      </c>
      <c r="G138" s="197"/>
      <c r="H138" s="200">
        <v>6.4</v>
      </c>
      <c r="I138" s="201"/>
      <c r="J138" s="197"/>
      <c r="K138" s="197"/>
      <c r="L138" s="202"/>
      <c r="M138" s="203"/>
      <c r="N138" s="204"/>
      <c r="O138" s="204"/>
      <c r="P138" s="204"/>
      <c r="Q138" s="204"/>
      <c r="R138" s="204"/>
      <c r="S138" s="204"/>
      <c r="T138" s="205"/>
      <c r="AT138" s="206" t="s">
        <v>178</v>
      </c>
      <c r="AU138" s="206" t="s">
        <v>87</v>
      </c>
      <c r="AV138" s="13" t="s">
        <v>87</v>
      </c>
      <c r="AW138" s="13" t="s">
        <v>4</v>
      </c>
      <c r="AX138" s="13" t="s">
        <v>85</v>
      </c>
      <c r="AY138" s="206" t="s">
        <v>165</v>
      </c>
    </row>
    <row r="139" spans="1:65" s="12" customFormat="1" ht="22.9" customHeight="1">
      <c r="B139" s="160"/>
      <c r="C139" s="161"/>
      <c r="D139" s="162" t="s">
        <v>76</v>
      </c>
      <c r="E139" s="174" t="s">
        <v>172</v>
      </c>
      <c r="F139" s="174" t="s">
        <v>534</v>
      </c>
      <c r="G139" s="161"/>
      <c r="H139" s="161"/>
      <c r="I139" s="164"/>
      <c r="J139" s="175">
        <f>BK139</f>
        <v>0</v>
      </c>
      <c r="K139" s="161"/>
      <c r="L139" s="166"/>
      <c r="M139" s="167"/>
      <c r="N139" s="168"/>
      <c r="O139" s="168"/>
      <c r="P139" s="169">
        <f>SUM(P140:P143)</f>
        <v>0</v>
      </c>
      <c r="Q139" s="168"/>
      <c r="R139" s="169">
        <f>SUM(R140:R143)</f>
        <v>0</v>
      </c>
      <c r="S139" s="168"/>
      <c r="T139" s="170">
        <f>SUM(T140:T143)</f>
        <v>0</v>
      </c>
      <c r="AR139" s="171" t="s">
        <v>85</v>
      </c>
      <c r="AT139" s="172" t="s">
        <v>76</v>
      </c>
      <c r="AU139" s="172" t="s">
        <v>85</v>
      </c>
      <c r="AY139" s="171" t="s">
        <v>165</v>
      </c>
      <c r="BK139" s="173">
        <f>SUM(BK140:BK143)</f>
        <v>0</v>
      </c>
    </row>
    <row r="140" spans="1:65" s="2" customFormat="1" ht="16.5" customHeight="1">
      <c r="A140" s="37"/>
      <c r="B140" s="38"/>
      <c r="C140" s="176" t="s">
        <v>8</v>
      </c>
      <c r="D140" s="176" t="s">
        <v>167</v>
      </c>
      <c r="E140" s="177" t="s">
        <v>4236</v>
      </c>
      <c r="F140" s="178" t="s">
        <v>4237</v>
      </c>
      <c r="G140" s="179" t="s">
        <v>196</v>
      </c>
      <c r="H140" s="180">
        <v>0.96</v>
      </c>
      <c r="I140" s="181"/>
      <c r="J140" s="182">
        <f>ROUND(I140*H140,2)</f>
        <v>0</v>
      </c>
      <c r="K140" s="178" t="s">
        <v>171</v>
      </c>
      <c r="L140" s="42"/>
      <c r="M140" s="183" t="s">
        <v>21</v>
      </c>
      <c r="N140" s="184" t="s">
        <v>48</v>
      </c>
      <c r="O140" s="67"/>
      <c r="P140" s="185">
        <f>O140*H140</f>
        <v>0</v>
      </c>
      <c r="Q140" s="185">
        <v>0</v>
      </c>
      <c r="R140" s="185">
        <f>Q140*H140</f>
        <v>0</v>
      </c>
      <c r="S140" s="185">
        <v>0</v>
      </c>
      <c r="T140" s="186">
        <f>S140*H140</f>
        <v>0</v>
      </c>
      <c r="U140" s="37"/>
      <c r="V140" s="37"/>
      <c r="W140" s="37"/>
      <c r="X140" s="37"/>
      <c r="Y140" s="37"/>
      <c r="Z140" s="37"/>
      <c r="AA140" s="37"/>
      <c r="AB140" s="37"/>
      <c r="AC140" s="37"/>
      <c r="AD140" s="37"/>
      <c r="AE140" s="37"/>
      <c r="AR140" s="187" t="s">
        <v>172</v>
      </c>
      <c r="AT140" s="187" t="s">
        <v>167</v>
      </c>
      <c r="AU140" s="187" t="s">
        <v>87</v>
      </c>
      <c r="AY140" s="20" t="s">
        <v>165</v>
      </c>
      <c r="BE140" s="188">
        <f>IF(N140="základní",J140,0)</f>
        <v>0</v>
      </c>
      <c r="BF140" s="188">
        <f>IF(N140="snížená",J140,0)</f>
        <v>0</v>
      </c>
      <c r="BG140" s="188">
        <f>IF(N140="zákl. přenesená",J140,0)</f>
        <v>0</v>
      </c>
      <c r="BH140" s="188">
        <f>IF(N140="sníž. přenesená",J140,0)</f>
        <v>0</v>
      </c>
      <c r="BI140" s="188">
        <f>IF(N140="nulová",J140,0)</f>
        <v>0</v>
      </c>
      <c r="BJ140" s="20" t="s">
        <v>85</v>
      </c>
      <c r="BK140" s="188">
        <f>ROUND(I140*H140,2)</f>
        <v>0</v>
      </c>
      <c r="BL140" s="20" t="s">
        <v>172</v>
      </c>
      <c r="BM140" s="187" t="s">
        <v>4238</v>
      </c>
    </row>
    <row r="141" spans="1:65" s="2" customFormat="1" ht="19.5">
      <c r="A141" s="37"/>
      <c r="B141" s="38"/>
      <c r="C141" s="39"/>
      <c r="D141" s="189" t="s">
        <v>174</v>
      </c>
      <c r="E141" s="39"/>
      <c r="F141" s="190" t="s">
        <v>4239</v>
      </c>
      <c r="G141" s="39"/>
      <c r="H141" s="39"/>
      <c r="I141" s="191"/>
      <c r="J141" s="39"/>
      <c r="K141" s="39"/>
      <c r="L141" s="42"/>
      <c r="M141" s="192"/>
      <c r="N141" s="193"/>
      <c r="O141" s="67"/>
      <c r="P141" s="67"/>
      <c r="Q141" s="67"/>
      <c r="R141" s="67"/>
      <c r="S141" s="67"/>
      <c r="T141" s="68"/>
      <c r="U141" s="37"/>
      <c r="V141" s="37"/>
      <c r="W141" s="37"/>
      <c r="X141" s="37"/>
      <c r="Y141" s="37"/>
      <c r="Z141" s="37"/>
      <c r="AA141" s="37"/>
      <c r="AB141" s="37"/>
      <c r="AC141" s="37"/>
      <c r="AD141" s="37"/>
      <c r="AE141" s="37"/>
      <c r="AT141" s="20" t="s">
        <v>174</v>
      </c>
      <c r="AU141" s="20" t="s">
        <v>87</v>
      </c>
    </row>
    <row r="142" spans="1:65" s="2" customFormat="1" ht="11.25">
      <c r="A142" s="37"/>
      <c r="B142" s="38"/>
      <c r="C142" s="39"/>
      <c r="D142" s="194" t="s">
        <v>176</v>
      </c>
      <c r="E142" s="39"/>
      <c r="F142" s="195" t="s">
        <v>4240</v>
      </c>
      <c r="G142" s="39"/>
      <c r="H142" s="39"/>
      <c r="I142" s="191"/>
      <c r="J142" s="39"/>
      <c r="K142" s="39"/>
      <c r="L142" s="42"/>
      <c r="M142" s="192"/>
      <c r="N142" s="193"/>
      <c r="O142" s="67"/>
      <c r="P142" s="67"/>
      <c r="Q142" s="67"/>
      <c r="R142" s="67"/>
      <c r="S142" s="67"/>
      <c r="T142" s="68"/>
      <c r="U142" s="37"/>
      <c r="V142" s="37"/>
      <c r="W142" s="37"/>
      <c r="X142" s="37"/>
      <c r="Y142" s="37"/>
      <c r="Z142" s="37"/>
      <c r="AA142" s="37"/>
      <c r="AB142" s="37"/>
      <c r="AC142" s="37"/>
      <c r="AD142" s="37"/>
      <c r="AE142" s="37"/>
      <c r="AT142" s="20" t="s">
        <v>176</v>
      </c>
      <c r="AU142" s="20" t="s">
        <v>87</v>
      </c>
    </row>
    <row r="143" spans="1:65" s="13" customFormat="1" ht="11.25">
      <c r="B143" s="196"/>
      <c r="C143" s="197"/>
      <c r="D143" s="189" t="s">
        <v>178</v>
      </c>
      <c r="E143" s="198" t="s">
        <v>21</v>
      </c>
      <c r="F143" s="199" t="s">
        <v>4241</v>
      </c>
      <c r="G143" s="197"/>
      <c r="H143" s="200">
        <v>0.96</v>
      </c>
      <c r="I143" s="201"/>
      <c r="J143" s="197"/>
      <c r="K143" s="197"/>
      <c r="L143" s="202"/>
      <c r="M143" s="203"/>
      <c r="N143" s="204"/>
      <c r="O143" s="204"/>
      <c r="P143" s="204"/>
      <c r="Q143" s="204"/>
      <c r="R143" s="204"/>
      <c r="S143" s="204"/>
      <c r="T143" s="205"/>
      <c r="AT143" s="206" t="s">
        <v>178</v>
      </c>
      <c r="AU143" s="206" t="s">
        <v>87</v>
      </c>
      <c r="AV143" s="13" t="s">
        <v>87</v>
      </c>
      <c r="AW143" s="13" t="s">
        <v>38</v>
      </c>
      <c r="AX143" s="13" t="s">
        <v>85</v>
      </c>
      <c r="AY143" s="206" t="s">
        <v>165</v>
      </c>
    </row>
    <row r="144" spans="1:65" s="12" customFormat="1" ht="22.9" customHeight="1">
      <c r="B144" s="160"/>
      <c r="C144" s="161"/>
      <c r="D144" s="162" t="s">
        <v>76</v>
      </c>
      <c r="E144" s="174" t="s">
        <v>201</v>
      </c>
      <c r="F144" s="174" t="s">
        <v>761</v>
      </c>
      <c r="G144" s="161"/>
      <c r="H144" s="161"/>
      <c r="I144" s="164"/>
      <c r="J144" s="175">
        <f>BK144</f>
        <v>0</v>
      </c>
      <c r="K144" s="161"/>
      <c r="L144" s="166"/>
      <c r="M144" s="167"/>
      <c r="N144" s="168"/>
      <c r="O144" s="168"/>
      <c r="P144" s="169">
        <f>SUM(P145:P148)</f>
        <v>0</v>
      </c>
      <c r="Q144" s="168"/>
      <c r="R144" s="169">
        <f>SUM(R145:R148)</f>
        <v>3.916032</v>
      </c>
      <c r="S144" s="168"/>
      <c r="T144" s="170">
        <f>SUM(T145:T148)</f>
        <v>0</v>
      </c>
      <c r="AR144" s="171" t="s">
        <v>85</v>
      </c>
      <c r="AT144" s="172" t="s">
        <v>76</v>
      </c>
      <c r="AU144" s="172" t="s">
        <v>85</v>
      </c>
      <c r="AY144" s="171" t="s">
        <v>165</v>
      </c>
      <c r="BK144" s="173">
        <f>SUM(BK145:BK148)</f>
        <v>0</v>
      </c>
    </row>
    <row r="145" spans="1:65" s="2" customFormat="1" ht="24.2" customHeight="1">
      <c r="A145" s="37"/>
      <c r="B145" s="38"/>
      <c r="C145" s="176" t="s">
        <v>258</v>
      </c>
      <c r="D145" s="176" t="s">
        <v>167</v>
      </c>
      <c r="E145" s="177" t="s">
        <v>4242</v>
      </c>
      <c r="F145" s="178" t="s">
        <v>4243</v>
      </c>
      <c r="G145" s="179" t="s">
        <v>170</v>
      </c>
      <c r="H145" s="180">
        <v>9.6</v>
      </c>
      <c r="I145" s="181"/>
      <c r="J145" s="182">
        <f>ROUND(I145*H145,2)</f>
        <v>0</v>
      </c>
      <c r="K145" s="178" t="s">
        <v>171</v>
      </c>
      <c r="L145" s="42"/>
      <c r="M145" s="183" t="s">
        <v>21</v>
      </c>
      <c r="N145" s="184" t="s">
        <v>48</v>
      </c>
      <c r="O145" s="67"/>
      <c r="P145" s="185">
        <f>O145*H145</f>
        <v>0</v>
      </c>
      <c r="Q145" s="185">
        <v>0.40792</v>
      </c>
      <c r="R145" s="185">
        <f>Q145*H145</f>
        <v>3.916032</v>
      </c>
      <c r="S145" s="185">
        <v>0</v>
      </c>
      <c r="T145" s="186">
        <f>S145*H145</f>
        <v>0</v>
      </c>
      <c r="U145" s="37"/>
      <c r="V145" s="37"/>
      <c r="W145" s="37"/>
      <c r="X145" s="37"/>
      <c r="Y145" s="37"/>
      <c r="Z145" s="37"/>
      <c r="AA145" s="37"/>
      <c r="AB145" s="37"/>
      <c r="AC145" s="37"/>
      <c r="AD145" s="37"/>
      <c r="AE145" s="37"/>
      <c r="AR145" s="187" t="s">
        <v>172</v>
      </c>
      <c r="AT145" s="187" t="s">
        <v>167</v>
      </c>
      <c r="AU145" s="187" t="s">
        <v>87</v>
      </c>
      <c r="AY145" s="20" t="s">
        <v>165</v>
      </c>
      <c r="BE145" s="188">
        <f>IF(N145="základní",J145,0)</f>
        <v>0</v>
      </c>
      <c r="BF145" s="188">
        <f>IF(N145="snížená",J145,0)</f>
        <v>0</v>
      </c>
      <c r="BG145" s="188">
        <f>IF(N145="zákl. přenesená",J145,0)</f>
        <v>0</v>
      </c>
      <c r="BH145" s="188">
        <f>IF(N145="sníž. přenesená",J145,0)</f>
        <v>0</v>
      </c>
      <c r="BI145" s="188">
        <f>IF(N145="nulová",J145,0)</f>
        <v>0</v>
      </c>
      <c r="BJ145" s="20" t="s">
        <v>85</v>
      </c>
      <c r="BK145" s="188">
        <f>ROUND(I145*H145,2)</f>
        <v>0</v>
      </c>
      <c r="BL145" s="20" t="s">
        <v>172</v>
      </c>
      <c r="BM145" s="187" t="s">
        <v>4244</v>
      </c>
    </row>
    <row r="146" spans="1:65" s="2" customFormat="1" ht="29.25">
      <c r="A146" s="37"/>
      <c r="B146" s="38"/>
      <c r="C146" s="39"/>
      <c r="D146" s="189" t="s">
        <v>174</v>
      </c>
      <c r="E146" s="39"/>
      <c r="F146" s="190" t="s">
        <v>4245</v>
      </c>
      <c r="G146" s="39"/>
      <c r="H146" s="39"/>
      <c r="I146" s="191"/>
      <c r="J146" s="39"/>
      <c r="K146" s="39"/>
      <c r="L146" s="42"/>
      <c r="M146" s="192"/>
      <c r="N146" s="193"/>
      <c r="O146" s="67"/>
      <c r="P146" s="67"/>
      <c r="Q146" s="67"/>
      <c r="R146" s="67"/>
      <c r="S146" s="67"/>
      <c r="T146" s="68"/>
      <c r="U146" s="37"/>
      <c r="V146" s="37"/>
      <c r="W146" s="37"/>
      <c r="X146" s="37"/>
      <c r="Y146" s="37"/>
      <c r="Z146" s="37"/>
      <c r="AA146" s="37"/>
      <c r="AB146" s="37"/>
      <c r="AC146" s="37"/>
      <c r="AD146" s="37"/>
      <c r="AE146" s="37"/>
      <c r="AT146" s="20" t="s">
        <v>174</v>
      </c>
      <c r="AU146" s="20" t="s">
        <v>87</v>
      </c>
    </row>
    <row r="147" spans="1:65" s="2" customFormat="1" ht="11.25">
      <c r="A147" s="37"/>
      <c r="B147" s="38"/>
      <c r="C147" s="39"/>
      <c r="D147" s="194" t="s">
        <v>176</v>
      </c>
      <c r="E147" s="39"/>
      <c r="F147" s="195" t="s">
        <v>4246</v>
      </c>
      <c r="G147" s="39"/>
      <c r="H147" s="39"/>
      <c r="I147" s="191"/>
      <c r="J147" s="39"/>
      <c r="K147" s="39"/>
      <c r="L147" s="42"/>
      <c r="M147" s="192"/>
      <c r="N147" s="193"/>
      <c r="O147" s="67"/>
      <c r="P147" s="67"/>
      <c r="Q147" s="67"/>
      <c r="R147" s="67"/>
      <c r="S147" s="67"/>
      <c r="T147" s="68"/>
      <c r="U147" s="37"/>
      <c r="V147" s="37"/>
      <c r="W147" s="37"/>
      <c r="X147" s="37"/>
      <c r="Y147" s="37"/>
      <c r="Z147" s="37"/>
      <c r="AA147" s="37"/>
      <c r="AB147" s="37"/>
      <c r="AC147" s="37"/>
      <c r="AD147" s="37"/>
      <c r="AE147" s="37"/>
      <c r="AT147" s="20" t="s">
        <v>176</v>
      </c>
      <c r="AU147" s="20" t="s">
        <v>87</v>
      </c>
    </row>
    <row r="148" spans="1:65" s="13" customFormat="1" ht="11.25">
      <c r="B148" s="196"/>
      <c r="C148" s="197"/>
      <c r="D148" s="189" t="s">
        <v>178</v>
      </c>
      <c r="E148" s="198" t="s">
        <v>21</v>
      </c>
      <c r="F148" s="199" t="s">
        <v>4247</v>
      </c>
      <c r="G148" s="197"/>
      <c r="H148" s="200">
        <v>9.6</v>
      </c>
      <c r="I148" s="201"/>
      <c r="J148" s="197"/>
      <c r="K148" s="197"/>
      <c r="L148" s="202"/>
      <c r="M148" s="203"/>
      <c r="N148" s="204"/>
      <c r="O148" s="204"/>
      <c r="P148" s="204"/>
      <c r="Q148" s="204"/>
      <c r="R148" s="204"/>
      <c r="S148" s="204"/>
      <c r="T148" s="205"/>
      <c r="AT148" s="206" t="s">
        <v>178</v>
      </c>
      <c r="AU148" s="206" t="s">
        <v>87</v>
      </c>
      <c r="AV148" s="13" t="s">
        <v>87</v>
      </c>
      <c r="AW148" s="13" t="s">
        <v>38</v>
      </c>
      <c r="AX148" s="13" t="s">
        <v>85</v>
      </c>
      <c r="AY148" s="206" t="s">
        <v>165</v>
      </c>
    </row>
    <row r="149" spans="1:65" s="12" customFormat="1" ht="25.9" customHeight="1">
      <c r="B149" s="160"/>
      <c r="C149" s="161"/>
      <c r="D149" s="162" t="s">
        <v>76</v>
      </c>
      <c r="E149" s="163" t="s">
        <v>1780</v>
      </c>
      <c r="F149" s="163" t="s">
        <v>1781</v>
      </c>
      <c r="G149" s="161"/>
      <c r="H149" s="161"/>
      <c r="I149" s="164"/>
      <c r="J149" s="165">
        <f>BK149</f>
        <v>0</v>
      </c>
      <c r="K149" s="161"/>
      <c r="L149" s="166"/>
      <c r="M149" s="167"/>
      <c r="N149" s="168"/>
      <c r="O149" s="168"/>
      <c r="P149" s="169">
        <f>P150+P193+P231+P250</f>
        <v>0</v>
      </c>
      <c r="Q149" s="168"/>
      <c r="R149" s="169">
        <f>R150+R193+R231+R250</f>
        <v>1.1797060000000001</v>
      </c>
      <c r="S149" s="168"/>
      <c r="T149" s="170">
        <f>T150+T193+T231+T250</f>
        <v>0</v>
      </c>
      <c r="AR149" s="171" t="s">
        <v>87</v>
      </c>
      <c r="AT149" s="172" t="s">
        <v>76</v>
      </c>
      <c r="AU149" s="172" t="s">
        <v>77</v>
      </c>
      <c r="AY149" s="171" t="s">
        <v>165</v>
      </c>
      <c r="BK149" s="173">
        <f>BK150+BK193+BK231+BK250</f>
        <v>0</v>
      </c>
    </row>
    <row r="150" spans="1:65" s="12" customFormat="1" ht="22.9" customHeight="1">
      <c r="B150" s="160"/>
      <c r="C150" s="161"/>
      <c r="D150" s="162" t="s">
        <v>76</v>
      </c>
      <c r="E150" s="174" t="s">
        <v>2045</v>
      </c>
      <c r="F150" s="174" t="s">
        <v>2046</v>
      </c>
      <c r="G150" s="161"/>
      <c r="H150" s="161"/>
      <c r="I150" s="164"/>
      <c r="J150" s="175">
        <f>BK150</f>
        <v>0</v>
      </c>
      <c r="K150" s="161"/>
      <c r="L150" s="166"/>
      <c r="M150" s="167"/>
      <c r="N150" s="168"/>
      <c r="O150" s="168"/>
      <c r="P150" s="169">
        <f>SUM(P151:P192)</f>
        <v>0</v>
      </c>
      <c r="Q150" s="168"/>
      <c r="R150" s="169">
        <f>SUM(R151:R192)</f>
        <v>0.13729750000000002</v>
      </c>
      <c r="S150" s="168"/>
      <c r="T150" s="170">
        <f>SUM(T151:T192)</f>
        <v>0</v>
      </c>
      <c r="AR150" s="171" t="s">
        <v>87</v>
      </c>
      <c r="AT150" s="172" t="s">
        <v>76</v>
      </c>
      <c r="AU150" s="172" t="s">
        <v>85</v>
      </c>
      <c r="AY150" s="171" t="s">
        <v>165</v>
      </c>
      <c r="BK150" s="173">
        <f>SUM(BK151:BK192)</f>
        <v>0</v>
      </c>
    </row>
    <row r="151" spans="1:65" s="2" customFormat="1" ht="21.75" customHeight="1">
      <c r="A151" s="37"/>
      <c r="B151" s="38"/>
      <c r="C151" s="176" t="s">
        <v>269</v>
      </c>
      <c r="D151" s="176" t="s">
        <v>167</v>
      </c>
      <c r="E151" s="177" t="s">
        <v>4248</v>
      </c>
      <c r="F151" s="178" t="s">
        <v>4249</v>
      </c>
      <c r="G151" s="179" t="s">
        <v>189</v>
      </c>
      <c r="H151" s="180">
        <v>4</v>
      </c>
      <c r="I151" s="181"/>
      <c r="J151" s="182">
        <f>ROUND(I151*H151,2)</f>
        <v>0</v>
      </c>
      <c r="K151" s="178" t="s">
        <v>171</v>
      </c>
      <c r="L151" s="42"/>
      <c r="M151" s="183" t="s">
        <v>21</v>
      </c>
      <c r="N151" s="184" t="s">
        <v>48</v>
      </c>
      <c r="O151" s="67"/>
      <c r="P151" s="185">
        <f>O151*H151</f>
        <v>0</v>
      </c>
      <c r="Q151" s="185">
        <v>1.97E-3</v>
      </c>
      <c r="R151" s="185">
        <f>Q151*H151</f>
        <v>7.8799999999999999E-3</v>
      </c>
      <c r="S151" s="185">
        <v>0</v>
      </c>
      <c r="T151" s="186">
        <f>S151*H151</f>
        <v>0</v>
      </c>
      <c r="U151" s="37"/>
      <c r="V151" s="37"/>
      <c r="W151" s="37"/>
      <c r="X151" s="37"/>
      <c r="Y151" s="37"/>
      <c r="Z151" s="37"/>
      <c r="AA151" s="37"/>
      <c r="AB151" s="37"/>
      <c r="AC151" s="37"/>
      <c r="AD151" s="37"/>
      <c r="AE151" s="37"/>
      <c r="AR151" s="187" t="s">
        <v>286</v>
      </c>
      <c r="AT151" s="187" t="s">
        <v>167</v>
      </c>
      <c r="AU151" s="187" t="s">
        <v>87</v>
      </c>
      <c r="AY151" s="20" t="s">
        <v>165</v>
      </c>
      <c r="BE151" s="188">
        <f>IF(N151="základní",J151,0)</f>
        <v>0</v>
      </c>
      <c r="BF151" s="188">
        <f>IF(N151="snížená",J151,0)</f>
        <v>0</v>
      </c>
      <c r="BG151" s="188">
        <f>IF(N151="zákl. přenesená",J151,0)</f>
        <v>0</v>
      </c>
      <c r="BH151" s="188">
        <f>IF(N151="sníž. přenesená",J151,0)</f>
        <v>0</v>
      </c>
      <c r="BI151" s="188">
        <f>IF(N151="nulová",J151,0)</f>
        <v>0</v>
      </c>
      <c r="BJ151" s="20" t="s">
        <v>85</v>
      </c>
      <c r="BK151" s="188">
        <f>ROUND(I151*H151,2)</f>
        <v>0</v>
      </c>
      <c r="BL151" s="20" t="s">
        <v>286</v>
      </c>
      <c r="BM151" s="187" t="s">
        <v>4250</v>
      </c>
    </row>
    <row r="152" spans="1:65" s="2" customFormat="1" ht="11.25">
      <c r="A152" s="37"/>
      <c r="B152" s="38"/>
      <c r="C152" s="39"/>
      <c r="D152" s="189" t="s">
        <v>174</v>
      </c>
      <c r="E152" s="39"/>
      <c r="F152" s="190" t="s">
        <v>4251</v>
      </c>
      <c r="G152" s="39"/>
      <c r="H152" s="39"/>
      <c r="I152" s="191"/>
      <c r="J152" s="39"/>
      <c r="K152" s="39"/>
      <c r="L152" s="42"/>
      <c r="M152" s="192"/>
      <c r="N152" s="193"/>
      <c r="O152" s="67"/>
      <c r="P152" s="67"/>
      <c r="Q152" s="67"/>
      <c r="R152" s="67"/>
      <c r="S152" s="67"/>
      <c r="T152" s="68"/>
      <c r="U152" s="37"/>
      <c r="V152" s="37"/>
      <c r="W152" s="37"/>
      <c r="X152" s="37"/>
      <c r="Y152" s="37"/>
      <c r="Z152" s="37"/>
      <c r="AA152" s="37"/>
      <c r="AB152" s="37"/>
      <c r="AC152" s="37"/>
      <c r="AD152" s="37"/>
      <c r="AE152" s="37"/>
      <c r="AT152" s="20" t="s">
        <v>174</v>
      </c>
      <c r="AU152" s="20" t="s">
        <v>87</v>
      </c>
    </row>
    <row r="153" spans="1:65" s="2" customFormat="1" ht="11.25">
      <c r="A153" s="37"/>
      <c r="B153" s="38"/>
      <c r="C153" s="39"/>
      <c r="D153" s="194" t="s">
        <v>176</v>
      </c>
      <c r="E153" s="39"/>
      <c r="F153" s="195" t="s">
        <v>4252</v>
      </c>
      <c r="G153" s="39"/>
      <c r="H153" s="39"/>
      <c r="I153" s="191"/>
      <c r="J153" s="39"/>
      <c r="K153" s="39"/>
      <c r="L153" s="42"/>
      <c r="M153" s="192"/>
      <c r="N153" s="193"/>
      <c r="O153" s="67"/>
      <c r="P153" s="67"/>
      <c r="Q153" s="67"/>
      <c r="R153" s="67"/>
      <c r="S153" s="67"/>
      <c r="T153" s="68"/>
      <c r="U153" s="37"/>
      <c r="V153" s="37"/>
      <c r="W153" s="37"/>
      <c r="X153" s="37"/>
      <c r="Y153" s="37"/>
      <c r="Z153" s="37"/>
      <c r="AA153" s="37"/>
      <c r="AB153" s="37"/>
      <c r="AC153" s="37"/>
      <c r="AD153" s="37"/>
      <c r="AE153" s="37"/>
      <c r="AT153" s="20" t="s">
        <v>176</v>
      </c>
      <c r="AU153" s="20" t="s">
        <v>87</v>
      </c>
    </row>
    <row r="154" spans="1:65" s="13" customFormat="1" ht="11.25">
      <c r="B154" s="196"/>
      <c r="C154" s="197"/>
      <c r="D154" s="189" t="s">
        <v>178</v>
      </c>
      <c r="E154" s="198" t="s">
        <v>21</v>
      </c>
      <c r="F154" s="199" t="s">
        <v>172</v>
      </c>
      <c r="G154" s="197"/>
      <c r="H154" s="200">
        <v>4</v>
      </c>
      <c r="I154" s="201"/>
      <c r="J154" s="197"/>
      <c r="K154" s="197"/>
      <c r="L154" s="202"/>
      <c r="M154" s="203"/>
      <c r="N154" s="204"/>
      <c r="O154" s="204"/>
      <c r="P154" s="204"/>
      <c r="Q154" s="204"/>
      <c r="R154" s="204"/>
      <c r="S154" s="204"/>
      <c r="T154" s="205"/>
      <c r="AT154" s="206" t="s">
        <v>178</v>
      </c>
      <c r="AU154" s="206" t="s">
        <v>87</v>
      </c>
      <c r="AV154" s="13" t="s">
        <v>87</v>
      </c>
      <c r="AW154" s="13" t="s">
        <v>38</v>
      </c>
      <c r="AX154" s="13" t="s">
        <v>85</v>
      </c>
      <c r="AY154" s="206" t="s">
        <v>165</v>
      </c>
    </row>
    <row r="155" spans="1:65" s="2" customFormat="1" ht="16.5" customHeight="1">
      <c r="A155" s="37"/>
      <c r="B155" s="38"/>
      <c r="C155" s="176" t="s">
        <v>280</v>
      </c>
      <c r="D155" s="176" t="s">
        <v>167</v>
      </c>
      <c r="E155" s="177" t="s">
        <v>4253</v>
      </c>
      <c r="F155" s="178" t="s">
        <v>4254</v>
      </c>
      <c r="G155" s="179" t="s">
        <v>189</v>
      </c>
      <c r="H155" s="180">
        <v>50.4</v>
      </c>
      <c r="I155" s="181"/>
      <c r="J155" s="182">
        <f>ROUND(I155*H155,2)</f>
        <v>0</v>
      </c>
      <c r="K155" s="178" t="s">
        <v>171</v>
      </c>
      <c r="L155" s="42"/>
      <c r="M155" s="183" t="s">
        <v>21</v>
      </c>
      <c r="N155" s="184" t="s">
        <v>48</v>
      </c>
      <c r="O155" s="67"/>
      <c r="P155" s="185">
        <f>O155*H155</f>
        <v>0</v>
      </c>
      <c r="Q155" s="185">
        <v>6.3000000000000003E-4</v>
      </c>
      <c r="R155" s="185">
        <f>Q155*H155</f>
        <v>3.1752000000000002E-2</v>
      </c>
      <c r="S155" s="185">
        <v>0</v>
      </c>
      <c r="T155" s="186">
        <f>S155*H155</f>
        <v>0</v>
      </c>
      <c r="U155" s="37"/>
      <c r="V155" s="37"/>
      <c r="W155" s="37"/>
      <c r="X155" s="37"/>
      <c r="Y155" s="37"/>
      <c r="Z155" s="37"/>
      <c r="AA155" s="37"/>
      <c r="AB155" s="37"/>
      <c r="AC155" s="37"/>
      <c r="AD155" s="37"/>
      <c r="AE155" s="37"/>
      <c r="AR155" s="187" t="s">
        <v>286</v>
      </c>
      <c r="AT155" s="187" t="s">
        <v>167</v>
      </c>
      <c r="AU155" s="187" t="s">
        <v>87</v>
      </c>
      <c r="AY155" s="20" t="s">
        <v>165</v>
      </c>
      <c r="BE155" s="188">
        <f>IF(N155="základní",J155,0)</f>
        <v>0</v>
      </c>
      <c r="BF155" s="188">
        <f>IF(N155="snížená",J155,0)</f>
        <v>0</v>
      </c>
      <c r="BG155" s="188">
        <f>IF(N155="zákl. přenesená",J155,0)</f>
        <v>0</v>
      </c>
      <c r="BH155" s="188">
        <f>IF(N155="sníž. přenesená",J155,0)</f>
        <v>0</v>
      </c>
      <c r="BI155" s="188">
        <f>IF(N155="nulová",J155,0)</f>
        <v>0</v>
      </c>
      <c r="BJ155" s="20" t="s">
        <v>85</v>
      </c>
      <c r="BK155" s="188">
        <f>ROUND(I155*H155,2)</f>
        <v>0</v>
      </c>
      <c r="BL155" s="20" t="s">
        <v>286</v>
      </c>
      <c r="BM155" s="187" t="s">
        <v>4255</v>
      </c>
    </row>
    <row r="156" spans="1:65" s="2" customFormat="1" ht="11.25">
      <c r="A156" s="37"/>
      <c r="B156" s="38"/>
      <c r="C156" s="39"/>
      <c r="D156" s="189" t="s">
        <v>174</v>
      </c>
      <c r="E156" s="39"/>
      <c r="F156" s="190" t="s">
        <v>4256</v>
      </c>
      <c r="G156" s="39"/>
      <c r="H156" s="39"/>
      <c r="I156" s="191"/>
      <c r="J156" s="39"/>
      <c r="K156" s="39"/>
      <c r="L156" s="42"/>
      <c r="M156" s="192"/>
      <c r="N156" s="193"/>
      <c r="O156" s="67"/>
      <c r="P156" s="67"/>
      <c r="Q156" s="67"/>
      <c r="R156" s="67"/>
      <c r="S156" s="67"/>
      <c r="T156" s="68"/>
      <c r="U156" s="37"/>
      <c r="V156" s="37"/>
      <c r="W156" s="37"/>
      <c r="X156" s="37"/>
      <c r="Y156" s="37"/>
      <c r="Z156" s="37"/>
      <c r="AA156" s="37"/>
      <c r="AB156" s="37"/>
      <c r="AC156" s="37"/>
      <c r="AD156" s="37"/>
      <c r="AE156" s="37"/>
      <c r="AT156" s="20" t="s">
        <v>174</v>
      </c>
      <c r="AU156" s="20" t="s">
        <v>87</v>
      </c>
    </row>
    <row r="157" spans="1:65" s="2" customFormat="1" ht="11.25">
      <c r="A157" s="37"/>
      <c r="B157" s="38"/>
      <c r="C157" s="39"/>
      <c r="D157" s="194" t="s">
        <v>176</v>
      </c>
      <c r="E157" s="39"/>
      <c r="F157" s="195" t="s">
        <v>4257</v>
      </c>
      <c r="G157" s="39"/>
      <c r="H157" s="39"/>
      <c r="I157" s="191"/>
      <c r="J157" s="39"/>
      <c r="K157" s="39"/>
      <c r="L157" s="42"/>
      <c r="M157" s="192"/>
      <c r="N157" s="193"/>
      <c r="O157" s="67"/>
      <c r="P157" s="67"/>
      <c r="Q157" s="67"/>
      <c r="R157" s="67"/>
      <c r="S157" s="67"/>
      <c r="T157" s="68"/>
      <c r="U157" s="37"/>
      <c r="V157" s="37"/>
      <c r="W157" s="37"/>
      <c r="X157" s="37"/>
      <c r="Y157" s="37"/>
      <c r="Z157" s="37"/>
      <c r="AA157" s="37"/>
      <c r="AB157" s="37"/>
      <c r="AC157" s="37"/>
      <c r="AD157" s="37"/>
      <c r="AE157" s="37"/>
      <c r="AT157" s="20" t="s">
        <v>176</v>
      </c>
      <c r="AU157" s="20" t="s">
        <v>87</v>
      </c>
    </row>
    <row r="158" spans="1:65" s="13" customFormat="1" ht="11.25">
      <c r="B158" s="196"/>
      <c r="C158" s="197"/>
      <c r="D158" s="189" t="s">
        <v>178</v>
      </c>
      <c r="E158" s="198" t="s">
        <v>21</v>
      </c>
      <c r="F158" s="199" t="s">
        <v>4258</v>
      </c>
      <c r="G158" s="197"/>
      <c r="H158" s="200">
        <v>50.4</v>
      </c>
      <c r="I158" s="201"/>
      <c r="J158" s="197"/>
      <c r="K158" s="197"/>
      <c r="L158" s="202"/>
      <c r="M158" s="203"/>
      <c r="N158" s="204"/>
      <c r="O158" s="204"/>
      <c r="P158" s="204"/>
      <c r="Q158" s="204"/>
      <c r="R158" s="204"/>
      <c r="S158" s="204"/>
      <c r="T158" s="205"/>
      <c r="AT158" s="206" t="s">
        <v>178</v>
      </c>
      <c r="AU158" s="206" t="s">
        <v>87</v>
      </c>
      <c r="AV158" s="13" t="s">
        <v>87</v>
      </c>
      <c r="AW158" s="13" t="s">
        <v>38</v>
      </c>
      <c r="AX158" s="13" t="s">
        <v>85</v>
      </c>
      <c r="AY158" s="206" t="s">
        <v>165</v>
      </c>
    </row>
    <row r="159" spans="1:65" s="2" customFormat="1" ht="16.5" customHeight="1">
      <c r="A159" s="37"/>
      <c r="B159" s="38"/>
      <c r="C159" s="176" t="s">
        <v>286</v>
      </c>
      <c r="D159" s="176" t="s">
        <v>167</v>
      </c>
      <c r="E159" s="177" t="s">
        <v>4259</v>
      </c>
      <c r="F159" s="178" t="s">
        <v>4260</v>
      </c>
      <c r="G159" s="179" t="s">
        <v>189</v>
      </c>
      <c r="H159" s="180">
        <v>16.8</v>
      </c>
      <c r="I159" s="181"/>
      <c r="J159" s="182">
        <f>ROUND(I159*H159,2)</f>
        <v>0</v>
      </c>
      <c r="K159" s="178" t="s">
        <v>171</v>
      </c>
      <c r="L159" s="42"/>
      <c r="M159" s="183" t="s">
        <v>21</v>
      </c>
      <c r="N159" s="184" t="s">
        <v>48</v>
      </c>
      <c r="O159" s="67"/>
      <c r="P159" s="185">
        <f>O159*H159</f>
        <v>0</v>
      </c>
      <c r="Q159" s="185">
        <v>1.2999999999999999E-3</v>
      </c>
      <c r="R159" s="185">
        <f>Q159*H159</f>
        <v>2.1839999999999998E-2</v>
      </c>
      <c r="S159" s="185">
        <v>0</v>
      </c>
      <c r="T159" s="186">
        <f>S159*H159</f>
        <v>0</v>
      </c>
      <c r="U159" s="37"/>
      <c r="V159" s="37"/>
      <c r="W159" s="37"/>
      <c r="X159" s="37"/>
      <c r="Y159" s="37"/>
      <c r="Z159" s="37"/>
      <c r="AA159" s="37"/>
      <c r="AB159" s="37"/>
      <c r="AC159" s="37"/>
      <c r="AD159" s="37"/>
      <c r="AE159" s="37"/>
      <c r="AR159" s="187" t="s">
        <v>286</v>
      </c>
      <c r="AT159" s="187" t="s">
        <v>167</v>
      </c>
      <c r="AU159" s="187" t="s">
        <v>87</v>
      </c>
      <c r="AY159" s="20" t="s">
        <v>165</v>
      </c>
      <c r="BE159" s="188">
        <f>IF(N159="základní",J159,0)</f>
        <v>0</v>
      </c>
      <c r="BF159" s="188">
        <f>IF(N159="snížená",J159,0)</f>
        <v>0</v>
      </c>
      <c r="BG159" s="188">
        <f>IF(N159="zákl. přenesená",J159,0)</f>
        <v>0</v>
      </c>
      <c r="BH159" s="188">
        <f>IF(N159="sníž. přenesená",J159,0)</f>
        <v>0</v>
      </c>
      <c r="BI159" s="188">
        <f>IF(N159="nulová",J159,0)</f>
        <v>0</v>
      </c>
      <c r="BJ159" s="20" t="s">
        <v>85</v>
      </c>
      <c r="BK159" s="188">
        <f>ROUND(I159*H159,2)</f>
        <v>0</v>
      </c>
      <c r="BL159" s="20" t="s">
        <v>286</v>
      </c>
      <c r="BM159" s="187" t="s">
        <v>4261</v>
      </c>
    </row>
    <row r="160" spans="1:65" s="2" customFormat="1" ht="11.25">
      <c r="A160" s="37"/>
      <c r="B160" s="38"/>
      <c r="C160" s="39"/>
      <c r="D160" s="189" t="s">
        <v>174</v>
      </c>
      <c r="E160" s="39"/>
      <c r="F160" s="190" t="s">
        <v>4262</v>
      </c>
      <c r="G160" s="39"/>
      <c r="H160" s="39"/>
      <c r="I160" s="191"/>
      <c r="J160" s="39"/>
      <c r="K160" s="39"/>
      <c r="L160" s="42"/>
      <c r="M160" s="192"/>
      <c r="N160" s="193"/>
      <c r="O160" s="67"/>
      <c r="P160" s="67"/>
      <c r="Q160" s="67"/>
      <c r="R160" s="67"/>
      <c r="S160" s="67"/>
      <c r="T160" s="68"/>
      <c r="U160" s="37"/>
      <c r="V160" s="37"/>
      <c r="W160" s="37"/>
      <c r="X160" s="37"/>
      <c r="Y160" s="37"/>
      <c r="Z160" s="37"/>
      <c r="AA160" s="37"/>
      <c r="AB160" s="37"/>
      <c r="AC160" s="37"/>
      <c r="AD160" s="37"/>
      <c r="AE160" s="37"/>
      <c r="AT160" s="20" t="s">
        <v>174</v>
      </c>
      <c r="AU160" s="20" t="s">
        <v>87</v>
      </c>
    </row>
    <row r="161" spans="1:65" s="2" customFormat="1" ht="11.25">
      <c r="A161" s="37"/>
      <c r="B161" s="38"/>
      <c r="C161" s="39"/>
      <c r="D161" s="194" t="s">
        <v>176</v>
      </c>
      <c r="E161" s="39"/>
      <c r="F161" s="195" t="s">
        <v>4263</v>
      </c>
      <c r="G161" s="39"/>
      <c r="H161" s="39"/>
      <c r="I161" s="191"/>
      <c r="J161" s="39"/>
      <c r="K161" s="39"/>
      <c r="L161" s="42"/>
      <c r="M161" s="192"/>
      <c r="N161" s="193"/>
      <c r="O161" s="67"/>
      <c r="P161" s="67"/>
      <c r="Q161" s="67"/>
      <c r="R161" s="67"/>
      <c r="S161" s="67"/>
      <c r="T161" s="68"/>
      <c r="U161" s="37"/>
      <c r="V161" s="37"/>
      <c r="W161" s="37"/>
      <c r="X161" s="37"/>
      <c r="Y161" s="37"/>
      <c r="Z161" s="37"/>
      <c r="AA161" s="37"/>
      <c r="AB161" s="37"/>
      <c r="AC161" s="37"/>
      <c r="AD161" s="37"/>
      <c r="AE161" s="37"/>
      <c r="AT161" s="20" t="s">
        <v>176</v>
      </c>
      <c r="AU161" s="20" t="s">
        <v>87</v>
      </c>
    </row>
    <row r="162" spans="1:65" s="13" customFormat="1" ht="11.25">
      <c r="B162" s="196"/>
      <c r="C162" s="197"/>
      <c r="D162" s="189" t="s">
        <v>178</v>
      </c>
      <c r="E162" s="198" t="s">
        <v>21</v>
      </c>
      <c r="F162" s="199" t="s">
        <v>4264</v>
      </c>
      <c r="G162" s="197"/>
      <c r="H162" s="200">
        <v>16.8</v>
      </c>
      <c r="I162" s="201"/>
      <c r="J162" s="197"/>
      <c r="K162" s="197"/>
      <c r="L162" s="202"/>
      <c r="M162" s="203"/>
      <c r="N162" s="204"/>
      <c r="O162" s="204"/>
      <c r="P162" s="204"/>
      <c r="Q162" s="204"/>
      <c r="R162" s="204"/>
      <c r="S162" s="204"/>
      <c r="T162" s="205"/>
      <c r="AT162" s="206" t="s">
        <v>178</v>
      </c>
      <c r="AU162" s="206" t="s">
        <v>87</v>
      </c>
      <c r="AV162" s="13" t="s">
        <v>87</v>
      </c>
      <c r="AW162" s="13" t="s">
        <v>38</v>
      </c>
      <c r="AX162" s="13" t="s">
        <v>85</v>
      </c>
      <c r="AY162" s="206" t="s">
        <v>165</v>
      </c>
    </row>
    <row r="163" spans="1:65" s="2" customFormat="1" ht="16.5" customHeight="1">
      <c r="A163" s="37"/>
      <c r="B163" s="38"/>
      <c r="C163" s="176" t="s">
        <v>295</v>
      </c>
      <c r="D163" s="176" t="s">
        <v>167</v>
      </c>
      <c r="E163" s="177" t="s">
        <v>4265</v>
      </c>
      <c r="F163" s="178" t="s">
        <v>4266</v>
      </c>
      <c r="G163" s="179" t="s">
        <v>189</v>
      </c>
      <c r="H163" s="180">
        <v>72.45</v>
      </c>
      <c r="I163" s="181"/>
      <c r="J163" s="182">
        <f>ROUND(I163*H163,2)</f>
        <v>0</v>
      </c>
      <c r="K163" s="178" t="s">
        <v>171</v>
      </c>
      <c r="L163" s="42"/>
      <c r="M163" s="183" t="s">
        <v>21</v>
      </c>
      <c r="N163" s="184" t="s">
        <v>48</v>
      </c>
      <c r="O163" s="67"/>
      <c r="P163" s="185">
        <f>O163*H163</f>
        <v>0</v>
      </c>
      <c r="Q163" s="185">
        <v>4.2999999999999999E-4</v>
      </c>
      <c r="R163" s="185">
        <f>Q163*H163</f>
        <v>3.1153500000000001E-2</v>
      </c>
      <c r="S163" s="185">
        <v>0</v>
      </c>
      <c r="T163" s="186">
        <f>S163*H163</f>
        <v>0</v>
      </c>
      <c r="U163" s="37"/>
      <c r="V163" s="37"/>
      <c r="W163" s="37"/>
      <c r="X163" s="37"/>
      <c r="Y163" s="37"/>
      <c r="Z163" s="37"/>
      <c r="AA163" s="37"/>
      <c r="AB163" s="37"/>
      <c r="AC163" s="37"/>
      <c r="AD163" s="37"/>
      <c r="AE163" s="37"/>
      <c r="AR163" s="187" t="s">
        <v>286</v>
      </c>
      <c r="AT163" s="187" t="s">
        <v>167</v>
      </c>
      <c r="AU163" s="187" t="s">
        <v>87</v>
      </c>
      <c r="AY163" s="20" t="s">
        <v>165</v>
      </c>
      <c r="BE163" s="188">
        <f>IF(N163="základní",J163,0)</f>
        <v>0</v>
      </c>
      <c r="BF163" s="188">
        <f>IF(N163="snížená",J163,0)</f>
        <v>0</v>
      </c>
      <c r="BG163" s="188">
        <f>IF(N163="zákl. přenesená",J163,0)</f>
        <v>0</v>
      </c>
      <c r="BH163" s="188">
        <f>IF(N163="sníž. přenesená",J163,0)</f>
        <v>0</v>
      </c>
      <c r="BI163" s="188">
        <f>IF(N163="nulová",J163,0)</f>
        <v>0</v>
      </c>
      <c r="BJ163" s="20" t="s">
        <v>85</v>
      </c>
      <c r="BK163" s="188">
        <f>ROUND(I163*H163,2)</f>
        <v>0</v>
      </c>
      <c r="BL163" s="20" t="s">
        <v>286</v>
      </c>
      <c r="BM163" s="187" t="s">
        <v>4267</v>
      </c>
    </row>
    <row r="164" spans="1:65" s="2" customFormat="1" ht="11.25">
      <c r="A164" s="37"/>
      <c r="B164" s="38"/>
      <c r="C164" s="39"/>
      <c r="D164" s="189" t="s">
        <v>174</v>
      </c>
      <c r="E164" s="39"/>
      <c r="F164" s="190" t="s">
        <v>4268</v>
      </c>
      <c r="G164" s="39"/>
      <c r="H164" s="39"/>
      <c r="I164" s="191"/>
      <c r="J164" s="39"/>
      <c r="K164" s="39"/>
      <c r="L164" s="42"/>
      <c r="M164" s="192"/>
      <c r="N164" s="193"/>
      <c r="O164" s="67"/>
      <c r="P164" s="67"/>
      <c r="Q164" s="67"/>
      <c r="R164" s="67"/>
      <c r="S164" s="67"/>
      <c r="T164" s="68"/>
      <c r="U164" s="37"/>
      <c r="V164" s="37"/>
      <c r="W164" s="37"/>
      <c r="X164" s="37"/>
      <c r="Y164" s="37"/>
      <c r="Z164" s="37"/>
      <c r="AA164" s="37"/>
      <c r="AB164" s="37"/>
      <c r="AC164" s="37"/>
      <c r="AD164" s="37"/>
      <c r="AE164" s="37"/>
      <c r="AT164" s="20" t="s">
        <v>174</v>
      </c>
      <c r="AU164" s="20" t="s">
        <v>87</v>
      </c>
    </row>
    <row r="165" spans="1:65" s="2" customFormat="1" ht="11.25">
      <c r="A165" s="37"/>
      <c r="B165" s="38"/>
      <c r="C165" s="39"/>
      <c r="D165" s="194" t="s">
        <v>176</v>
      </c>
      <c r="E165" s="39"/>
      <c r="F165" s="195" t="s">
        <v>4269</v>
      </c>
      <c r="G165" s="39"/>
      <c r="H165" s="39"/>
      <c r="I165" s="191"/>
      <c r="J165" s="39"/>
      <c r="K165" s="39"/>
      <c r="L165" s="42"/>
      <c r="M165" s="192"/>
      <c r="N165" s="193"/>
      <c r="O165" s="67"/>
      <c r="P165" s="67"/>
      <c r="Q165" s="67"/>
      <c r="R165" s="67"/>
      <c r="S165" s="67"/>
      <c r="T165" s="68"/>
      <c r="U165" s="37"/>
      <c r="V165" s="37"/>
      <c r="W165" s="37"/>
      <c r="X165" s="37"/>
      <c r="Y165" s="37"/>
      <c r="Z165" s="37"/>
      <c r="AA165" s="37"/>
      <c r="AB165" s="37"/>
      <c r="AC165" s="37"/>
      <c r="AD165" s="37"/>
      <c r="AE165" s="37"/>
      <c r="AT165" s="20" t="s">
        <v>176</v>
      </c>
      <c r="AU165" s="20" t="s">
        <v>87</v>
      </c>
    </row>
    <row r="166" spans="1:65" s="13" customFormat="1" ht="11.25">
      <c r="B166" s="196"/>
      <c r="C166" s="197"/>
      <c r="D166" s="189" t="s">
        <v>178</v>
      </c>
      <c r="E166" s="198" t="s">
        <v>21</v>
      </c>
      <c r="F166" s="199" t="s">
        <v>4270</v>
      </c>
      <c r="G166" s="197"/>
      <c r="H166" s="200">
        <v>72.45</v>
      </c>
      <c r="I166" s="201"/>
      <c r="J166" s="197"/>
      <c r="K166" s="197"/>
      <c r="L166" s="202"/>
      <c r="M166" s="203"/>
      <c r="N166" s="204"/>
      <c r="O166" s="204"/>
      <c r="P166" s="204"/>
      <c r="Q166" s="204"/>
      <c r="R166" s="204"/>
      <c r="S166" s="204"/>
      <c r="T166" s="205"/>
      <c r="AT166" s="206" t="s">
        <v>178</v>
      </c>
      <c r="AU166" s="206" t="s">
        <v>87</v>
      </c>
      <c r="AV166" s="13" t="s">
        <v>87</v>
      </c>
      <c r="AW166" s="13" t="s">
        <v>38</v>
      </c>
      <c r="AX166" s="13" t="s">
        <v>85</v>
      </c>
      <c r="AY166" s="206" t="s">
        <v>165</v>
      </c>
    </row>
    <row r="167" spans="1:65" s="2" customFormat="1" ht="16.5" customHeight="1">
      <c r="A167" s="37"/>
      <c r="B167" s="38"/>
      <c r="C167" s="176" t="s">
        <v>301</v>
      </c>
      <c r="D167" s="176" t="s">
        <v>167</v>
      </c>
      <c r="E167" s="177" t="s">
        <v>4271</v>
      </c>
      <c r="F167" s="178" t="s">
        <v>4272</v>
      </c>
      <c r="G167" s="179" t="s">
        <v>189</v>
      </c>
      <c r="H167" s="180">
        <v>24.15</v>
      </c>
      <c r="I167" s="181"/>
      <c r="J167" s="182">
        <f>ROUND(I167*H167,2)</f>
        <v>0</v>
      </c>
      <c r="K167" s="178" t="s">
        <v>171</v>
      </c>
      <c r="L167" s="42"/>
      <c r="M167" s="183" t="s">
        <v>21</v>
      </c>
      <c r="N167" s="184" t="s">
        <v>48</v>
      </c>
      <c r="O167" s="67"/>
      <c r="P167" s="185">
        <f>O167*H167</f>
        <v>0</v>
      </c>
      <c r="Q167" s="185">
        <v>5.0000000000000001E-4</v>
      </c>
      <c r="R167" s="185">
        <f>Q167*H167</f>
        <v>1.2074999999999999E-2</v>
      </c>
      <c r="S167" s="185">
        <v>0</v>
      </c>
      <c r="T167" s="186">
        <f>S167*H167</f>
        <v>0</v>
      </c>
      <c r="U167" s="37"/>
      <c r="V167" s="37"/>
      <c r="W167" s="37"/>
      <c r="X167" s="37"/>
      <c r="Y167" s="37"/>
      <c r="Z167" s="37"/>
      <c r="AA167" s="37"/>
      <c r="AB167" s="37"/>
      <c r="AC167" s="37"/>
      <c r="AD167" s="37"/>
      <c r="AE167" s="37"/>
      <c r="AR167" s="187" t="s">
        <v>286</v>
      </c>
      <c r="AT167" s="187" t="s">
        <v>167</v>
      </c>
      <c r="AU167" s="187" t="s">
        <v>87</v>
      </c>
      <c r="AY167" s="20" t="s">
        <v>165</v>
      </c>
      <c r="BE167" s="188">
        <f>IF(N167="základní",J167,0)</f>
        <v>0</v>
      </c>
      <c r="BF167" s="188">
        <f>IF(N167="snížená",J167,0)</f>
        <v>0</v>
      </c>
      <c r="BG167" s="188">
        <f>IF(N167="zákl. přenesená",J167,0)</f>
        <v>0</v>
      </c>
      <c r="BH167" s="188">
        <f>IF(N167="sníž. přenesená",J167,0)</f>
        <v>0</v>
      </c>
      <c r="BI167" s="188">
        <f>IF(N167="nulová",J167,0)</f>
        <v>0</v>
      </c>
      <c r="BJ167" s="20" t="s">
        <v>85</v>
      </c>
      <c r="BK167" s="188">
        <f>ROUND(I167*H167,2)</f>
        <v>0</v>
      </c>
      <c r="BL167" s="20" t="s">
        <v>286</v>
      </c>
      <c r="BM167" s="187" t="s">
        <v>4273</v>
      </c>
    </row>
    <row r="168" spans="1:65" s="2" customFormat="1" ht="11.25">
      <c r="A168" s="37"/>
      <c r="B168" s="38"/>
      <c r="C168" s="39"/>
      <c r="D168" s="189" t="s">
        <v>174</v>
      </c>
      <c r="E168" s="39"/>
      <c r="F168" s="190" t="s">
        <v>4274</v>
      </c>
      <c r="G168" s="39"/>
      <c r="H168" s="39"/>
      <c r="I168" s="191"/>
      <c r="J168" s="39"/>
      <c r="K168" s="39"/>
      <c r="L168" s="42"/>
      <c r="M168" s="192"/>
      <c r="N168" s="193"/>
      <c r="O168" s="67"/>
      <c r="P168" s="67"/>
      <c r="Q168" s="67"/>
      <c r="R168" s="67"/>
      <c r="S168" s="67"/>
      <c r="T168" s="68"/>
      <c r="U168" s="37"/>
      <c r="V168" s="37"/>
      <c r="W168" s="37"/>
      <c r="X168" s="37"/>
      <c r="Y168" s="37"/>
      <c r="Z168" s="37"/>
      <c r="AA168" s="37"/>
      <c r="AB168" s="37"/>
      <c r="AC168" s="37"/>
      <c r="AD168" s="37"/>
      <c r="AE168" s="37"/>
      <c r="AT168" s="20" t="s">
        <v>174</v>
      </c>
      <c r="AU168" s="20" t="s">
        <v>87</v>
      </c>
    </row>
    <row r="169" spans="1:65" s="2" customFormat="1" ht="11.25">
      <c r="A169" s="37"/>
      <c r="B169" s="38"/>
      <c r="C169" s="39"/>
      <c r="D169" s="194" t="s">
        <v>176</v>
      </c>
      <c r="E169" s="39"/>
      <c r="F169" s="195" t="s">
        <v>4275</v>
      </c>
      <c r="G169" s="39"/>
      <c r="H169" s="39"/>
      <c r="I169" s="191"/>
      <c r="J169" s="39"/>
      <c r="K169" s="39"/>
      <c r="L169" s="42"/>
      <c r="M169" s="192"/>
      <c r="N169" s="193"/>
      <c r="O169" s="67"/>
      <c r="P169" s="67"/>
      <c r="Q169" s="67"/>
      <c r="R169" s="67"/>
      <c r="S169" s="67"/>
      <c r="T169" s="68"/>
      <c r="U169" s="37"/>
      <c r="V169" s="37"/>
      <c r="W169" s="37"/>
      <c r="X169" s="37"/>
      <c r="Y169" s="37"/>
      <c r="Z169" s="37"/>
      <c r="AA169" s="37"/>
      <c r="AB169" s="37"/>
      <c r="AC169" s="37"/>
      <c r="AD169" s="37"/>
      <c r="AE169" s="37"/>
      <c r="AT169" s="20" t="s">
        <v>176</v>
      </c>
      <c r="AU169" s="20" t="s">
        <v>87</v>
      </c>
    </row>
    <row r="170" spans="1:65" s="13" customFormat="1" ht="11.25">
      <c r="B170" s="196"/>
      <c r="C170" s="197"/>
      <c r="D170" s="189" t="s">
        <v>178</v>
      </c>
      <c r="E170" s="198" t="s">
        <v>21</v>
      </c>
      <c r="F170" s="199" t="s">
        <v>4276</v>
      </c>
      <c r="G170" s="197"/>
      <c r="H170" s="200">
        <v>24.15</v>
      </c>
      <c r="I170" s="201"/>
      <c r="J170" s="197"/>
      <c r="K170" s="197"/>
      <c r="L170" s="202"/>
      <c r="M170" s="203"/>
      <c r="N170" s="204"/>
      <c r="O170" s="204"/>
      <c r="P170" s="204"/>
      <c r="Q170" s="204"/>
      <c r="R170" s="204"/>
      <c r="S170" s="204"/>
      <c r="T170" s="205"/>
      <c r="AT170" s="206" t="s">
        <v>178</v>
      </c>
      <c r="AU170" s="206" t="s">
        <v>87</v>
      </c>
      <c r="AV170" s="13" t="s">
        <v>87</v>
      </c>
      <c r="AW170" s="13" t="s">
        <v>38</v>
      </c>
      <c r="AX170" s="13" t="s">
        <v>85</v>
      </c>
      <c r="AY170" s="206" t="s">
        <v>165</v>
      </c>
    </row>
    <row r="171" spans="1:65" s="2" customFormat="1" ht="16.5" customHeight="1">
      <c r="A171" s="37"/>
      <c r="B171" s="38"/>
      <c r="C171" s="176" t="s">
        <v>308</v>
      </c>
      <c r="D171" s="176" t="s">
        <v>167</v>
      </c>
      <c r="E171" s="177" t="s">
        <v>4277</v>
      </c>
      <c r="F171" s="178" t="s">
        <v>4278</v>
      </c>
      <c r="G171" s="179" t="s">
        <v>189</v>
      </c>
      <c r="H171" s="180">
        <v>18.899999999999999</v>
      </c>
      <c r="I171" s="181"/>
      <c r="J171" s="182">
        <f>ROUND(I171*H171,2)</f>
        <v>0</v>
      </c>
      <c r="K171" s="178" t="s">
        <v>171</v>
      </c>
      <c r="L171" s="42"/>
      <c r="M171" s="183" t="s">
        <v>21</v>
      </c>
      <c r="N171" s="184" t="s">
        <v>48</v>
      </c>
      <c r="O171" s="67"/>
      <c r="P171" s="185">
        <f>O171*H171</f>
        <v>0</v>
      </c>
      <c r="Q171" s="185">
        <v>1.5299999999999999E-3</v>
      </c>
      <c r="R171" s="185">
        <f>Q171*H171</f>
        <v>2.8916999999999995E-2</v>
      </c>
      <c r="S171" s="185">
        <v>0</v>
      </c>
      <c r="T171" s="186">
        <f>S171*H171</f>
        <v>0</v>
      </c>
      <c r="U171" s="37"/>
      <c r="V171" s="37"/>
      <c r="W171" s="37"/>
      <c r="X171" s="37"/>
      <c r="Y171" s="37"/>
      <c r="Z171" s="37"/>
      <c r="AA171" s="37"/>
      <c r="AB171" s="37"/>
      <c r="AC171" s="37"/>
      <c r="AD171" s="37"/>
      <c r="AE171" s="37"/>
      <c r="AR171" s="187" t="s">
        <v>286</v>
      </c>
      <c r="AT171" s="187" t="s">
        <v>167</v>
      </c>
      <c r="AU171" s="187" t="s">
        <v>87</v>
      </c>
      <c r="AY171" s="20" t="s">
        <v>165</v>
      </c>
      <c r="BE171" s="188">
        <f>IF(N171="základní",J171,0)</f>
        <v>0</v>
      </c>
      <c r="BF171" s="188">
        <f>IF(N171="snížená",J171,0)</f>
        <v>0</v>
      </c>
      <c r="BG171" s="188">
        <f>IF(N171="zákl. přenesená",J171,0)</f>
        <v>0</v>
      </c>
      <c r="BH171" s="188">
        <f>IF(N171="sníž. přenesená",J171,0)</f>
        <v>0</v>
      </c>
      <c r="BI171" s="188">
        <f>IF(N171="nulová",J171,0)</f>
        <v>0</v>
      </c>
      <c r="BJ171" s="20" t="s">
        <v>85</v>
      </c>
      <c r="BK171" s="188">
        <f>ROUND(I171*H171,2)</f>
        <v>0</v>
      </c>
      <c r="BL171" s="20" t="s">
        <v>286</v>
      </c>
      <c r="BM171" s="187" t="s">
        <v>4279</v>
      </c>
    </row>
    <row r="172" spans="1:65" s="2" customFormat="1" ht="11.25">
      <c r="A172" s="37"/>
      <c r="B172" s="38"/>
      <c r="C172" s="39"/>
      <c r="D172" s="189" t="s">
        <v>174</v>
      </c>
      <c r="E172" s="39"/>
      <c r="F172" s="190" t="s">
        <v>4280</v>
      </c>
      <c r="G172" s="39"/>
      <c r="H172" s="39"/>
      <c r="I172" s="191"/>
      <c r="J172" s="39"/>
      <c r="K172" s="39"/>
      <c r="L172" s="42"/>
      <c r="M172" s="192"/>
      <c r="N172" s="193"/>
      <c r="O172" s="67"/>
      <c r="P172" s="67"/>
      <c r="Q172" s="67"/>
      <c r="R172" s="67"/>
      <c r="S172" s="67"/>
      <c r="T172" s="68"/>
      <c r="U172" s="37"/>
      <c r="V172" s="37"/>
      <c r="W172" s="37"/>
      <c r="X172" s="37"/>
      <c r="Y172" s="37"/>
      <c r="Z172" s="37"/>
      <c r="AA172" s="37"/>
      <c r="AB172" s="37"/>
      <c r="AC172" s="37"/>
      <c r="AD172" s="37"/>
      <c r="AE172" s="37"/>
      <c r="AT172" s="20" t="s">
        <v>174</v>
      </c>
      <c r="AU172" s="20" t="s">
        <v>87</v>
      </c>
    </row>
    <row r="173" spans="1:65" s="2" customFormat="1" ht="11.25">
      <c r="A173" s="37"/>
      <c r="B173" s="38"/>
      <c r="C173" s="39"/>
      <c r="D173" s="194" t="s">
        <v>176</v>
      </c>
      <c r="E173" s="39"/>
      <c r="F173" s="195" t="s">
        <v>4281</v>
      </c>
      <c r="G173" s="39"/>
      <c r="H173" s="39"/>
      <c r="I173" s="191"/>
      <c r="J173" s="39"/>
      <c r="K173" s="39"/>
      <c r="L173" s="42"/>
      <c r="M173" s="192"/>
      <c r="N173" s="193"/>
      <c r="O173" s="67"/>
      <c r="P173" s="67"/>
      <c r="Q173" s="67"/>
      <c r="R173" s="67"/>
      <c r="S173" s="67"/>
      <c r="T173" s="68"/>
      <c r="U173" s="37"/>
      <c r="V173" s="37"/>
      <c r="W173" s="37"/>
      <c r="X173" s="37"/>
      <c r="Y173" s="37"/>
      <c r="Z173" s="37"/>
      <c r="AA173" s="37"/>
      <c r="AB173" s="37"/>
      <c r="AC173" s="37"/>
      <c r="AD173" s="37"/>
      <c r="AE173" s="37"/>
      <c r="AT173" s="20" t="s">
        <v>176</v>
      </c>
      <c r="AU173" s="20" t="s">
        <v>87</v>
      </c>
    </row>
    <row r="174" spans="1:65" s="13" customFormat="1" ht="11.25">
      <c r="B174" s="196"/>
      <c r="C174" s="197"/>
      <c r="D174" s="189" t="s">
        <v>178</v>
      </c>
      <c r="E174" s="198" t="s">
        <v>21</v>
      </c>
      <c r="F174" s="199" t="s">
        <v>4282</v>
      </c>
      <c r="G174" s="197"/>
      <c r="H174" s="200">
        <v>18.899999999999999</v>
      </c>
      <c r="I174" s="201"/>
      <c r="J174" s="197"/>
      <c r="K174" s="197"/>
      <c r="L174" s="202"/>
      <c r="M174" s="203"/>
      <c r="N174" s="204"/>
      <c r="O174" s="204"/>
      <c r="P174" s="204"/>
      <c r="Q174" s="204"/>
      <c r="R174" s="204"/>
      <c r="S174" s="204"/>
      <c r="T174" s="205"/>
      <c r="AT174" s="206" t="s">
        <v>178</v>
      </c>
      <c r="AU174" s="206" t="s">
        <v>87</v>
      </c>
      <c r="AV174" s="13" t="s">
        <v>87</v>
      </c>
      <c r="AW174" s="13" t="s">
        <v>38</v>
      </c>
      <c r="AX174" s="13" t="s">
        <v>85</v>
      </c>
      <c r="AY174" s="206" t="s">
        <v>165</v>
      </c>
    </row>
    <row r="175" spans="1:65" s="2" customFormat="1" ht="16.5" customHeight="1">
      <c r="A175" s="37"/>
      <c r="B175" s="38"/>
      <c r="C175" s="176" t="s">
        <v>315</v>
      </c>
      <c r="D175" s="176" t="s">
        <v>167</v>
      </c>
      <c r="E175" s="177" t="s">
        <v>4283</v>
      </c>
      <c r="F175" s="178" t="s">
        <v>4284</v>
      </c>
      <c r="G175" s="179" t="s">
        <v>449</v>
      </c>
      <c r="H175" s="180">
        <v>2</v>
      </c>
      <c r="I175" s="181"/>
      <c r="J175" s="182">
        <f>ROUND(I175*H175,2)</f>
        <v>0</v>
      </c>
      <c r="K175" s="178" t="s">
        <v>171</v>
      </c>
      <c r="L175" s="42"/>
      <c r="M175" s="183" t="s">
        <v>21</v>
      </c>
      <c r="N175" s="184" t="s">
        <v>48</v>
      </c>
      <c r="O175" s="67"/>
      <c r="P175" s="185">
        <f>O175*H175</f>
        <v>0</v>
      </c>
      <c r="Q175" s="185">
        <v>3.4000000000000002E-4</v>
      </c>
      <c r="R175" s="185">
        <f>Q175*H175</f>
        <v>6.8000000000000005E-4</v>
      </c>
      <c r="S175" s="185">
        <v>0</v>
      </c>
      <c r="T175" s="186">
        <f>S175*H175</f>
        <v>0</v>
      </c>
      <c r="U175" s="37"/>
      <c r="V175" s="37"/>
      <c r="W175" s="37"/>
      <c r="X175" s="37"/>
      <c r="Y175" s="37"/>
      <c r="Z175" s="37"/>
      <c r="AA175" s="37"/>
      <c r="AB175" s="37"/>
      <c r="AC175" s="37"/>
      <c r="AD175" s="37"/>
      <c r="AE175" s="37"/>
      <c r="AR175" s="187" t="s">
        <v>286</v>
      </c>
      <c r="AT175" s="187" t="s">
        <v>167</v>
      </c>
      <c r="AU175" s="187" t="s">
        <v>87</v>
      </c>
      <c r="AY175" s="20" t="s">
        <v>165</v>
      </c>
      <c r="BE175" s="188">
        <f>IF(N175="základní",J175,0)</f>
        <v>0</v>
      </c>
      <c r="BF175" s="188">
        <f>IF(N175="snížená",J175,0)</f>
        <v>0</v>
      </c>
      <c r="BG175" s="188">
        <f>IF(N175="zákl. přenesená",J175,0)</f>
        <v>0</v>
      </c>
      <c r="BH175" s="188">
        <f>IF(N175="sníž. přenesená",J175,0)</f>
        <v>0</v>
      </c>
      <c r="BI175" s="188">
        <f>IF(N175="nulová",J175,0)</f>
        <v>0</v>
      </c>
      <c r="BJ175" s="20" t="s">
        <v>85</v>
      </c>
      <c r="BK175" s="188">
        <f>ROUND(I175*H175,2)</f>
        <v>0</v>
      </c>
      <c r="BL175" s="20" t="s">
        <v>286</v>
      </c>
      <c r="BM175" s="187" t="s">
        <v>4285</v>
      </c>
    </row>
    <row r="176" spans="1:65" s="2" customFormat="1" ht="11.25">
      <c r="A176" s="37"/>
      <c r="B176" s="38"/>
      <c r="C176" s="39"/>
      <c r="D176" s="189" t="s">
        <v>174</v>
      </c>
      <c r="E176" s="39"/>
      <c r="F176" s="190" t="s">
        <v>4286</v>
      </c>
      <c r="G176" s="39"/>
      <c r="H176" s="39"/>
      <c r="I176" s="191"/>
      <c r="J176" s="39"/>
      <c r="K176" s="39"/>
      <c r="L176" s="42"/>
      <c r="M176" s="192"/>
      <c r="N176" s="193"/>
      <c r="O176" s="67"/>
      <c r="P176" s="67"/>
      <c r="Q176" s="67"/>
      <c r="R176" s="67"/>
      <c r="S176" s="67"/>
      <c r="T176" s="68"/>
      <c r="U176" s="37"/>
      <c r="V176" s="37"/>
      <c r="W176" s="37"/>
      <c r="X176" s="37"/>
      <c r="Y176" s="37"/>
      <c r="Z176" s="37"/>
      <c r="AA176" s="37"/>
      <c r="AB176" s="37"/>
      <c r="AC176" s="37"/>
      <c r="AD176" s="37"/>
      <c r="AE176" s="37"/>
      <c r="AT176" s="20" t="s">
        <v>174</v>
      </c>
      <c r="AU176" s="20" t="s">
        <v>87</v>
      </c>
    </row>
    <row r="177" spans="1:65" s="2" customFormat="1" ht="11.25">
      <c r="A177" s="37"/>
      <c r="B177" s="38"/>
      <c r="C177" s="39"/>
      <c r="D177" s="194" t="s">
        <v>176</v>
      </c>
      <c r="E177" s="39"/>
      <c r="F177" s="195" t="s">
        <v>4287</v>
      </c>
      <c r="G177" s="39"/>
      <c r="H177" s="39"/>
      <c r="I177" s="191"/>
      <c r="J177" s="39"/>
      <c r="K177" s="39"/>
      <c r="L177" s="42"/>
      <c r="M177" s="192"/>
      <c r="N177" s="193"/>
      <c r="O177" s="67"/>
      <c r="P177" s="67"/>
      <c r="Q177" s="67"/>
      <c r="R177" s="67"/>
      <c r="S177" s="67"/>
      <c r="T177" s="68"/>
      <c r="U177" s="37"/>
      <c r="V177" s="37"/>
      <c r="W177" s="37"/>
      <c r="X177" s="37"/>
      <c r="Y177" s="37"/>
      <c r="Z177" s="37"/>
      <c r="AA177" s="37"/>
      <c r="AB177" s="37"/>
      <c r="AC177" s="37"/>
      <c r="AD177" s="37"/>
      <c r="AE177" s="37"/>
      <c r="AT177" s="20" t="s">
        <v>176</v>
      </c>
      <c r="AU177" s="20" t="s">
        <v>87</v>
      </c>
    </row>
    <row r="178" spans="1:65" s="13" customFormat="1" ht="11.25">
      <c r="B178" s="196"/>
      <c r="C178" s="197"/>
      <c r="D178" s="189" t="s">
        <v>178</v>
      </c>
      <c r="E178" s="198" t="s">
        <v>21</v>
      </c>
      <c r="F178" s="199" t="s">
        <v>87</v>
      </c>
      <c r="G178" s="197"/>
      <c r="H178" s="200">
        <v>2</v>
      </c>
      <c r="I178" s="201"/>
      <c r="J178" s="197"/>
      <c r="K178" s="197"/>
      <c r="L178" s="202"/>
      <c r="M178" s="203"/>
      <c r="N178" s="204"/>
      <c r="O178" s="204"/>
      <c r="P178" s="204"/>
      <c r="Q178" s="204"/>
      <c r="R178" s="204"/>
      <c r="S178" s="204"/>
      <c r="T178" s="205"/>
      <c r="AT178" s="206" t="s">
        <v>178</v>
      </c>
      <c r="AU178" s="206" t="s">
        <v>87</v>
      </c>
      <c r="AV178" s="13" t="s">
        <v>87</v>
      </c>
      <c r="AW178" s="13" t="s">
        <v>38</v>
      </c>
      <c r="AX178" s="13" t="s">
        <v>85</v>
      </c>
      <c r="AY178" s="206" t="s">
        <v>165</v>
      </c>
    </row>
    <row r="179" spans="1:65" s="2" customFormat="1" ht="24.2" customHeight="1">
      <c r="A179" s="37"/>
      <c r="B179" s="38"/>
      <c r="C179" s="176" t="s">
        <v>7</v>
      </c>
      <c r="D179" s="176" t="s">
        <v>167</v>
      </c>
      <c r="E179" s="177" t="s">
        <v>4288</v>
      </c>
      <c r="F179" s="178" t="s">
        <v>4289</v>
      </c>
      <c r="G179" s="179" t="s">
        <v>449</v>
      </c>
      <c r="H179" s="180">
        <v>2</v>
      </c>
      <c r="I179" s="181"/>
      <c r="J179" s="182">
        <f>ROUND(I179*H179,2)</f>
        <v>0</v>
      </c>
      <c r="K179" s="178" t="s">
        <v>171</v>
      </c>
      <c r="L179" s="42"/>
      <c r="M179" s="183" t="s">
        <v>21</v>
      </c>
      <c r="N179" s="184" t="s">
        <v>48</v>
      </c>
      <c r="O179" s="67"/>
      <c r="P179" s="185">
        <f>O179*H179</f>
        <v>0</v>
      </c>
      <c r="Q179" s="185">
        <v>1.5E-3</v>
      </c>
      <c r="R179" s="185">
        <f>Q179*H179</f>
        <v>3.0000000000000001E-3</v>
      </c>
      <c r="S179" s="185">
        <v>0</v>
      </c>
      <c r="T179" s="186">
        <f>S179*H179</f>
        <v>0</v>
      </c>
      <c r="U179" s="37"/>
      <c r="V179" s="37"/>
      <c r="W179" s="37"/>
      <c r="X179" s="37"/>
      <c r="Y179" s="37"/>
      <c r="Z179" s="37"/>
      <c r="AA179" s="37"/>
      <c r="AB179" s="37"/>
      <c r="AC179" s="37"/>
      <c r="AD179" s="37"/>
      <c r="AE179" s="37"/>
      <c r="AR179" s="187" t="s">
        <v>286</v>
      </c>
      <c r="AT179" s="187" t="s">
        <v>167</v>
      </c>
      <c r="AU179" s="187" t="s">
        <v>87</v>
      </c>
      <c r="AY179" s="20" t="s">
        <v>165</v>
      </c>
      <c r="BE179" s="188">
        <f>IF(N179="základní",J179,0)</f>
        <v>0</v>
      </c>
      <c r="BF179" s="188">
        <f>IF(N179="snížená",J179,0)</f>
        <v>0</v>
      </c>
      <c r="BG179" s="188">
        <f>IF(N179="zákl. přenesená",J179,0)</f>
        <v>0</v>
      </c>
      <c r="BH179" s="188">
        <f>IF(N179="sníž. přenesená",J179,0)</f>
        <v>0</v>
      </c>
      <c r="BI179" s="188">
        <f>IF(N179="nulová",J179,0)</f>
        <v>0</v>
      </c>
      <c r="BJ179" s="20" t="s">
        <v>85</v>
      </c>
      <c r="BK179" s="188">
        <f>ROUND(I179*H179,2)</f>
        <v>0</v>
      </c>
      <c r="BL179" s="20" t="s">
        <v>286</v>
      </c>
      <c r="BM179" s="187" t="s">
        <v>4290</v>
      </c>
    </row>
    <row r="180" spans="1:65" s="2" customFormat="1" ht="19.5">
      <c r="A180" s="37"/>
      <c r="B180" s="38"/>
      <c r="C180" s="39"/>
      <c r="D180" s="189" t="s">
        <v>174</v>
      </c>
      <c r="E180" s="39"/>
      <c r="F180" s="190" t="s">
        <v>4291</v>
      </c>
      <c r="G180" s="39"/>
      <c r="H180" s="39"/>
      <c r="I180" s="191"/>
      <c r="J180" s="39"/>
      <c r="K180" s="39"/>
      <c r="L180" s="42"/>
      <c r="M180" s="192"/>
      <c r="N180" s="193"/>
      <c r="O180" s="67"/>
      <c r="P180" s="67"/>
      <c r="Q180" s="67"/>
      <c r="R180" s="67"/>
      <c r="S180" s="67"/>
      <c r="T180" s="68"/>
      <c r="U180" s="37"/>
      <c r="V180" s="37"/>
      <c r="W180" s="37"/>
      <c r="X180" s="37"/>
      <c r="Y180" s="37"/>
      <c r="Z180" s="37"/>
      <c r="AA180" s="37"/>
      <c r="AB180" s="37"/>
      <c r="AC180" s="37"/>
      <c r="AD180" s="37"/>
      <c r="AE180" s="37"/>
      <c r="AT180" s="20" t="s">
        <v>174</v>
      </c>
      <c r="AU180" s="20" t="s">
        <v>87</v>
      </c>
    </row>
    <row r="181" spans="1:65" s="2" customFormat="1" ht="11.25">
      <c r="A181" s="37"/>
      <c r="B181" s="38"/>
      <c r="C181" s="39"/>
      <c r="D181" s="194" t="s">
        <v>176</v>
      </c>
      <c r="E181" s="39"/>
      <c r="F181" s="195" t="s">
        <v>4292</v>
      </c>
      <c r="G181" s="39"/>
      <c r="H181" s="39"/>
      <c r="I181" s="191"/>
      <c r="J181" s="39"/>
      <c r="K181" s="39"/>
      <c r="L181" s="42"/>
      <c r="M181" s="192"/>
      <c r="N181" s="193"/>
      <c r="O181" s="67"/>
      <c r="P181" s="67"/>
      <c r="Q181" s="67"/>
      <c r="R181" s="67"/>
      <c r="S181" s="67"/>
      <c r="T181" s="68"/>
      <c r="U181" s="37"/>
      <c r="V181" s="37"/>
      <c r="W181" s="37"/>
      <c r="X181" s="37"/>
      <c r="Y181" s="37"/>
      <c r="Z181" s="37"/>
      <c r="AA181" s="37"/>
      <c r="AB181" s="37"/>
      <c r="AC181" s="37"/>
      <c r="AD181" s="37"/>
      <c r="AE181" s="37"/>
      <c r="AT181" s="20" t="s">
        <v>176</v>
      </c>
      <c r="AU181" s="20" t="s">
        <v>87</v>
      </c>
    </row>
    <row r="182" spans="1:65" s="13" customFormat="1" ht="11.25">
      <c r="B182" s="196"/>
      <c r="C182" s="197"/>
      <c r="D182" s="189" t="s">
        <v>178</v>
      </c>
      <c r="E182" s="198" t="s">
        <v>21</v>
      </c>
      <c r="F182" s="199" t="s">
        <v>87</v>
      </c>
      <c r="G182" s="197"/>
      <c r="H182" s="200">
        <v>2</v>
      </c>
      <c r="I182" s="201"/>
      <c r="J182" s="197"/>
      <c r="K182" s="197"/>
      <c r="L182" s="202"/>
      <c r="M182" s="203"/>
      <c r="N182" s="204"/>
      <c r="O182" s="204"/>
      <c r="P182" s="204"/>
      <c r="Q182" s="204"/>
      <c r="R182" s="204"/>
      <c r="S182" s="204"/>
      <c r="T182" s="205"/>
      <c r="AT182" s="206" t="s">
        <v>178</v>
      </c>
      <c r="AU182" s="206" t="s">
        <v>87</v>
      </c>
      <c r="AV182" s="13" t="s">
        <v>87</v>
      </c>
      <c r="AW182" s="13" t="s">
        <v>38</v>
      </c>
      <c r="AX182" s="13" t="s">
        <v>85</v>
      </c>
      <c r="AY182" s="206" t="s">
        <v>165</v>
      </c>
    </row>
    <row r="183" spans="1:65" s="2" customFormat="1" ht="21.75" customHeight="1">
      <c r="A183" s="37"/>
      <c r="B183" s="38"/>
      <c r="C183" s="176" t="s">
        <v>327</v>
      </c>
      <c r="D183" s="176" t="s">
        <v>167</v>
      </c>
      <c r="E183" s="177" t="s">
        <v>4293</v>
      </c>
      <c r="F183" s="178" t="s">
        <v>4294</v>
      </c>
      <c r="G183" s="179" t="s">
        <v>189</v>
      </c>
      <c r="H183" s="180">
        <v>186.7</v>
      </c>
      <c r="I183" s="181"/>
      <c r="J183" s="182">
        <f>ROUND(I183*H183,2)</f>
        <v>0</v>
      </c>
      <c r="K183" s="178" t="s">
        <v>171</v>
      </c>
      <c r="L183" s="42"/>
      <c r="M183" s="183" t="s">
        <v>21</v>
      </c>
      <c r="N183" s="184" t="s">
        <v>48</v>
      </c>
      <c r="O183" s="67"/>
      <c r="P183" s="185">
        <f>O183*H183</f>
        <v>0</v>
      </c>
      <c r="Q183" s="185">
        <v>0</v>
      </c>
      <c r="R183" s="185">
        <f>Q183*H183</f>
        <v>0</v>
      </c>
      <c r="S183" s="185">
        <v>0</v>
      </c>
      <c r="T183" s="186">
        <f>S183*H183</f>
        <v>0</v>
      </c>
      <c r="U183" s="37"/>
      <c r="V183" s="37"/>
      <c r="W183" s="37"/>
      <c r="X183" s="37"/>
      <c r="Y183" s="37"/>
      <c r="Z183" s="37"/>
      <c r="AA183" s="37"/>
      <c r="AB183" s="37"/>
      <c r="AC183" s="37"/>
      <c r="AD183" s="37"/>
      <c r="AE183" s="37"/>
      <c r="AR183" s="187" t="s">
        <v>286</v>
      </c>
      <c r="AT183" s="187" t="s">
        <v>167</v>
      </c>
      <c r="AU183" s="187" t="s">
        <v>87</v>
      </c>
      <c r="AY183" s="20" t="s">
        <v>165</v>
      </c>
      <c r="BE183" s="188">
        <f>IF(N183="základní",J183,0)</f>
        <v>0</v>
      </c>
      <c r="BF183" s="188">
        <f>IF(N183="snížená",J183,0)</f>
        <v>0</v>
      </c>
      <c r="BG183" s="188">
        <f>IF(N183="zákl. přenesená",J183,0)</f>
        <v>0</v>
      </c>
      <c r="BH183" s="188">
        <f>IF(N183="sníž. přenesená",J183,0)</f>
        <v>0</v>
      </c>
      <c r="BI183" s="188">
        <f>IF(N183="nulová",J183,0)</f>
        <v>0</v>
      </c>
      <c r="BJ183" s="20" t="s">
        <v>85</v>
      </c>
      <c r="BK183" s="188">
        <f>ROUND(I183*H183,2)</f>
        <v>0</v>
      </c>
      <c r="BL183" s="20" t="s">
        <v>286</v>
      </c>
      <c r="BM183" s="187" t="s">
        <v>4295</v>
      </c>
    </row>
    <row r="184" spans="1:65" s="2" customFormat="1" ht="11.25">
      <c r="A184" s="37"/>
      <c r="B184" s="38"/>
      <c r="C184" s="39"/>
      <c r="D184" s="189" t="s">
        <v>174</v>
      </c>
      <c r="E184" s="39"/>
      <c r="F184" s="190" t="s">
        <v>4296</v>
      </c>
      <c r="G184" s="39"/>
      <c r="H184" s="39"/>
      <c r="I184" s="191"/>
      <c r="J184" s="39"/>
      <c r="K184" s="39"/>
      <c r="L184" s="42"/>
      <c r="M184" s="192"/>
      <c r="N184" s="193"/>
      <c r="O184" s="67"/>
      <c r="P184" s="67"/>
      <c r="Q184" s="67"/>
      <c r="R184" s="67"/>
      <c r="S184" s="67"/>
      <c r="T184" s="68"/>
      <c r="U184" s="37"/>
      <c r="V184" s="37"/>
      <c r="W184" s="37"/>
      <c r="X184" s="37"/>
      <c r="Y184" s="37"/>
      <c r="Z184" s="37"/>
      <c r="AA184" s="37"/>
      <c r="AB184" s="37"/>
      <c r="AC184" s="37"/>
      <c r="AD184" s="37"/>
      <c r="AE184" s="37"/>
      <c r="AT184" s="20" t="s">
        <v>174</v>
      </c>
      <c r="AU184" s="20" t="s">
        <v>87</v>
      </c>
    </row>
    <row r="185" spans="1:65" s="2" customFormat="1" ht="11.25">
      <c r="A185" s="37"/>
      <c r="B185" s="38"/>
      <c r="C185" s="39"/>
      <c r="D185" s="194" t="s">
        <v>176</v>
      </c>
      <c r="E185" s="39"/>
      <c r="F185" s="195" t="s">
        <v>4297</v>
      </c>
      <c r="G185" s="39"/>
      <c r="H185" s="39"/>
      <c r="I185" s="191"/>
      <c r="J185" s="39"/>
      <c r="K185" s="39"/>
      <c r="L185" s="42"/>
      <c r="M185" s="192"/>
      <c r="N185" s="193"/>
      <c r="O185" s="67"/>
      <c r="P185" s="67"/>
      <c r="Q185" s="67"/>
      <c r="R185" s="67"/>
      <c r="S185" s="67"/>
      <c r="T185" s="68"/>
      <c r="U185" s="37"/>
      <c r="V185" s="37"/>
      <c r="W185" s="37"/>
      <c r="X185" s="37"/>
      <c r="Y185" s="37"/>
      <c r="Z185" s="37"/>
      <c r="AA185" s="37"/>
      <c r="AB185" s="37"/>
      <c r="AC185" s="37"/>
      <c r="AD185" s="37"/>
      <c r="AE185" s="37"/>
      <c r="AT185" s="20" t="s">
        <v>176</v>
      </c>
      <c r="AU185" s="20" t="s">
        <v>87</v>
      </c>
    </row>
    <row r="186" spans="1:65" s="13" customFormat="1" ht="11.25">
      <c r="B186" s="196"/>
      <c r="C186" s="197"/>
      <c r="D186" s="189" t="s">
        <v>178</v>
      </c>
      <c r="E186" s="198" t="s">
        <v>21</v>
      </c>
      <c r="F186" s="199" t="s">
        <v>4298</v>
      </c>
      <c r="G186" s="197"/>
      <c r="H186" s="200">
        <v>186.7</v>
      </c>
      <c r="I186" s="201"/>
      <c r="J186" s="197"/>
      <c r="K186" s="197"/>
      <c r="L186" s="202"/>
      <c r="M186" s="203"/>
      <c r="N186" s="204"/>
      <c r="O186" s="204"/>
      <c r="P186" s="204"/>
      <c r="Q186" s="204"/>
      <c r="R186" s="204"/>
      <c r="S186" s="204"/>
      <c r="T186" s="205"/>
      <c r="AT186" s="206" t="s">
        <v>178</v>
      </c>
      <c r="AU186" s="206" t="s">
        <v>87</v>
      </c>
      <c r="AV186" s="13" t="s">
        <v>87</v>
      </c>
      <c r="AW186" s="13" t="s">
        <v>38</v>
      </c>
      <c r="AX186" s="13" t="s">
        <v>85</v>
      </c>
      <c r="AY186" s="206" t="s">
        <v>165</v>
      </c>
    </row>
    <row r="187" spans="1:65" s="2" customFormat="1" ht="24.2" customHeight="1">
      <c r="A187" s="37"/>
      <c r="B187" s="38"/>
      <c r="C187" s="176" t="s">
        <v>334</v>
      </c>
      <c r="D187" s="176" t="s">
        <v>167</v>
      </c>
      <c r="E187" s="177" t="s">
        <v>4299</v>
      </c>
      <c r="F187" s="178" t="s">
        <v>4300</v>
      </c>
      <c r="G187" s="179" t="s">
        <v>261</v>
      </c>
      <c r="H187" s="180">
        <v>0.13700000000000001</v>
      </c>
      <c r="I187" s="181"/>
      <c r="J187" s="182">
        <f>ROUND(I187*H187,2)</f>
        <v>0</v>
      </c>
      <c r="K187" s="178" t="s">
        <v>171</v>
      </c>
      <c r="L187" s="42"/>
      <c r="M187" s="183" t="s">
        <v>21</v>
      </c>
      <c r="N187" s="184" t="s">
        <v>48</v>
      </c>
      <c r="O187" s="67"/>
      <c r="P187" s="185">
        <f>O187*H187</f>
        <v>0</v>
      </c>
      <c r="Q187" s="185">
        <v>0</v>
      </c>
      <c r="R187" s="185">
        <f>Q187*H187</f>
        <v>0</v>
      </c>
      <c r="S187" s="185">
        <v>0</v>
      </c>
      <c r="T187" s="186">
        <f>S187*H187</f>
        <v>0</v>
      </c>
      <c r="U187" s="37"/>
      <c r="V187" s="37"/>
      <c r="W187" s="37"/>
      <c r="X187" s="37"/>
      <c r="Y187" s="37"/>
      <c r="Z187" s="37"/>
      <c r="AA187" s="37"/>
      <c r="AB187" s="37"/>
      <c r="AC187" s="37"/>
      <c r="AD187" s="37"/>
      <c r="AE187" s="37"/>
      <c r="AR187" s="187" t="s">
        <v>286</v>
      </c>
      <c r="AT187" s="187" t="s">
        <v>167</v>
      </c>
      <c r="AU187" s="187" t="s">
        <v>87</v>
      </c>
      <c r="AY187" s="20" t="s">
        <v>165</v>
      </c>
      <c r="BE187" s="188">
        <f>IF(N187="základní",J187,0)</f>
        <v>0</v>
      </c>
      <c r="BF187" s="188">
        <f>IF(N187="snížená",J187,0)</f>
        <v>0</v>
      </c>
      <c r="BG187" s="188">
        <f>IF(N187="zákl. přenesená",J187,0)</f>
        <v>0</v>
      </c>
      <c r="BH187" s="188">
        <f>IF(N187="sníž. přenesená",J187,0)</f>
        <v>0</v>
      </c>
      <c r="BI187" s="188">
        <f>IF(N187="nulová",J187,0)</f>
        <v>0</v>
      </c>
      <c r="BJ187" s="20" t="s">
        <v>85</v>
      </c>
      <c r="BK187" s="188">
        <f>ROUND(I187*H187,2)</f>
        <v>0</v>
      </c>
      <c r="BL187" s="20" t="s">
        <v>286</v>
      </c>
      <c r="BM187" s="187" t="s">
        <v>4301</v>
      </c>
    </row>
    <row r="188" spans="1:65" s="2" customFormat="1" ht="29.25">
      <c r="A188" s="37"/>
      <c r="B188" s="38"/>
      <c r="C188" s="39"/>
      <c r="D188" s="189" t="s">
        <v>174</v>
      </c>
      <c r="E188" s="39"/>
      <c r="F188" s="190" t="s">
        <v>4302</v>
      </c>
      <c r="G188" s="39"/>
      <c r="H188" s="39"/>
      <c r="I188" s="191"/>
      <c r="J188" s="39"/>
      <c r="K188" s="39"/>
      <c r="L188" s="42"/>
      <c r="M188" s="192"/>
      <c r="N188" s="193"/>
      <c r="O188" s="67"/>
      <c r="P188" s="67"/>
      <c r="Q188" s="67"/>
      <c r="R188" s="67"/>
      <c r="S188" s="67"/>
      <c r="T188" s="68"/>
      <c r="U188" s="37"/>
      <c r="V188" s="37"/>
      <c r="W188" s="37"/>
      <c r="X188" s="37"/>
      <c r="Y188" s="37"/>
      <c r="Z188" s="37"/>
      <c r="AA188" s="37"/>
      <c r="AB188" s="37"/>
      <c r="AC188" s="37"/>
      <c r="AD188" s="37"/>
      <c r="AE188" s="37"/>
      <c r="AT188" s="20" t="s">
        <v>174</v>
      </c>
      <c r="AU188" s="20" t="s">
        <v>87</v>
      </c>
    </row>
    <row r="189" spans="1:65" s="2" customFormat="1" ht="11.25">
      <c r="A189" s="37"/>
      <c r="B189" s="38"/>
      <c r="C189" s="39"/>
      <c r="D189" s="194" t="s">
        <v>176</v>
      </c>
      <c r="E189" s="39"/>
      <c r="F189" s="195" t="s">
        <v>4303</v>
      </c>
      <c r="G189" s="39"/>
      <c r="H189" s="39"/>
      <c r="I189" s="191"/>
      <c r="J189" s="39"/>
      <c r="K189" s="39"/>
      <c r="L189" s="42"/>
      <c r="M189" s="192"/>
      <c r="N189" s="193"/>
      <c r="O189" s="67"/>
      <c r="P189" s="67"/>
      <c r="Q189" s="67"/>
      <c r="R189" s="67"/>
      <c r="S189" s="67"/>
      <c r="T189" s="68"/>
      <c r="U189" s="37"/>
      <c r="V189" s="37"/>
      <c r="W189" s="37"/>
      <c r="X189" s="37"/>
      <c r="Y189" s="37"/>
      <c r="Z189" s="37"/>
      <c r="AA189" s="37"/>
      <c r="AB189" s="37"/>
      <c r="AC189" s="37"/>
      <c r="AD189" s="37"/>
      <c r="AE189" s="37"/>
      <c r="AT189" s="20" t="s">
        <v>176</v>
      </c>
      <c r="AU189" s="20" t="s">
        <v>87</v>
      </c>
    </row>
    <row r="190" spans="1:65" s="2" customFormat="1" ht="24.2" customHeight="1">
      <c r="A190" s="37"/>
      <c r="B190" s="38"/>
      <c r="C190" s="176" t="s">
        <v>341</v>
      </c>
      <c r="D190" s="176" t="s">
        <v>167</v>
      </c>
      <c r="E190" s="177" t="s">
        <v>2062</v>
      </c>
      <c r="F190" s="178" t="s">
        <v>4304</v>
      </c>
      <c r="G190" s="179" t="s">
        <v>261</v>
      </c>
      <c r="H190" s="180">
        <v>0.13700000000000001</v>
      </c>
      <c r="I190" s="181"/>
      <c r="J190" s="182">
        <f>ROUND(I190*H190,2)</f>
        <v>0</v>
      </c>
      <c r="K190" s="178" t="s">
        <v>171</v>
      </c>
      <c r="L190" s="42"/>
      <c r="M190" s="183" t="s">
        <v>21</v>
      </c>
      <c r="N190" s="184" t="s">
        <v>48</v>
      </c>
      <c r="O190" s="67"/>
      <c r="P190" s="185">
        <f>O190*H190</f>
        <v>0</v>
      </c>
      <c r="Q190" s="185">
        <v>0</v>
      </c>
      <c r="R190" s="185">
        <f>Q190*H190</f>
        <v>0</v>
      </c>
      <c r="S190" s="185">
        <v>0</v>
      </c>
      <c r="T190" s="186">
        <f>S190*H190</f>
        <v>0</v>
      </c>
      <c r="U190" s="37"/>
      <c r="V190" s="37"/>
      <c r="W190" s="37"/>
      <c r="X190" s="37"/>
      <c r="Y190" s="37"/>
      <c r="Z190" s="37"/>
      <c r="AA190" s="37"/>
      <c r="AB190" s="37"/>
      <c r="AC190" s="37"/>
      <c r="AD190" s="37"/>
      <c r="AE190" s="37"/>
      <c r="AR190" s="187" t="s">
        <v>286</v>
      </c>
      <c r="AT190" s="187" t="s">
        <v>167</v>
      </c>
      <c r="AU190" s="187" t="s">
        <v>87</v>
      </c>
      <c r="AY190" s="20" t="s">
        <v>165</v>
      </c>
      <c r="BE190" s="188">
        <f>IF(N190="základní",J190,0)</f>
        <v>0</v>
      </c>
      <c r="BF190" s="188">
        <f>IF(N190="snížená",J190,0)</f>
        <v>0</v>
      </c>
      <c r="BG190" s="188">
        <f>IF(N190="zákl. přenesená",J190,0)</f>
        <v>0</v>
      </c>
      <c r="BH190" s="188">
        <f>IF(N190="sníž. přenesená",J190,0)</f>
        <v>0</v>
      </c>
      <c r="BI190" s="188">
        <f>IF(N190="nulová",J190,0)</f>
        <v>0</v>
      </c>
      <c r="BJ190" s="20" t="s">
        <v>85</v>
      </c>
      <c r="BK190" s="188">
        <f>ROUND(I190*H190,2)</f>
        <v>0</v>
      </c>
      <c r="BL190" s="20" t="s">
        <v>286</v>
      </c>
      <c r="BM190" s="187" t="s">
        <v>4305</v>
      </c>
    </row>
    <row r="191" spans="1:65" s="2" customFormat="1" ht="29.25">
      <c r="A191" s="37"/>
      <c r="B191" s="38"/>
      <c r="C191" s="39"/>
      <c r="D191" s="189" t="s">
        <v>174</v>
      </c>
      <c r="E191" s="39"/>
      <c r="F191" s="190" t="s">
        <v>4306</v>
      </c>
      <c r="G191" s="39"/>
      <c r="H191" s="39"/>
      <c r="I191" s="191"/>
      <c r="J191" s="39"/>
      <c r="K191" s="39"/>
      <c r="L191" s="42"/>
      <c r="M191" s="192"/>
      <c r="N191" s="193"/>
      <c r="O191" s="67"/>
      <c r="P191" s="67"/>
      <c r="Q191" s="67"/>
      <c r="R191" s="67"/>
      <c r="S191" s="67"/>
      <c r="T191" s="68"/>
      <c r="U191" s="37"/>
      <c r="V191" s="37"/>
      <c r="W191" s="37"/>
      <c r="X191" s="37"/>
      <c r="Y191" s="37"/>
      <c r="Z191" s="37"/>
      <c r="AA191" s="37"/>
      <c r="AB191" s="37"/>
      <c r="AC191" s="37"/>
      <c r="AD191" s="37"/>
      <c r="AE191" s="37"/>
      <c r="AT191" s="20" t="s">
        <v>174</v>
      </c>
      <c r="AU191" s="20" t="s">
        <v>87</v>
      </c>
    </row>
    <row r="192" spans="1:65" s="2" customFormat="1" ht="11.25">
      <c r="A192" s="37"/>
      <c r="B192" s="38"/>
      <c r="C192" s="39"/>
      <c r="D192" s="194" t="s">
        <v>176</v>
      </c>
      <c r="E192" s="39"/>
      <c r="F192" s="195" t="s">
        <v>2066</v>
      </c>
      <c r="G192" s="39"/>
      <c r="H192" s="39"/>
      <c r="I192" s="191"/>
      <c r="J192" s="39"/>
      <c r="K192" s="39"/>
      <c r="L192" s="42"/>
      <c r="M192" s="192"/>
      <c r="N192" s="193"/>
      <c r="O192" s="67"/>
      <c r="P192" s="67"/>
      <c r="Q192" s="67"/>
      <c r="R192" s="67"/>
      <c r="S192" s="67"/>
      <c r="T192" s="68"/>
      <c r="U192" s="37"/>
      <c r="V192" s="37"/>
      <c r="W192" s="37"/>
      <c r="X192" s="37"/>
      <c r="Y192" s="37"/>
      <c r="Z192" s="37"/>
      <c r="AA192" s="37"/>
      <c r="AB192" s="37"/>
      <c r="AC192" s="37"/>
      <c r="AD192" s="37"/>
      <c r="AE192" s="37"/>
      <c r="AT192" s="20" t="s">
        <v>176</v>
      </c>
      <c r="AU192" s="20" t="s">
        <v>87</v>
      </c>
    </row>
    <row r="193" spans="1:65" s="12" customFormat="1" ht="22.9" customHeight="1">
      <c r="B193" s="160"/>
      <c r="C193" s="161"/>
      <c r="D193" s="162" t="s">
        <v>76</v>
      </c>
      <c r="E193" s="174" t="s">
        <v>4307</v>
      </c>
      <c r="F193" s="174" t="s">
        <v>4308</v>
      </c>
      <c r="G193" s="161"/>
      <c r="H193" s="161"/>
      <c r="I193" s="164"/>
      <c r="J193" s="175">
        <f>BK193</f>
        <v>0</v>
      </c>
      <c r="K193" s="161"/>
      <c r="L193" s="166"/>
      <c r="M193" s="167"/>
      <c r="N193" s="168"/>
      <c r="O193" s="168"/>
      <c r="P193" s="169">
        <f>SUM(P194:P230)</f>
        <v>0</v>
      </c>
      <c r="Q193" s="168"/>
      <c r="R193" s="169">
        <f>SUM(R194:R230)</f>
        <v>0.18104700000000001</v>
      </c>
      <c r="S193" s="168"/>
      <c r="T193" s="170">
        <f>SUM(T194:T230)</f>
        <v>0</v>
      </c>
      <c r="AR193" s="171" t="s">
        <v>87</v>
      </c>
      <c r="AT193" s="172" t="s">
        <v>76</v>
      </c>
      <c r="AU193" s="172" t="s">
        <v>85</v>
      </c>
      <c r="AY193" s="171" t="s">
        <v>165</v>
      </c>
      <c r="BK193" s="173">
        <f>SUM(BK194:BK230)</f>
        <v>0</v>
      </c>
    </row>
    <row r="194" spans="1:65" s="2" customFormat="1" ht="24.2" customHeight="1">
      <c r="A194" s="37"/>
      <c r="B194" s="38"/>
      <c r="C194" s="176" t="s">
        <v>348</v>
      </c>
      <c r="D194" s="176" t="s">
        <v>167</v>
      </c>
      <c r="E194" s="177" t="s">
        <v>4309</v>
      </c>
      <c r="F194" s="178" t="s">
        <v>4310</v>
      </c>
      <c r="G194" s="179" t="s">
        <v>189</v>
      </c>
      <c r="H194" s="180">
        <v>87.15</v>
      </c>
      <c r="I194" s="181"/>
      <c r="J194" s="182">
        <f>ROUND(I194*H194,2)</f>
        <v>0</v>
      </c>
      <c r="K194" s="178" t="s">
        <v>171</v>
      </c>
      <c r="L194" s="42"/>
      <c r="M194" s="183" t="s">
        <v>21</v>
      </c>
      <c r="N194" s="184" t="s">
        <v>48</v>
      </c>
      <c r="O194" s="67"/>
      <c r="P194" s="185">
        <f>O194*H194</f>
        <v>0</v>
      </c>
      <c r="Q194" s="185">
        <v>7.5000000000000002E-4</v>
      </c>
      <c r="R194" s="185">
        <f>Q194*H194</f>
        <v>6.5362500000000004E-2</v>
      </c>
      <c r="S194" s="185">
        <v>0</v>
      </c>
      <c r="T194" s="186">
        <f>S194*H194</f>
        <v>0</v>
      </c>
      <c r="U194" s="37"/>
      <c r="V194" s="37"/>
      <c r="W194" s="37"/>
      <c r="X194" s="37"/>
      <c r="Y194" s="37"/>
      <c r="Z194" s="37"/>
      <c r="AA194" s="37"/>
      <c r="AB194" s="37"/>
      <c r="AC194" s="37"/>
      <c r="AD194" s="37"/>
      <c r="AE194" s="37"/>
      <c r="AR194" s="187" t="s">
        <v>286</v>
      </c>
      <c r="AT194" s="187" t="s">
        <v>167</v>
      </c>
      <c r="AU194" s="187" t="s">
        <v>87</v>
      </c>
      <c r="AY194" s="20" t="s">
        <v>165</v>
      </c>
      <c r="BE194" s="188">
        <f>IF(N194="základní",J194,0)</f>
        <v>0</v>
      </c>
      <c r="BF194" s="188">
        <f>IF(N194="snížená",J194,0)</f>
        <v>0</v>
      </c>
      <c r="BG194" s="188">
        <f>IF(N194="zákl. přenesená",J194,0)</f>
        <v>0</v>
      </c>
      <c r="BH194" s="188">
        <f>IF(N194="sníž. přenesená",J194,0)</f>
        <v>0</v>
      </c>
      <c r="BI194" s="188">
        <f>IF(N194="nulová",J194,0)</f>
        <v>0</v>
      </c>
      <c r="BJ194" s="20" t="s">
        <v>85</v>
      </c>
      <c r="BK194" s="188">
        <f>ROUND(I194*H194,2)</f>
        <v>0</v>
      </c>
      <c r="BL194" s="20" t="s">
        <v>286</v>
      </c>
      <c r="BM194" s="187" t="s">
        <v>4311</v>
      </c>
    </row>
    <row r="195" spans="1:65" s="2" customFormat="1" ht="19.5">
      <c r="A195" s="37"/>
      <c r="B195" s="38"/>
      <c r="C195" s="39"/>
      <c r="D195" s="189" t="s">
        <v>174</v>
      </c>
      <c r="E195" s="39"/>
      <c r="F195" s="190" t="s">
        <v>4312</v>
      </c>
      <c r="G195" s="39"/>
      <c r="H195" s="39"/>
      <c r="I195" s="191"/>
      <c r="J195" s="39"/>
      <c r="K195" s="39"/>
      <c r="L195" s="42"/>
      <c r="M195" s="192"/>
      <c r="N195" s="193"/>
      <c r="O195" s="67"/>
      <c r="P195" s="67"/>
      <c r="Q195" s="67"/>
      <c r="R195" s="67"/>
      <c r="S195" s="67"/>
      <c r="T195" s="68"/>
      <c r="U195" s="37"/>
      <c r="V195" s="37"/>
      <c r="W195" s="37"/>
      <c r="X195" s="37"/>
      <c r="Y195" s="37"/>
      <c r="Z195" s="37"/>
      <c r="AA195" s="37"/>
      <c r="AB195" s="37"/>
      <c r="AC195" s="37"/>
      <c r="AD195" s="37"/>
      <c r="AE195" s="37"/>
      <c r="AT195" s="20" t="s">
        <v>174</v>
      </c>
      <c r="AU195" s="20" t="s">
        <v>87</v>
      </c>
    </row>
    <row r="196" spans="1:65" s="2" customFormat="1" ht="11.25">
      <c r="A196" s="37"/>
      <c r="B196" s="38"/>
      <c r="C196" s="39"/>
      <c r="D196" s="194" t="s">
        <v>176</v>
      </c>
      <c r="E196" s="39"/>
      <c r="F196" s="195" t="s">
        <v>4313</v>
      </c>
      <c r="G196" s="39"/>
      <c r="H196" s="39"/>
      <c r="I196" s="191"/>
      <c r="J196" s="39"/>
      <c r="K196" s="39"/>
      <c r="L196" s="42"/>
      <c r="M196" s="192"/>
      <c r="N196" s="193"/>
      <c r="O196" s="67"/>
      <c r="P196" s="67"/>
      <c r="Q196" s="67"/>
      <c r="R196" s="67"/>
      <c r="S196" s="67"/>
      <c r="T196" s="68"/>
      <c r="U196" s="37"/>
      <c r="V196" s="37"/>
      <c r="W196" s="37"/>
      <c r="X196" s="37"/>
      <c r="Y196" s="37"/>
      <c r="Z196" s="37"/>
      <c r="AA196" s="37"/>
      <c r="AB196" s="37"/>
      <c r="AC196" s="37"/>
      <c r="AD196" s="37"/>
      <c r="AE196" s="37"/>
      <c r="AT196" s="20" t="s">
        <v>176</v>
      </c>
      <c r="AU196" s="20" t="s">
        <v>87</v>
      </c>
    </row>
    <row r="197" spans="1:65" s="13" customFormat="1" ht="11.25">
      <c r="B197" s="196"/>
      <c r="C197" s="197"/>
      <c r="D197" s="189" t="s">
        <v>178</v>
      </c>
      <c r="E197" s="198" t="s">
        <v>21</v>
      </c>
      <c r="F197" s="199" t="s">
        <v>4314</v>
      </c>
      <c r="G197" s="197"/>
      <c r="H197" s="200">
        <v>87.15</v>
      </c>
      <c r="I197" s="201"/>
      <c r="J197" s="197"/>
      <c r="K197" s="197"/>
      <c r="L197" s="202"/>
      <c r="M197" s="203"/>
      <c r="N197" s="204"/>
      <c r="O197" s="204"/>
      <c r="P197" s="204"/>
      <c r="Q197" s="204"/>
      <c r="R197" s="204"/>
      <c r="S197" s="204"/>
      <c r="T197" s="205"/>
      <c r="AT197" s="206" t="s">
        <v>178</v>
      </c>
      <c r="AU197" s="206" t="s">
        <v>87</v>
      </c>
      <c r="AV197" s="13" t="s">
        <v>87</v>
      </c>
      <c r="AW197" s="13" t="s">
        <v>38</v>
      </c>
      <c r="AX197" s="13" t="s">
        <v>85</v>
      </c>
      <c r="AY197" s="206" t="s">
        <v>165</v>
      </c>
    </row>
    <row r="198" spans="1:65" s="2" customFormat="1" ht="24.2" customHeight="1">
      <c r="A198" s="37"/>
      <c r="B198" s="38"/>
      <c r="C198" s="176" t="s">
        <v>355</v>
      </c>
      <c r="D198" s="176" t="s">
        <v>167</v>
      </c>
      <c r="E198" s="177" t="s">
        <v>4315</v>
      </c>
      <c r="F198" s="178" t="s">
        <v>4316</v>
      </c>
      <c r="G198" s="179" t="s">
        <v>189</v>
      </c>
      <c r="H198" s="180">
        <v>37.799999999999997</v>
      </c>
      <c r="I198" s="181"/>
      <c r="J198" s="182">
        <f>ROUND(I198*H198,2)</f>
        <v>0</v>
      </c>
      <c r="K198" s="178" t="s">
        <v>171</v>
      </c>
      <c r="L198" s="42"/>
      <c r="M198" s="183" t="s">
        <v>21</v>
      </c>
      <c r="N198" s="184" t="s">
        <v>48</v>
      </c>
      <c r="O198" s="67"/>
      <c r="P198" s="185">
        <f>O198*H198</f>
        <v>0</v>
      </c>
      <c r="Q198" s="185">
        <v>1.15E-3</v>
      </c>
      <c r="R198" s="185">
        <f>Q198*H198</f>
        <v>4.3469999999999995E-2</v>
      </c>
      <c r="S198" s="185">
        <v>0</v>
      </c>
      <c r="T198" s="186">
        <f>S198*H198</f>
        <v>0</v>
      </c>
      <c r="U198" s="37"/>
      <c r="V198" s="37"/>
      <c r="W198" s="37"/>
      <c r="X198" s="37"/>
      <c r="Y198" s="37"/>
      <c r="Z198" s="37"/>
      <c r="AA198" s="37"/>
      <c r="AB198" s="37"/>
      <c r="AC198" s="37"/>
      <c r="AD198" s="37"/>
      <c r="AE198" s="37"/>
      <c r="AR198" s="187" t="s">
        <v>286</v>
      </c>
      <c r="AT198" s="187" t="s">
        <v>167</v>
      </c>
      <c r="AU198" s="187" t="s">
        <v>87</v>
      </c>
      <c r="AY198" s="20" t="s">
        <v>165</v>
      </c>
      <c r="BE198" s="188">
        <f>IF(N198="základní",J198,0)</f>
        <v>0</v>
      </c>
      <c r="BF198" s="188">
        <f>IF(N198="snížená",J198,0)</f>
        <v>0</v>
      </c>
      <c r="BG198" s="188">
        <f>IF(N198="zákl. přenesená",J198,0)</f>
        <v>0</v>
      </c>
      <c r="BH198" s="188">
        <f>IF(N198="sníž. přenesená",J198,0)</f>
        <v>0</v>
      </c>
      <c r="BI198" s="188">
        <f>IF(N198="nulová",J198,0)</f>
        <v>0</v>
      </c>
      <c r="BJ198" s="20" t="s">
        <v>85</v>
      </c>
      <c r="BK198" s="188">
        <f>ROUND(I198*H198,2)</f>
        <v>0</v>
      </c>
      <c r="BL198" s="20" t="s">
        <v>286</v>
      </c>
      <c r="BM198" s="187" t="s">
        <v>4317</v>
      </c>
    </row>
    <row r="199" spans="1:65" s="2" customFormat="1" ht="19.5">
      <c r="A199" s="37"/>
      <c r="B199" s="38"/>
      <c r="C199" s="39"/>
      <c r="D199" s="189" t="s">
        <v>174</v>
      </c>
      <c r="E199" s="39"/>
      <c r="F199" s="190" t="s">
        <v>4318</v>
      </c>
      <c r="G199" s="39"/>
      <c r="H199" s="39"/>
      <c r="I199" s="191"/>
      <c r="J199" s="39"/>
      <c r="K199" s="39"/>
      <c r="L199" s="42"/>
      <c r="M199" s="192"/>
      <c r="N199" s="193"/>
      <c r="O199" s="67"/>
      <c r="P199" s="67"/>
      <c r="Q199" s="67"/>
      <c r="R199" s="67"/>
      <c r="S199" s="67"/>
      <c r="T199" s="68"/>
      <c r="U199" s="37"/>
      <c r="V199" s="37"/>
      <c r="W199" s="37"/>
      <c r="X199" s="37"/>
      <c r="Y199" s="37"/>
      <c r="Z199" s="37"/>
      <c r="AA199" s="37"/>
      <c r="AB199" s="37"/>
      <c r="AC199" s="37"/>
      <c r="AD199" s="37"/>
      <c r="AE199" s="37"/>
      <c r="AT199" s="20" t="s">
        <v>174</v>
      </c>
      <c r="AU199" s="20" t="s">
        <v>87</v>
      </c>
    </row>
    <row r="200" spans="1:65" s="2" customFormat="1" ht="11.25">
      <c r="A200" s="37"/>
      <c r="B200" s="38"/>
      <c r="C200" s="39"/>
      <c r="D200" s="194" t="s">
        <v>176</v>
      </c>
      <c r="E200" s="39"/>
      <c r="F200" s="195" t="s">
        <v>4319</v>
      </c>
      <c r="G200" s="39"/>
      <c r="H200" s="39"/>
      <c r="I200" s="191"/>
      <c r="J200" s="39"/>
      <c r="K200" s="39"/>
      <c r="L200" s="42"/>
      <c r="M200" s="192"/>
      <c r="N200" s="193"/>
      <c r="O200" s="67"/>
      <c r="P200" s="67"/>
      <c r="Q200" s="67"/>
      <c r="R200" s="67"/>
      <c r="S200" s="67"/>
      <c r="T200" s="68"/>
      <c r="U200" s="37"/>
      <c r="V200" s="37"/>
      <c r="W200" s="37"/>
      <c r="X200" s="37"/>
      <c r="Y200" s="37"/>
      <c r="Z200" s="37"/>
      <c r="AA200" s="37"/>
      <c r="AB200" s="37"/>
      <c r="AC200" s="37"/>
      <c r="AD200" s="37"/>
      <c r="AE200" s="37"/>
      <c r="AT200" s="20" t="s">
        <v>176</v>
      </c>
      <c r="AU200" s="20" t="s">
        <v>87</v>
      </c>
    </row>
    <row r="201" spans="1:65" s="13" customFormat="1" ht="11.25">
      <c r="B201" s="196"/>
      <c r="C201" s="197"/>
      <c r="D201" s="189" t="s">
        <v>178</v>
      </c>
      <c r="E201" s="198" t="s">
        <v>21</v>
      </c>
      <c r="F201" s="199" t="s">
        <v>4320</v>
      </c>
      <c r="G201" s="197"/>
      <c r="H201" s="200">
        <v>37.799999999999997</v>
      </c>
      <c r="I201" s="201"/>
      <c r="J201" s="197"/>
      <c r="K201" s="197"/>
      <c r="L201" s="202"/>
      <c r="M201" s="203"/>
      <c r="N201" s="204"/>
      <c r="O201" s="204"/>
      <c r="P201" s="204"/>
      <c r="Q201" s="204"/>
      <c r="R201" s="204"/>
      <c r="S201" s="204"/>
      <c r="T201" s="205"/>
      <c r="AT201" s="206" t="s">
        <v>178</v>
      </c>
      <c r="AU201" s="206" t="s">
        <v>87</v>
      </c>
      <c r="AV201" s="13" t="s">
        <v>87</v>
      </c>
      <c r="AW201" s="13" t="s">
        <v>38</v>
      </c>
      <c r="AX201" s="13" t="s">
        <v>85</v>
      </c>
      <c r="AY201" s="206" t="s">
        <v>165</v>
      </c>
    </row>
    <row r="202" spans="1:65" s="2" customFormat="1" ht="37.9" customHeight="1">
      <c r="A202" s="37"/>
      <c r="B202" s="38"/>
      <c r="C202" s="176" t="s">
        <v>361</v>
      </c>
      <c r="D202" s="176" t="s">
        <v>167</v>
      </c>
      <c r="E202" s="177" t="s">
        <v>4321</v>
      </c>
      <c r="F202" s="178" t="s">
        <v>4322</v>
      </c>
      <c r="G202" s="179" t="s">
        <v>189</v>
      </c>
      <c r="H202" s="180">
        <v>91.35</v>
      </c>
      <c r="I202" s="181"/>
      <c r="J202" s="182">
        <f>ROUND(I202*H202,2)</f>
        <v>0</v>
      </c>
      <c r="K202" s="178" t="s">
        <v>171</v>
      </c>
      <c r="L202" s="42"/>
      <c r="M202" s="183" t="s">
        <v>21</v>
      </c>
      <c r="N202" s="184" t="s">
        <v>48</v>
      </c>
      <c r="O202" s="67"/>
      <c r="P202" s="185">
        <f>O202*H202</f>
        <v>0</v>
      </c>
      <c r="Q202" s="185">
        <v>3.4000000000000002E-4</v>
      </c>
      <c r="R202" s="185">
        <f>Q202*H202</f>
        <v>3.1059E-2</v>
      </c>
      <c r="S202" s="185">
        <v>0</v>
      </c>
      <c r="T202" s="186">
        <f>S202*H202</f>
        <v>0</v>
      </c>
      <c r="U202" s="37"/>
      <c r="V202" s="37"/>
      <c r="W202" s="37"/>
      <c r="X202" s="37"/>
      <c r="Y202" s="37"/>
      <c r="Z202" s="37"/>
      <c r="AA202" s="37"/>
      <c r="AB202" s="37"/>
      <c r="AC202" s="37"/>
      <c r="AD202" s="37"/>
      <c r="AE202" s="37"/>
      <c r="AR202" s="187" t="s">
        <v>286</v>
      </c>
      <c r="AT202" s="187" t="s">
        <v>167</v>
      </c>
      <c r="AU202" s="187" t="s">
        <v>87</v>
      </c>
      <c r="AY202" s="20" t="s">
        <v>165</v>
      </c>
      <c r="BE202" s="188">
        <f>IF(N202="základní",J202,0)</f>
        <v>0</v>
      </c>
      <c r="BF202" s="188">
        <f>IF(N202="snížená",J202,0)</f>
        <v>0</v>
      </c>
      <c r="BG202" s="188">
        <f>IF(N202="zákl. přenesená",J202,0)</f>
        <v>0</v>
      </c>
      <c r="BH202" s="188">
        <f>IF(N202="sníž. přenesená",J202,0)</f>
        <v>0</v>
      </c>
      <c r="BI202" s="188">
        <f>IF(N202="nulová",J202,0)</f>
        <v>0</v>
      </c>
      <c r="BJ202" s="20" t="s">
        <v>85</v>
      </c>
      <c r="BK202" s="188">
        <f>ROUND(I202*H202,2)</f>
        <v>0</v>
      </c>
      <c r="BL202" s="20" t="s">
        <v>286</v>
      </c>
      <c r="BM202" s="187" t="s">
        <v>4323</v>
      </c>
    </row>
    <row r="203" spans="1:65" s="2" customFormat="1" ht="29.25">
      <c r="A203" s="37"/>
      <c r="B203" s="38"/>
      <c r="C203" s="39"/>
      <c r="D203" s="189" t="s">
        <v>174</v>
      </c>
      <c r="E203" s="39"/>
      <c r="F203" s="190" t="s">
        <v>4324</v>
      </c>
      <c r="G203" s="39"/>
      <c r="H203" s="39"/>
      <c r="I203" s="191"/>
      <c r="J203" s="39"/>
      <c r="K203" s="39"/>
      <c r="L203" s="42"/>
      <c r="M203" s="192"/>
      <c r="N203" s="193"/>
      <c r="O203" s="67"/>
      <c r="P203" s="67"/>
      <c r="Q203" s="67"/>
      <c r="R203" s="67"/>
      <c r="S203" s="67"/>
      <c r="T203" s="68"/>
      <c r="U203" s="37"/>
      <c r="V203" s="37"/>
      <c r="W203" s="37"/>
      <c r="X203" s="37"/>
      <c r="Y203" s="37"/>
      <c r="Z203" s="37"/>
      <c r="AA203" s="37"/>
      <c r="AB203" s="37"/>
      <c r="AC203" s="37"/>
      <c r="AD203" s="37"/>
      <c r="AE203" s="37"/>
      <c r="AT203" s="20" t="s">
        <v>174</v>
      </c>
      <c r="AU203" s="20" t="s">
        <v>87</v>
      </c>
    </row>
    <row r="204" spans="1:65" s="2" customFormat="1" ht="11.25">
      <c r="A204" s="37"/>
      <c r="B204" s="38"/>
      <c r="C204" s="39"/>
      <c r="D204" s="194" t="s">
        <v>176</v>
      </c>
      <c r="E204" s="39"/>
      <c r="F204" s="195" t="s">
        <v>4325</v>
      </c>
      <c r="G204" s="39"/>
      <c r="H204" s="39"/>
      <c r="I204" s="191"/>
      <c r="J204" s="39"/>
      <c r="K204" s="39"/>
      <c r="L204" s="42"/>
      <c r="M204" s="192"/>
      <c r="N204" s="193"/>
      <c r="O204" s="67"/>
      <c r="P204" s="67"/>
      <c r="Q204" s="67"/>
      <c r="R204" s="67"/>
      <c r="S204" s="67"/>
      <c r="T204" s="68"/>
      <c r="U204" s="37"/>
      <c r="V204" s="37"/>
      <c r="W204" s="37"/>
      <c r="X204" s="37"/>
      <c r="Y204" s="37"/>
      <c r="Z204" s="37"/>
      <c r="AA204" s="37"/>
      <c r="AB204" s="37"/>
      <c r="AC204" s="37"/>
      <c r="AD204" s="37"/>
      <c r="AE204" s="37"/>
      <c r="AT204" s="20" t="s">
        <v>176</v>
      </c>
      <c r="AU204" s="20" t="s">
        <v>87</v>
      </c>
    </row>
    <row r="205" spans="1:65" s="13" customFormat="1" ht="11.25">
      <c r="B205" s="196"/>
      <c r="C205" s="197"/>
      <c r="D205" s="189" t="s">
        <v>178</v>
      </c>
      <c r="E205" s="198" t="s">
        <v>21</v>
      </c>
      <c r="F205" s="199" t="s">
        <v>4326</v>
      </c>
      <c r="G205" s="197"/>
      <c r="H205" s="200">
        <v>91.35</v>
      </c>
      <c r="I205" s="201"/>
      <c r="J205" s="197"/>
      <c r="K205" s="197"/>
      <c r="L205" s="202"/>
      <c r="M205" s="203"/>
      <c r="N205" s="204"/>
      <c r="O205" s="204"/>
      <c r="P205" s="204"/>
      <c r="Q205" s="204"/>
      <c r="R205" s="204"/>
      <c r="S205" s="204"/>
      <c r="T205" s="205"/>
      <c r="AT205" s="206" t="s">
        <v>178</v>
      </c>
      <c r="AU205" s="206" t="s">
        <v>87</v>
      </c>
      <c r="AV205" s="13" t="s">
        <v>87</v>
      </c>
      <c r="AW205" s="13" t="s">
        <v>38</v>
      </c>
      <c r="AX205" s="13" t="s">
        <v>85</v>
      </c>
      <c r="AY205" s="206" t="s">
        <v>165</v>
      </c>
    </row>
    <row r="206" spans="1:65" s="2" customFormat="1" ht="37.9" customHeight="1">
      <c r="A206" s="37"/>
      <c r="B206" s="38"/>
      <c r="C206" s="176" t="s">
        <v>368</v>
      </c>
      <c r="D206" s="176" t="s">
        <v>167</v>
      </c>
      <c r="E206" s="177" t="s">
        <v>4327</v>
      </c>
      <c r="F206" s="178" t="s">
        <v>4328</v>
      </c>
      <c r="G206" s="179" t="s">
        <v>189</v>
      </c>
      <c r="H206" s="180">
        <v>33.6</v>
      </c>
      <c r="I206" s="181"/>
      <c r="J206" s="182">
        <f>ROUND(I206*H206,2)</f>
        <v>0</v>
      </c>
      <c r="K206" s="178" t="s">
        <v>171</v>
      </c>
      <c r="L206" s="42"/>
      <c r="M206" s="183" t="s">
        <v>21</v>
      </c>
      <c r="N206" s="184" t="s">
        <v>48</v>
      </c>
      <c r="O206" s="67"/>
      <c r="P206" s="185">
        <f>O206*H206</f>
        <v>0</v>
      </c>
      <c r="Q206" s="185">
        <v>1.1E-4</v>
      </c>
      <c r="R206" s="185">
        <f>Q206*H206</f>
        <v>3.6960000000000005E-3</v>
      </c>
      <c r="S206" s="185">
        <v>0</v>
      </c>
      <c r="T206" s="186">
        <f>S206*H206</f>
        <v>0</v>
      </c>
      <c r="U206" s="37"/>
      <c r="V206" s="37"/>
      <c r="W206" s="37"/>
      <c r="X206" s="37"/>
      <c r="Y206" s="37"/>
      <c r="Z206" s="37"/>
      <c r="AA206" s="37"/>
      <c r="AB206" s="37"/>
      <c r="AC206" s="37"/>
      <c r="AD206" s="37"/>
      <c r="AE206" s="37"/>
      <c r="AR206" s="187" t="s">
        <v>286</v>
      </c>
      <c r="AT206" s="187" t="s">
        <v>167</v>
      </c>
      <c r="AU206" s="187" t="s">
        <v>87</v>
      </c>
      <c r="AY206" s="20" t="s">
        <v>165</v>
      </c>
      <c r="BE206" s="188">
        <f>IF(N206="základní",J206,0)</f>
        <v>0</v>
      </c>
      <c r="BF206" s="188">
        <f>IF(N206="snížená",J206,0)</f>
        <v>0</v>
      </c>
      <c r="BG206" s="188">
        <f>IF(N206="zákl. přenesená",J206,0)</f>
        <v>0</v>
      </c>
      <c r="BH206" s="188">
        <f>IF(N206="sníž. přenesená",J206,0)</f>
        <v>0</v>
      </c>
      <c r="BI206" s="188">
        <f>IF(N206="nulová",J206,0)</f>
        <v>0</v>
      </c>
      <c r="BJ206" s="20" t="s">
        <v>85</v>
      </c>
      <c r="BK206" s="188">
        <f>ROUND(I206*H206,2)</f>
        <v>0</v>
      </c>
      <c r="BL206" s="20" t="s">
        <v>286</v>
      </c>
      <c r="BM206" s="187" t="s">
        <v>4329</v>
      </c>
    </row>
    <row r="207" spans="1:65" s="2" customFormat="1" ht="29.25">
      <c r="A207" s="37"/>
      <c r="B207" s="38"/>
      <c r="C207" s="39"/>
      <c r="D207" s="189" t="s">
        <v>174</v>
      </c>
      <c r="E207" s="39"/>
      <c r="F207" s="190" t="s">
        <v>4330</v>
      </c>
      <c r="G207" s="39"/>
      <c r="H207" s="39"/>
      <c r="I207" s="191"/>
      <c r="J207" s="39"/>
      <c r="K207" s="39"/>
      <c r="L207" s="42"/>
      <c r="M207" s="192"/>
      <c r="N207" s="193"/>
      <c r="O207" s="67"/>
      <c r="P207" s="67"/>
      <c r="Q207" s="67"/>
      <c r="R207" s="67"/>
      <c r="S207" s="67"/>
      <c r="T207" s="68"/>
      <c r="U207" s="37"/>
      <c r="V207" s="37"/>
      <c r="W207" s="37"/>
      <c r="X207" s="37"/>
      <c r="Y207" s="37"/>
      <c r="Z207" s="37"/>
      <c r="AA207" s="37"/>
      <c r="AB207" s="37"/>
      <c r="AC207" s="37"/>
      <c r="AD207" s="37"/>
      <c r="AE207" s="37"/>
      <c r="AT207" s="20" t="s">
        <v>174</v>
      </c>
      <c r="AU207" s="20" t="s">
        <v>87</v>
      </c>
    </row>
    <row r="208" spans="1:65" s="2" customFormat="1" ht="11.25">
      <c r="A208" s="37"/>
      <c r="B208" s="38"/>
      <c r="C208" s="39"/>
      <c r="D208" s="194" t="s">
        <v>176</v>
      </c>
      <c r="E208" s="39"/>
      <c r="F208" s="195" t="s">
        <v>4331</v>
      </c>
      <c r="G208" s="39"/>
      <c r="H208" s="39"/>
      <c r="I208" s="191"/>
      <c r="J208" s="39"/>
      <c r="K208" s="39"/>
      <c r="L208" s="42"/>
      <c r="M208" s="192"/>
      <c r="N208" s="193"/>
      <c r="O208" s="67"/>
      <c r="P208" s="67"/>
      <c r="Q208" s="67"/>
      <c r="R208" s="67"/>
      <c r="S208" s="67"/>
      <c r="T208" s="68"/>
      <c r="U208" s="37"/>
      <c r="V208" s="37"/>
      <c r="W208" s="37"/>
      <c r="X208" s="37"/>
      <c r="Y208" s="37"/>
      <c r="Z208" s="37"/>
      <c r="AA208" s="37"/>
      <c r="AB208" s="37"/>
      <c r="AC208" s="37"/>
      <c r="AD208" s="37"/>
      <c r="AE208" s="37"/>
      <c r="AT208" s="20" t="s">
        <v>176</v>
      </c>
      <c r="AU208" s="20" t="s">
        <v>87</v>
      </c>
    </row>
    <row r="209" spans="1:65" s="13" customFormat="1" ht="11.25">
      <c r="B209" s="196"/>
      <c r="C209" s="197"/>
      <c r="D209" s="189" t="s">
        <v>178</v>
      </c>
      <c r="E209" s="198" t="s">
        <v>21</v>
      </c>
      <c r="F209" s="199" t="s">
        <v>4332</v>
      </c>
      <c r="G209" s="197"/>
      <c r="H209" s="200">
        <v>33.6</v>
      </c>
      <c r="I209" s="201"/>
      <c r="J209" s="197"/>
      <c r="K209" s="197"/>
      <c r="L209" s="202"/>
      <c r="M209" s="203"/>
      <c r="N209" s="204"/>
      <c r="O209" s="204"/>
      <c r="P209" s="204"/>
      <c r="Q209" s="204"/>
      <c r="R209" s="204"/>
      <c r="S209" s="204"/>
      <c r="T209" s="205"/>
      <c r="AT209" s="206" t="s">
        <v>178</v>
      </c>
      <c r="AU209" s="206" t="s">
        <v>87</v>
      </c>
      <c r="AV209" s="13" t="s">
        <v>87</v>
      </c>
      <c r="AW209" s="13" t="s">
        <v>38</v>
      </c>
      <c r="AX209" s="13" t="s">
        <v>85</v>
      </c>
      <c r="AY209" s="206" t="s">
        <v>165</v>
      </c>
    </row>
    <row r="210" spans="1:65" s="2" customFormat="1" ht="21.75" customHeight="1">
      <c r="A210" s="37"/>
      <c r="B210" s="38"/>
      <c r="C210" s="176" t="s">
        <v>381</v>
      </c>
      <c r="D210" s="176" t="s">
        <v>167</v>
      </c>
      <c r="E210" s="177" t="s">
        <v>4333</v>
      </c>
      <c r="F210" s="178" t="s">
        <v>4334</v>
      </c>
      <c r="G210" s="179" t="s">
        <v>449</v>
      </c>
      <c r="H210" s="180">
        <v>23</v>
      </c>
      <c r="I210" s="181"/>
      <c r="J210" s="182">
        <f>ROUND(I210*H210,2)</f>
        <v>0</v>
      </c>
      <c r="K210" s="178" t="s">
        <v>21</v>
      </c>
      <c r="L210" s="42"/>
      <c r="M210" s="183" t="s">
        <v>21</v>
      </c>
      <c r="N210" s="184" t="s">
        <v>48</v>
      </c>
      <c r="O210" s="67"/>
      <c r="P210" s="185">
        <f>O210*H210</f>
        <v>0</v>
      </c>
      <c r="Q210" s="185">
        <v>2.2000000000000001E-4</v>
      </c>
      <c r="R210" s="185">
        <f>Q210*H210</f>
        <v>5.0600000000000003E-3</v>
      </c>
      <c r="S210" s="185">
        <v>0</v>
      </c>
      <c r="T210" s="186">
        <f>S210*H210</f>
        <v>0</v>
      </c>
      <c r="U210" s="37"/>
      <c r="V210" s="37"/>
      <c r="W210" s="37"/>
      <c r="X210" s="37"/>
      <c r="Y210" s="37"/>
      <c r="Z210" s="37"/>
      <c r="AA210" s="37"/>
      <c r="AB210" s="37"/>
      <c r="AC210" s="37"/>
      <c r="AD210" s="37"/>
      <c r="AE210" s="37"/>
      <c r="AR210" s="187" t="s">
        <v>286</v>
      </c>
      <c r="AT210" s="187" t="s">
        <v>167</v>
      </c>
      <c r="AU210" s="187" t="s">
        <v>87</v>
      </c>
      <c r="AY210" s="20" t="s">
        <v>165</v>
      </c>
      <c r="BE210" s="188">
        <f>IF(N210="základní",J210,0)</f>
        <v>0</v>
      </c>
      <c r="BF210" s="188">
        <f>IF(N210="snížená",J210,0)</f>
        <v>0</v>
      </c>
      <c r="BG210" s="188">
        <f>IF(N210="zákl. přenesená",J210,0)</f>
        <v>0</v>
      </c>
      <c r="BH210" s="188">
        <f>IF(N210="sníž. přenesená",J210,0)</f>
        <v>0</v>
      </c>
      <c r="BI210" s="188">
        <f>IF(N210="nulová",J210,0)</f>
        <v>0</v>
      </c>
      <c r="BJ210" s="20" t="s">
        <v>85</v>
      </c>
      <c r="BK210" s="188">
        <f>ROUND(I210*H210,2)</f>
        <v>0</v>
      </c>
      <c r="BL210" s="20" t="s">
        <v>286</v>
      </c>
      <c r="BM210" s="187" t="s">
        <v>4335</v>
      </c>
    </row>
    <row r="211" spans="1:65" s="2" customFormat="1" ht="11.25">
      <c r="A211" s="37"/>
      <c r="B211" s="38"/>
      <c r="C211" s="39"/>
      <c r="D211" s="189" t="s">
        <v>174</v>
      </c>
      <c r="E211" s="39"/>
      <c r="F211" s="190" t="s">
        <v>4334</v>
      </c>
      <c r="G211" s="39"/>
      <c r="H211" s="39"/>
      <c r="I211" s="191"/>
      <c r="J211" s="39"/>
      <c r="K211" s="39"/>
      <c r="L211" s="42"/>
      <c r="M211" s="192"/>
      <c r="N211" s="193"/>
      <c r="O211" s="67"/>
      <c r="P211" s="67"/>
      <c r="Q211" s="67"/>
      <c r="R211" s="67"/>
      <c r="S211" s="67"/>
      <c r="T211" s="68"/>
      <c r="U211" s="37"/>
      <c r="V211" s="37"/>
      <c r="W211" s="37"/>
      <c r="X211" s="37"/>
      <c r="Y211" s="37"/>
      <c r="Z211" s="37"/>
      <c r="AA211" s="37"/>
      <c r="AB211" s="37"/>
      <c r="AC211" s="37"/>
      <c r="AD211" s="37"/>
      <c r="AE211" s="37"/>
      <c r="AT211" s="20" t="s">
        <v>174</v>
      </c>
      <c r="AU211" s="20" t="s">
        <v>87</v>
      </c>
    </row>
    <row r="212" spans="1:65" s="13" customFormat="1" ht="11.25">
      <c r="B212" s="196"/>
      <c r="C212" s="197"/>
      <c r="D212" s="189" t="s">
        <v>178</v>
      </c>
      <c r="E212" s="198" t="s">
        <v>21</v>
      </c>
      <c r="F212" s="199" t="s">
        <v>334</v>
      </c>
      <c r="G212" s="197"/>
      <c r="H212" s="200">
        <v>23</v>
      </c>
      <c r="I212" s="201"/>
      <c r="J212" s="197"/>
      <c r="K212" s="197"/>
      <c r="L212" s="202"/>
      <c r="M212" s="203"/>
      <c r="N212" s="204"/>
      <c r="O212" s="204"/>
      <c r="P212" s="204"/>
      <c r="Q212" s="204"/>
      <c r="R212" s="204"/>
      <c r="S212" s="204"/>
      <c r="T212" s="205"/>
      <c r="AT212" s="206" t="s">
        <v>178</v>
      </c>
      <c r="AU212" s="206" t="s">
        <v>87</v>
      </c>
      <c r="AV212" s="13" t="s">
        <v>87</v>
      </c>
      <c r="AW212" s="13" t="s">
        <v>38</v>
      </c>
      <c r="AX212" s="13" t="s">
        <v>85</v>
      </c>
      <c r="AY212" s="206" t="s">
        <v>165</v>
      </c>
    </row>
    <row r="213" spans="1:65" s="2" customFormat="1" ht="21.75" customHeight="1">
      <c r="A213" s="37"/>
      <c r="B213" s="38"/>
      <c r="C213" s="176" t="s">
        <v>388</v>
      </c>
      <c r="D213" s="176" t="s">
        <v>167</v>
      </c>
      <c r="E213" s="177" t="s">
        <v>4336</v>
      </c>
      <c r="F213" s="178" t="s">
        <v>4337</v>
      </c>
      <c r="G213" s="179" t="s">
        <v>449</v>
      </c>
      <c r="H213" s="180">
        <v>6</v>
      </c>
      <c r="I213" s="181"/>
      <c r="J213" s="182">
        <f>ROUND(I213*H213,2)</f>
        <v>0</v>
      </c>
      <c r="K213" s="178" t="s">
        <v>171</v>
      </c>
      <c r="L213" s="42"/>
      <c r="M213" s="183" t="s">
        <v>21</v>
      </c>
      <c r="N213" s="184" t="s">
        <v>48</v>
      </c>
      <c r="O213" s="67"/>
      <c r="P213" s="185">
        <f>O213*H213</f>
        <v>0</v>
      </c>
      <c r="Q213" s="185">
        <v>2.1000000000000001E-4</v>
      </c>
      <c r="R213" s="185">
        <f>Q213*H213</f>
        <v>1.2600000000000001E-3</v>
      </c>
      <c r="S213" s="185">
        <v>0</v>
      </c>
      <c r="T213" s="186">
        <f>S213*H213</f>
        <v>0</v>
      </c>
      <c r="U213" s="37"/>
      <c r="V213" s="37"/>
      <c r="W213" s="37"/>
      <c r="X213" s="37"/>
      <c r="Y213" s="37"/>
      <c r="Z213" s="37"/>
      <c r="AA213" s="37"/>
      <c r="AB213" s="37"/>
      <c r="AC213" s="37"/>
      <c r="AD213" s="37"/>
      <c r="AE213" s="37"/>
      <c r="AR213" s="187" t="s">
        <v>172</v>
      </c>
      <c r="AT213" s="187" t="s">
        <v>167</v>
      </c>
      <c r="AU213" s="187" t="s">
        <v>87</v>
      </c>
      <c r="AY213" s="20" t="s">
        <v>165</v>
      </c>
      <c r="BE213" s="188">
        <f>IF(N213="základní",J213,0)</f>
        <v>0</v>
      </c>
      <c r="BF213" s="188">
        <f>IF(N213="snížená",J213,0)</f>
        <v>0</v>
      </c>
      <c r="BG213" s="188">
        <f>IF(N213="zákl. přenesená",J213,0)</f>
        <v>0</v>
      </c>
      <c r="BH213" s="188">
        <f>IF(N213="sníž. přenesená",J213,0)</f>
        <v>0</v>
      </c>
      <c r="BI213" s="188">
        <f>IF(N213="nulová",J213,0)</f>
        <v>0</v>
      </c>
      <c r="BJ213" s="20" t="s">
        <v>85</v>
      </c>
      <c r="BK213" s="188">
        <f>ROUND(I213*H213,2)</f>
        <v>0</v>
      </c>
      <c r="BL213" s="20" t="s">
        <v>172</v>
      </c>
      <c r="BM213" s="187" t="s">
        <v>4338</v>
      </c>
    </row>
    <row r="214" spans="1:65" s="2" customFormat="1" ht="19.5">
      <c r="A214" s="37"/>
      <c r="B214" s="38"/>
      <c r="C214" s="39"/>
      <c r="D214" s="189" t="s">
        <v>174</v>
      </c>
      <c r="E214" s="39"/>
      <c r="F214" s="190" t="s">
        <v>4339</v>
      </c>
      <c r="G214" s="39"/>
      <c r="H214" s="39"/>
      <c r="I214" s="191"/>
      <c r="J214" s="39"/>
      <c r="K214" s="39"/>
      <c r="L214" s="42"/>
      <c r="M214" s="192"/>
      <c r="N214" s="193"/>
      <c r="O214" s="67"/>
      <c r="P214" s="67"/>
      <c r="Q214" s="67"/>
      <c r="R214" s="67"/>
      <c r="S214" s="67"/>
      <c r="T214" s="68"/>
      <c r="U214" s="37"/>
      <c r="V214" s="37"/>
      <c r="W214" s="37"/>
      <c r="X214" s="37"/>
      <c r="Y214" s="37"/>
      <c r="Z214" s="37"/>
      <c r="AA214" s="37"/>
      <c r="AB214" s="37"/>
      <c r="AC214" s="37"/>
      <c r="AD214" s="37"/>
      <c r="AE214" s="37"/>
      <c r="AT214" s="20" t="s">
        <v>174</v>
      </c>
      <c r="AU214" s="20" t="s">
        <v>87</v>
      </c>
    </row>
    <row r="215" spans="1:65" s="2" customFormat="1" ht="11.25">
      <c r="A215" s="37"/>
      <c r="B215" s="38"/>
      <c r="C215" s="39"/>
      <c r="D215" s="194" t="s">
        <v>176</v>
      </c>
      <c r="E215" s="39"/>
      <c r="F215" s="195" t="s">
        <v>4340</v>
      </c>
      <c r="G215" s="39"/>
      <c r="H215" s="39"/>
      <c r="I215" s="191"/>
      <c r="J215" s="39"/>
      <c r="K215" s="39"/>
      <c r="L215" s="42"/>
      <c r="M215" s="192"/>
      <c r="N215" s="193"/>
      <c r="O215" s="67"/>
      <c r="P215" s="67"/>
      <c r="Q215" s="67"/>
      <c r="R215" s="67"/>
      <c r="S215" s="67"/>
      <c r="T215" s="68"/>
      <c r="U215" s="37"/>
      <c r="V215" s="37"/>
      <c r="W215" s="37"/>
      <c r="X215" s="37"/>
      <c r="Y215" s="37"/>
      <c r="Z215" s="37"/>
      <c r="AA215" s="37"/>
      <c r="AB215" s="37"/>
      <c r="AC215" s="37"/>
      <c r="AD215" s="37"/>
      <c r="AE215" s="37"/>
      <c r="AT215" s="20" t="s">
        <v>176</v>
      </c>
      <c r="AU215" s="20" t="s">
        <v>87</v>
      </c>
    </row>
    <row r="216" spans="1:65" s="13" customFormat="1" ht="11.25">
      <c r="B216" s="196"/>
      <c r="C216" s="197"/>
      <c r="D216" s="189" t="s">
        <v>178</v>
      </c>
      <c r="E216" s="198" t="s">
        <v>21</v>
      </c>
      <c r="F216" s="199" t="s">
        <v>208</v>
      </c>
      <c r="G216" s="197"/>
      <c r="H216" s="200">
        <v>6</v>
      </c>
      <c r="I216" s="201"/>
      <c r="J216" s="197"/>
      <c r="K216" s="197"/>
      <c r="L216" s="202"/>
      <c r="M216" s="203"/>
      <c r="N216" s="204"/>
      <c r="O216" s="204"/>
      <c r="P216" s="204"/>
      <c r="Q216" s="204"/>
      <c r="R216" s="204"/>
      <c r="S216" s="204"/>
      <c r="T216" s="205"/>
      <c r="AT216" s="206" t="s">
        <v>178</v>
      </c>
      <c r="AU216" s="206" t="s">
        <v>87</v>
      </c>
      <c r="AV216" s="13" t="s">
        <v>87</v>
      </c>
      <c r="AW216" s="13" t="s">
        <v>38</v>
      </c>
      <c r="AX216" s="13" t="s">
        <v>85</v>
      </c>
      <c r="AY216" s="206" t="s">
        <v>165</v>
      </c>
    </row>
    <row r="217" spans="1:65" s="2" customFormat="1" ht="21.75" customHeight="1">
      <c r="A217" s="37"/>
      <c r="B217" s="38"/>
      <c r="C217" s="176" t="s">
        <v>395</v>
      </c>
      <c r="D217" s="176" t="s">
        <v>167</v>
      </c>
      <c r="E217" s="177" t="s">
        <v>4341</v>
      </c>
      <c r="F217" s="178" t="s">
        <v>4342</v>
      </c>
      <c r="G217" s="179" t="s">
        <v>449</v>
      </c>
      <c r="H217" s="180">
        <v>1</v>
      </c>
      <c r="I217" s="181"/>
      <c r="J217" s="182">
        <f>ROUND(I217*H217,2)</f>
        <v>0</v>
      </c>
      <c r="K217" s="178" t="s">
        <v>171</v>
      </c>
      <c r="L217" s="42"/>
      <c r="M217" s="183" t="s">
        <v>21</v>
      </c>
      <c r="N217" s="184" t="s">
        <v>48</v>
      </c>
      <c r="O217" s="67"/>
      <c r="P217" s="185">
        <f>O217*H217</f>
        <v>0</v>
      </c>
      <c r="Q217" s="185">
        <v>6.8999999999999997E-4</v>
      </c>
      <c r="R217" s="185">
        <f>Q217*H217</f>
        <v>6.8999999999999997E-4</v>
      </c>
      <c r="S217" s="185">
        <v>0</v>
      </c>
      <c r="T217" s="186">
        <f>S217*H217</f>
        <v>0</v>
      </c>
      <c r="U217" s="37"/>
      <c r="V217" s="37"/>
      <c r="W217" s="37"/>
      <c r="X217" s="37"/>
      <c r="Y217" s="37"/>
      <c r="Z217" s="37"/>
      <c r="AA217" s="37"/>
      <c r="AB217" s="37"/>
      <c r="AC217" s="37"/>
      <c r="AD217" s="37"/>
      <c r="AE217" s="37"/>
      <c r="AR217" s="187" t="s">
        <v>286</v>
      </c>
      <c r="AT217" s="187" t="s">
        <v>167</v>
      </c>
      <c r="AU217" s="187" t="s">
        <v>87</v>
      </c>
      <c r="AY217" s="20" t="s">
        <v>165</v>
      </c>
      <c r="BE217" s="188">
        <f>IF(N217="základní",J217,0)</f>
        <v>0</v>
      </c>
      <c r="BF217" s="188">
        <f>IF(N217="snížená",J217,0)</f>
        <v>0</v>
      </c>
      <c r="BG217" s="188">
        <f>IF(N217="zákl. přenesená",J217,0)</f>
        <v>0</v>
      </c>
      <c r="BH217" s="188">
        <f>IF(N217="sníž. přenesená",J217,0)</f>
        <v>0</v>
      </c>
      <c r="BI217" s="188">
        <f>IF(N217="nulová",J217,0)</f>
        <v>0</v>
      </c>
      <c r="BJ217" s="20" t="s">
        <v>85</v>
      </c>
      <c r="BK217" s="188">
        <f>ROUND(I217*H217,2)</f>
        <v>0</v>
      </c>
      <c r="BL217" s="20" t="s">
        <v>286</v>
      </c>
      <c r="BM217" s="187" t="s">
        <v>4343</v>
      </c>
    </row>
    <row r="218" spans="1:65" s="2" customFormat="1" ht="19.5">
      <c r="A218" s="37"/>
      <c r="B218" s="38"/>
      <c r="C218" s="39"/>
      <c r="D218" s="189" t="s">
        <v>174</v>
      </c>
      <c r="E218" s="39"/>
      <c r="F218" s="190" t="s">
        <v>4344</v>
      </c>
      <c r="G218" s="39"/>
      <c r="H218" s="39"/>
      <c r="I218" s="191"/>
      <c r="J218" s="39"/>
      <c r="K218" s="39"/>
      <c r="L218" s="42"/>
      <c r="M218" s="192"/>
      <c r="N218" s="193"/>
      <c r="O218" s="67"/>
      <c r="P218" s="67"/>
      <c r="Q218" s="67"/>
      <c r="R218" s="67"/>
      <c r="S218" s="67"/>
      <c r="T218" s="68"/>
      <c r="U218" s="37"/>
      <c r="V218" s="37"/>
      <c r="W218" s="37"/>
      <c r="X218" s="37"/>
      <c r="Y218" s="37"/>
      <c r="Z218" s="37"/>
      <c r="AA218" s="37"/>
      <c r="AB218" s="37"/>
      <c r="AC218" s="37"/>
      <c r="AD218" s="37"/>
      <c r="AE218" s="37"/>
      <c r="AT218" s="20" t="s">
        <v>174</v>
      </c>
      <c r="AU218" s="20" t="s">
        <v>87</v>
      </c>
    </row>
    <row r="219" spans="1:65" s="2" customFormat="1" ht="11.25">
      <c r="A219" s="37"/>
      <c r="B219" s="38"/>
      <c r="C219" s="39"/>
      <c r="D219" s="194" t="s">
        <v>176</v>
      </c>
      <c r="E219" s="39"/>
      <c r="F219" s="195" t="s">
        <v>4345</v>
      </c>
      <c r="G219" s="39"/>
      <c r="H219" s="39"/>
      <c r="I219" s="191"/>
      <c r="J219" s="39"/>
      <c r="K219" s="39"/>
      <c r="L219" s="42"/>
      <c r="M219" s="192"/>
      <c r="N219" s="193"/>
      <c r="O219" s="67"/>
      <c r="P219" s="67"/>
      <c r="Q219" s="67"/>
      <c r="R219" s="67"/>
      <c r="S219" s="67"/>
      <c r="T219" s="68"/>
      <c r="U219" s="37"/>
      <c r="V219" s="37"/>
      <c r="W219" s="37"/>
      <c r="X219" s="37"/>
      <c r="Y219" s="37"/>
      <c r="Z219" s="37"/>
      <c r="AA219" s="37"/>
      <c r="AB219" s="37"/>
      <c r="AC219" s="37"/>
      <c r="AD219" s="37"/>
      <c r="AE219" s="37"/>
      <c r="AT219" s="20" t="s">
        <v>176</v>
      </c>
      <c r="AU219" s="20" t="s">
        <v>87</v>
      </c>
    </row>
    <row r="220" spans="1:65" s="13" customFormat="1" ht="11.25">
      <c r="B220" s="196"/>
      <c r="C220" s="197"/>
      <c r="D220" s="189" t="s">
        <v>178</v>
      </c>
      <c r="E220" s="198" t="s">
        <v>21</v>
      </c>
      <c r="F220" s="199" t="s">
        <v>85</v>
      </c>
      <c r="G220" s="197"/>
      <c r="H220" s="200">
        <v>1</v>
      </c>
      <c r="I220" s="201"/>
      <c r="J220" s="197"/>
      <c r="K220" s="197"/>
      <c r="L220" s="202"/>
      <c r="M220" s="203"/>
      <c r="N220" s="204"/>
      <c r="O220" s="204"/>
      <c r="P220" s="204"/>
      <c r="Q220" s="204"/>
      <c r="R220" s="204"/>
      <c r="S220" s="204"/>
      <c r="T220" s="205"/>
      <c r="AT220" s="206" t="s">
        <v>178</v>
      </c>
      <c r="AU220" s="206" t="s">
        <v>87</v>
      </c>
      <c r="AV220" s="13" t="s">
        <v>87</v>
      </c>
      <c r="AW220" s="13" t="s">
        <v>38</v>
      </c>
      <c r="AX220" s="13" t="s">
        <v>85</v>
      </c>
      <c r="AY220" s="206" t="s">
        <v>165</v>
      </c>
    </row>
    <row r="221" spans="1:65" s="2" customFormat="1" ht="21.75" customHeight="1">
      <c r="A221" s="37"/>
      <c r="B221" s="38"/>
      <c r="C221" s="176" t="s">
        <v>404</v>
      </c>
      <c r="D221" s="176" t="s">
        <v>167</v>
      </c>
      <c r="E221" s="177" t="s">
        <v>4346</v>
      </c>
      <c r="F221" s="178" t="s">
        <v>4347</v>
      </c>
      <c r="G221" s="179" t="s">
        <v>189</v>
      </c>
      <c r="H221" s="180">
        <v>124.95</v>
      </c>
      <c r="I221" s="181"/>
      <c r="J221" s="182">
        <f>ROUND(I221*H221,2)</f>
        <v>0</v>
      </c>
      <c r="K221" s="178" t="s">
        <v>171</v>
      </c>
      <c r="L221" s="42"/>
      <c r="M221" s="183" t="s">
        <v>21</v>
      </c>
      <c r="N221" s="184" t="s">
        <v>48</v>
      </c>
      <c r="O221" s="67"/>
      <c r="P221" s="185">
        <f>O221*H221</f>
        <v>0</v>
      </c>
      <c r="Q221" s="185">
        <v>1.0000000000000001E-5</v>
      </c>
      <c r="R221" s="185">
        <f>Q221*H221</f>
        <v>1.2495000000000002E-3</v>
      </c>
      <c r="S221" s="185">
        <v>0</v>
      </c>
      <c r="T221" s="186">
        <f>S221*H221</f>
        <v>0</v>
      </c>
      <c r="U221" s="37"/>
      <c r="V221" s="37"/>
      <c r="W221" s="37"/>
      <c r="X221" s="37"/>
      <c r="Y221" s="37"/>
      <c r="Z221" s="37"/>
      <c r="AA221" s="37"/>
      <c r="AB221" s="37"/>
      <c r="AC221" s="37"/>
      <c r="AD221" s="37"/>
      <c r="AE221" s="37"/>
      <c r="AR221" s="187" t="s">
        <v>286</v>
      </c>
      <c r="AT221" s="187" t="s">
        <v>167</v>
      </c>
      <c r="AU221" s="187" t="s">
        <v>87</v>
      </c>
      <c r="AY221" s="20" t="s">
        <v>165</v>
      </c>
      <c r="BE221" s="188">
        <f>IF(N221="základní",J221,0)</f>
        <v>0</v>
      </c>
      <c r="BF221" s="188">
        <f>IF(N221="snížená",J221,0)</f>
        <v>0</v>
      </c>
      <c r="BG221" s="188">
        <f>IF(N221="zákl. přenesená",J221,0)</f>
        <v>0</v>
      </c>
      <c r="BH221" s="188">
        <f>IF(N221="sníž. přenesená",J221,0)</f>
        <v>0</v>
      </c>
      <c r="BI221" s="188">
        <f>IF(N221="nulová",J221,0)</f>
        <v>0</v>
      </c>
      <c r="BJ221" s="20" t="s">
        <v>85</v>
      </c>
      <c r="BK221" s="188">
        <f>ROUND(I221*H221,2)</f>
        <v>0</v>
      </c>
      <c r="BL221" s="20" t="s">
        <v>286</v>
      </c>
      <c r="BM221" s="187" t="s">
        <v>4348</v>
      </c>
    </row>
    <row r="222" spans="1:65" s="2" customFormat="1" ht="19.5">
      <c r="A222" s="37"/>
      <c r="B222" s="38"/>
      <c r="C222" s="39"/>
      <c r="D222" s="189" t="s">
        <v>174</v>
      </c>
      <c r="E222" s="39"/>
      <c r="F222" s="190" t="s">
        <v>4349</v>
      </c>
      <c r="G222" s="39"/>
      <c r="H222" s="39"/>
      <c r="I222" s="191"/>
      <c r="J222" s="39"/>
      <c r="K222" s="39"/>
      <c r="L222" s="42"/>
      <c r="M222" s="192"/>
      <c r="N222" s="193"/>
      <c r="O222" s="67"/>
      <c r="P222" s="67"/>
      <c r="Q222" s="67"/>
      <c r="R222" s="67"/>
      <c r="S222" s="67"/>
      <c r="T222" s="68"/>
      <c r="U222" s="37"/>
      <c r="V222" s="37"/>
      <c r="W222" s="37"/>
      <c r="X222" s="37"/>
      <c r="Y222" s="37"/>
      <c r="Z222" s="37"/>
      <c r="AA222" s="37"/>
      <c r="AB222" s="37"/>
      <c r="AC222" s="37"/>
      <c r="AD222" s="37"/>
      <c r="AE222" s="37"/>
      <c r="AT222" s="20" t="s">
        <v>174</v>
      </c>
      <c r="AU222" s="20" t="s">
        <v>87</v>
      </c>
    </row>
    <row r="223" spans="1:65" s="2" customFormat="1" ht="11.25">
      <c r="A223" s="37"/>
      <c r="B223" s="38"/>
      <c r="C223" s="39"/>
      <c r="D223" s="194" t="s">
        <v>176</v>
      </c>
      <c r="E223" s="39"/>
      <c r="F223" s="195" t="s">
        <v>4350</v>
      </c>
      <c r="G223" s="39"/>
      <c r="H223" s="39"/>
      <c r="I223" s="191"/>
      <c r="J223" s="39"/>
      <c r="K223" s="39"/>
      <c r="L223" s="42"/>
      <c r="M223" s="192"/>
      <c r="N223" s="193"/>
      <c r="O223" s="67"/>
      <c r="P223" s="67"/>
      <c r="Q223" s="67"/>
      <c r="R223" s="67"/>
      <c r="S223" s="67"/>
      <c r="T223" s="68"/>
      <c r="U223" s="37"/>
      <c r="V223" s="37"/>
      <c r="W223" s="37"/>
      <c r="X223" s="37"/>
      <c r="Y223" s="37"/>
      <c r="Z223" s="37"/>
      <c r="AA223" s="37"/>
      <c r="AB223" s="37"/>
      <c r="AC223" s="37"/>
      <c r="AD223" s="37"/>
      <c r="AE223" s="37"/>
      <c r="AT223" s="20" t="s">
        <v>176</v>
      </c>
      <c r="AU223" s="20" t="s">
        <v>87</v>
      </c>
    </row>
    <row r="224" spans="1:65" s="13" customFormat="1" ht="11.25">
      <c r="B224" s="196"/>
      <c r="C224" s="197"/>
      <c r="D224" s="189" t="s">
        <v>178</v>
      </c>
      <c r="E224" s="198" t="s">
        <v>21</v>
      </c>
      <c r="F224" s="199" t="s">
        <v>4351</v>
      </c>
      <c r="G224" s="197"/>
      <c r="H224" s="200">
        <v>124.95</v>
      </c>
      <c r="I224" s="201"/>
      <c r="J224" s="197"/>
      <c r="K224" s="197"/>
      <c r="L224" s="202"/>
      <c r="M224" s="203"/>
      <c r="N224" s="204"/>
      <c r="O224" s="204"/>
      <c r="P224" s="204"/>
      <c r="Q224" s="204"/>
      <c r="R224" s="204"/>
      <c r="S224" s="204"/>
      <c r="T224" s="205"/>
      <c r="AT224" s="206" t="s">
        <v>178</v>
      </c>
      <c r="AU224" s="206" t="s">
        <v>87</v>
      </c>
      <c r="AV224" s="13" t="s">
        <v>87</v>
      </c>
      <c r="AW224" s="13" t="s">
        <v>38</v>
      </c>
      <c r="AX224" s="13" t="s">
        <v>85</v>
      </c>
      <c r="AY224" s="206" t="s">
        <v>165</v>
      </c>
    </row>
    <row r="225" spans="1:65" s="2" customFormat="1" ht="24.2" customHeight="1">
      <c r="A225" s="37"/>
      <c r="B225" s="38"/>
      <c r="C225" s="176" t="s">
        <v>411</v>
      </c>
      <c r="D225" s="176" t="s">
        <v>167</v>
      </c>
      <c r="E225" s="177" t="s">
        <v>4352</v>
      </c>
      <c r="F225" s="178" t="s">
        <v>4353</v>
      </c>
      <c r="G225" s="179" t="s">
        <v>261</v>
      </c>
      <c r="H225" s="180">
        <v>0.18</v>
      </c>
      <c r="I225" s="181"/>
      <c r="J225" s="182">
        <f>ROUND(I225*H225,2)</f>
        <v>0</v>
      </c>
      <c r="K225" s="178" t="s">
        <v>171</v>
      </c>
      <c r="L225" s="42"/>
      <c r="M225" s="183" t="s">
        <v>21</v>
      </c>
      <c r="N225" s="184" t="s">
        <v>48</v>
      </c>
      <c r="O225" s="67"/>
      <c r="P225" s="185">
        <f>O225*H225</f>
        <v>0</v>
      </c>
      <c r="Q225" s="185">
        <v>0</v>
      </c>
      <c r="R225" s="185">
        <f>Q225*H225</f>
        <v>0</v>
      </c>
      <c r="S225" s="185">
        <v>0</v>
      </c>
      <c r="T225" s="186">
        <f>S225*H225</f>
        <v>0</v>
      </c>
      <c r="U225" s="37"/>
      <c r="V225" s="37"/>
      <c r="W225" s="37"/>
      <c r="X225" s="37"/>
      <c r="Y225" s="37"/>
      <c r="Z225" s="37"/>
      <c r="AA225" s="37"/>
      <c r="AB225" s="37"/>
      <c r="AC225" s="37"/>
      <c r="AD225" s="37"/>
      <c r="AE225" s="37"/>
      <c r="AR225" s="187" t="s">
        <v>286</v>
      </c>
      <c r="AT225" s="187" t="s">
        <v>167</v>
      </c>
      <c r="AU225" s="187" t="s">
        <v>87</v>
      </c>
      <c r="AY225" s="20" t="s">
        <v>165</v>
      </c>
      <c r="BE225" s="188">
        <f>IF(N225="základní",J225,0)</f>
        <v>0</v>
      </c>
      <c r="BF225" s="188">
        <f>IF(N225="snížená",J225,0)</f>
        <v>0</v>
      </c>
      <c r="BG225" s="188">
        <f>IF(N225="zákl. přenesená",J225,0)</f>
        <v>0</v>
      </c>
      <c r="BH225" s="188">
        <f>IF(N225="sníž. přenesená",J225,0)</f>
        <v>0</v>
      </c>
      <c r="BI225" s="188">
        <f>IF(N225="nulová",J225,0)</f>
        <v>0</v>
      </c>
      <c r="BJ225" s="20" t="s">
        <v>85</v>
      </c>
      <c r="BK225" s="188">
        <f>ROUND(I225*H225,2)</f>
        <v>0</v>
      </c>
      <c r="BL225" s="20" t="s">
        <v>286</v>
      </c>
      <c r="BM225" s="187" t="s">
        <v>4354</v>
      </c>
    </row>
    <row r="226" spans="1:65" s="2" customFormat="1" ht="29.25">
      <c r="A226" s="37"/>
      <c r="B226" s="38"/>
      <c r="C226" s="39"/>
      <c r="D226" s="189" t="s">
        <v>174</v>
      </c>
      <c r="E226" s="39"/>
      <c r="F226" s="190" t="s">
        <v>4355</v>
      </c>
      <c r="G226" s="39"/>
      <c r="H226" s="39"/>
      <c r="I226" s="191"/>
      <c r="J226" s="39"/>
      <c r="K226" s="39"/>
      <c r="L226" s="42"/>
      <c r="M226" s="192"/>
      <c r="N226" s="193"/>
      <c r="O226" s="67"/>
      <c r="P226" s="67"/>
      <c r="Q226" s="67"/>
      <c r="R226" s="67"/>
      <c r="S226" s="67"/>
      <c r="T226" s="68"/>
      <c r="U226" s="37"/>
      <c r="V226" s="37"/>
      <c r="W226" s="37"/>
      <c r="X226" s="37"/>
      <c r="Y226" s="37"/>
      <c r="Z226" s="37"/>
      <c r="AA226" s="37"/>
      <c r="AB226" s="37"/>
      <c r="AC226" s="37"/>
      <c r="AD226" s="37"/>
      <c r="AE226" s="37"/>
      <c r="AT226" s="20" t="s">
        <v>174</v>
      </c>
      <c r="AU226" s="20" t="s">
        <v>87</v>
      </c>
    </row>
    <row r="227" spans="1:65" s="2" customFormat="1" ht="11.25">
      <c r="A227" s="37"/>
      <c r="B227" s="38"/>
      <c r="C227" s="39"/>
      <c r="D227" s="194" t="s">
        <v>176</v>
      </c>
      <c r="E227" s="39"/>
      <c r="F227" s="195" t="s">
        <v>4356</v>
      </c>
      <c r="G227" s="39"/>
      <c r="H227" s="39"/>
      <c r="I227" s="191"/>
      <c r="J227" s="39"/>
      <c r="K227" s="39"/>
      <c r="L227" s="42"/>
      <c r="M227" s="192"/>
      <c r="N227" s="193"/>
      <c r="O227" s="67"/>
      <c r="P227" s="67"/>
      <c r="Q227" s="67"/>
      <c r="R227" s="67"/>
      <c r="S227" s="67"/>
      <c r="T227" s="68"/>
      <c r="U227" s="37"/>
      <c r="V227" s="37"/>
      <c r="W227" s="37"/>
      <c r="X227" s="37"/>
      <c r="Y227" s="37"/>
      <c r="Z227" s="37"/>
      <c r="AA227" s="37"/>
      <c r="AB227" s="37"/>
      <c r="AC227" s="37"/>
      <c r="AD227" s="37"/>
      <c r="AE227" s="37"/>
      <c r="AT227" s="20" t="s">
        <v>176</v>
      </c>
      <c r="AU227" s="20" t="s">
        <v>87</v>
      </c>
    </row>
    <row r="228" spans="1:65" s="2" customFormat="1" ht="24.2" customHeight="1">
      <c r="A228" s="37"/>
      <c r="B228" s="38"/>
      <c r="C228" s="176" t="s">
        <v>418</v>
      </c>
      <c r="D228" s="176" t="s">
        <v>167</v>
      </c>
      <c r="E228" s="177" t="s">
        <v>4357</v>
      </c>
      <c r="F228" s="178" t="s">
        <v>4358</v>
      </c>
      <c r="G228" s="179" t="s">
        <v>297</v>
      </c>
      <c r="H228" s="180">
        <v>1</v>
      </c>
      <c r="I228" s="181"/>
      <c r="J228" s="182">
        <f>ROUND(I228*H228,2)</f>
        <v>0</v>
      </c>
      <c r="K228" s="178" t="s">
        <v>21</v>
      </c>
      <c r="L228" s="42"/>
      <c r="M228" s="183" t="s">
        <v>21</v>
      </c>
      <c r="N228" s="184" t="s">
        <v>48</v>
      </c>
      <c r="O228" s="67"/>
      <c r="P228" s="185">
        <f>O228*H228</f>
        <v>0</v>
      </c>
      <c r="Q228" s="185">
        <v>2.92E-2</v>
      </c>
      <c r="R228" s="185">
        <f>Q228*H228</f>
        <v>2.92E-2</v>
      </c>
      <c r="S228" s="185">
        <v>0</v>
      </c>
      <c r="T228" s="186">
        <f>S228*H228</f>
        <v>0</v>
      </c>
      <c r="U228" s="37"/>
      <c r="V228" s="37"/>
      <c r="W228" s="37"/>
      <c r="X228" s="37"/>
      <c r="Y228" s="37"/>
      <c r="Z228" s="37"/>
      <c r="AA228" s="37"/>
      <c r="AB228" s="37"/>
      <c r="AC228" s="37"/>
      <c r="AD228" s="37"/>
      <c r="AE228" s="37"/>
      <c r="AR228" s="187" t="s">
        <v>286</v>
      </c>
      <c r="AT228" s="187" t="s">
        <v>167</v>
      </c>
      <c r="AU228" s="187" t="s">
        <v>87</v>
      </c>
      <c r="AY228" s="20" t="s">
        <v>165</v>
      </c>
      <c r="BE228" s="188">
        <f>IF(N228="základní",J228,0)</f>
        <v>0</v>
      </c>
      <c r="BF228" s="188">
        <f>IF(N228="snížená",J228,0)</f>
        <v>0</v>
      </c>
      <c r="BG228" s="188">
        <f>IF(N228="zákl. přenesená",J228,0)</f>
        <v>0</v>
      </c>
      <c r="BH228" s="188">
        <f>IF(N228="sníž. přenesená",J228,0)</f>
        <v>0</v>
      </c>
      <c r="BI228" s="188">
        <f>IF(N228="nulová",J228,0)</f>
        <v>0</v>
      </c>
      <c r="BJ228" s="20" t="s">
        <v>85</v>
      </c>
      <c r="BK228" s="188">
        <f>ROUND(I228*H228,2)</f>
        <v>0</v>
      </c>
      <c r="BL228" s="20" t="s">
        <v>286</v>
      </c>
      <c r="BM228" s="187" t="s">
        <v>4359</v>
      </c>
    </row>
    <row r="229" spans="1:65" s="2" customFormat="1" ht="19.5">
      <c r="A229" s="37"/>
      <c r="B229" s="38"/>
      <c r="C229" s="39"/>
      <c r="D229" s="189" t="s">
        <v>174</v>
      </c>
      <c r="E229" s="39"/>
      <c r="F229" s="190" t="s">
        <v>4360</v>
      </c>
      <c r="G229" s="39"/>
      <c r="H229" s="39"/>
      <c r="I229" s="191"/>
      <c r="J229" s="39"/>
      <c r="K229" s="39"/>
      <c r="L229" s="42"/>
      <c r="M229" s="192"/>
      <c r="N229" s="193"/>
      <c r="O229" s="67"/>
      <c r="P229" s="67"/>
      <c r="Q229" s="67"/>
      <c r="R229" s="67"/>
      <c r="S229" s="67"/>
      <c r="T229" s="68"/>
      <c r="U229" s="37"/>
      <c r="V229" s="37"/>
      <c r="W229" s="37"/>
      <c r="X229" s="37"/>
      <c r="Y229" s="37"/>
      <c r="Z229" s="37"/>
      <c r="AA229" s="37"/>
      <c r="AB229" s="37"/>
      <c r="AC229" s="37"/>
      <c r="AD229" s="37"/>
      <c r="AE229" s="37"/>
      <c r="AT229" s="20" t="s">
        <v>174</v>
      </c>
      <c r="AU229" s="20" t="s">
        <v>87</v>
      </c>
    </row>
    <row r="230" spans="1:65" s="13" customFormat="1" ht="11.25">
      <c r="B230" s="196"/>
      <c r="C230" s="197"/>
      <c r="D230" s="189" t="s">
        <v>178</v>
      </c>
      <c r="E230" s="198" t="s">
        <v>21</v>
      </c>
      <c r="F230" s="199" t="s">
        <v>85</v>
      </c>
      <c r="G230" s="197"/>
      <c r="H230" s="200">
        <v>1</v>
      </c>
      <c r="I230" s="201"/>
      <c r="J230" s="197"/>
      <c r="K230" s="197"/>
      <c r="L230" s="202"/>
      <c r="M230" s="203"/>
      <c r="N230" s="204"/>
      <c r="O230" s="204"/>
      <c r="P230" s="204"/>
      <c r="Q230" s="204"/>
      <c r="R230" s="204"/>
      <c r="S230" s="204"/>
      <c r="T230" s="205"/>
      <c r="AT230" s="206" t="s">
        <v>178</v>
      </c>
      <c r="AU230" s="206" t="s">
        <v>87</v>
      </c>
      <c r="AV230" s="13" t="s">
        <v>87</v>
      </c>
      <c r="AW230" s="13" t="s">
        <v>38</v>
      </c>
      <c r="AX230" s="13" t="s">
        <v>85</v>
      </c>
      <c r="AY230" s="206" t="s">
        <v>165</v>
      </c>
    </row>
    <row r="231" spans="1:65" s="12" customFormat="1" ht="22.9" customHeight="1">
      <c r="B231" s="160"/>
      <c r="C231" s="161"/>
      <c r="D231" s="162" t="s">
        <v>76</v>
      </c>
      <c r="E231" s="174" t="s">
        <v>4361</v>
      </c>
      <c r="F231" s="174" t="s">
        <v>4362</v>
      </c>
      <c r="G231" s="161"/>
      <c r="H231" s="161"/>
      <c r="I231" s="164"/>
      <c r="J231" s="175">
        <f>BK231</f>
        <v>0</v>
      </c>
      <c r="K231" s="161"/>
      <c r="L231" s="166"/>
      <c r="M231" s="167"/>
      <c r="N231" s="168"/>
      <c r="O231" s="168"/>
      <c r="P231" s="169">
        <f>SUM(P232:P249)</f>
        <v>0</v>
      </c>
      <c r="Q231" s="168"/>
      <c r="R231" s="169">
        <f>SUM(R232:R249)</f>
        <v>0.18381149999999999</v>
      </c>
      <c r="S231" s="168"/>
      <c r="T231" s="170">
        <f>SUM(T232:T249)</f>
        <v>0</v>
      </c>
      <c r="AR231" s="171" t="s">
        <v>87</v>
      </c>
      <c r="AT231" s="172" t="s">
        <v>76</v>
      </c>
      <c r="AU231" s="172" t="s">
        <v>85</v>
      </c>
      <c r="AY231" s="171" t="s">
        <v>165</v>
      </c>
      <c r="BK231" s="173">
        <f>SUM(BK232:BK249)</f>
        <v>0</v>
      </c>
    </row>
    <row r="232" spans="1:65" s="2" customFormat="1" ht="24.2" customHeight="1">
      <c r="A232" s="37"/>
      <c r="B232" s="38"/>
      <c r="C232" s="176" t="s">
        <v>425</v>
      </c>
      <c r="D232" s="176" t="s">
        <v>167</v>
      </c>
      <c r="E232" s="177" t="s">
        <v>4363</v>
      </c>
      <c r="F232" s="178" t="s">
        <v>4364</v>
      </c>
      <c r="G232" s="179" t="s">
        <v>189</v>
      </c>
      <c r="H232" s="180">
        <v>22.574999999999999</v>
      </c>
      <c r="I232" s="181"/>
      <c r="J232" s="182">
        <f>ROUND(I232*H232,2)</f>
        <v>0</v>
      </c>
      <c r="K232" s="178" t="s">
        <v>171</v>
      </c>
      <c r="L232" s="42"/>
      <c r="M232" s="183" t="s">
        <v>21</v>
      </c>
      <c r="N232" s="184" t="s">
        <v>48</v>
      </c>
      <c r="O232" s="67"/>
      <c r="P232" s="185">
        <f>O232*H232</f>
        <v>0</v>
      </c>
      <c r="Q232" s="185">
        <v>6.0200000000000002E-3</v>
      </c>
      <c r="R232" s="185">
        <f>Q232*H232</f>
        <v>0.13590150000000001</v>
      </c>
      <c r="S232" s="185">
        <v>0</v>
      </c>
      <c r="T232" s="186">
        <f>S232*H232</f>
        <v>0</v>
      </c>
      <c r="U232" s="37"/>
      <c r="V232" s="37"/>
      <c r="W232" s="37"/>
      <c r="X232" s="37"/>
      <c r="Y232" s="37"/>
      <c r="Z232" s="37"/>
      <c r="AA232" s="37"/>
      <c r="AB232" s="37"/>
      <c r="AC232" s="37"/>
      <c r="AD232" s="37"/>
      <c r="AE232" s="37"/>
      <c r="AR232" s="187" t="s">
        <v>286</v>
      </c>
      <c r="AT232" s="187" t="s">
        <v>167</v>
      </c>
      <c r="AU232" s="187" t="s">
        <v>87</v>
      </c>
      <c r="AY232" s="20" t="s">
        <v>165</v>
      </c>
      <c r="BE232" s="188">
        <f>IF(N232="základní",J232,0)</f>
        <v>0</v>
      </c>
      <c r="BF232" s="188">
        <f>IF(N232="snížená",J232,0)</f>
        <v>0</v>
      </c>
      <c r="BG232" s="188">
        <f>IF(N232="zákl. přenesená",J232,0)</f>
        <v>0</v>
      </c>
      <c r="BH232" s="188">
        <f>IF(N232="sníž. přenesená",J232,0)</f>
        <v>0</v>
      </c>
      <c r="BI232" s="188">
        <f>IF(N232="nulová",J232,0)</f>
        <v>0</v>
      </c>
      <c r="BJ232" s="20" t="s">
        <v>85</v>
      </c>
      <c r="BK232" s="188">
        <f>ROUND(I232*H232,2)</f>
        <v>0</v>
      </c>
      <c r="BL232" s="20" t="s">
        <v>286</v>
      </c>
      <c r="BM232" s="187" t="s">
        <v>4365</v>
      </c>
    </row>
    <row r="233" spans="1:65" s="2" customFormat="1" ht="19.5">
      <c r="A233" s="37"/>
      <c r="B233" s="38"/>
      <c r="C233" s="39"/>
      <c r="D233" s="189" t="s">
        <v>174</v>
      </c>
      <c r="E233" s="39"/>
      <c r="F233" s="190" t="s">
        <v>4366</v>
      </c>
      <c r="G233" s="39"/>
      <c r="H233" s="39"/>
      <c r="I233" s="191"/>
      <c r="J233" s="39"/>
      <c r="K233" s="39"/>
      <c r="L233" s="42"/>
      <c r="M233" s="192"/>
      <c r="N233" s="193"/>
      <c r="O233" s="67"/>
      <c r="P233" s="67"/>
      <c r="Q233" s="67"/>
      <c r="R233" s="67"/>
      <c r="S233" s="67"/>
      <c r="T233" s="68"/>
      <c r="U233" s="37"/>
      <c r="V233" s="37"/>
      <c r="W233" s="37"/>
      <c r="X233" s="37"/>
      <c r="Y233" s="37"/>
      <c r="Z233" s="37"/>
      <c r="AA233" s="37"/>
      <c r="AB233" s="37"/>
      <c r="AC233" s="37"/>
      <c r="AD233" s="37"/>
      <c r="AE233" s="37"/>
      <c r="AT233" s="20" t="s">
        <v>174</v>
      </c>
      <c r="AU233" s="20" t="s">
        <v>87</v>
      </c>
    </row>
    <row r="234" spans="1:65" s="2" customFormat="1" ht="11.25">
      <c r="A234" s="37"/>
      <c r="B234" s="38"/>
      <c r="C234" s="39"/>
      <c r="D234" s="194" t="s">
        <v>176</v>
      </c>
      <c r="E234" s="39"/>
      <c r="F234" s="195" t="s">
        <v>4367</v>
      </c>
      <c r="G234" s="39"/>
      <c r="H234" s="39"/>
      <c r="I234" s="191"/>
      <c r="J234" s="39"/>
      <c r="K234" s="39"/>
      <c r="L234" s="42"/>
      <c r="M234" s="192"/>
      <c r="N234" s="193"/>
      <c r="O234" s="67"/>
      <c r="P234" s="67"/>
      <c r="Q234" s="67"/>
      <c r="R234" s="67"/>
      <c r="S234" s="67"/>
      <c r="T234" s="68"/>
      <c r="U234" s="37"/>
      <c r="V234" s="37"/>
      <c r="W234" s="37"/>
      <c r="X234" s="37"/>
      <c r="Y234" s="37"/>
      <c r="Z234" s="37"/>
      <c r="AA234" s="37"/>
      <c r="AB234" s="37"/>
      <c r="AC234" s="37"/>
      <c r="AD234" s="37"/>
      <c r="AE234" s="37"/>
      <c r="AT234" s="20" t="s">
        <v>176</v>
      </c>
      <c r="AU234" s="20" t="s">
        <v>87</v>
      </c>
    </row>
    <row r="235" spans="1:65" s="13" customFormat="1" ht="11.25">
      <c r="B235" s="196"/>
      <c r="C235" s="197"/>
      <c r="D235" s="189" t="s">
        <v>178</v>
      </c>
      <c r="E235" s="198" t="s">
        <v>21</v>
      </c>
      <c r="F235" s="199" t="s">
        <v>4368</v>
      </c>
      <c r="G235" s="197"/>
      <c r="H235" s="200">
        <v>22.574999999999999</v>
      </c>
      <c r="I235" s="201"/>
      <c r="J235" s="197"/>
      <c r="K235" s="197"/>
      <c r="L235" s="202"/>
      <c r="M235" s="203"/>
      <c r="N235" s="204"/>
      <c r="O235" s="204"/>
      <c r="P235" s="204"/>
      <c r="Q235" s="204"/>
      <c r="R235" s="204"/>
      <c r="S235" s="204"/>
      <c r="T235" s="205"/>
      <c r="AT235" s="206" t="s">
        <v>178</v>
      </c>
      <c r="AU235" s="206" t="s">
        <v>87</v>
      </c>
      <c r="AV235" s="13" t="s">
        <v>87</v>
      </c>
      <c r="AW235" s="13" t="s">
        <v>38</v>
      </c>
      <c r="AX235" s="13" t="s">
        <v>85</v>
      </c>
      <c r="AY235" s="206" t="s">
        <v>165</v>
      </c>
    </row>
    <row r="236" spans="1:65" s="2" customFormat="1" ht="16.5" customHeight="1">
      <c r="A236" s="37"/>
      <c r="B236" s="38"/>
      <c r="C236" s="176" t="s">
        <v>434</v>
      </c>
      <c r="D236" s="176" t="s">
        <v>167</v>
      </c>
      <c r="E236" s="177" t="s">
        <v>4369</v>
      </c>
      <c r="F236" s="178" t="s">
        <v>4370</v>
      </c>
      <c r="G236" s="179" t="s">
        <v>189</v>
      </c>
      <c r="H236" s="180">
        <v>3</v>
      </c>
      <c r="I236" s="181"/>
      <c r="J236" s="182">
        <f>ROUND(I236*H236,2)</f>
        <v>0</v>
      </c>
      <c r="K236" s="178" t="s">
        <v>171</v>
      </c>
      <c r="L236" s="42"/>
      <c r="M236" s="183" t="s">
        <v>21</v>
      </c>
      <c r="N236" s="184" t="s">
        <v>48</v>
      </c>
      <c r="O236" s="67"/>
      <c r="P236" s="185">
        <f>O236*H236</f>
        <v>0</v>
      </c>
      <c r="Q236" s="185">
        <v>8.6099999999999996E-3</v>
      </c>
      <c r="R236" s="185">
        <f>Q236*H236</f>
        <v>2.5829999999999999E-2</v>
      </c>
      <c r="S236" s="185">
        <v>0</v>
      </c>
      <c r="T236" s="186">
        <f>S236*H236</f>
        <v>0</v>
      </c>
      <c r="U236" s="37"/>
      <c r="V236" s="37"/>
      <c r="W236" s="37"/>
      <c r="X236" s="37"/>
      <c r="Y236" s="37"/>
      <c r="Z236" s="37"/>
      <c r="AA236" s="37"/>
      <c r="AB236" s="37"/>
      <c r="AC236" s="37"/>
      <c r="AD236" s="37"/>
      <c r="AE236" s="37"/>
      <c r="AR236" s="187" t="s">
        <v>286</v>
      </c>
      <c r="AT236" s="187" t="s">
        <v>167</v>
      </c>
      <c r="AU236" s="187" t="s">
        <v>87</v>
      </c>
      <c r="AY236" s="20" t="s">
        <v>165</v>
      </c>
      <c r="BE236" s="188">
        <f>IF(N236="základní",J236,0)</f>
        <v>0</v>
      </c>
      <c r="BF236" s="188">
        <f>IF(N236="snížená",J236,0)</f>
        <v>0</v>
      </c>
      <c r="BG236" s="188">
        <f>IF(N236="zákl. přenesená",J236,0)</f>
        <v>0</v>
      </c>
      <c r="BH236" s="188">
        <f>IF(N236="sníž. přenesená",J236,0)</f>
        <v>0</v>
      </c>
      <c r="BI236" s="188">
        <f>IF(N236="nulová",J236,0)</f>
        <v>0</v>
      </c>
      <c r="BJ236" s="20" t="s">
        <v>85</v>
      </c>
      <c r="BK236" s="188">
        <f>ROUND(I236*H236,2)</f>
        <v>0</v>
      </c>
      <c r="BL236" s="20" t="s">
        <v>286</v>
      </c>
      <c r="BM236" s="187" t="s">
        <v>4371</v>
      </c>
    </row>
    <row r="237" spans="1:65" s="2" customFormat="1" ht="19.5">
      <c r="A237" s="37"/>
      <c r="B237" s="38"/>
      <c r="C237" s="39"/>
      <c r="D237" s="189" t="s">
        <v>174</v>
      </c>
      <c r="E237" s="39"/>
      <c r="F237" s="190" t="s">
        <v>4372</v>
      </c>
      <c r="G237" s="39"/>
      <c r="H237" s="39"/>
      <c r="I237" s="191"/>
      <c r="J237" s="39"/>
      <c r="K237" s="39"/>
      <c r="L237" s="42"/>
      <c r="M237" s="192"/>
      <c r="N237" s="193"/>
      <c r="O237" s="67"/>
      <c r="P237" s="67"/>
      <c r="Q237" s="67"/>
      <c r="R237" s="67"/>
      <c r="S237" s="67"/>
      <c r="T237" s="68"/>
      <c r="U237" s="37"/>
      <c r="V237" s="37"/>
      <c r="W237" s="37"/>
      <c r="X237" s="37"/>
      <c r="Y237" s="37"/>
      <c r="Z237" s="37"/>
      <c r="AA237" s="37"/>
      <c r="AB237" s="37"/>
      <c r="AC237" s="37"/>
      <c r="AD237" s="37"/>
      <c r="AE237" s="37"/>
      <c r="AT237" s="20" t="s">
        <v>174</v>
      </c>
      <c r="AU237" s="20" t="s">
        <v>87</v>
      </c>
    </row>
    <row r="238" spans="1:65" s="2" customFormat="1" ht="11.25">
      <c r="A238" s="37"/>
      <c r="B238" s="38"/>
      <c r="C238" s="39"/>
      <c r="D238" s="194" t="s">
        <v>176</v>
      </c>
      <c r="E238" s="39"/>
      <c r="F238" s="195" t="s">
        <v>4373</v>
      </c>
      <c r="G238" s="39"/>
      <c r="H238" s="39"/>
      <c r="I238" s="191"/>
      <c r="J238" s="39"/>
      <c r="K238" s="39"/>
      <c r="L238" s="42"/>
      <c r="M238" s="192"/>
      <c r="N238" s="193"/>
      <c r="O238" s="67"/>
      <c r="P238" s="67"/>
      <c r="Q238" s="67"/>
      <c r="R238" s="67"/>
      <c r="S238" s="67"/>
      <c r="T238" s="68"/>
      <c r="U238" s="37"/>
      <c r="V238" s="37"/>
      <c r="W238" s="37"/>
      <c r="X238" s="37"/>
      <c r="Y238" s="37"/>
      <c r="Z238" s="37"/>
      <c r="AA238" s="37"/>
      <c r="AB238" s="37"/>
      <c r="AC238" s="37"/>
      <c r="AD238" s="37"/>
      <c r="AE238" s="37"/>
      <c r="AT238" s="20" t="s">
        <v>176</v>
      </c>
      <c r="AU238" s="20" t="s">
        <v>87</v>
      </c>
    </row>
    <row r="239" spans="1:65" s="13" customFormat="1" ht="11.25">
      <c r="B239" s="196"/>
      <c r="C239" s="197"/>
      <c r="D239" s="189" t="s">
        <v>178</v>
      </c>
      <c r="E239" s="198" t="s">
        <v>21</v>
      </c>
      <c r="F239" s="199" t="s">
        <v>186</v>
      </c>
      <c r="G239" s="197"/>
      <c r="H239" s="200">
        <v>3</v>
      </c>
      <c r="I239" s="201"/>
      <c r="J239" s="197"/>
      <c r="K239" s="197"/>
      <c r="L239" s="202"/>
      <c r="M239" s="203"/>
      <c r="N239" s="204"/>
      <c r="O239" s="204"/>
      <c r="P239" s="204"/>
      <c r="Q239" s="204"/>
      <c r="R239" s="204"/>
      <c r="S239" s="204"/>
      <c r="T239" s="205"/>
      <c r="AT239" s="206" t="s">
        <v>178</v>
      </c>
      <c r="AU239" s="206" t="s">
        <v>87</v>
      </c>
      <c r="AV239" s="13" t="s">
        <v>87</v>
      </c>
      <c r="AW239" s="13" t="s">
        <v>38</v>
      </c>
      <c r="AX239" s="13" t="s">
        <v>85</v>
      </c>
      <c r="AY239" s="206" t="s">
        <v>165</v>
      </c>
    </row>
    <row r="240" spans="1:65" s="2" customFormat="1" ht="24.2" customHeight="1">
      <c r="A240" s="37"/>
      <c r="B240" s="38"/>
      <c r="C240" s="176" t="s">
        <v>441</v>
      </c>
      <c r="D240" s="176" t="s">
        <v>167</v>
      </c>
      <c r="E240" s="177" t="s">
        <v>4374</v>
      </c>
      <c r="F240" s="178" t="s">
        <v>4375</v>
      </c>
      <c r="G240" s="179" t="s">
        <v>449</v>
      </c>
      <c r="H240" s="180">
        <v>1</v>
      </c>
      <c r="I240" s="181"/>
      <c r="J240" s="182">
        <f>ROUND(I240*H240,2)</f>
        <v>0</v>
      </c>
      <c r="K240" s="178" t="s">
        <v>171</v>
      </c>
      <c r="L240" s="42"/>
      <c r="M240" s="183" t="s">
        <v>21</v>
      </c>
      <c r="N240" s="184" t="s">
        <v>48</v>
      </c>
      <c r="O240" s="67"/>
      <c r="P240" s="185">
        <f>O240*H240</f>
        <v>0</v>
      </c>
      <c r="Q240" s="185">
        <v>2.0799999999999998E-3</v>
      </c>
      <c r="R240" s="185">
        <f>Q240*H240</f>
        <v>2.0799999999999998E-3</v>
      </c>
      <c r="S240" s="185">
        <v>0</v>
      </c>
      <c r="T240" s="186">
        <f>S240*H240</f>
        <v>0</v>
      </c>
      <c r="U240" s="37"/>
      <c r="V240" s="37"/>
      <c r="W240" s="37"/>
      <c r="X240" s="37"/>
      <c r="Y240" s="37"/>
      <c r="Z240" s="37"/>
      <c r="AA240" s="37"/>
      <c r="AB240" s="37"/>
      <c r="AC240" s="37"/>
      <c r="AD240" s="37"/>
      <c r="AE240" s="37"/>
      <c r="AR240" s="187" t="s">
        <v>286</v>
      </c>
      <c r="AT240" s="187" t="s">
        <v>167</v>
      </c>
      <c r="AU240" s="187" t="s">
        <v>87</v>
      </c>
      <c r="AY240" s="20" t="s">
        <v>165</v>
      </c>
      <c r="BE240" s="188">
        <f>IF(N240="základní",J240,0)</f>
        <v>0</v>
      </c>
      <c r="BF240" s="188">
        <f>IF(N240="snížená",J240,0)</f>
        <v>0</v>
      </c>
      <c r="BG240" s="188">
        <f>IF(N240="zákl. přenesená",J240,0)</f>
        <v>0</v>
      </c>
      <c r="BH240" s="188">
        <f>IF(N240="sníž. přenesená",J240,0)</f>
        <v>0</v>
      </c>
      <c r="BI240" s="188">
        <f>IF(N240="nulová",J240,0)</f>
        <v>0</v>
      </c>
      <c r="BJ240" s="20" t="s">
        <v>85</v>
      </c>
      <c r="BK240" s="188">
        <f>ROUND(I240*H240,2)</f>
        <v>0</v>
      </c>
      <c r="BL240" s="20" t="s">
        <v>286</v>
      </c>
      <c r="BM240" s="187" t="s">
        <v>4376</v>
      </c>
    </row>
    <row r="241" spans="1:65" s="2" customFormat="1" ht="19.5">
      <c r="A241" s="37"/>
      <c r="B241" s="38"/>
      <c r="C241" s="39"/>
      <c r="D241" s="189" t="s">
        <v>174</v>
      </c>
      <c r="E241" s="39"/>
      <c r="F241" s="190" t="s">
        <v>4377</v>
      </c>
      <c r="G241" s="39"/>
      <c r="H241" s="39"/>
      <c r="I241" s="191"/>
      <c r="J241" s="39"/>
      <c r="K241" s="39"/>
      <c r="L241" s="42"/>
      <c r="M241" s="192"/>
      <c r="N241" s="193"/>
      <c r="O241" s="67"/>
      <c r="P241" s="67"/>
      <c r="Q241" s="67"/>
      <c r="R241" s="67"/>
      <c r="S241" s="67"/>
      <c r="T241" s="68"/>
      <c r="U241" s="37"/>
      <c r="V241" s="37"/>
      <c r="W241" s="37"/>
      <c r="X241" s="37"/>
      <c r="Y241" s="37"/>
      <c r="Z241" s="37"/>
      <c r="AA241" s="37"/>
      <c r="AB241" s="37"/>
      <c r="AC241" s="37"/>
      <c r="AD241" s="37"/>
      <c r="AE241" s="37"/>
      <c r="AT241" s="20" t="s">
        <v>174</v>
      </c>
      <c r="AU241" s="20" t="s">
        <v>87</v>
      </c>
    </row>
    <row r="242" spans="1:65" s="2" customFormat="1" ht="11.25">
      <c r="A242" s="37"/>
      <c r="B242" s="38"/>
      <c r="C242" s="39"/>
      <c r="D242" s="194" t="s">
        <v>176</v>
      </c>
      <c r="E242" s="39"/>
      <c r="F242" s="195" t="s">
        <v>4378</v>
      </c>
      <c r="G242" s="39"/>
      <c r="H242" s="39"/>
      <c r="I242" s="191"/>
      <c r="J242" s="39"/>
      <c r="K242" s="39"/>
      <c r="L242" s="42"/>
      <c r="M242" s="192"/>
      <c r="N242" s="193"/>
      <c r="O242" s="67"/>
      <c r="P242" s="67"/>
      <c r="Q242" s="67"/>
      <c r="R242" s="67"/>
      <c r="S242" s="67"/>
      <c r="T242" s="68"/>
      <c r="U242" s="37"/>
      <c r="V242" s="37"/>
      <c r="W242" s="37"/>
      <c r="X242" s="37"/>
      <c r="Y242" s="37"/>
      <c r="Z242" s="37"/>
      <c r="AA242" s="37"/>
      <c r="AB242" s="37"/>
      <c r="AC242" s="37"/>
      <c r="AD242" s="37"/>
      <c r="AE242" s="37"/>
      <c r="AT242" s="20" t="s">
        <v>176</v>
      </c>
      <c r="AU242" s="20" t="s">
        <v>87</v>
      </c>
    </row>
    <row r="243" spans="1:65" s="13" customFormat="1" ht="11.25">
      <c r="B243" s="196"/>
      <c r="C243" s="197"/>
      <c r="D243" s="189" t="s">
        <v>178</v>
      </c>
      <c r="E243" s="198" t="s">
        <v>21</v>
      </c>
      <c r="F243" s="199" t="s">
        <v>85</v>
      </c>
      <c r="G243" s="197"/>
      <c r="H243" s="200">
        <v>1</v>
      </c>
      <c r="I243" s="201"/>
      <c r="J243" s="197"/>
      <c r="K243" s="197"/>
      <c r="L243" s="202"/>
      <c r="M243" s="203"/>
      <c r="N243" s="204"/>
      <c r="O243" s="204"/>
      <c r="P243" s="204"/>
      <c r="Q243" s="204"/>
      <c r="R243" s="204"/>
      <c r="S243" s="204"/>
      <c r="T243" s="205"/>
      <c r="AT243" s="206" t="s">
        <v>178</v>
      </c>
      <c r="AU243" s="206" t="s">
        <v>87</v>
      </c>
      <c r="AV243" s="13" t="s">
        <v>87</v>
      </c>
      <c r="AW243" s="13" t="s">
        <v>38</v>
      </c>
      <c r="AX243" s="13" t="s">
        <v>85</v>
      </c>
      <c r="AY243" s="206" t="s">
        <v>165</v>
      </c>
    </row>
    <row r="244" spans="1:65" s="2" customFormat="1" ht="24.2" customHeight="1">
      <c r="A244" s="37"/>
      <c r="B244" s="38"/>
      <c r="C244" s="176" t="s">
        <v>446</v>
      </c>
      <c r="D244" s="176" t="s">
        <v>167</v>
      </c>
      <c r="E244" s="177" t="s">
        <v>4379</v>
      </c>
      <c r="F244" s="178" t="s">
        <v>4380</v>
      </c>
      <c r="G244" s="179" t="s">
        <v>261</v>
      </c>
      <c r="H244" s="180">
        <v>0.184</v>
      </c>
      <c r="I244" s="181"/>
      <c r="J244" s="182">
        <f>ROUND(I244*H244,2)</f>
        <v>0</v>
      </c>
      <c r="K244" s="178" t="s">
        <v>171</v>
      </c>
      <c r="L244" s="42"/>
      <c r="M244" s="183" t="s">
        <v>21</v>
      </c>
      <c r="N244" s="184" t="s">
        <v>48</v>
      </c>
      <c r="O244" s="67"/>
      <c r="P244" s="185">
        <f>O244*H244</f>
        <v>0</v>
      </c>
      <c r="Q244" s="185">
        <v>0</v>
      </c>
      <c r="R244" s="185">
        <f>Q244*H244</f>
        <v>0</v>
      </c>
      <c r="S244" s="185">
        <v>0</v>
      </c>
      <c r="T244" s="186">
        <f>S244*H244</f>
        <v>0</v>
      </c>
      <c r="U244" s="37"/>
      <c r="V244" s="37"/>
      <c r="W244" s="37"/>
      <c r="X244" s="37"/>
      <c r="Y244" s="37"/>
      <c r="Z244" s="37"/>
      <c r="AA244" s="37"/>
      <c r="AB244" s="37"/>
      <c r="AC244" s="37"/>
      <c r="AD244" s="37"/>
      <c r="AE244" s="37"/>
      <c r="AR244" s="187" t="s">
        <v>286</v>
      </c>
      <c r="AT244" s="187" t="s">
        <v>167</v>
      </c>
      <c r="AU244" s="187" t="s">
        <v>87</v>
      </c>
      <c r="AY244" s="20" t="s">
        <v>165</v>
      </c>
      <c r="BE244" s="188">
        <f>IF(N244="základní",J244,0)</f>
        <v>0</v>
      </c>
      <c r="BF244" s="188">
        <f>IF(N244="snížená",J244,0)</f>
        <v>0</v>
      </c>
      <c r="BG244" s="188">
        <f>IF(N244="zákl. přenesená",J244,0)</f>
        <v>0</v>
      </c>
      <c r="BH244" s="188">
        <f>IF(N244="sníž. přenesená",J244,0)</f>
        <v>0</v>
      </c>
      <c r="BI244" s="188">
        <f>IF(N244="nulová",J244,0)</f>
        <v>0</v>
      </c>
      <c r="BJ244" s="20" t="s">
        <v>85</v>
      </c>
      <c r="BK244" s="188">
        <f>ROUND(I244*H244,2)</f>
        <v>0</v>
      </c>
      <c r="BL244" s="20" t="s">
        <v>286</v>
      </c>
      <c r="BM244" s="187" t="s">
        <v>4381</v>
      </c>
    </row>
    <row r="245" spans="1:65" s="2" customFormat="1" ht="29.25">
      <c r="A245" s="37"/>
      <c r="B245" s="38"/>
      <c r="C245" s="39"/>
      <c r="D245" s="189" t="s">
        <v>174</v>
      </c>
      <c r="E245" s="39"/>
      <c r="F245" s="190" t="s">
        <v>4382</v>
      </c>
      <c r="G245" s="39"/>
      <c r="H245" s="39"/>
      <c r="I245" s="191"/>
      <c r="J245" s="39"/>
      <c r="K245" s="39"/>
      <c r="L245" s="42"/>
      <c r="M245" s="192"/>
      <c r="N245" s="193"/>
      <c r="O245" s="67"/>
      <c r="P245" s="67"/>
      <c r="Q245" s="67"/>
      <c r="R245" s="67"/>
      <c r="S245" s="67"/>
      <c r="T245" s="68"/>
      <c r="U245" s="37"/>
      <c r="V245" s="37"/>
      <c r="W245" s="37"/>
      <c r="X245" s="37"/>
      <c r="Y245" s="37"/>
      <c r="Z245" s="37"/>
      <c r="AA245" s="37"/>
      <c r="AB245" s="37"/>
      <c r="AC245" s="37"/>
      <c r="AD245" s="37"/>
      <c r="AE245" s="37"/>
      <c r="AT245" s="20" t="s">
        <v>174</v>
      </c>
      <c r="AU245" s="20" t="s">
        <v>87</v>
      </c>
    </row>
    <row r="246" spans="1:65" s="2" customFormat="1" ht="11.25">
      <c r="A246" s="37"/>
      <c r="B246" s="38"/>
      <c r="C246" s="39"/>
      <c r="D246" s="194" t="s">
        <v>176</v>
      </c>
      <c r="E246" s="39"/>
      <c r="F246" s="195" t="s">
        <v>4383</v>
      </c>
      <c r="G246" s="39"/>
      <c r="H246" s="39"/>
      <c r="I246" s="191"/>
      <c r="J246" s="39"/>
      <c r="K246" s="39"/>
      <c r="L246" s="42"/>
      <c r="M246" s="192"/>
      <c r="N246" s="193"/>
      <c r="O246" s="67"/>
      <c r="P246" s="67"/>
      <c r="Q246" s="67"/>
      <c r="R246" s="67"/>
      <c r="S246" s="67"/>
      <c r="T246" s="68"/>
      <c r="U246" s="37"/>
      <c r="V246" s="37"/>
      <c r="W246" s="37"/>
      <c r="X246" s="37"/>
      <c r="Y246" s="37"/>
      <c r="Z246" s="37"/>
      <c r="AA246" s="37"/>
      <c r="AB246" s="37"/>
      <c r="AC246" s="37"/>
      <c r="AD246" s="37"/>
      <c r="AE246" s="37"/>
      <c r="AT246" s="20" t="s">
        <v>176</v>
      </c>
      <c r="AU246" s="20" t="s">
        <v>87</v>
      </c>
    </row>
    <row r="247" spans="1:65" s="2" customFormat="1" ht="24.2" customHeight="1">
      <c r="A247" s="37"/>
      <c r="B247" s="38"/>
      <c r="C247" s="176" t="s">
        <v>454</v>
      </c>
      <c r="D247" s="176" t="s">
        <v>167</v>
      </c>
      <c r="E247" s="177" t="s">
        <v>4384</v>
      </c>
      <c r="F247" s="178" t="s">
        <v>4385</v>
      </c>
      <c r="G247" s="179" t="s">
        <v>297</v>
      </c>
      <c r="H247" s="180">
        <v>1</v>
      </c>
      <c r="I247" s="181"/>
      <c r="J247" s="182">
        <f>ROUND(I247*H247,2)</f>
        <v>0</v>
      </c>
      <c r="K247" s="178" t="s">
        <v>21</v>
      </c>
      <c r="L247" s="42"/>
      <c r="M247" s="183" t="s">
        <v>21</v>
      </c>
      <c r="N247" s="184" t="s">
        <v>48</v>
      </c>
      <c r="O247" s="67"/>
      <c r="P247" s="185">
        <f>O247*H247</f>
        <v>0</v>
      </c>
      <c r="Q247" s="185">
        <v>0.02</v>
      </c>
      <c r="R247" s="185">
        <f>Q247*H247</f>
        <v>0.02</v>
      </c>
      <c r="S247" s="185">
        <v>0</v>
      </c>
      <c r="T247" s="186">
        <f>S247*H247</f>
        <v>0</v>
      </c>
      <c r="U247" s="37"/>
      <c r="V247" s="37"/>
      <c r="W247" s="37"/>
      <c r="X247" s="37"/>
      <c r="Y247" s="37"/>
      <c r="Z247" s="37"/>
      <c r="AA247" s="37"/>
      <c r="AB247" s="37"/>
      <c r="AC247" s="37"/>
      <c r="AD247" s="37"/>
      <c r="AE247" s="37"/>
      <c r="AR247" s="187" t="s">
        <v>286</v>
      </c>
      <c r="AT247" s="187" t="s">
        <v>167</v>
      </c>
      <c r="AU247" s="187" t="s">
        <v>87</v>
      </c>
      <c r="AY247" s="20" t="s">
        <v>165</v>
      </c>
      <c r="BE247" s="188">
        <f>IF(N247="základní",J247,0)</f>
        <v>0</v>
      </c>
      <c r="BF247" s="188">
        <f>IF(N247="snížená",J247,0)</f>
        <v>0</v>
      </c>
      <c r="BG247" s="188">
        <f>IF(N247="zákl. přenesená",J247,0)</f>
        <v>0</v>
      </c>
      <c r="BH247" s="188">
        <f>IF(N247="sníž. přenesená",J247,0)</f>
        <v>0</v>
      </c>
      <c r="BI247" s="188">
        <f>IF(N247="nulová",J247,0)</f>
        <v>0</v>
      </c>
      <c r="BJ247" s="20" t="s">
        <v>85</v>
      </c>
      <c r="BK247" s="188">
        <f>ROUND(I247*H247,2)</f>
        <v>0</v>
      </c>
      <c r="BL247" s="20" t="s">
        <v>286</v>
      </c>
      <c r="BM247" s="187" t="s">
        <v>4386</v>
      </c>
    </row>
    <row r="248" spans="1:65" s="2" customFormat="1" ht="11.25">
      <c r="A248" s="37"/>
      <c r="B248" s="38"/>
      <c r="C248" s="39"/>
      <c r="D248" s="189" t="s">
        <v>174</v>
      </c>
      <c r="E248" s="39"/>
      <c r="F248" s="190" t="s">
        <v>4385</v>
      </c>
      <c r="G248" s="39"/>
      <c r="H248" s="39"/>
      <c r="I248" s="191"/>
      <c r="J248" s="39"/>
      <c r="K248" s="39"/>
      <c r="L248" s="42"/>
      <c r="M248" s="192"/>
      <c r="N248" s="193"/>
      <c r="O248" s="67"/>
      <c r="P248" s="67"/>
      <c r="Q248" s="67"/>
      <c r="R248" s="67"/>
      <c r="S248" s="67"/>
      <c r="T248" s="68"/>
      <c r="U248" s="37"/>
      <c r="V248" s="37"/>
      <c r="W248" s="37"/>
      <c r="X248" s="37"/>
      <c r="Y248" s="37"/>
      <c r="Z248" s="37"/>
      <c r="AA248" s="37"/>
      <c r="AB248" s="37"/>
      <c r="AC248" s="37"/>
      <c r="AD248" s="37"/>
      <c r="AE248" s="37"/>
      <c r="AT248" s="20" t="s">
        <v>174</v>
      </c>
      <c r="AU248" s="20" t="s">
        <v>87</v>
      </c>
    </row>
    <row r="249" spans="1:65" s="13" customFormat="1" ht="11.25">
      <c r="B249" s="196"/>
      <c r="C249" s="197"/>
      <c r="D249" s="189" t="s">
        <v>178</v>
      </c>
      <c r="E249" s="198" t="s">
        <v>21</v>
      </c>
      <c r="F249" s="199" t="s">
        <v>85</v>
      </c>
      <c r="G249" s="197"/>
      <c r="H249" s="200">
        <v>1</v>
      </c>
      <c r="I249" s="201"/>
      <c r="J249" s="197"/>
      <c r="K249" s="197"/>
      <c r="L249" s="202"/>
      <c r="M249" s="203"/>
      <c r="N249" s="204"/>
      <c r="O249" s="204"/>
      <c r="P249" s="204"/>
      <c r="Q249" s="204"/>
      <c r="R249" s="204"/>
      <c r="S249" s="204"/>
      <c r="T249" s="205"/>
      <c r="AT249" s="206" t="s">
        <v>178</v>
      </c>
      <c r="AU249" s="206" t="s">
        <v>87</v>
      </c>
      <c r="AV249" s="13" t="s">
        <v>87</v>
      </c>
      <c r="AW249" s="13" t="s">
        <v>38</v>
      </c>
      <c r="AX249" s="13" t="s">
        <v>85</v>
      </c>
      <c r="AY249" s="206" t="s">
        <v>165</v>
      </c>
    </row>
    <row r="250" spans="1:65" s="12" customFormat="1" ht="22.9" customHeight="1">
      <c r="B250" s="160"/>
      <c r="C250" s="161"/>
      <c r="D250" s="162" t="s">
        <v>76</v>
      </c>
      <c r="E250" s="174" t="s">
        <v>4387</v>
      </c>
      <c r="F250" s="174" t="s">
        <v>4388</v>
      </c>
      <c r="G250" s="161"/>
      <c r="H250" s="161"/>
      <c r="I250" s="164"/>
      <c r="J250" s="175">
        <f>BK250</f>
        <v>0</v>
      </c>
      <c r="K250" s="161"/>
      <c r="L250" s="166"/>
      <c r="M250" s="167"/>
      <c r="N250" s="168"/>
      <c r="O250" s="168"/>
      <c r="P250" s="169">
        <f>SUM(P251:P302)</f>
        <v>0</v>
      </c>
      <c r="Q250" s="168"/>
      <c r="R250" s="169">
        <f>SUM(R251:R302)</f>
        <v>0.6775500000000001</v>
      </c>
      <c r="S250" s="168"/>
      <c r="T250" s="170">
        <f>SUM(T251:T302)</f>
        <v>0</v>
      </c>
      <c r="AR250" s="171" t="s">
        <v>87</v>
      </c>
      <c r="AT250" s="172" t="s">
        <v>76</v>
      </c>
      <c r="AU250" s="172" t="s">
        <v>85</v>
      </c>
      <c r="AY250" s="171" t="s">
        <v>165</v>
      </c>
      <c r="BK250" s="173">
        <f>SUM(BK251:BK302)</f>
        <v>0</v>
      </c>
    </row>
    <row r="251" spans="1:65" s="2" customFormat="1" ht="55.5" customHeight="1">
      <c r="A251" s="37"/>
      <c r="B251" s="38"/>
      <c r="C251" s="176" t="s">
        <v>459</v>
      </c>
      <c r="D251" s="176" t="s">
        <v>167</v>
      </c>
      <c r="E251" s="177" t="s">
        <v>4389</v>
      </c>
      <c r="F251" s="178" t="s">
        <v>4390</v>
      </c>
      <c r="G251" s="179" t="s">
        <v>297</v>
      </c>
      <c r="H251" s="180">
        <v>7</v>
      </c>
      <c r="I251" s="181"/>
      <c r="J251" s="182">
        <f>ROUND(I251*H251,2)</f>
        <v>0</v>
      </c>
      <c r="K251" s="178" t="s">
        <v>171</v>
      </c>
      <c r="L251" s="42"/>
      <c r="M251" s="183" t="s">
        <v>21</v>
      </c>
      <c r="N251" s="184" t="s">
        <v>48</v>
      </c>
      <c r="O251" s="67"/>
      <c r="P251" s="185">
        <f>O251*H251</f>
        <v>0</v>
      </c>
      <c r="Q251" s="185">
        <v>1.7469999999999999E-2</v>
      </c>
      <c r="R251" s="185">
        <f>Q251*H251</f>
        <v>0.12229</v>
      </c>
      <c r="S251" s="185">
        <v>0</v>
      </c>
      <c r="T251" s="186">
        <f>S251*H251</f>
        <v>0</v>
      </c>
      <c r="U251" s="37"/>
      <c r="V251" s="37"/>
      <c r="W251" s="37"/>
      <c r="X251" s="37"/>
      <c r="Y251" s="37"/>
      <c r="Z251" s="37"/>
      <c r="AA251" s="37"/>
      <c r="AB251" s="37"/>
      <c r="AC251" s="37"/>
      <c r="AD251" s="37"/>
      <c r="AE251" s="37"/>
      <c r="AR251" s="187" t="s">
        <v>286</v>
      </c>
      <c r="AT251" s="187" t="s">
        <v>167</v>
      </c>
      <c r="AU251" s="187" t="s">
        <v>87</v>
      </c>
      <c r="AY251" s="20" t="s">
        <v>165</v>
      </c>
      <c r="BE251" s="188">
        <f>IF(N251="základní",J251,0)</f>
        <v>0</v>
      </c>
      <c r="BF251" s="188">
        <f>IF(N251="snížená",J251,0)</f>
        <v>0</v>
      </c>
      <c r="BG251" s="188">
        <f>IF(N251="zákl. přenesená",J251,0)</f>
        <v>0</v>
      </c>
      <c r="BH251" s="188">
        <f>IF(N251="sníž. přenesená",J251,0)</f>
        <v>0</v>
      </c>
      <c r="BI251" s="188">
        <f>IF(N251="nulová",J251,0)</f>
        <v>0</v>
      </c>
      <c r="BJ251" s="20" t="s">
        <v>85</v>
      </c>
      <c r="BK251" s="188">
        <f>ROUND(I251*H251,2)</f>
        <v>0</v>
      </c>
      <c r="BL251" s="20" t="s">
        <v>286</v>
      </c>
      <c r="BM251" s="187" t="s">
        <v>4391</v>
      </c>
    </row>
    <row r="252" spans="1:65" s="2" customFormat="1" ht="39">
      <c r="A252" s="37"/>
      <c r="B252" s="38"/>
      <c r="C252" s="39"/>
      <c r="D252" s="189" t="s">
        <v>174</v>
      </c>
      <c r="E252" s="39"/>
      <c r="F252" s="190" t="s">
        <v>4390</v>
      </c>
      <c r="G252" s="39"/>
      <c r="H252" s="39"/>
      <c r="I252" s="191"/>
      <c r="J252" s="39"/>
      <c r="K252" s="39"/>
      <c r="L252" s="42"/>
      <c r="M252" s="192"/>
      <c r="N252" s="193"/>
      <c r="O252" s="67"/>
      <c r="P252" s="67"/>
      <c r="Q252" s="67"/>
      <c r="R252" s="67"/>
      <c r="S252" s="67"/>
      <c r="T252" s="68"/>
      <c r="U252" s="37"/>
      <c r="V252" s="37"/>
      <c r="W252" s="37"/>
      <c r="X252" s="37"/>
      <c r="Y252" s="37"/>
      <c r="Z252" s="37"/>
      <c r="AA252" s="37"/>
      <c r="AB252" s="37"/>
      <c r="AC252" s="37"/>
      <c r="AD252" s="37"/>
      <c r="AE252" s="37"/>
      <c r="AT252" s="20" t="s">
        <v>174</v>
      </c>
      <c r="AU252" s="20" t="s">
        <v>87</v>
      </c>
    </row>
    <row r="253" spans="1:65" s="2" customFormat="1" ht="11.25">
      <c r="A253" s="37"/>
      <c r="B253" s="38"/>
      <c r="C253" s="39"/>
      <c r="D253" s="194" t="s">
        <v>176</v>
      </c>
      <c r="E253" s="39"/>
      <c r="F253" s="195" t="s">
        <v>4392</v>
      </c>
      <c r="G253" s="39"/>
      <c r="H253" s="39"/>
      <c r="I253" s="191"/>
      <c r="J253" s="39"/>
      <c r="K253" s="39"/>
      <c r="L253" s="42"/>
      <c r="M253" s="192"/>
      <c r="N253" s="193"/>
      <c r="O253" s="67"/>
      <c r="P253" s="67"/>
      <c r="Q253" s="67"/>
      <c r="R253" s="67"/>
      <c r="S253" s="67"/>
      <c r="T253" s="68"/>
      <c r="U253" s="37"/>
      <c r="V253" s="37"/>
      <c r="W253" s="37"/>
      <c r="X253" s="37"/>
      <c r="Y253" s="37"/>
      <c r="Z253" s="37"/>
      <c r="AA253" s="37"/>
      <c r="AB253" s="37"/>
      <c r="AC253" s="37"/>
      <c r="AD253" s="37"/>
      <c r="AE253" s="37"/>
      <c r="AT253" s="20" t="s">
        <v>176</v>
      </c>
      <c r="AU253" s="20" t="s">
        <v>87</v>
      </c>
    </row>
    <row r="254" spans="1:65" s="13" customFormat="1" ht="11.25">
      <c r="B254" s="196"/>
      <c r="C254" s="197"/>
      <c r="D254" s="189" t="s">
        <v>178</v>
      </c>
      <c r="E254" s="198" t="s">
        <v>21</v>
      </c>
      <c r="F254" s="199" t="s">
        <v>215</v>
      </c>
      <c r="G254" s="197"/>
      <c r="H254" s="200">
        <v>7</v>
      </c>
      <c r="I254" s="201"/>
      <c r="J254" s="197"/>
      <c r="K254" s="197"/>
      <c r="L254" s="202"/>
      <c r="M254" s="203"/>
      <c r="N254" s="204"/>
      <c r="O254" s="204"/>
      <c r="P254" s="204"/>
      <c r="Q254" s="204"/>
      <c r="R254" s="204"/>
      <c r="S254" s="204"/>
      <c r="T254" s="205"/>
      <c r="AT254" s="206" t="s">
        <v>178</v>
      </c>
      <c r="AU254" s="206" t="s">
        <v>87</v>
      </c>
      <c r="AV254" s="13" t="s">
        <v>87</v>
      </c>
      <c r="AW254" s="13" t="s">
        <v>38</v>
      </c>
      <c r="AX254" s="13" t="s">
        <v>85</v>
      </c>
      <c r="AY254" s="206" t="s">
        <v>165</v>
      </c>
    </row>
    <row r="255" spans="1:65" s="2" customFormat="1" ht="49.15" customHeight="1">
      <c r="A255" s="37"/>
      <c r="B255" s="38"/>
      <c r="C255" s="176" t="s">
        <v>462</v>
      </c>
      <c r="D255" s="176" t="s">
        <v>167</v>
      </c>
      <c r="E255" s="177" t="s">
        <v>4393</v>
      </c>
      <c r="F255" s="178" t="s">
        <v>4394</v>
      </c>
      <c r="G255" s="179" t="s">
        <v>297</v>
      </c>
      <c r="H255" s="180">
        <v>14</v>
      </c>
      <c r="I255" s="181"/>
      <c r="J255" s="182">
        <f>ROUND(I255*H255,2)</f>
        <v>0</v>
      </c>
      <c r="K255" s="178" t="s">
        <v>171</v>
      </c>
      <c r="L255" s="42"/>
      <c r="M255" s="183" t="s">
        <v>21</v>
      </c>
      <c r="N255" s="184" t="s">
        <v>48</v>
      </c>
      <c r="O255" s="67"/>
      <c r="P255" s="185">
        <f>O255*H255</f>
        <v>0</v>
      </c>
      <c r="Q255" s="185">
        <v>1.6969999999999999E-2</v>
      </c>
      <c r="R255" s="185">
        <f>Q255*H255</f>
        <v>0.23757999999999999</v>
      </c>
      <c r="S255" s="185">
        <v>0</v>
      </c>
      <c r="T255" s="186">
        <f>S255*H255</f>
        <v>0</v>
      </c>
      <c r="U255" s="37"/>
      <c r="V255" s="37"/>
      <c r="W255" s="37"/>
      <c r="X255" s="37"/>
      <c r="Y255" s="37"/>
      <c r="Z255" s="37"/>
      <c r="AA255" s="37"/>
      <c r="AB255" s="37"/>
      <c r="AC255" s="37"/>
      <c r="AD255" s="37"/>
      <c r="AE255" s="37"/>
      <c r="AR255" s="187" t="s">
        <v>286</v>
      </c>
      <c r="AT255" s="187" t="s">
        <v>167</v>
      </c>
      <c r="AU255" s="187" t="s">
        <v>87</v>
      </c>
      <c r="AY255" s="20" t="s">
        <v>165</v>
      </c>
      <c r="BE255" s="188">
        <f>IF(N255="základní",J255,0)</f>
        <v>0</v>
      </c>
      <c r="BF255" s="188">
        <f>IF(N255="snížená",J255,0)</f>
        <v>0</v>
      </c>
      <c r="BG255" s="188">
        <f>IF(N255="zákl. přenesená",J255,0)</f>
        <v>0</v>
      </c>
      <c r="BH255" s="188">
        <f>IF(N255="sníž. přenesená",J255,0)</f>
        <v>0</v>
      </c>
      <c r="BI255" s="188">
        <f>IF(N255="nulová",J255,0)</f>
        <v>0</v>
      </c>
      <c r="BJ255" s="20" t="s">
        <v>85</v>
      </c>
      <c r="BK255" s="188">
        <f>ROUND(I255*H255,2)</f>
        <v>0</v>
      </c>
      <c r="BL255" s="20" t="s">
        <v>286</v>
      </c>
      <c r="BM255" s="187" t="s">
        <v>4395</v>
      </c>
    </row>
    <row r="256" spans="1:65" s="2" customFormat="1" ht="29.25">
      <c r="A256" s="37"/>
      <c r="B256" s="38"/>
      <c r="C256" s="39"/>
      <c r="D256" s="189" t="s">
        <v>174</v>
      </c>
      <c r="E256" s="39"/>
      <c r="F256" s="190" t="s">
        <v>4394</v>
      </c>
      <c r="G256" s="39"/>
      <c r="H256" s="39"/>
      <c r="I256" s="191"/>
      <c r="J256" s="39"/>
      <c r="K256" s="39"/>
      <c r="L256" s="42"/>
      <c r="M256" s="192"/>
      <c r="N256" s="193"/>
      <c r="O256" s="67"/>
      <c r="P256" s="67"/>
      <c r="Q256" s="67"/>
      <c r="R256" s="67"/>
      <c r="S256" s="67"/>
      <c r="T256" s="68"/>
      <c r="U256" s="37"/>
      <c r="V256" s="37"/>
      <c r="W256" s="37"/>
      <c r="X256" s="37"/>
      <c r="Y256" s="37"/>
      <c r="Z256" s="37"/>
      <c r="AA256" s="37"/>
      <c r="AB256" s="37"/>
      <c r="AC256" s="37"/>
      <c r="AD256" s="37"/>
      <c r="AE256" s="37"/>
      <c r="AT256" s="20" t="s">
        <v>174</v>
      </c>
      <c r="AU256" s="20" t="s">
        <v>87</v>
      </c>
    </row>
    <row r="257" spans="1:65" s="2" customFormat="1" ht="11.25">
      <c r="A257" s="37"/>
      <c r="B257" s="38"/>
      <c r="C257" s="39"/>
      <c r="D257" s="194" t="s">
        <v>176</v>
      </c>
      <c r="E257" s="39"/>
      <c r="F257" s="195" t="s">
        <v>4396</v>
      </c>
      <c r="G257" s="39"/>
      <c r="H257" s="39"/>
      <c r="I257" s="191"/>
      <c r="J257" s="39"/>
      <c r="K257" s="39"/>
      <c r="L257" s="42"/>
      <c r="M257" s="192"/>
      <c r="N257" s="193"/>
      <c r="O257" s="67"/>
      <c r="P257" s="67"/>
      <c r="Q257" s="67"/>
      <c r="R257" s="67"/>
      <c r="S257" s="67"/>
      <c r="T257" s="68"/>
      <c r="U257" s="37"/>
      <c r="V257" s="37"/>
      <c r="W257" s="37"/>
      <c r="X257" s="37"/>
      <c r="Y257" s="37"/>
      <c r="Z257" s="37"/>
      <c r="AA257" s="37"/>
      <c r="AB257" s="37"/>
      <c r="AC257" s="37"/>
      <c r="AD257" s="37"/>
      <c r="AE257" s="37"/>
      <c r="AT257" s="20" t="s">
        <v>176</v>
      </c>
      <c r="AU257" s="20" t="s">
        <v>87</v>
      </c>
    </row>
    <row r="258" spans="1:65" s="13" customFormat="1" ht="11.25">
      <c r="B258" s="196"/>
      <c r="C258" s="197"/>
      <c r="D258" s="189" t="s">
        <v>178</v>
      </c>
      <c r="E258" s="198" t="s">
        <v>21</v>
      </c>
      <c r="F258" s="199" t="s">
        <v>269</v>
      </c>
      <c r="G258" s="197"/>
      <c r="H258" s="200">
        <v>14</v>
      </c>
      <c r="I258" s="201"/>
      <c r="J258" s="197"/>
      <c r="K258" s="197"/>
      <c r="L258" s="202"/>
      <c r="M258" s="203"/>
      <c r="N258" s="204"/>
      <c r="O258" s="204"/>
      <c r="P258" s="204"/>
      <c r="Q258" s="204"/>
      <c r="R258" s="204"/>
      <c r="S258" s="204"/>
      <c r="T258" s="205"/>
      <c r="AT258" s="206" t="s">
        <v>178</v>
      </c>
      <c r="AU258" s="206" t="s">
        <v>87</v>
      </c>
      <c r="AV258" s="13" t="s">
        <v>87</v>
      </c>
      <c r="AW258" s="13" t="s">
        <v>38</v>
      </c>
      <c r="AX258" s="13" t="s">
        <v>85</v>
      </c>
      <c r="AY258" s="206" t="s">
        <v>165</v>
      </c>
    </row>
    <row r="259" spans="1:65" s="2" customFormat="1" ht="33" customHeight="1">
      <c r="A259" s="37"/>
      <c r="B259" s="38"/>
      <c r="C259" s="176" t="s">
        <v>466</v>
      </c>
      <c r="D259" s="176" t="s">
        <v>167</v>
      </c>
      <c r="E259" s="177" t="s">
        <v>4397</v>
      </c>
      <c r="F259" s="178" t="s">
        <v>4398</v>
      </c>
      <c r="G259" s="179" t="s">
        <v>297</v>
      </c>
      <c r="H259" s="180">
        <v>1</v>
      </c>
      <c r="I259" s="181"/>
      <c r="J259" s="182">
        <f>ROUND(I259*H259,2)</f>
        <v>0</v>
      </c>
      <c r="K259" s="178" t="s">
        <v>171</v>
      </c>
      <c r="L259" s="42"/>
      <c r="M259" s="183" t="s">
        <v>21</v>
      </c>
      <c r="N259" s="184" t="s">
        <v>48</v>
      </c>
      <c r="O259" s="67"/>
      <c r="P259" s="185">
        <f>O259*H259</f>
        <v>0</v>
      </c>
      <c r="Q259" s="185">
        <v>1.7389999999999999E-2</v>
      </c>
      <c r="R259" s="185">
        <f>Q259*H259</f>
        <v>1.7389999999999999E-2</v>
      </c>
      <c r="S259" s="185">
        <v>0</v>
      </c>
      <c r="T259" s="186">
        <f>S259*H259</f>
        <v>0</v>
      </c>
      <c r="U259" s="37"/>
      <c r="V259" s="37"/>
      <c r="W259" s="37"/>
      <c r="X259" s="37"/>
      <c r="Y259" s="37"/>
      <c r="Z259" s="37"/>
      <c r="AA259" s="37"/>
      <c r="AB259" s="37"/>
      <c r="AC259" s="37"/>
      <c r="AD259" s="37"/>
      <c r="AE259" s="37"/>
      <c r="AR259" s="187" t="s">
        <v>286</v>
      </c>
      <c r="AT259" s="187" t="s">
        <v>167</v>
      </c>
      <c r="AU259" s="187" t="s">
        <v>87</v>
      </c>
      <c r="AY259" s="20" t="s">
        <v>165</v>
      </c>
      <c r="BE259" s="188">
        <f>IF(N259="základní",J259,0)</f>
        <v>0</v>
      </c>
      <c r="BF259" s="188">
        <f>IF(N259="snížená",J259,0)</f>
        <v>0</v>
      </c>
      <c r="BG259" s="188">
        <f>IF(N259="zákl. přenesená",J259,0)</f>
        <v>0</v>
      </c>
      <c r="BH259" s="188">
        <f>IF(N259="sníž. přenesená",J259,0)</f>
        <v>0</v>
      </c>
      <c r="BI259" s="188">
        <f>IF(N259="nulová",J259,0)</f>
        <v>0</v>
      </c>
      <c r="BJ259" s="20" t="s">
        <v>85</v>
      </c>
      <c r="BK259" s="188">
        <f>ROUND(I259*H259,2)</f>
        <v>0</v>
      </c>
      <c r="BL259" s="20" t="s">
        <v>286</v>
      </c>
      <c r="BM259" s="187" t="s">
        <v>4399</v>
      </c>
    </row>
    <row r="260" spans="1:65" s="2" customFormat="1" ht="19.5">
      <c r="A260" s="37"/>
      <c r="B260" s="38"/>
      <c r="C260" s="39"/>
      <c r="D260" s="189" t="s">
        <v>174</v>
      </c>
      <c r="E260" s="39"/>
      <c r="F260" s="190" t="s">
        <v>4400</v>
      </c>
      <c r="G260" s="39"/>
      <c r="H260" s="39"/>
      <c r="I260" s="191"/>
      <c r="J260" s="39"/>
      <c r="K260" s="39"/>
      <c r="L260" s="42"/>
      <c r="M260" s="192"/>
      <c r="N260" s="193"/>
      <c r="O260" s="67"/>
      <c r="P260" s="67"/>
      <c r="Q260" s="67"/>
      <c r="R260" s="67"/>
      <c r="S260" s="67"/>
      <c r="T260" s="68"/>
      <c r="U260" s="37"/>
      <c r="V260" s="37"/>
      <c r="W260" s="37"/>
      <c r="X260" s="37"/>
      <c r="Y260" s="37"/>
      <c r="Z260" s="37"/>
      <c r="AA260" s="37"/>
      <c r="AB260" s="37"/>
      <c r="AC260" s="37"/>
      <c r="AD260" s="37"/>
      <c r="AE260" s="37"/>
      <c r="AT260" s="20" t="s">
        <v>174</v>
      </c>
      <c r="AU260" s="20" t="s">
        <v>87</v>
      </c>
    </row>
    <row r="261" spans="1:65" s="2" customFormat="1" ht="11.25">
      <c r="A261" s="37"/>
      <c r="B261" s="38"/>
      <c r="C261" s="39"/>
      <c r="D261" s="194" t="s">
        <v>176</v>
      </c>
      <c r="E261" s="39"/>
      <c r="F261" s="195" t="s">
        <v>4401</v>
      </c>
      <c r="G261" s="39"/>
      <c r="H261" s="39"/>
      <c r="I261" s="191"/>
      <c r="J261" s="39"/>
      <c r="K261" s="39"/>
      <c r="L261" s="42"/>
      <c r="M261" s="192"/>
      <c r="N261" s="193"/>
      <c r="O261" s="67"/>
      <c r="P261" s="67"/>
      <c r="Q261" s="67"/>
      <c r="R261" s="67"/>
      <c r="S261" s="67"/>
      <c r="T261" s="68"/>
      <c r="U261" s="37"/>
      <c r="V261" s="37"/>
      <c r="W261" s="37"/>
      <c r="X261" s="37"/>
      <c r="Y261" s="37"/>
      <c r="Z261" s="37"/>
      <c r="AA261" s="37"/>
      <c r="AB261" s="37"/>
      <c r="AC261" s="37"/>
      <c r="AD261" s="37"/>
      <c r="AE261" s="37"/>
      <c r="AT261" s="20" t="s">
        <v>176</v>
      </c>
      <c r="AU261" s="20" t="s">
        <v>87</v>
      </c>
    </row>
    <row r="262" spans="1:65" s="13" customFormat="1" ht="11.25">
      <c r="B262" s="196"/>
      <c r="C262" s="197"/>
      <c r="D262" s="189" t="s">
        <v>178</v>
      </c>
      <c r="E262" s="198" t="s">
        <v>21</v>
      </c>
      <c r="F262" s="199" t="s">
        <v>85</v>
      </c>
      <c r="G262" s="197"/>
      <c r="H262" s="200">
        <v>1</v>
      </c>
      <c r="I262" s="201"/>
      <c r="J262" s="197"/>
      <c r="K262" s="197"/>
      <c r="L262" s="202"/>
      <c r="M262" s="203"/>
      <c r="N262" s="204"/>
      <c r="O262" s="204"/>
      <c r="P262" s="204"/>
      <c r="Q262" s="204"/>
      <c r="R262" s="204"/>
      <c r="S262" s="204"/>
      <c r="T262" s="205"/>
      <c r="AT262" s="206" t="s">
        <v>178</v>
      </c>
      <c r="AU262" s="206" t="s">
        <v>87</v>
      </c>
      <c r="AV262" s="13" t="s">
        <v>87</v>
      </c>
      <c r="AW262" s="13" t="s">
        <v>38</v>
      </c>
      <c r="AX262" s="13" t="s">
        <v>85</v>
      </c>
      <c r="AY262" s="206" t="s">
        <v>165</v>
      </c>
    </row>
    <row r="263" spans="1:65" s="2" customFormat="1" ht="24.2" customHeight="1">
      <c r="A263" s="37"/>
      <c r="B263" s="38"/>
      <c r="C263" s="176" t="s">
        <v>478</v>
      </c>
      <c r="D263" s="176" t="s">
        <v>167</v>
      </c>
      <c r="E263" s="177" t="s">
        <v>4402</v>
      </c>
      <c r="F263" s="178" t="s">
        <v>4403</v>
      </c>
      <c r="G263" s="179" t="s">
        <v>297</v>
      </c>
      <c r="H263" s="180">
        <v>1</v>
      </c>
      <c r="I263" s="181"/>
      <c r="J263" s="182">
        <f>ROUND(I263*H263,2)</f>
        <v>0</v>
      </c>
      <c r="K263" s="178" t="s">
        <v>171</v>
      </c>
      <c r="L263" s="42"/>
      <c r="M263" s="183" t="s">
        <v>21</v>
      </c>
      <c r="N263" s="184" t="s">
        <v>48</v>
      </c>
      <c r="O263" s="67"/>
      <c r="P263" s="185">
        <f>O263*H263</f>
        <v>0</v>
      </c>
      <c r="Q263" s="185">
        <v>1.925E-2</v>
      </c>
      <c r="R263" s="185">
        <f>Q263*H263</f>
        <v>1.925E-2</v>
      </c>
      <c r="S263" s="185">
        <v>0</v>
      </c>
      <c r="T263" s="186">
        <f>S263*H263</f>
        <v>0</v>
      </c>
      <c r="U263" s="37"/>
      <c r="V263" s="37"/>
      <c r="W263" s="37"/>
      <c r="X263" s="37"/>
      <c r="Y263" s="37"/>
      <c r="Z263" s="37"/>
      <c r="AA263" s="37"/>
      <c r="AB263" s="37"/>
      <c r="AC263" s="37"/>
      <c r="AD263" s="37"/>
      <c r="AE263" s="37"/>
      <c r="AR263" s="187" t="s">
        <v>286</v>
      </c>
      <c r="AT263" s="187" t="s">
        <v>167</v>
      </c>
      <c r="AU263" s="187" t="s">
        <v>87</v>
      </c>
      <c r="AY263" s="20" t="s">
        <v>165</v>
      </c>
      <c r="BE263" s="188">
        <f>IF(N263="základní",J263,0)</f>
        <v>0</v>
      </c>
      <c r="BF263" s="188">
        <f>IF(N263="snížená",J263,0)</f>
        <v>0</v>
      </c>
      <c r="BG263" s="188">
        <f>IF(N263="zákl. přenesená",J263,0)</f>
        <v>0</v>
      </c>
      <c r="BH263" s="188">
        <f>IF(N263="sníž. přenesená",J263,0)</f>
        <v>0</v>
      </c>
      <c r="BI263" s="188">
        <f>IF(N263="nulová",J263,0)</f>
        <v>0</v>
      </c>
      <c r="BJ263" s="20" t="s">
        <v>85</v>
      </c>
      <c r="BK263" s="188">
        <f>ROUND(I263*H263,2)</f>
        <v>0</v>
      </c>
      <c r="BL263" s="20" t="s">
        <v>286</v>
      </c>
      <c r="BM263" s="187" t="s">
        <v>4404</v>
      </c>
    </row>
    <row r="264" spans="1:65" s="2" customFormat="1" ht="19.5">
      <c r="A264" s="37"/>
      <c r="B264" s="38"/>
      <c r="C264" s="39"/>
      <c r="D264" s="189" t="s">
        <v>174</v>
      </c>
      <c r="E264" s="39"/>
      <c r="F264" s="190" t="s">
        <v>4405</v>
      </c>
      <c r="G264" s="39"/>
      <c r="H264" s="39"/>
      <c r="I264" s="191"/>
      <c r="J264" s="39"/>
      <c r="K264" s="39"/>
      <c r="L264" s="42"/>
      <c r="M264" s="192"/>
      <c r="N264" s="193"/>
      <c r="O264" s="67"/>
      <c r="P264" s="67"/>
      <c r="Q264" s="67"/>
      <c r="R264" s="67"/>
      <c r="S264" s="67"/>
      <c r="T264" s="68"/>
      <c r="U264" s="37"/>
      <c r="V264" s="37"/>
      <c r="W264" s="37"/>
      <c r="X264" s="37"/>
      <c r="Y264" s="37"/>
      <c r="Z264" s="37"/>
      <c r="AA264" s="37"/>
      <c r="AB264" s="37"/>
      <c r="AC264" s="37"/>
      <c r="AD264" s="37"/>
      <c r="AE264" s="37"/>
      <c r="AT264" s="20" t="s">
        <v>174</v>
      </c>
      <c r="AU264" s="20" t="s">
        <v>87</v>
      </c>
    </row>
    <row r="265" spans="1:65" s="2" customFormat="1" ht="11.25">
      <c r="A265" s="37"/>
      <c r="B265" s="38"/>
      <c r="C265" s="39"/>
      <c r="D265" s="194" t="s">
        <v>176</v>
      </c>
      <c r="E265" s="39"/>
      <c r="F265" s="195" t="s">
        <v>4406</v>
      </c>
      <c r="G265" s="39"/>
      <c r="H265" s="39"/>
      <c r="I265" s="191"/>
      <c r="J265" s="39"/>
      <c r="K265" s="39"/>
      <c r="L265" s="42"/>
      <c r="M265" s="192"/>
      <c r="N265" s="193"/>
      <c r="O265" s="67"/>
      <c r="P265" s="67"/>
      <c r="Q265" s="67"/>
      <c r="R265" s="67"/>
      <c r="S265" s="67"/>
      <c r="T265" s="68"/>
      <c r="U265" s="37"/>
      <c r="V265" s="37"/>
      <c r="W265" s="37"/>
      <c r="X265" s="37"/>
      <c r="Y265" s="37"/>
      <c r="Z265" s="37"/>
      <c r="AA265" s="37"/>
      <c r="AB265" s="37"/>
      <c r="AC265" s="37"/>
      <c r="AD265" s="37"/>
      <c r="AE265" s="37"/>
      <c r="AT265" s="20" t="s">
        <v>176</v>
      </c>
      <c r="AU265" s="20" t="s">
        <v>87</v>
      </c>
    </row>
    <row r="266" spans="1:65" s="13" customFormat="1" ht="11.25">
      <c r="B266" s="196"/>
      <c r="C266" s="197"/>
      <c r="D266" s="189" t="s">
        <v>178</v>
      </c>
      <c r="E266" s="198" t="s">
        <v>21</v>
      </c>
      <c r="F266" s="199" t="s">
        <v>85</v>
      </c>
      <c r="G266" s="197"/>
      <c r="H266" s="200">
        <v>1</v>
      </c>
      <c r="I266" s="201"/>
      <c r="J266" s="197"/>
      <c r="K266" s="197"/>
      <c r="L266" s="202"/>
      <c r="M266" s="203"/>
      <c r="N266" s="204"/>
      <c r="O266" s="204"/>
      <c r="P266" s="204"/>
      <c r="Q266" s="204"/>
      <c r="R266" s="204"/>
      <c r="S266" s="204"/>
      <c r="T266" s="205"/>
      <c r="AT266" s="206" t="s">
        <v>178</v>
      </c>
      <c r="AU266" s="206" t="s">
        <v>87</v>
      </c>
      <c r="AV266" s="13" t="s">
        <v>87</v>
      </c>
      <c r="AW266" s="13" t="s">
        <v>38</v>
      </c>
      <c r="AX266" s="13" t="s">
        <v>85</v>
      </c>
      <c r="AY266" s="206" t="s">
        <v>165</v>
      </c>
    </row>
    <row r="267" spans="1:65" s="2" customFormat="1" ht="24.2" customHeight="1">
      <c r="A267" s="37"/>
      <c r="B267" s="38"/>
      <c r="C267" s="176" t="s">
        <v>491</v>
      </c>
      <c r="D267" s="176" t="s">
        <v>167</v>
      </c>
      <c r="E267" s="177" t="s">
        <v>4407</v>
      </c>
      <c r="F267" s="178" t="s">
        <v>4408</v>
      </c>
      <c r="G267" s="179" t="s">
        <v>297</v>
      </c>
      <c r="H267" s="180">
        <v>1</v>
      </c>
      <c r="I267" s="181"/>
      <c r="J267" s="182">
        <f>ROUND(I267*H267,2)</f>
        <v>0</v>
      </c>
      <c r="K267" s="178" t="s">
        <v>171</v>
      </c>
      <c r="L267" s="42"/>
      <c r="M267" s="183" t="s">
        <v>21</v>
      </c>
      <c r="N267" s="184" t="s">
        <v>48</v>
      </c>
      <c r="O267" s="67"/>
      <c r="P267" s="185">
        <f>O267*H267</f>
        <v>0</v>
      </c>
      <c r="Q267" s="185">
        <v>1.0659999999999999E-2</v>
      </c>
      <c r="R267" s="185">
        <f>Q267*H267</f>
        <v>1.0659999999999999E-2</v>
      </c>
      <c r="S267" s="185">
        <v>0</v>
      </c>
      <c r="T267" s="186">
        <f>S267*H267</f>
        <v>0</v>
      </c>
      <c r="U267" s="37"/>
      <c r="V267" s="37"/>
      <c r="W267" s="37"/>
      <c r="X267" s="37"/>
      <c r="Y267" s="37"/>
      <c r="Z267" s="37"/>
      <c r="AA267" s="37"/>
      <c r="AB267" s="37"/>
      <c r="AC267" s="37"/>
      <c r="AD267" s="37"/>
      <c r="AE267" s="37"/>
      <c r="AR267" s="187" t="s">
        <v>286</v>
      </c>
      <c r="AT267" s="187" t="s">
        <v>167</v>
      </c>
      <c r="AU267" s="187" t="s">
        <v>87</v>
      </c>
      <c r="AY267" s="20" t="s">
        <v>165</v>
      </c>
      <c r="BE267" s="188">
        <f>IF(N267="základní",J267,0)</f>
        <v>0</v>
      </c>
      <c r="BF267" s="188">
        <f>IF(N267="snížená",J267,0)</f>
        <v>0</v>
      </c>
      <c r="BG267" s="188">
        <f>IF(N267="zákl. přenesená",J267,0)</f>
        <v>0</v>
      </c>
      <c r="BH267" s="188">
        <f>IF(N267="sníž. přenesená",J267,0)</f>
        <v>0</v>
      </c>
      <c r="BI267" s="188">
        <f>IF(N267="nulová",J267,0)</f>
        <v>0</v>
      </c>
      <c r="BJ267" s="20" t="s">
        <v>85</v>
      </c>
      <c r="BK267" s="188">
        <f>ROUND(I267*H267,2)</f>
        <v>0</v>
      </c>
      <c r="BL267" s="20" t="s">
        <v>286</v>
      </c>
      <c r="BM267" s="187" t="s">
        <v>4409</v>
      </c>
    </row>
    <row r="268" spans="1:65" s="2" customFormat="1" ht="19.5">
      <c r="A268" s="37"/>
      <c r="B268" s="38"/>
      <c r="C268" s="39"/>
      <c r="D268" s="189" t="s">
        <v>174</v>
      </c>
      <c r="E268" s="39"/>
      <c r="F268" s="190" t="s">
        <v>4408</v>
      </c>
      <c r="G268" s="39"/>
      <c r="H268" s="39"/>
      <c r="I268" s="191"/>
      <c r="J268" s="39"/>
      <c r="K268" s="39"/>
      <c r="L268" s="42"/>
      <c r="M268" s="192"/>
      <c r="N268" s="193"/>
      <c r="O268" s="67"/>
      <c r="P268" s="67"/>
      <c r="Q268" s="67"/>
      <c r="R268" s="67"/>
      <c r="S268" s="67"/>
      <c r="T268" s="68"/>
      <c r="U268" s="37"/>
      <c r="V268" s="37"/>
      <c r="W268" s="37"/>
      <c r="X268" s="37"/>
      <c r="Y268" s="37"/>
      <c r="Z268" s="37"/>
      <c r="AA268" s="37"/>
      <c r="AB268" s="37"/>
      <c r="AC268" s="37"/>
      <c r="AD268" s="37"/>
      <c r="AE268" s="37"/>
      <c r="AT268" s="20" t="s">
        <v>174</v>
      </c>
      <c r="AU268" s="20" t="s">
        <v>87</v>
      </c>
    </row>
    <row r="269" spans="1:65" s="2" customFormat="1" ht="11.25">
      <c r="A269" s="37"/>
      <c r="B269" s="38"/>
      <c r="C269" s="39"/>
      <c r="D269" s="194" t="s">
        <v>176</v>
      </c>
      <c r="E269" s="39"/>
      <c r="F269" s="195" t="s">
        <v>4410</v>
      </c>
      <c r="G269" s="39"/>
      <c r="H269" s="39"/>
      <c r="I269" s="191"/>
      <c r="J269" s="39"/>
      <c r="K269" s="39"/>
      <c r="L269" s="42"/>
      <c r="M269" s="192"/>
      <c r="N269" s="193"/>
      <c r="O269" s="67"/>
      <c r="P269" s="67"/>
      <c r="Q269" s="67"/>
      <c r="R269" s="67"/>
      <c r="S269" s="67"/>
      <c r="T269" s="68"/>
      <c r="U269" s="37"/>
      <c r="V269" s="37"/>
      <c r="W269" s="37"/>
      <c r="X269" s="37"/>
      <c r="Y269" s="37"/>
      <c r="Z269" s="37"/>
      <c r="AA269" s="37"/>
      <c r="AB269" s="37"/>
      <c r="AC269" s="37"/>
      <c r="AD269" s="37"/>
      <c r="AE269" s="37"/>
      <c r="AT269" s="20" t="s">
        <v>176</v>
      </c>
      <c r="AU269" s="20" t="s">
        <v>87</v>
      </c>
    </row>
    <row r="270" spans="1:65" s="13" customFormat="1" ht="11.25">
      <c r="B270" s="196"/>
      <c r="C270" s="197"/>
      <c r="D270" s="189" t="s">
        <v>178</v>
      </c>
      <c r="E270" s="198" t="s">
        <v>21</v>
      </c>
      <c r="F270" s="199" t="s">
        <v>85</v>
      </c>
      <c r="G270" s="197"/>
      <c r="H270" s="200">
        <v>1</v>
      </c>
      <c r="I270" s="201"/>
      <c r="J270" s="197"/>
      <c r="K270" s="197"/>
      <c r="L270" s="202"/>
      <c r="M270" s="203"/>
      <c r="N270" s="204"/>
      <c r="O270" s="204"/>
      <c r="P270" s="204"/>
      <c r="Q270" s="204"/>
      <c r="R270" s="204"/>
      <c r="S270" s="204"/>
      <c r="T270" s="205"/>
      <c r="AT270" s="206" t="s">
        <v>178</v>
      </c>
      <c r="AU270" s="206" t="s">
        <v>87</v>
      </c>
      <c r="AV270" s="13" t="s">
        <v>87</v>
      </c>
      <c r="AW270" s="13" t="s">
        <v>38</v>
      </c>
      <c r="AX270" s="13" t="s">
        <v>85</v>
      </c>
      <c r="AY270" s="206" t="s">
        <v>165</v>
      </c>
    </row>
    <row r="271" spans="1:65" s="2" customFormat="1" ht="24.2" customHeight="1">
      <c r="A271" s="37"/>
      <c r="B271" s="38"/>
      <c r="C271" s="176" t="s">
        <v>499</v>
      </c>
      <c r="D271" s="176" t="s">
        <v>167</v>
      </c>
      <c r="E271" s="177" t="s">
        <v>4411</v>
      </c>
      <c r="F271" s="178" t="s">
        <v>4412</v>
      </c>
      <c r="G271" s="179" t="s">
        <v>297</v>
      </c>
      <c r="H271" s="180">
        <v>2</v>
      </c>
      <c r="I271" s="181"/>
      <c r="J271" s="182">
        <f>ROUND(I271*H271,2)</f>
        <v>0</v>
      </c>
      <c r="K271" s="178" t="s">
        <v>171</v>
      </c>
      <c r="L271" s="42"/>
      <c r="M271" s="183" t="s">
        <v>21</v>
      </c>
      <c r="N271" s="184" t="s">
        <v>48</v>
      </c>
      <c r="O271" s="67"/>
      <c r="P271" s="185">
        <f>O271*H271</f>
        <v>0</v>
      </c>
      <c r="Q271" s="185">
        <v>3.0339999999999999E-2</v>
      </c>
      <c r="R271" s="185">
        <f>Q271*H271</f>
        <v>6.0679999999999998E-2</v>
      </c>
      <c r="S271" s="185">
        <v>0</v>
      </c>
      <c r="T271" s="186">
        <f>S271*H271</f>
        <v>0</v>
      </c>
      <c r="U271" s="37"/>
      <c r="V271" s="37"/>
      <c r="W271" s="37"/>
      <c r="X271" s="37"/>
      <c r="Y271" s="37"/>
      <c r="Z271" s="37"/>
      <c r="AA271" s="37"/>
      <c r="AB271" s="37"/>
      <c r="AC271" s="37"/>
      <c r="AD271" s="37"/>
      <c r="AE271" s="37"/>
      <c r="AR271" s="187" t="s">
        <v>286</v>
      </c>
      <c r="AT271" s="187" t="s">
        <v>167</v>
      </c>
      <c r="AU271" s="187" t="s">
        <v>87</v>
      </c>
      <c r="AY271" s="20" t="s">
        <v>165</v>
      </c>
      <c r="BE271" s="188">
        <f>IF(N271="základní",J271,0)</f>
        <v>0</v>
      </c>
      <c r="BF271" s="188">
        <f>IF(N271="snížená",J271,0)</f>
        <v>0</v>
      </c>
      <c r="BG271" s="188">
        <f>IF(N271="zákl. přenesená",J271,0)</f>
        <v>0</v>
      </c>
      <c r="BH271" s="188">
        <f>IF(N271="sníž. přenesená",J271,0)</f>
        <v>0</v>
      </c>
      <c r="BI271" s="188">
        <f>IF(N271="nulová",J271,0)</f>
        <v>0</v>
      </c>
      <c r="BJ271" s="20" t="s">
        <v>85</v>
      </c>
      <c r="BK271" s="188">
        <f>ROUND(I271*H271,2)</f>
        <v>0</v>
      </c>
      <c r="BL271" s="20" t="s">
        <v>286</v>
      </c>
      <c r="BM271" s="187" t="s">
        <v>4413</v>
      </c>
    </row>
    <row r="272" spans="1:65" s="2" customFormat="1" ht="29.25">
      <c r="A272" s="37"/>
      <c r="B272" s="38"/>
      <c r="C272" s="39"/>
      <c r="D272" s="189" t="s">
        <v>174</v>
      </c>
      <c r="E272" s="39"/>
      <c r="F272" s="190" t="s">
        <v>4414</v>
      </c>
      <c r="G272" s="39"/>
      <c r="H272" s="39"/>
      <c r="I272" s="191"/>
      <c r="J272" s="39"/>
      <c r="K272" s="39"/>
      <c r="L272" s="42"/>
      <c r="M272" s="192"/>
      <c r="N272" s="193"/>
      <c r="O272" s="67"/>
      <c r="P272" s="67"/>
      <c r="Q272" s="67"/>
      <c r="R272" s="67"/>
      <c r="S272" s="67"/>
      <c r="T272" s="68"/>
      <c r="U272" s="37"/>
      <c r="V272" s="37"/>
      <c r="W272" s="37"/>
      <c r="X272" s="37"/>
      <c r="Y272" s="37"/>
      <c r="Z272" s="37"/>
      <c r="AA272" s="37"/>
      <c r="AB272" s="37"/>
      <c r="AC272" s="37"/>
      <c r="AD272" s="37"/>
      <c r="AE272" s="37"/>
      <c r="AT272" s="20" t="s">
        <v>174</v>
      </c>
      <c r="AU272" s="20" t="s">
        <v>87</v>
      </c>
    </row>
    <row r="273" spans="1:65" s="2" customFormat="1" ht="11.25">
      <c r="A273" s="37"/>
      <c r="B273" s="38"/>
      <c r="C273" s="39"/>
      <c r="D273" s="194" t="s">
        <v>176</v>
      </c>
      <c r="E273" s="39"/>
      <c r="F273" s="195" t="s">
        <v>4415</v>
      </c>
      <c r="G273" s="39"/>
      <c r="H273" s="39"/>
      <c r="I273" s="191"/>
      <c r="J273" s="39"/>
      <c r="K273" s="39"/>
      <c r="L273" s="42"/>
      <c r="M273" s="192"/>
      <c r="N273" s="193"/>
      <c r="O273" s="67"/>
      <c r="P273" s="67"/>
      <c r="Q273" s="67"/>
      <c r="R273" s="67"/>
      <c r="S273" s="67"/>
      <c r="T273" s="68"/>
      <c r="U273" s="37"/>
      <c r="V273" s="37"/>
      <c r="W273" s="37"/>
      <c r="X273" s="37"/>
      <c r="Y273" s="37"/>
      <c r="Z273" s="37"/>
      <c r="AA273" s="37"/>
      <c r="AB273" s="37"/>
      <c r="AC273" s="37"/>
      <c r="AD273" s="37"/>
      <c r="AE273" s="37"/>
      <c r="AT273" s="20" t="s">
        <v>176</v>
      </c>
      <c r="AU273" s="20" t="s">
        <v>87</v>
      </c>
    </row>
    <row r="274" spans="1:65" s="13" customFormat="1" ht="11.25">
      <c r="B274" s="196"/>
      <c r="C274" s="197"/>
      <c r="D274" s="189" t="s">
        <v>178</v>
      </c>
      <c r="E274" s="198" t="s">
        <v>21</v>
      </c>
      <c r="F274" s="199" t="s">
        <v>87</v>
      </c>
      <c r="G274" s="197"/>
      <c r="H274" s="200">
        <v>2</v>
      </c>
      <c r="I274" s="201"/>
      <c r="J274" s="197"/>
      <c r="K274" s="197"/>
      <c r="L274" s="202"/>
      <c r="M274" s="203"/>
      <c r="N274" s="204"/>
      <c r="O274" s="204"/>
      <c r="P274" s="204"/>
      <c r="Q274" s="204"/>
      <c r="R274" s="204"/>
      <c r="S274" s="204"/>
      <c r="T274" s="205"/>
      <c r="AT274" s="206" t="s">
        <v>178</v>
      </c>
      <c r="AU274" s="206" t="s">
        <v>87</v>
      </c>
      <c r="AV274" s="13" t="s">
        <v>87</v>
      </c>
      <c r="AW274" s="13" t="s">
        <v>38</v>
      </c>
      <c r="AX274" s="13" t="s">
        <v>85</v>
      </c>
      <c r="AY274" s="206" t="s">
        <v>165</v>
      </c>
    </row>
    <row r="275" spans="1:65" s="2" customFormat="1" ht="24.2" customHeight="1">
      <c r="A275" s="37"/>
      <c r="B275" s="38"/>
      <c r="C275" s="176" t="s">
        <v>506</v>
      </c>
      <c r="D275" s="176" t="s">
        <v>167</v>
      </c>
      <c r="E275" s="177" t="s">
        <v>4416</v>
      </c>
      <c r="F275" s="178" t="s">
        <v>4417</v>
      </c>
      <c r="G275" s="179" t="s">
        <v>297</v>
      </c>
      <c r="H275" s="180">
        <v>1</v>
      </c>
      <c r="I275" s="181"/>
      <c r="J275" s="182">
        <f>ROUND(I275*H275,2)</f>
        <v>0</v>
      </c>
      <c r="K275" s="178" t="s">
        <v>171</v>
      </c>
      <c r="L275" s="42"/>
      <c r="M275" s="183" t="s">
        <v>21</v>
      </c>
      <c r="N275" s="184" t="s">
        <v>48</v>
      </c>
      <c r="O275" s="67"/>
      <c r="P275" s="185">
        <f>O275*H275</f>
        <v>0</v>
      </c>
      <c r="Q275" s="185">
        <v>1.9599999999999999E-3</v>
      </c>
      <c r="R275" s="185">
        <f>Q275*H275</f>
        <v>1.9599999999999999E-3</v>
      </c>
      <c r="S275" s="185">
        <v>0</v>
      </c>
      <c r="T275" s="186">
        <f>S275*H275</f>
        <v>0</v>
      </c>
      <c r="U275" s="37"/>
      <c r="V275" s="37"/>
      <c r="W275" s="37"/>
      <c r="X275" s="37"/>
      <c r="Y275" s="37"/>
      <c r="Z275" s="37"/>
      <c r="AA275" s="37"/>
      <c r="AB275" s="37"/>
      <c r="AC275" s="37"/>
      <c r="AD275" s="37"/>
      <c r="AE275" s="37"/>
      <c r="AR275" s="187" t="s">
        <v>286</v>
      </c>
      <c r="AT275" s="187" t="s">
        <v>167</v>
      </c>
      <c r="AU275" s="187" t="s">
        <v>87</v>
      </c>
      <c r="AY275" s="20" t="s">
        <v>165</v>
      </c>
      <c r="BE275" s="188">
        <f>IF(N275="základní",J275,0)</f>
        <v>0</v>
      </c>
      <c r="BF275" s="188">
        <f>IF(N275="snížená",J275,0)</f>
        <v>0</v>
      </c>
      <c r="BG275" s="188">
        <f>IF(N275="zákl. přenesená",J275,0)</f>
        <v>0</v>
      </c>
      <c r="BH275" s="188">
        <f>IF(N275="sníž. přenesená",J275,0)</f>
        <v>0</v>
      </c>
      <c r="BI275" s="188">
        <f>IF(N275="nulová",J275,0)</f>
        <v>0</v>
      </c>
      <c r="BJ275" s="20" t="s">
        <v>85</v>
      </c>
      <c r="BK275" s="188">
        <f>ROUND(I275*H275,2)</f>
        <v>0</v>
      </c>
      <c r="BL275" s="20" t="s">
        <v>286</v>
      </c>
      <c r="BM275" s="187" t="s">
        <v>4418</v>
      </c>
    </row>
    <row r="276" spans="1:65" s="2" customFormat="1" ht="19.5">
      <c r="A276" s="37"/>
      <c r="B276" s="38"/>
      <c r="C276" s="39"/>
      <c r="D276" s="189" t="s">
        <v>174</v>
      </c>
      <c r="E276" s="39"/>
      <c r="F276" s="190" t="s">
        <v>4419</v>
      </c>
      <c r="G276" s="39"/>
      <c r="H276" s="39"/>
      <c r="I276" s="191"/>
      <c r="J276" s="39"/>
      <c r="K276" s="39"/>
      <c r="L276" s="42"/>
      <c r="M276" s="192"/>
      <c r="N276" s="193"/>
      <c r="O276" s="67"/>
      <c r="P276" s="67"/>
      <c r="Q276" s="67"/>
      <c r="R276" s="67"/>
      <c r="S276" s="67"/>
      <c r="T276" s="68"/>
      <c r="U276" s="37"/>
      <c r="V276" s="37"/>
      <c r="W276" s="37"/>
      <c r="X276" s="37"/>
      <c r="Y276" s="37"/>
      <c r="Z276" s="37"/>
      <c r="AA276" s="37"/>
      <c r="AB276" s="37"/>
      <c r="AC276" s="37"/>
      <c r="AD276" s="37"/>
      <c r="AE276" s="37"/>
      <c r="AT276" s="20" t="s">
        <v>174</v>
      </c>
      <c r="AU276" s="20" t="s">
        <v>87</v>
      </c>
    </row>
    <row r="277" spans="1:65" s="2" customFormat="1" ht="11.25">
      <c r="A277" s="37"/>
      <c r="B277" s="38"/>
      <c r="C277" s="39"/>
      <c r="D277" s="194" t="s">
        <v>176</v>
      </c>
      <c r="E277" s="39"/>
      <c r="F277" s="195" t="s">
        <v>4420</v>
      </c>
      <c r="G277" s="39"/>
      <c r="H277" s="39"/>
      <c r="I277" s="191"/>
      <c r="J277" s="39"/>
      <c r="K277" s="39"/>
      <c r="L277" s="42"/>
      <c r="M277" s="192"/>
      <c r="N277" s="193"/>
      <c r="O277" s="67"/>
      <c r="P277" s="67"/>
      <c r="Q277" s="67"/>
      <c r="R277" s="67"/>
      <c r="S277" s="67"/>
      <c r="T277" s="68"/>
      <c r="U277" s="37"/>
      <c r="V277" s="37"/>
      <c r="W277" s="37"/>
      <c r="X277" s="37"/>
      <c r="Y277" s="37"/>
      <c r="Z277" s="37"/>
      <c r="AA277" s="37"/>
      <c r="AB277" s="37"/>
      <c r="AC277" s="37"/>
      <c r="AD277" s="37"/>
      <c r="AE277" s="37"/>
      <c r="AT277" s="20" t="s">
        <v>176</v>
      </c>
      <c r="AU277" s="20" t="s">
        <v>87</v>
      </c>
    </row>
    <row r="278" spans="1:65" s="13" customFormat="1" ht="11.25">
      <c r="B278" s="196"/>
      <c r="C278" s="197"/>
      <c r="D278" s="189" t="s">
        <v>178</v>
      </c>
      <c r="E278" s="198" t="s">
        <v>21</v>
      </c>
      <c r="F278" s="199" t="s">
        <v>85</v>
      </c>
      <c r="G278" s="197"/>
      <c r="H278" s="200">
        <v>1</v>
      </c>
      <c r="I278" s="201"/>
      <c r="J278" s="197"/>
      <c r="K278" s="197"/>
      <c r="L278" s="202"/>
      <c r="M278" s="203"/>
      <c r="N278" s="204"/>
      <c r="O278" s="204"/>
      <c r="P278" s="204"/>
      <c r="Q278" s="204"/>
      <c r="R278" s="204"/>
      <c r="S278" s="204"/>
      <c r="T278" s="205"/>
      <c r="AT278" s="206" t="s">
        <v>178</v>
      </c>
      <c r="AU278" s="206" t="s">
        <v>87</v>
      </c>
      <c r="AV278" s="13" t="s">
        <v>87</v>
      </c>
      <c r="AW278" s="13" t="s">
        <v>38</v>
      </c>
      <c r="AX278" s="13" t="s">
        <v>85</v>
      </c>
      <c r="AY278" s="206" t="s">
        <v>165</v>
      </c>
    </row>
    <row r="279" spans="1:65" s="2" customFormat="1" ht="24.2" customHeight="1">
      <c r="A279" s="37"/>
      <c r="B279" s="38"/>
      <c r="C279" s="176" t="s">
        <v>513</v>
      </c>
      <c r="D279" s="176" t="s">
        <v>167</v>
      </c>
      <c r="E279" s="177" t="s">
        <v>4421</v>
      </c>
      <c r="F279" s="178" t="s">
        <v>4422</v>
      </c>
      <c r="G279" s="179" t="s">
        <v>297</v>
      </c>
      <c r="H279" s="180">
        <v>9</v>
      </c>
      <c r="I279" s="181"/>
      <c r="J279" s="182">
        <f>ROUND(I279*H279,2)</f>
        <v>0</v>
      </c>
      <c r="K279" s="178" t="s">
        <v>171</v>
      </c>
      <c r="L279" s="42"/>
      <c r="M279" s="183" t="s">
        <v>21</v>
      </c>
      <c r="N279" s="184" t="s">
        <v>48</v>
      </c>
      <c r="O279" s="67"/>
      <c r="P279" s="185">
        <f>O279*H279</f>
        <v>0</v>
      </c>
      <c r="Q279" s="185">
        <v>1.8400000000000001E-3</v>
      </c>
      <c r="R279" s="185">
        <f>Q279*H279</f>
        <v>1.6560000000000002E-2</v>
      </c>
      <c r="S279" s="185">
        <v>0</v>
      </c>
      <c r="T279" s="186">
        <f>S279*H279</f>
        <v>0</v>
      </c>
      <c r="U279" s="37"/>
      <c r="V279" s="37"/>
      <c r="W279" s="37"/>
      <c r="X279" s="37"/>
      <c r="Y279" s="37"/>
      <c r="Z279" s="37"/>
      <c r="AA279" s="37"/>
      <c r="AB279" s="37"/>
      <c r="AC279" s="37"/>
      <c r="AD279" s="37"/>
      <c r="AE279" s="37"/>
      <c r="AR279" s="187" t="s">
        <v>286</v>
      </c>
      <c r="AT279" s="187" t="s">
        <v>167</v>
      </c>
      <c r="AU279" s="187" t="s">
        <v>87</v>
      </c>
      <c r="AY279" s="20" t="s">
        <v>165</v>
      </c>
      <c r="BE279" s="188">
        <f>IF(N279="základní",J279,0)</f>
        <v>0</v>
      </c>
      <c r="BF279" s="188">
        <f>IF(N279="snížená",J279,0)</f>
        <v>0</v>
      </c>
      <c r="BG279" s="188">
        <f>IF(N279="zákl. přenesená",J279,0)</f>
        <v>0</v>
      </c>
      <c r="BH279" s="188">
        <f>IF(N279="sníž. přenesená",J279,0)</f>
        <v>0</v>
      </c>
      <c r="BI279" s="188">
        <f>IF(N279="nulová",J279,0)</f>
        <v>0</v>
      </c>
      <c r="BJ279" s="20" t="s">
        <v>85</v>
      </c>
      <c r="BK279" s="188">
        <f>ROUND(I279*H279,2)</f>
        <v>0</v>
      </c>
      <c r="BL279" s="20" t="s">
        <v>286</v>
      </c>
      <c r="BM279" s="187" t="s">
        <v>4423</v>
      </c>
    </row>
    <row r="280" spans="1:65" s="2" customFormat="1" ht="19.5">
      <c r="A280" s="37"/>
      <c r="B280" s="38"/>
      <c r="C280" s="39"/>
      <c r="D280" s="189" t="s">
        <v>174</v>
      </c>
      <c r="E280" s="39"/>
      <c r="F280" s="190" t="s">
        <v>4422</v>
      </c>
      <c r="G280" s="39"/>
      <c r="H280" s="39"/>
      <c r="I280" s="191"/>
      <c r="J280" s="39"/>
      <c r="K280" s="39"/>
      <c r="L280" s="42"/>
      <c r="M280" s="192"/>
      <c r="N280" s="193"/>
      <c r="O280" s="67"/>
      <c r="P280" s="67"/>
      <c r="Q280" s="67"/>
      <c r="R280" s="67"/>
      <c r="S280" s="67"/>
      <c r="T280" s="68"/>
      <c r="U280" s="37"/>
      <c r="V280" s="37"/>
      <c r="W280" s="37"/>
      <c r="X280" s="37"/>
      <c r="Y280" s="37"/>
      <c r="Z280" s="37"/>
      <c r="AA280" s="37"/>
      <c r="AB280" s="37"/>
      <c r="AC280" s="37"/>
      <c r="AD280" s="37"/>
      <c r="AE280" s="37"/>
      <c r="AT280" s="20" t="s">
        <v>174</v>
      </c>
      <c r="AU280" s="20" t="s">
        <v>87</v>
      </c>
    </row>
    <row r="281" spans="1:65" s="2" customFormat="1" ht="11.25">
      <c r="A281" s="37"/>
      <c r="B281" s="38"/>
      <c r="C281" s="39"/>
      <c r="D281" s="194" t="s">
        <v>176</v>
      </c>
      <c r="E281" s="39"/>
      <c r="F281" s="195" t="s">
        <v>4424</v>
      </c>
      <c r="G281" s="39"/>
      <c r="H281" s="39"/>
      <c r="I281" s="191"/>
      <c r="J281" s="39"/>
      <c r="K281" s="39"/>
      <c r="L281" s="42"/>
      <c r="M281" s="192"/>
      <c r="N281" s="193"/>
      <c r="O281" s="67"/>
      <c r="P281" s="67"/>
      <c r="Q281" s="67"/>
      <c r="R281" s="67"/>
      <c r="S281" s="67"/>
      <c r="T281" s="68"/>
      <c r="U281" s="37"/>
      <c r="V281" s="37"/>
      <c r="W281" s="37"/>
      <c r="X281" s="37"/>
      <c r="Y281" s="37"/>
      <c r="Z281" s="37"/>
      <c r="AA281" s="37"/>
      <c r="AB281" s="37"/>
      <c r="AC281" s="37"/>
      <c r="AD281" s="37"/>
      <c r="AE281" s="37"/>
      <c r="AT281" s="20" t="s">
        <v>176</v>
      </c>
      <c r="AU281" s="20" t="s">
        <v>87</v>
      </c>
    </row>
    <row r="282" spans="1:65" s="13" customFormat="1" ht="11.25">
      <c r="B282" s="196"/>
      <c r="C282" s="197"/>
      <c r="D282" s="189" t="s">
        <v>178</v>
      </c>
      <c r="E282" s="198" t="s">
        <v>21</v>
      </c>
      <c r="F282" s="199" t="s">
        <v>230</v>
      </c>
      <c r="G282" s="197"/>
      <c r="H282" s="200">
        <v>9</v>
      </c>
      <c r="I282" s="201"/>
      <c r="J282" s="197"/>
      <c r="K282" s="197"/>
      <c r="L282" s="202"/>
      <c r="M282" s="203"/>
      <c r="N282" s="204"/>
      <c r="O282" s="204"/>
      <c r="P282" s="204"/>
      <c r="Q282" s="204"/>
      <c r="R282" s="204"/>
      <c r="S282" s="204"/>
      <c r="T282" s="205"/>
      <c r="AT282" s="206" t="s">
        <v>178</v>
      </c>
      <c r="AU282" s="206" t="s">
        <v>87</v>
      </c>
      <c r="AV282" s="13" t="s">
        <v>87</v>
      </c>
      <c r="AW282" s="13" t="s">
        <v>38</v>
      </c>
      <c r="AX282" s="13" t="s">
        <v>85</v>
      </c>
      <c r="AY282" s="206" t="s">
        <v>165</v>
      </c>
    </row>
    <row r="283" spans="1:65" s="2" customFormat="1" ht="24.2" customHeight="1">
      <c r="A283" s="37"/>
      <c r="B283" s="38"/>
      <c r="C283" s="176" t="s">
        <v>520</v>
      </c>
      <c r="D283" s="176" t="s">
        <v>167</v>
      </c>
      <c r="E283" s="177" t="s">
        <v>4425</v>
      </c>
      <c r="F283" s="178" t="s">
        <v>4426</v>
      </c>
      <c r="G283" s="179" t="s">
        <v>297</v>
      </c>
      <c r="H283" s="180">
        <v>5</v>
      </c>
      <c r="I283" s="181"/>
      <c r="J283" s="182">
        <f>ROUND(I283*H283,2)</f>
        <v>0</v>
      </c>
      <c r="K283" s="178" t="s">
        <v>21</v>
      </c>
      <c r="L283" s="42"/>
      <c r="M283" s="183" t="s">
        <v>21</v>
      </c>
      <c r="N283" s="184" t="s">
        <v>48</v>
      </c>
      <c r="O283" s="67"/>
      <c r="P283" s="185">
        <f>O283*H283</f>
        <v>0</v>
      </c>
      <c r="Q283" s="185">
        <v>1.8400000000000001E-3</v>
      </c>
      <c r="R283" s="185">
        <f>Q283*H283</f>
        <v>9.1999999999999998E-3</v>
      </c>
      <c r="S283" s="185">
        <v>0</v>
      </c>
      <c r="T283" s="186">
        <f>S283*H283</f>
        <v>0</v>
      </c>
      <c r="U283" s="37"/>
      <c r="V283" s="37"/>
      <c r="W283" s="37"/>
      <c r="X283" s="37"/>
      <c r="Y283" s="37"/>
      <c r="Z283" s="37"/>
      <c r="AA283" s="37"/>
      <c r="AB283" s="37"/>
      <c r="AC283" s="37"/>
      <c r="AD283" s="37"/>
      <c r="AE283" s="37"/>
      <c r="AR283" s="187" t="s">
        <v>286</v>
      </c>
      <c r="AT283" s="187" t="s">
        <v>167</v>
      </c>
      <c r="AU283" s="187" t="s">
        <v>87</v>
      </c>
      <c r="AY283" s="20" t="s">
        <v>165</v>
      </c>
      <c r="BE283" s="188">
        <f>IF(N283="základní",J283,0)</f>
        <v>0</v>
      </c>
      <c r="BF283" s="188">
        <f>IF(N283="snížená",J283,0)</f>
        <v>0</v>
      </c>
      <c r="BG283" s="188">
        <f>IF(N283="zákl. přenesená",J283,0)</f>
        <v>0</v>
      </c>
      <c r="BH283" s="188">
        <f>IF(N283="sníž. přenesená",J283,0)</f>
        <v>0</v>
      </c>
      <c r="BI283" s="188">
        <f>IF(N283="nulová",J283,0)</f>
        <v>0</v>
      </c>
      <c r="BJ283" s="20" t="s">
        <v>85</v>
      </c>
      <c r="BK283" s="188">
        <f>ROUND(I283*H283,2)</f>
        <v>0</v>
      </c>
      <c r="BL283" s="20" t="s">
        <v>286</v>
      </c>
      <c r="BM283" s="187" t="s">
        <v>4427</v>
      </c>
    </row>
    <row r="284" spans="1:65" s="2" customFormat="1" ht="19.5">
      <c r="A284" s="37"/>
      <c r="B284" s="38"/>
      <c r="C284" s="39"/>
      <c r="D284" s="189" t="s">
        <v>174</v>
      </c>
      <c r="E284" s="39"/>
      <c r="F284" s="190" t="s">
        <v>4428</v>
      </c>
      <c r="G284" s="39"/>
      <c r="H284" s="39"/>
      <c r="I284" s="191"/>
      <c r="J284" s="39"/>
      <c r="K284" s="39"/>
      <c r="L284" s="42"/>
      <c r="M284" s="192"/>
      <c r="N284" s="193"/>
      <c r="O284" s="67"/>
      <c r="P284" s="67"/>
      <c r="Q284" s="67"/>
      <c r="R284" s="67"/>
      <c r="S284" s="67"/>
      <c r="T284" s="68"/>
      <c r="U284" s="37"/>
      <c r="V284" s="37"/>
      <c r="W284" s="37"/>
      <c r="X284" s="37"/>
      <c r="Y284" s="37"/>
      <c r="Z284" s="37"/>
      <c r="AA284" s="37"/>
      <c r="AB284" s="37"/>
      <c r="AC284" s="37"/>
      <c r="AD284" s="37"/>
      <c r="AE284" s="37"/>
      <c r="AT284" s="20" t="s">
        <v>174</v>
      </c>
      <c r="AU284" s="20" t="s">
        <v>87</v>
      </c>
    </row>
    <row r="285" spans="1:65" s="13" customFormat="1" ht="11.25">
      <c r="B285" s="196"/>
      <c r="C285" s="197"/>
      <c r="D285" s="189" t="s">
        <v>178</v>
      </c>
      <c r="E285" s="198" t="s">
        <v>21</v>
      </c>
      <c r="F285" s="199" t="s">
        <v>201</v>
      </c>
      <c r="G285" s="197"/>
      <c r="H285" s="200">
        <v>5</v>
      </c>
      <c r="I285" s="201"/>
      <c r="J285" s="197"/>
      <c r="K285" s="197"/>
      <c r="L285" s="202"/>
      <c r="M285" s="203"/>
      <c r="N285" s="204"/>
      <c r="O285" s="204"/>
      <c r="P285" s="204"/>
      <c r="Q285" s="204"/>
      <c r="R285" s="204"/>
      <c r="S285" s="204"/>
      <c r="T285" s="205"/>
      <c r="AT285" s="206" t="s">
        <v>178</v>
      </c>
      <c r="AU285" s="206" t="s">
        <v>87</v>
      </c>
      <c r="AV285" s="13" t="s">
        <v>87</v>
      </c>
      <c r="AW285" s="13" t="s">
        <v>38</v>
      </c>
      <c r="AX285" s="13" t="s">
        <v>85</v>
      </c>
      <c r="AY285" s="206" t="s">
        <v>165</v>
      </c>
    </row>
    <row r="286" spans="1:65" s="2" customFormat="1" ht="16.5" customHeight="1">
      <c r="A286" s="37"/>
      <c r="B286" s="38"/>
      <c r="C286" s="176" t="s">
        <v>528</v>
      </c>
      <c r="D286" s="176" t="s">
        <v>167</v>
      </c>
      <c r="E286" s="177" t="s">
        <v>4429</v>
      </c>
      <c r="F286" s="178" t="s">
        <v>4430</v>
      </c>
      <c r="G286" s="179" t="s">
        <v>297</v>
      </c>
      <c r="H286" s="180">
        <v>1</v>
      </c>
      <c r="I286" s="181"/>
      <c r="J286" s="182">
        <f>ROUND(I286*H286,2)</f>
        <v>0</v>
      </c>
      <c r="K286" s="178" t="s">
        <v>171</v>
      </c>
      <c r="L286" s="42"/>
      <c r="M286" s="183" t="s">
        <v>21</v>
      </c>
      <c r="N286" s="184" t="s">
        <v>48</v>
      </c>
      <c r="O286" s="67"/>
      <c r="P286" s="185">
        <f>O286*H286</f>
        <v>0</v>
      </c>
      <c r="Q286" s="185">
        <v>1.8400000000000001E-3</v>
      </c>
      <c r="R286" s="185">
        <f>Q286*H286</f>
        <v>1.8400000000000001E-3</v>
      </c>
      <c r="S286" s="185">
        <v>0</v>
      </c>
      <c r="T286" s="186">
        <f>S286*H286</f>
        <v>0</v>
      </c>
      <c r="U286" s="37"/>
      <c r="V286" s="37"/>
      <c r="W286" s="37"/>
      <c r="X286" s="37"/>
      <c r="Y286" s="37"/>
      <c r="Z286" s="37"/>
      <c r="AA286" s="37"/>
      <c r="AB286" s="37"/>
      <c r="AC286" s="37"/>
      <c r="AD286" s="37"/>
      <c r="AE286" s="37"/>
      <c r="AR286" s="187" t="s">
        <v>286</v>
      </c>
      <c r="AT286" s="187" t="s">
        <v>167</v>
      </c>
      <c r="AU286" s="187" t="s">
        <v>87</v>
      </c>
      <c r="AY286" s="20" t="s">
        <v>165</v>
      </c>
      <c r="BE286" s="188">
        <f>IF(N286="základní",J286,0)</f>
        <v>0</v>
      </c>
      <c r="BF286" s="188">
        <f>IF(N286="snížená",J286,0)</f>
        <v>0</v>
      </c>
      <c r="BG286" s="188">
        <f>IF(N286="zákl. přenesená",J286,0)</f>
        <v>0</v>
      </c>
      <c r="BH286" s="188">
        <f>IF(N286="sníž. přenesená",J286,0)</f>
        <v>0</v>
      </c>
      <c r="BI286" s="188">
        <f>IF(N286="nulová",J286,0)</f>
        <v>0</v>
      </c>
      <c r="BJ286" s="20" t="s">
        <v>85</v>
      </c>
      <c r="BK286" s="188">
        <f>ROUND(I286*H286,2)</f>
        <v>0</v>
      </c>
      <c r="BL286" s="20" t="s">
        <v>286</v>
      </c>
      <c r="BM286" s="187" t="s">
        <v>4431</v>
      </c>
    </row>
    <row r="287" spans="1:65" s="2" customFormat="1" ht="11.25">
      <c r="A287" s="37"/>
      <c r="B287" s="38"/>
      <c r="C287" s="39"/>
      <c r="D287" s="189" t="s">
        <v>174</v>
      </c>
      <c r="E287" s="39"/>
      <c r="F287" s="190" t="s">
        <v>4430</v>
      </c>
      <c r="G287" s="39"/>
      <c r="H287" s="39"/>
      <c r="I287" s="191"/>
      <c r="J287" s="39"/>
      <c r="K287" s="39"/>
      <c r="L287" s="42"/>
      <c r="M287" s="192"/>
      <c r="N287" s="193"/>
      <c r="O287" s="67"/>
      <c r="P287" s="67"/>
      <c r="Q287" s="67"/>
      <c r="R287" s="67"/>
      <c r="S287" s="67"/>
      <c r="T287" s="68"/>
      <c r="U287" s="37"/>
      <c r="V287" s="37"/>
      <c r="W287" s="37"/>
      <c r="X287" s="37"/>
      <c r="Y287" s="37"/>
      <c r="Z287" s="37"/>
      <c r="AA287" s="37"/>
      <c r="AB287" s="37"/>
      <c r="AC287" s="37"/>
      <c r="AD287" s="37"/>
      <c r="AE287" s="37"/>
      <c r="AT287" s="20" t="s">
        <v>174</v>
      </c>
      <c r="AU287" s="20" t="s">
        <v>87</v>
      </c>
    </row>
    <row r="288" spans="1:65" s="2" customFormat="1" ht="11.25">
      <c r="A288" s="37"/>
      <c r="B288" s="38"/>
      <c r="C288" s="39"/>
      <c r="D288" s="194" t="s">
        <v>176</v>
      </c>
      <c r="E288" s="39"/>
      <c r="F288" s="195" t="s">
        <v>4432</v>
      </c>
      <c r="G288" s="39"/>
      <c r="H288" s="39"/>
      <c r="I288" s="191"/>
      <c r="J288" s="39"/>
      <c r="K288" s="39"/>
      <c r="L288" s="42"/>
      <c r="M288" s="192"/>
      <c r="N288" s="193"/>
      <c r="O288" s="67"/>
      <c r="P288" s="67"/>
      <c r="Q288" s="67"/>
      <c r="R288" s="67"/>
      <c r="S288" s="67"/>
      <c r="T288" s="68"/>
      <c r="U288" s="37"/>
      <c r="V288" s="37"/>
      <c r="W288" s="37"/>
      <c r="X288" s="37"/>
      <c r="Y288" s="37"/>
      <c r="Z288" s="37"/>
      <c r="AA288" s="37"/>
      <c r="AB288" s="37"/>
      <c r="AC288" s="37"/>
      <c r="AD288" s="37"/>
      <c r="AE288" s="37"/>
      <c r="AT288" s="20" t="s">
        <v>176</v>
      </c>
      <c r="AU288" s="20" t="s">
        <v>87</v>
      </c>
    </row>
    <row r="289" spans="1:65" s="13" customFormat="1" ht="11.25">
      <c r="B289" s="196"/>
      <c r="C289" s="197"/>
      <c r="D289" s="189" t="s">
        <v>178</v>
      </c>
      <c r="E289" s="198" t="s">
        <v>21</v>
      </c>
      <c r="F289" s="199" t="s">
        <v>85</v>
      </c>
      <c r="G289" s="197"/>
      <c r="H289" s="200">
        <v>1</v>
      </c>
      <c r="I289" s="201"/>
      <c r="J289" s="197"/>
      <c r="K289" s="197"/>
      <c r="L289" s="202"/>
      <c r="M289" s="203"/>
      <c r="N289" s="204"/>
      <c r="O289" s="204"/>
      <c r="P289" s="204"/>
      <c r="Q289" s="204"/>
      <c r="R289" s="204"/>
      <c r="S289" s="204"/>
      <c r="T289" s="205"/>
      <c r="AT289" s="206" t="s">
        <v>178</v>
      </c>
      <c r="AU289" s="206" t="s">
        <v>87</v>
      </c>
      <c r="AV289" s="13" t="s">
        <v>87</v>
      </c>
      <c r="AW289" s="13" t="s">
        <v>38</v>
      </c>
      <c r="AX289" s="13" t="s">
        <v>85</v>
      </c>
      <c r="AY289" s="206" t="s">
        <v>165</v>
      </c>
    </row>
    <row r="290" spans="1:65" s="2" customFormat="1" ht="37.9" customHeight="1">
      <c r="A290" s="37"/>
      <c r="B290" s="38"/>
      <c r="C290" s="176" t="s">
        <v>531</v>
      </c>
      <c r="D290" s="176" t="s">
        <v>167</v>
      </c>
      <c r="E290" s="177" t="s">
        <v>4433</v>
      </c>
      <c r="F290" s="178" t="s">
        <v>4434</v>
      </c>
      <c r="G290" s="179" t="s">
        <v>297</v>
      </c>
      <c r="H290" s="180">
        <v>1</v>
      </c>
      <c r="I290" s="181"/>
      <c r="J290" s="182">
        <f>ROUND(I290*H290,2)</f>
        <v>0</v>
      </c>
      <c r="K290" s="178" t="s">
        <v>171</v>
      </c>
      <c r="L290" s="42"/>
      <c r="M290" s="183" t="s">
        <v>21</v>
      </c>
      <c r="N290" s="184" t="s">
        <v>48</v>
      </c>
      <c r="O290" s="67"/>
      <c r="P290" s="185">
        <f>O290*H290</f>
        <v>0</v>
      </c>
      <c r="Q290" s="185">
        <v>2.9399999999999999E-3</v>
      </c>
      <c r="R290" s="185">
        <f>Q290*H290</f>
        <v>2.9399999999999999E-3</v>
      </c>
      <c r="S290" s="185">
        <v>0</v>
      </c>
      <c r="T290" s="186">
        <f>S290*H290</f>
        <v>0</v>
      </c>
      <c r="U290" s="37"/>
      <c r="V290" s="37"/>
      <c r="W290" s="37"/>
      <c r="X290" s="37"/>
      <c r="Y290" s="37"/>
      <c r="Z290" s="37"/>
      <c r="AA290" s="37"/>
      <c r="AB290" s="37"/>
      <c r="AC290" s="37"/>
      <c r="AD290" s="37"/>
      <c r="AE290" s="37"/>
      <c r="AR290" s="187" t="s">
        <v>286</v>
      </c>
      <c r="AT290" s="187" t="s">
        <v>167</v>
      </c>
      <c r="AU290" s="187" t="s">
        <v>87</v>
      </c>
      <c r="AY290" s="20" t="s">
        <v>165</v>
      </c>
      <c r="BE290" s="188">
        <f>IF(N290="základní",J290,0)</f>
        <v>0</v>
      </c>
      <c r="BF290" s="188">
        <f>IF(N290="snížená",J290,0)</f>
        <v>0</v>
      </c>
      <c r="BG290" s="188">
        <f>IF(N290="zákl. přenesená",J290,0)</f>
        <v>0</v>
      </c>
      <c r="BH290" s="188">
        <f>IF(N290="sníž. přenesená",J290,0)</f>
        <v>0</v>
      </c>
      <c r="BI290" s="188">
        <f>IF(N290="nulová",J290,0)</f>
        <v>0</v>
      </c>
      <c r="BJ290" s="20" t="s">
        <v>85</v>
      </c>
      <c r="BK290" s="188">
        <f>ROUND(I290*H290,2)</f>
        <v>0</v>
      </c>
      <c r="BL290" s="20" t="s">
        <v>286</v>
      </c>
      <c r="BM290" s="187" t="s">
        <v>4435</v>
      </c>
    </row>
    <row r="291" spans="1:65" s="2" customFormat="1" ht="19.5">
      <c r="A291" s="37"/>
      <c r="B291" s="38"/>
      <c r="C291" s="39"/>
      <c r="D291" s="189" t="s">
        <v>174</v>
      </c>
      <c r="E291" s="39"/>
      <c r="F291" s="190" t="s">
        <v>4436</v>
      </c>
      <c r="G291" s="39"/>
      <c r="H291" s="39"/>
      <c r="I291" s="191"/>
      <c r="J291" s="39"/>
      <c r="K291" s="39"/>
      <c r="L291" s="42"/>
      <c r="M291" s="192"/>
      <c r="N291" s="193"/>
      <c r="O291" s="67"/>
      <c r="P291" s="67"/>
      <c r="Q291" s="67"/>
      <c r="R291" s="67"/>
      <c r="S291" s="67"/>
      <c r="T291" s="68"/>
      <c r="U291" s="37"/>
      <c r="V291" s="37"/>
      <c r="W291" s="37"/>
      <c r="X291" s="37"/>
      <c r="Y291" s="37"/>
      <c r="Z291" s="37"/>
      <c r="AA291" s="37"/>
      <c r="AB291" s="37"/>
      <c r="AC291" s="37"/>
      <c r="AD291" s="37"/>
      <c r="AE291" s="37"/>
      <c r="AT291" s="20" t="s">
        <v>174</v>
      </c>
      <c r="AU291" s="20" t="s">
        <v>87</v>
      </c>
    </row>
    <row r="292" spans="1:65" s="2" customFormat="1" ht="11.25">
      <c r="A292" s="37"/>
      <c r="B292" s="38"/>
      <c r="C292" s="39"/>
      <c r="D292" s="194" t="s">
        <v>176</v>
      </c>
      <c r="E292" s="39"/>
      <c r="F292" s="195" t="s">
        <v>4437</v>
      </c>
      <c r="G292" s="39"/>
      <c r="H292" s="39"/>
      <c r="I292" s="191"/>
      <c r="J292" s="39"/>
      <c r="K292" s="39"/>
      <c r="L292" s="42"/>
      <c r="M292" s="192"/>
      <c r="N292" s="193"/>
      <c r="O292" s="67"/>
      <c r="P292" s="67"/>
      <c r="Q292" s="67"/>
      <c r="R292" s="67"/>
      <c r="S292" s="67"/>
      <c r="T292" s="68"/>
      <c r="U292" s="37"/>
      <c r="V292" s="37"/>
      <c r="W292" s="37"/>
      <c r="X292" s="37"/>
      <c r="Y292" s="37"/>
      <c r="Z292" s="37"/>
      <c r="AA292" s="37"/>
      <c r="AB292" s="37"/>
      <c r="AC292" s="37"/>
      <c r="AD292" s="37"/>
      <c r="AE292" s="37"/>
      <c r="AT292" s="20" t="s">
        <v>176</v>
      </c>
      <c r="AU292" s="20" t="s">
        <v>87</v>
      </c>
    </row>
    <row r="293" spans="1:65" s="13" customFormat="1" ht="11.25">
      <c r="B293" s="196"/>
      <c r="C293" s="197"/>
      <c r="D293" s="189" t="s">
        <v>178</v>
      </c>
      <c r="E293" s="198" t="s">
        <v>21</v>
      </c>
      <c r="F293" s="199" t="s">
        <v>85</v>
      </c>
      <c r="G293" s="197"/>
      <c r="H293" s="200">
        <v>1</v>
      </c>
      <c r="I293" s="201"/>
      <c r="J293" s="197"/>
      <c r="K293" s="197"/>
      <c r="L293" s="202"/>
      <c r="M293" s="203"/>
      <c r="N293" s="204"/>
      <c r="O293" s="204"/>
      <c r="P293" s="204"/>
      <c r="Q293" s="204"/>
      <c r="R293" s="204"/>
      <c r="S293" s="204"/>
      <c r="T293" s="205"/>
      <c r="AT293" s="206" t="s">
        <v>178</v>
      </c>
      <c r="AU293" s="206" t="s">
        <v>87</v>
      </c>
      <c r="AV293" s="13" t="s">
        <v>87</v>
      </c>
      <c r="AW293" s="13" t="s">
        <v>38</v>
      </c>
      <c r="AX293" s="13" t="s">
        <v>85</v>
      </c>
      <c r="AY293" s="206" t="s">
        <v>165</v>
      </c>
    </row>
    <row r="294" spans="1:65" s="2" customFormat="1" ht="24.2" customHeight="1">
      <c r="A294" s="37"/>
      <c r="B294" s="38"/>
      <c r="C294" s="176" t="s">
        <v>535</v>
      </c>
      <c r="D294" s="176" t="s">
        <v>167</v>
      </c>
      <c r="E294" s="177" t="s">
        <v>4438</v>
      </c>
      <c r="F294" s="178" t="s">
        <v>4439</v>
      </c>
      <c r="G294" s="179" t="s">
        <v>261</v>
      </c>
      <c r="H294" s="180">
        <v>0.67800000000000005</v>
      </c>
      <c r="I294" s="181"/>
      <c r="J294" s="182">
        <f>ROUND(I294*H294,2)</f>
        <v>0</v>
      </c>
      <c r="K294" s="178" t="s">
        <v>171</v>
      </c>
      <c r="L294" s="42"/>
      <c r="M294" s="183" t="s">
        <v>21</v>
      </c>
      <c r="N294" s="184" t="s">
        <v>48</v>
      </c>
      <c r="O294" s="67"/>
      <c r="P294" s="185">
        <f>O294*H294</f>
        <v>0</v>
      </c>
      <c r="Q294" s="185">
        <v>0</v>
      </c>
      <c r="R294" s="185">
        <f>Q294*H294</f>
        <v>0</v>
      </c>
      <c r="S294" s="185">
        <v>0</v>
      </c>
      <c r="T294" s="186">
        <f>S294*H294</f>
        <v>0</v>
      </c>
      <c r="U294" s="37"/>
      <c r="V294" s="37"/>
      <c r="W294" s="37"/>
      <c r="X294" s="37"/>
      <c r="Y294" s="37"/>
      <c r="Z294" s="37"/>
      <c r="AA294" s="37"/>
      <c r="AB294" s="37"/>
      <c r="AC294" s="37"/>
      <c r="AD294" s="37"/>
      <c r="AE294" s="37"/>
      <c r="AR294" s="187" t="s">
        <v>286</v>
      </c>
      <c r="AT294" s="187" t="s">
        <v>167</v>
      </c>
      <c r="AU294" s="187" t="s">
        <v>87</v>
      </c>
      <c r="AY294" s="20" t="s">
        <v>165</v>
      </c>
      <c r="BE294" s="188">
        <f>IF(N294="základní",J294,0)</f>
        <v>0</v>
      </c>
      <c r="BF294" s="188">
        <f>IF(N294="snížená",J294,0)</f>
        <v>0</v>
      </c>
      <c r="BG294" s="188">
        <f>IF(N294="zákl. přenesená",J294,0)</f>
        <v>0</v>
      </c>
      <c r="BH294" s="188">
        <f>IF(N294="sníž. přenesená",J294,0)</f>
        <v>0</v>
      </c>
      <c r="BI294" s="188">
        <f>IF(N294="nulová",J294,0)</f>
        <v>0</v>
      </c>
      <c r="BJ294" s="20" t="s">
        <v>85</v>
      </c>
      <c r="BK294" s="188">
        <f>ROUND(I294*H294,2)</f>
        <v>0</v>
      </c>
      <c r="BL294" s="20" t="s">
        <v>286</v>
      </c>
      <c r="BM294" s="187" t="s">
        <v>4440</v>
      </c>
    </row>
    <row r="295" spans="1:65" s="2" customFormat="1" ht="29.25">
      <c r="A295" s="37"/>
      <c r="B295" s="38"/>
      <c r="C295" s="39"/>
      <c r="D295" s="189" t="s">
        <v>174</v>
      </c>
      <c r="E295" s="39"/>
      <c r="F295" s="190" t="s">
        <v>4441</v>
      </c>
      <c r="G295" s="39"/>
      <c r="H295" s="39"/>
      <c r="I295" s="191"/>
      <c r="J295" s="39"/>
      <c r="K295" s="39"/>
      <c r="L295" s="42"/>
      <c r="M295" s="192"/>
      <c r="N295" s="193"/>
      <c r="O295" s="67"/>
      <c r="P295" s="67"/>
      <c r="Q295" s="67"/>
      <c r="R295" s="67"/>
      <c r="S295" s="67"/>
      <c r="T295" s="68"/>
      <c r="U295" s="37"/>
      <c r="V295" s="37"/>
      <c r="W295" s="37"/>
      <c r="X295" s="37"/>
      <c r="Y295" s="37"/>
      <c r="Z295" s="37"/>
      <c r="AA295" s="37"/>
      <c r="AB295" s="37"/>
      <c r="AC295" s="37"/>
      <c r="AD295" s="37"/>
      <c r="AE295" s="37"/>
      <c r="AT295" s="20" t="s">
        <v>174</v>
      </c>
      <c r="AU295" s="20" t="s">
        <v>87</v>
      </c>
    </row>
    <row r="296" spans="1:65" s="2" customFormat="1" ht="11.25">
      <c r="A296" s="37"/>
      <c r="B296" s="38"/>
      <c r="C296" s="39"/>
      <c r="D296" s="194" t="s">
        <v>176</v>
      </c>
      <c r="E296" s="39"/>
      <c r="F296" s="195" t="s">
        <v>4442</v>
      </c>
      <c r="G296" s="39"/>
      <c r="H296" s="39"/>
      <c r="I296" s="191"/>
      <c r="J296" s="39"/>
      <c r="K296" s="39"/>
      <c r="L296" s="42"/>
      <c r="M296" s="192"/>
      <c r="N296" s="193"/>
      <c r="O296" s="67"/>
      <c r="P296" s="67"/>
      <c r="Q296" s="67"/>
      <c r="R296" s="67"/>
      <c r="S296" s="67"/>
      <c r="T296" s="68"/>
      <c r="U296" s="37"/>
      <c r="V296" s="37"/>
      <c r="W296" s="37"/>
      <c r="X296" s="37"/>
      <c r="Y296" s="37"/>
      <c r="Z296" s="37"/>
      <c r="AA296" s="37"/>
      <c r="AB296" s="37"/>
      <c r="AC296" s="37"/>
      <c r="AD296" s="37"/>
      <c r="AE296" s="37"/>
      <c r="AT296" s="20" t="s">
        <v>176</v>
      </c>
      <c r="AU296" s="20" t="s">
        <v>87</v>
      </c>
    </row>
    <row r="297" spans="1:65" s="2" customFormat="1" ht="44.25" customHeight="1">
      <c r="A297" s="37"/>
      <c r="B297" s="38"/>
      <c r="C297" s="176" t="s">
        <v>542</v>
      </c>
      <c r="D297" s="176" t="s">
        <v>167</v>
      </c>
      <c r="E297" s="177" t="s">
        <v>4443</v>
      </c>
      <c r="F297" s="178" t="s">
        <v>4444</v>
      </c>
      <c r="G297" s="179" t="s">
        <v>297</v>
      </c>
      <c r="H297" s="180">
        <v>1</v>
      </c>
      <c r="I297" s="181"/>
      <c r="J297" s="182">
        <f>ROUND(I297*H297,2)</f>
        <v>0</v>
      </c>
      <c r="K297" s="178" t="s">
        <v>21</v>
      </c>
      <c r="L297" s="42"/>
      <c r="M297" s="183" t="s">
        <v>21</v>
      </c>
      <c r="N297" s="184" t="s">
        <v>48</v>
      </c>
      <c r="O297" s="67"/>
      <c r="P297" s="185">
        <f>O297*H297</f>
        <v>0</v>
      </c>
      <c r="Q297" s="185">
        <v>3.9800000000000002E-2</v>
      </c>
      <c r="R297" s="185">
        <f>Q297*H297</f>
        <v>3.9800000000000002E-2</v>
      </c>
      <c r="S297" s="185">
        <v>0</v>
      </c>
      <c r="T297" s="186">
        <f>S297*H297</f>
        <v>0</v>
      </c>
      <c r="U297" s="37"/>
      <c r="V297" s="37"/>
      <c r="W297" s="37"/>
      <c r="X297" s="37"/>
      <c r="Y297" s="37"/>
      <c r="Z297" s="37"/>
      <c r="AA297" s="37"/>
      <c r="AB297" s="37"/>
      <c r="AC297" s="37"/>
      <c r="AD297" s="37"/>
      <c r="AE297" s="37"/>
      <c r="AR297" s="187" t="s">
        <v>286</v>
      </c>
      <c r="AT297" s="187" t="s">
        <v>167</v>
      </c>
      <c r="AU297" s="187" t="s">
        <v>87</v>
      </c>
      <c r="AY297" s="20" t="s">
        <v>165</v>
      </c>
      <c r="BE297" s="188">
        <f>IF(N297="základní",J297,0)</f>
        <v>0</v>
      </c>
      <c r="BF297" s="188">
        <f>IF(N297="snížená",J297,0)</f>
        <v>0</v>
      </c>
      <c r="BG297" s="188">
        <f>IF(N297="zákl. přenesená",J297,0)</f>
        <v>0</v>
      </c>
      <c r="BH297" s="188">
        <f>IF(N297="sníž. přenesená",J297,0)</f>
        <v>0</v>
      </c>
      <c r="BI297" s="188">
        <f>IF(N297="nulová",J297,0)</f>
        <v>0</v>
      </c>
      <c r="BJ297" s="20" t="s">
        <v>85</v>
      </c>
      <c r="BK297" s="188">
        <f>ROUND(I297*H297,2)</f>
        <v>0</v>
      </c>
      <c r="BL297" s="20" t="s">
        <v>286</v>
      </c>
      <c r="BM297" s="187" t="s">
        <v>4445</v>
      </c>
    </row>
    <row r="298" spans="1:65" s="2" customFormat="1" ht="29.25">
      <c r="A298" s="37"/>
      <c r="B298" s="38"/>
      <c r="C298" s="39"/>
      <c r="D298" s="189" t="s">
        <v>174</v>
      </c>
      <c r="E298" s="39"/>
      <c r="F298" s="190" t="s">
        <v>4444</v>
      </c>
      <c r="G298" s="39"/>
      <c r="H298" s="39"/>
      <c r="I298" s="191"/>
      <c r="J298" s="39"/>
      <c r="K298" s="39"/>
      <c r="L298" s="42"/>
      <c r="M298" s="192"/>
      <c r="N298" s="193"/>
      <c r="O298" s="67"/>
      <c r="P298" s="67"/>
      <c r="Q298" s="67"/>
      <c r="R298" s="67"/>
      <c r="S298" s="67"/>
      <c r="T298" s="68"/>
      <c r="U298" s="37"/>
      <c r="V298" s="37"/>
      <c r="W298" s="37"/>
      <c r="X298" s="37"/>
      <c r="Y298" s="37"/>
      <c r="Z298" s="37"/>
      <c r="AA298" s="37"/>
      <c r="AB298" s="37"/>
      <c r="AC298" s="37"/>
      <c r="AD298" s="37"/>
      <c r="AE298" s="37"/>
      <c r="AT298" s="20" t="s">
        <v>174</v>
      </c>
      <c r="AU298" s="20" t="s">
        <v>87</v>
      </c>
    </row>
    <row r="299" spans="1:65" s="13" customFormat="1" ht="11.25">
      <c r="B299" s="196"/>
      <c r="C299" s="197"/>
      <c r="D299" s="189" t="s">
        <v>178</v>
      </c>
      <c r="E299" s="198" t="s">
        <v>21</v>
      </c>
      <c r="F299" s="199" t="s">
        <v>85</v>
      </c>
      <c r="G299" s="197"/>
      <c r="H299" s="200">
        <v>1</v>
      </c>
      <c r="I299" s="201"/>
      <c r="J299" s="197"/>
      <c r="K299" s="197"/>
      <c r="L299" s="202"/>
      <c r="M299" s="203"/>
      <c r="N299" s="204"/>
      <c r="O299" s="204"/>
      <c r="P299" s="204"/>
      <c r="Q299" s="204"/>
      <c r="R299" s="204"/>
      <c r="S299" s="204"/>
      <c r="T299" s="205"/>
      <c r="AT299" s="206" t="s">
        <v>178</v>
      </c>
      <c r="AU299" s="206" t="s">
        <v>87</v>
      </c>
      <c r="AV299" s="13" t="s">
        <v>87</v>
      </c>
      <c r="AW299" s="13" t="s">
        <v>38</v>
      </c>
      <c r="AX299" s="13" t="s">
        <v>85</v>
      </c>
      <c r="AY299" s="206" t="s">
        <v>165</v>
      </c>
    </row>
    <row r="300" spans="1:65" s="2" customFormat="1" ht="16.5" customHeight="1">
      <c r="A300" s="37"/>
      <c r="B300" s="38"/>
      <c r="C300" s="176" t="s">
        <v>550</v>
      </c>
      <c r="D300" s="176" t="s">
        <v>167</v>
      </c>
      <c r="E300" s="177" t="s">
        <v>4446</v>
      </c>
      <c r="F300" s="178" t="s">
        <v>4447</v>
      </c>
      <c r="G300" s="179" t="s">
        <v>297</v>
      </c>
      <c r="H300" s="180">
        <v>3</v>
      </c>
      <c r="I300" s="181"/>
      <c r="J300" s="182">
        <f>ROUND(I300*H300,2)</f>
        <v>0</v>
      </c>
      <c r="K300" s="178" t="s">
        <v>21</v>
      </c>
      <c r="L300" s="42"/>
      <c r="M300" s="183" t="s">
        <v>21</v>
      </c>
      <c r="N300" s="184" t="s">
        <v>48</v>
      </c>
      <c r="O300" s="67"/>
      <c r="P300" s="185">
        <f>O300*H300</f>
        <v>0</v>
      </c>
      <c r="Q300" s="185">
        <v>4.58E-2</v>
      </c>
      <c r="R300" s="185">
        <f>Q300*H300</f>
        <v>0.13739999999999999</v>
      </c>
      <c r="S300" s="185">
        <v>0</v>
      </c>
      <c r="T300" s="186">
        <f>S300*H300</f>
        <v>0</v>
      </c>
      <c r="U300" s="37"/>
      <c r="V300" s="37"/>
      <c r="W300" s="37"/>
      <c r="X300" s="37"/>
      <c r="Y300" s="37"/>
      <c r="Z300" s="37"/>
      <c r="AA300" s="37"/>
      <c r="AB300" s="37"/>
      <c r="AC300" s="37"/>
      <c r="AD300" s="37"/>
      <c r="AE300" s="37"/>
      <c r="AR300" s="187" t="s">
        <v>286</v>
      </c>
      <c r="AT300" s="187" t="s">
        <v>167</v>
      </c>
      <c r="AU300" s="187" t="s">
        <v>87</v>
      </c>
      <c r="AY300" s="20" t="s">
        <v>165</v>
      </c>
      <c r="BE300" s="188">
        <f>IF(N300="základní",J300,0)</f>
        <v>0</v>
      </c>
      <c r="BF300" s="188">
        <f>IF(N300="snížená",J300,0)</f>
        <v>0</v>
      </c>
      <c r="BG300" s="188">
        <f>IF(N300="zákl. přenesená",J300,0)</f>
        <v>0</v>
      </c>
      <c r="BH300" s="188">
        <f>IF(N300="sníž. přenesená",J300,0)</f>
        <v>0</v>
      </c>
      <c r="BI300" s="188">
        <f>IF(N300="nulová",J300,0)</f>
        <v>0</v>
      </c>
      <c r="BJ300" s="20" t="s">
        <v>85</v>
      </c>
      <c r="BK300" s="188">
        <f>ROUND(I300*H300,2)</f>
        <v>0</v>
      </c>
      <c r="BL300" s="20" t="s">
        <v>286</v>
      </c>
      <c r="BM300" s="187" t="s">
        <v>4448</v>
      </c>
    </row>
    <row r="301" spans="1:65" s="2" customFormat="1" ht="11.25">
      <c r="A301" s="37"/>
      <c r="B301" s="38"/>
      <c r="C301" s="39"/>
      <c r="D301" s="189" t="s">
        <v>174</v>
      </c>
      <c r="E301" s="39"/>
      <c r="F301" s="190" t="s">
        <v>4447</v>
      </c>
      <c r="G301" s="39"/>
      <c r="H301" s="39"/>
      <c r="I301" s="191"/>
      <c r="J301" s="39"/>
      <c r="K301" s="39"/>
      <c r="L301" s="42"/>
      <c r="M301" s="192"/>
      <c r="N301" s="193"/>
      <c r="O301" s="67"/>
      <c r="P301" s="67"/>
      <c r="Q301" s="67"/>
      <c r="R301" s="67"/>
      <c r="S301" s="67"/>
      <c r="T301" s="68"/>
      <c r="U301" s="37"/>
      <c r="V301" s="37"/>
      <c r="W301" s="37"/>
      <c r="X301" s="37"/>
      <c r="Y301" s="37"/>
      <c r="Z301" s="37"/>
      <c r="AA301" s="37"/>
      <c r="AB301" s="37"/>
      <c r="AC301" s="37"/>
      <c r="AD301" s="37"/>
      <c r="AE301" s="37"/>
      <c r="AT301" s="20" t="s">
        <v>174</v>
      </c>
      <c r="AU301" s="20" t="s">
        <v>87</v>
      </c>
    </row>
    <row r="302" spans="1:65" s="13" customFormat="1" ht="11.25">
      <c r="B302" s="196"/>
      <c r="C302" s="197"/>
      <c r="D302" s="189" t="s">
        <v>178</v>
      </c>
      <c r="E302" s="198" t="s">
        <v>21</v>
      </c>
      <c r="F302" s="199" t="s">
        <v>186</v>
      </c>
      <c r="G302" s="197"/>
      <c r="H302" s="200">
        <v>3</v>
      </c>
      <c r="I302" s="201"/>
      <c r="J302" s="197"/>
      <c r="K302" s="197"/>
      <c r="L302" s="202"/>
      <c r="M302" s="203"/>
      <c r="N302" s="204"/>
      <c r="O302" s="204"/>
      <c r="P302" s="204"/>
      <c r="Q302" s="204"/>
      <c r="R302" s="204"/>
      <c r="S302" s="204"/>
      <c r="T302" s="205"/>
      <c r="AT302" s="206" t="s">
        <v>178</v>
      </c>
      <c r="AU302" s="206" t="s">
        <v>87</v>
      </c>
      <c r="AV302" s="13" t="s">
        <v>87</v>
      </c>
      <c r="AW302" s="13" t="s">
        <v>38</v>
      </c>
      <c r="AX302" s="13" t="s">
        <v>85</v>
      </c>
      <c r="AY302" s="206" t="s">
        <v>165</v>
      </c>
    </row>
    <row r="303" spans="1:65" s="12" customFormat="1" ht="25.9" customHeight="1">
      <c r="B303" s="160"/>
      <c r="C303" s="161"/>
      <c r="D303" s="162" t="s">
        <v>76</v>
      </c>
      <c r="E303" s="163" t="s">
        <v>281</v>
      </c>
      <c r="F303" s="163" t="s">
        <v>4059</v>
      </c>
      <c r="G303" s="161"/>
      <c r="H303" s="161"/>
      <c r="I303" s="164"/>
      <c r="J303" s="165">
        <f>BK303</f>
        <v>0</v>
      </c>
      <c r="K303" s="161"/>
      <c r="L303" s="166"/>
      <c r="M303" s="167"/>
      <c r="N303" s="168"/>
      <c r="O303" s="168"/>
      <c r="P303" s="169">
        <f>P304</f>
        <v>0</v>
      </c>
      <c r="Q303" s="168"/>
      <c r="R303" s="169">
        <f>R304</f>
        <v>0</v>
      </c>
      <c r="S303" s="168"/>
      <c r="T303" s="170">
        <f>T304</f>
        <v>0</v>
      </c>
      <c r="AR303" s="171" t="s">
        <v>186</v>
      </c>
      <c r="AT303" s="172" t="s">
        <v>76</v>
      </c>
      <c r="AU303" s="172" t="s">
        <v>77</v>
      </c>
      <c r="AY303" s="171" t="s">
        <v>165</v>
      </c>
      <c r="BK303" s="173">
        <f>BK304</f>
        <v>0</v>
      </c>
    </row>
    <row r="304" spans="1:65" s="12" customFormat="1" ht="22.9" customHeight="1">
      <c r="B304" s="160"/>
      <c r="C304" s="161"/>
      <c r="D304" s="162" t="s">
        <v>76</v>
      </c>
      <c r="E304" s="174" t="s">
        <v>4449</v>
      </c>
      <c r="F304" s="174" t="s">
        <v>4450</v>
      </c>
      <c r="G304" s="161"/>
      <c r="H304" s="161"/>
      <c r="I304" s="164"/>
      <c r="J304" s="175">
        <f>BK304</f>
        <v>0</v>
      </c>
      <c r="K304" s="161"/>
      <c r="L304" s="166"/>
      <c r="M304" s="167"/>
      <c r="N304" s="168"/>
      <c r="O304" s="168"/>
      <c r="P304" s="169">
        <f>SUM(P305:P320)</f>
        <v>0</v>
      </c>
      <c r="Q304" s="168"/>
      <c r="R304" s="169">
        <f>SUM(R305:R320)</f>
        <v>0</v>
      </c>
      <c r="S304" s="168"/>
      <c r="T304" s="170">
        <f>SUM(T305:T320)</f>
        <v>0</v>
      </c>
      <c r="AR304" s="171" t="s">
        <v>186</v>
      </c>
      <c r="AT304" s="172" t="s">
        <v>76</v>
      </c>
      <c r="AU304" s="172" t="s">
        <v>85</v>
      </c>
      <c r="AY304" s="171" t="s">
        <v>165</v>
      </c>
      <c r="BK304" s="173">
        <f>SUM(BK305:BK320)</f>
        <v>0</v>
      </c>
    </row>
    <row r="305" spans="1:65" s="2" customFormat="1" ht="21.75" customHeight="1">
      <c r="A305" s="37"/>
      <c r="B305" s="38"/>
      <c r="C305" s="176" t="s">
        <v>564</v>
      </c>
      <c r="D305" s="176" t="s">
        <v>167</v>
      </c>
      <c r="E305" s="177" t="s">
        <v>4451</v>
      </c>
      <c r="F305" s="178" t="s">
        <v>4452</v>
      </c>
      <c r="G305" s="179" t="s">
        <v>189</v>
      </c>
      <c r="H305" s="180">
        <v>22.574999999999999</v>
      </c>
      <c r="I305" s="181"/>
      <c r="J305" s="182">
        <f>ROUND(I305*H305,2)</f>
        <v>0</v>
      </c>
      <c r="K305" s="178" t="s">
        <v>171</v>
      </c>
      <c r="L305" s="42"/>
      <c r="M305" s="183" t="s">
        <v>21</v>
      </c>
      <c r="N305" s="184" t="s">
        <v>48</v>
      </c>
      <c r="O305" s="67"/>
      <c r="P305" s="185">
        <f>O305*H305</f>
        <v>0</v>
      </c>
      <c r="Q305" s="185">
        <v>0</v>
      </c>
      <c r="R305" s="185">
        <f>Q305*H305</f>
        <v>0</v>
      </c>
      <c r="S305" s="185">
        <v>0</v>
      </c>
      <c r="T305" s="186">
        <f>S305*H305</f>
        <v>0</v>
      </c>
      <c r="U305" s="37"/>
      <c r="V305" s="37"/>
      <c r="W305" s="37"/>
      <c r="X305" s="37"/>
      <c r="Y305" s="37"/>
      <c r="Z305" s="37"/>
      <c r="AA305" s="37"/>
      <c r="AB305" s="37"/>
      <c r="AC305" s="37"/>
      <c r="AD305" s="37"/>
      <c r="AE305" s="37"/>
      <c r="AR305" s="187" t="s">
        <v>630</v>
      </c>
      <c r="AT305" s="187" t="s">
        <v>167</v>
      </c>
      <c r="AU305" s="187" t="s">
        <v>87</v>
      </c>
      <c r="AY305" s="20" t="s">
        <v>165</v>
      </c>
      <c r="BE305" s="188">
        <f>IF(N305="základní",J305,0)</f>
        <v>0</v>
      </c>
      <c r="BF305" s="188">
        <f>IF(N305="snížená",J305,0)</f>
        <v>0</v>
      </c>
      <c r="BG305" s="188">
        <f>IF(N305="zákl. přenesená",J305,0)</f>
        <v>0</v>
      </c>
      <c r="BH305" s="188">
        <f>IF(N305="sníž. přenesená",J305,0)</f>
        <v>0</v>
      </c>
      <c r="BI305" s="188">
        <f>IF(N305="nulová",J305,0)</f>
        <v>0</v>
      </c>
      <c r="BJ305" s="20" t="s">
        <v>85</v>
      </c>
      <c r="BK305" s="188">
        <f>ROUND(I305*H305,2)</f>
        <v>0</v>
      </c>
      <c r="BL305" s="20" t="s">
        <v>630</v>
      </c>
      <c r="BM305" s="187" t="s">
        <v>4453</v>
      </c>
    </row>
    <row r="306" spans="1:65" s="2" customFormat="1" ht="11.25">
      <c r="A306" s="37"/>
      <c r="B306" s="38"/>
      <c r="C306" s="39"/>
      <c r="D306" s="189" t="s">
        <v>174</v>
      </c>
      <c r="E306" s="39"/>
      <c r="F306" s="190" t="s">
        <v>4454</v>
      </c>
      <c r="G306" s="39"/>
      <c r="H306" s="39"/>
      <c r="I306" s="191"/>
      <c r="J306" s="39"/>
      <c r="K306" s="39"/>
      <c r="L306" s="42"/>
      <c r="M306" s="192"/>
      <c r="N306" s="193"/>
      <c r="O306" s="67"/>
      <c r="P306" s="67"/>
      <c r="Q306" s="67"/>
      <c r="R306" s="67"/>
      <c r="S306" s="67"/>
      <c r="T306" s="68"/>
      <c r="U306" s="37"/>
      <c r="V306" s="37"/>
      <c r="W306" s="37"/>
      <c r="X306" s="37"/>
      <c r="Y306" s="37"/>
      <c r="Z306" s="37"/>
      <c r="AA306" s="37"/>
      <c r="AB306" s="37"/>
      <c r="AC306" s="37"/>
      <c r="AD306" s="37"/>
      <c r="AE306" s="37"/>
      <c r="AT306" s="20" t="s">
        <v>174</v>
      </c>
      <c r="AU306" s="20" t="s">
        <v>87</v>
      </c>
    </row>
    <row r="307" spans="1:65" s="2" customFormat="1" ht="11.25">
      <c r="A307" s="37"/>
      <c r="B307" s="38"/>
      <c r="C307" s="39"/>
      <c r="D307" s="194" t="s">
        <v>176</v>
      </c>
      <c r="E307" s="39"/>
      <c r="F307" s="195" t="s">
        <v>4455</v>
      </c>
      <c r="G307" s="39"/>
      <c r="H307" s="39"/>
      <c r="I307" s="191"/>
      <c r="J307" s="39"/>
      <c r="K307" s="39"/>
      <c r="L307" s="42"/>
      <c r="M307" s="192"/>
      <c r="N307" s="193"/>
      <c r="O307" s="67"/>
      <c r="P307" s="67"/>
      <c r="Q307" s="67"/>
      <c r="R307" s="67"/>
      <c r="S307" s="67"/>
      <c r="T307" s="68"/>
      <c r="U307" s="37"/>
      <c r="V307" s="37"/>
      <c r="W307" s="37"/>
      <c r="X307" s="37"/>
      <c r="Y307" s="37"/>
      <c r="Z307" s="37"/>
      <c r="AA307" s="37"/>
      <c r="AB307" s="37"/>
      <c r="AC307" s="37"/>
      <c r="AD307" s="37"/>
      <c r="AE307" s="37"/>
      <c r="AT307" s="20" t="s">
        <v>176</v>
      </c>
      <c r="AU307" s="20" t="s">
        <v>87</v>
      </c>
    </row>
    <row r="308" spans="1:65" s="13" customFormat="1" ht="11.25">
      <c r="B308" s="196"/>
      <c r="C308" s="197"/>
      <c r="D308" s="189" t="s">
        <v>178</v>
      </c>
      <c r="E308" s="198" t="s">
        <v>21</v>
      </c>
      <c r="F308" s="199" t="s">
        <v>4368</v>
      </c>
      <c r="G308" s="197"/>
      <c r="H308" s="200">
        <v>22.574999999999999</v>
      </c>
      <c r="I308" s="201"/>
      <c r="J308" s="197"/>
      <c r="K308" s="197"/>
      <c r="L308" s="202"/>
      <c r="M308" s="203"/>
      <c r="N308" s="204"/>
      <c r="O308" s="204"/>
      <c r="P308" s="204"/>
      <c r="Q308" s="204"/>
      <c r="R308" s="204"/>
      <c r="S308" s="204"/>
      <c r="T308" s="205"/>
      <c r="AT308" s="206" t="s">
        <v>178</v>
      </c>
      <c r="AU308" s="206" t="s">
        <v>87</v>
      </c>
      <c r="AV308" s="13" t="s">
        <v>87</v>
      </c>
      <c r="AW308" s="13" t="s">
        <v>38</v>
      </c>
      <c r="AX308" s="13" t="s">
        <v>85</v>
      </c>
      <c r="AY308" s="206" t="s">
        <v>165</v>
      </c>
    </row>
    <row r="309" spans="1:65" s="2" customFormat="1" ht="24.2" customHeight="1">
      <c r="A309" s="37"/>
      <c r="B309" s="38"/>
      <c r="C309" s="176" t="s">
        <v>571</v>
      </c>
      <c r="D309" s="176" t="s">
        <v>167</v>
      </c>
      <c r="E309" s="177" t="s">
        <v>4456</v>
      </c>
      <c r="F309" s="178" t="s">
        <v>4457</v>
      </c>
      <c r="G309" s="179" t="s">
        <v>189</v>
      </c>
      <c r="H309" s="180">
        <v>4</v>
      </c>
      <c r="I309" s="181"/>
      <c r="J309" s="182">
        <f>ROUND(I309*H309,2)</f>
        <v>0</v>
      </c>
      <c r="K309" s="178" t="s">
        <v>21</v>
      </c>
      <c r="L309" s="42"/>
      <c r="M309" s="183" t="s">
        <v>21</v>
      </c>
      <c r="N309" s="184" t="s">
        <v>48</v>
      </c>
      <c r="O309" s="67"/>
      <c r="P309" s="185">
        <f>O309*H309</f>
        <v>0</v>
      </c>
      <c r="Q309" s="185">
        <v>0</v>
      </c>
      <c r="R309" s="185">
        <f>Q309*H309</f>
        <v>0</v>
      </c>
      <c r="S309" s="185">
        <v>0</v>
      </c>
      <c r="T309" s="186">
        <f>S309*H309</f>
        <v>0</v>
      </c>
      <c r="U309" s="37"/>
      <c r="V309" s="37"/>
      <c r="W309" s="37"/>
      <c r="X309" s="37"/>
      <c r="Y309" s="37"/>
      <c r="Z309" s="37"/>
      <c r="AA309" s="37"/>
      <c r="AB309" s="37"/>
      <c r="AC309" s="37"/>
      <c r="AD309" s="37"/>
      <c r="AE309" s="37"/>
      <c r="AR309" s="187" t="s">
        <v>630</v>
      </c>
      <c r="AT309" s="187" t="s">
        <v>167</v>
      </c>
      <c r="AU309" s="187" t="s">
        <v>87</v>
      </c>
      <c r="AY309" s="20" t="s">
        <v>165</v>
      </c>
      <c r="BE309" s="188">
        <f>IF(N309="základní",J309,0)</f>
        <v>0</v>
      </c>
      <c r="BF309" s="188">
        <f>IF(N309="snížená",J309,0)</f>
        <v>0</v>
      </c>
      <c r="BG309" s="188">
        <f>IF(N309="zákl. přenesená",J309,0)</f>
        <v>0</v>
      </c>
      <c r="BH309" s="188">
        <f>IF(N309="sníž. přenesená",J309,0)</f>
        <v>0</v>
      </c>
      <c r="BI309" s="188">
        <f>IF(N309="nulová",J309,0)</f>
        <v>0</v>
      </c>
      <c r="BJ309" s="20" t="s">
        <v>85</v>
      </c>
      <c r="BK309" s="188">
        <f>ROUND(I309*H309,2)</f>
        <v>0</v>
      </c>
      <c r="BL309" s="20" t="s">
        <v>630</v>
      </c>
      <c r="BM309" s="187" t="s">
        <v>4458</v>
      </c>
    </row>
    <row r="310" spans="1:65" s="2" customFormat="1" ht="11.25">
      <c r="A310" s="37"/>
      <c r="B310" s="38"/>
      <c r="C310" s="39"/>
      <c r="D310" s="189" t="s">
        <v>174</v>
      </c>
      <c r="E310" s="39"/>
      <c r="F310" s="190" t="s">
        <v>4457</v>
      </c>
      <c r="G310" s="39"/>
      <c r="H310" s="39"/>
      <c r="I310" s="191"/>
      <c r="J310" s="39"/>
      <c r="K310" s="39"/>
      <c r="L310" s="42"/>
      <c r="M310" s="192"/>
      <c r="N310" s="193"/>
      <c r="O310" s="67"/>
      <c r="P310" s="67"/>
      <c r="Q310" s="67"/>
      <c r="R310" s="67"/>
      <c r="S310" s="67"/>
      <c r="T310" s="68"/>
      <c r="U310" s="37"/>
      <c r="V310" s="37"/>
      <c r="W310" s="37"/>
      <c r="X310" s="37"/>
      <c r="Y310" s="37"/>
      <c r="Z310" s="37"/>
      <c r="AA310" s="37"/>
      <c r="AB310" s="37"/>
      <c r="AC310" s="37"/>
      <c r="AD310" s="37"/>
      <c r="AE310" s="37"/>
      <c r="AT310" s="20" t="s">
        <v>174</v>
      </c>
      <c r="AU310" s="20" t="s">
        <v>87</v>
      </c>
    </row>
    <row r="311" spans="1:65" s="13" customFormat="1" ht="11.25">
      <c r="B311" s="196"/>
      <c r="C311" s="197"/>
      <c r="D311" s="189" t="s">
        <v>178</v>
      </c>
      <c r="E311" s="198" t="s">
        <v>21</v>
      </c>
      <c r="F311" s="199" t="s">
        <v>172</v>
      </c>
      <c r="G311" s="197"/>
      <c r="H311" s="200">
        <v>4</v>
      </c>
      <c r="I311" s="201"/>
      <c r="J311" s="197"/>
      <c r="K311" s="197"/>
      <c r="L311" s="202"/>
      <c r="M311" s="203"/>
      <c r="N311" s="204"/>
      <c r="O311" s="204"/>
      <c r="P311" s="204"/>
      <c r="Q311" s="204"/>
      <c r="R311" s="204"/>
      <c r="S311" s="204"/>
      <c r="T311" s="205"/>
      <c r="AT311" s="206" t="s">
        <v>178</v>
      </c>
      <c r="AU311" s="206" t="s">
        <v>87</v>
      </c>
      <c r="AV311" s="13" t="s">
        <v>87</v>
      </c>
      <c r="AW311" s="13" t="s">
        <v>38</v>
      </c>
      <c r="AX311" s="13" t="s">
        <v>85</v>
      </c>
      <c r="AY311" s="206" t="s">
        <v>165</v>
      </c>
    </row>
    <row r="312" spans="1:65" s="2" customFormat="1" ht="55.5" customHeight="1">
      <c r="A312" s="37"/>
      <c r="B312" s="38"/>
      <c r="C312" s="176" t="s">
        <v>558</v>
      </c>
      <c r="D312" s="176" t="s">
        <v>167</v>
      </c>
      <c r="E312" s="177" t="s">
        <v>4459</v>
      </c>
      <c r="F312" s="178" t="s">
        <v>4460</v>
      </c>
      <c r="G312" s="179" t="s">
        <v>297</v>
      </c>
      <c r="H312" s="180">
        <v>1</v>
      </c>
      <c r="I312" s="181"/>
      <c r="J312" s="182">
        <f>ROUND(I312*H312,2)</f>
        <v>0</v>
      </c>
      <c r="K312" s="178" t="s">
        <v>21</v>
      </c>
      <c r="L312" s="42"/>
      <c r="M312" s="183" t="s">
        <v>21</v>
      </c>
      <c r="N312" s="184" t="s">
        <v>48</v>
      </c>
      <c r="O312" s="67"/>
      <c r="P312" s="185">
        <f>O312*H312</f>
        <v>0</v>
      </c>
      <c r="Q312" s="185">
        <v>0</v>
      </c>
      <c r="R312" s="185">
        <f>Q312*H312</f>
        <v>0</v>
      </c>
      <c r="S312" s="185">
        <v>0</v>
      </c>
      <c r="T312" s="186">
        <f>S312*H312</f>
        <v>0</v>
      </c>
      <c r="U312" s="37"/>
      <c r="V312" s="37"/>
      <c r="W312" s="37"/>
      <c r="X312" s="37"/>
      <c r="Y312" s="37"/>
      <c r="Z312" s="37"/>
      <c r="AA312" s="37"/>
      <c r="AB312" s="37"/>
      <c r="AC312" s="37"/>
      <c r="AD312" s="37"/>
      <c r="AE312" s="37"/>
      <c r="AR312" s="187" t="s">
        <v>630</v>
      </c>
      <c r="AT312" s="187" t="s">
        <v>167</v>
      </c>
      <c r="AU312" s="187" t="s">
        <v>87</v>
      </c>
      <c r="AY312" s="20" t="s">
        <v>165</v>
      </c>
      <c r="BE312" s="188">
        <f>IF(N312="základní",J312,0)</f>
        <v>0</v>
      </c>
      <c r="BF312" s="188">
        <f>IF(N312="snížená",J312,0)</f>
        <v>0</v>
      </c>
      <c r="BG312" s="188">
        <f>IF(N312="zákl. přenesená",J312,0)</f>
        <v>0</v>
      </c>
      <c r="BH312" s="188">
        <f>IF(N312="sníž. přenesená",J312,0)</f>
        <v>0</v>
      </c>
      <c r="BI312" s="188">
        <f>IF(N312="nulová",J312,0)</f>
        <v>0</v>
      </c>
      <c r="BJ312" s="20" t="s">
        <v>85</v>
      </c>
      <c r="BK312" s="188">
        <f>ROUND(I312*H312,2)</f>
        <v>0</v>
      </c>
      <c r="BL312" s="20" t="s">
        <v>630</v>
      </c>
      <c r="BM312" s="187" t="s">
        <v>4461</v>
      </c>
    </row>
    <row r="313" spans="1:65" s="2" customFormat="1" ht="39">
      <c r="A313" s="37"/>
      <c r="B313" s="38"/>
      <c r="C313" s="39"/>
      <c r="D313" s="189" t="s">
        <v>174</v>
      </c>
      <c r="E313" s="39"/>
      <c r="F313" s="190" t="s">
        <v>4460</v>
      </c>
      <c r="G313" s="39"/>
      <c r="H313" s="39"/>
      <c r="I313" s="191"/>
      <c r="J313" s="39"/>
      <c r="K313" s="39"/>
      <c r="L313" s="42"/>
      <c r="M313" s="192"/>
      <c r="N313" s="193"/>
      <c r="O313" s="67"/>
      <c r="P313" s="67"/>
      <c r="Q313" s="67"/>
      <c r="R313" s="67"/>
      <c r="S313" s="67"/>
      <c r="T313" s="68"/>
      <c r="U313" s="37"/>
      <c r="V313" s="37"/>
      <c r="W313" s="37"/>
      <c r="X313" s="37"/>
      <c r="Y313" s="37"/>
      <c r="Z313" s="37"/>
      <c r="AA313" s="37"/>
      <c r="AB313" s="37"/>
      <c r="AC313" s="37"/>
      <c r="AD313" s="37"/>
      <c r="AE313" s="37"/>
      <c r="AT313" s="20" t="s">
        <v>174</v>
      </c>
      <c r="AU313" s="20" t="s">
        <v>87</v>
      </c>
    </row>
    <row r="314" spans="1:65" s="13" customFormat="1" ht="11.25">
      <c r="B314" s="196"/>
      <c r="C314" s="197"/>
      <c r="D314" s="189" t="s">
        <v>178</v>
      </c>
      <c r="E314" s="198" t="s">
        <v>21</v>
      </c>
      <c r="F314" s="199" t="s">
        <v>85</v>
      </c>
      <c r="G314" s="197"/>
      <c r="H314" s="200">
        <v>1</v>
      </c>
      <c r="I314" s="201"/>
      <c r="J314" s="197"/>
      <c r="K314" s="197"/>
      <c r="L314" s="202"/>
      <c r="M314" s="203"/>
      <c r="N314" s="204"/>
      <c r="O314" s="204"/>
      <c r="P314" s="204"/>
      <c r="Q314" s="204"/>
      <c r="R314" s="204"/>
      <c r="S314" s="204"/>
      <c r="T314" s="205"/>
      <c r="AT314" s="206" t="s">
        <v>178</v>
      </c>
      <c r="AU314" s="206" t="s">
        <v>87</v>
      </c>
      <c r="AV314" s="13" t="s">
        <v>87</v>
      </c>
      <c r="AW314" s="13" t="s">
        <v>38</v>
      </c>
      <c r="AX314" s="13" t="s">
        <v>85</v>
      </c>
      <c r="AY314" s="206" t="s">
        <v>165</v>
      </c>
    </row>
    <row r="315" spans="1:65" s="2" customFormat="1" ht="16.5" customHeight="1">
      <c r="A315" s="37"/>
      <c r="B315" s="38"/>
      <c r="C315" s="176" t="s">
        <v>577</v>
      </c>
      <c r="D315" s="176" t="s">
        <v>167</v>
      </c>
      <c r="E315" s="177" t="s">
        <v>4462</v>
      </c>
      <c r="F315" s="178" t="s">
        <v>4463</v>
      </c>
      <c r="G315" s="179" t="s">
        <v>297</v>
      </c>
      <c r="H315" s="180">
        <v>4</v>
      </c>
      <c r="I315" s="181"/>
      <c r="J315" s="182">
        <f>ROUND(I315*H315,2)</f>
        <v>0</v>
      </c>
      <c r="K315" s="178" t="s">
        <v>21</v>
      </c>
      <c r="L315" s="42"/>
      <c r="M315" s="183" t="s">
        <v>21</v>
      </c>
      <c r="N315" s="184" t="s">
        <v>48</v>
      </c>
      <c r="O315" s="67"/>
      <c r="P315" s="185">
        <f>O315*H315</f>
        <v>0</v>
      </c>
      <c r="Q315" s="185">
        <v>0</v>
      </c>
      <c r="R315" s="185">
        <f>Q315*H315</f>
        <v>0</v>
      </c>
      <c r="S315" s="185">
        <v>0</v>
      </c>
      <c r="T315" s="186">
        <f>S315*H315</f>
        <v>0</v>
      </c>
      <c r="U315" s="37"/>
      <c r="V315" s="37"/>
      <c r="W315" s="37"/>
      <c r="X315" s="37"/>
      <c r="Y315" s="37"/>
      <c r="Z315" s="37"/>
      <c r="AA315" s="37"/>
      <c r="AB315" s="37"/>
      <c r="AC315" s="37"/>
      <c r="AD315" s="37"/>
      <c r="AE315" s="37"/>
      <c r="AR315" s="187" t="s">
        <v>630</v>
      </c>
      <c r="AT315" s="187" t="s">
        <v>167</v>
      </c>
      <c r="AU315" s="187" t="s">
        <v>87</v>
      </c>
      <c r="AY315" s="20" t="s">
        <v>165</v>
      </c>
      <c r="BE315" s="188">
        <f>IF(N315="základní",J315,0)</f>
        <v>0</v>
      </c>
      <c r="BF315" s="188">
        <f>IF(N315="snížená",J315,0)</f>
        <v>0</v>
      </c>
      <c r="BG315" s="188">
        <f>IF(N315="zákl. přenesená",J315,0)</f>
        <v>0</v>
      </c>
      <c r="BH315" s="188">
        <f>IF(N315="sníž. přenesená",J315,0)</f>
        <v>0</v>
      </c>
      <c r="BI315" s="188">
        <f>IF(N315="nulová",J315,0)</f>
        <v>0</v>
      </c>
      <c r="BJ315" s="20" t="s">
        <v>85</v>
      </c>
      <c r="BK315" s="188">
        <f>ROUND(I315*H315,2)</f>
        <v>0</v>
      </c>
      <c r="BL315" s="20" t="s">
        <v>630</v>
      </c>
      <c r="BM315" s="187" t="s">
        <v>4464</v>
      </c>
    </row>
    <row r="316" spans="1:65" s="2" customFormat="1" ht="11.25">
      <c r="A316" s="37"/>
      <c r="B316" s="38"/>
      <c r="C316" s="39"/>
      <c r="D316" s="189" t="s">
        <v>174</v>
      </c>
      <c r="E316" s="39"/>
      <c r="F316" s="190" t="s">
        <v>4463</v>
      </c>
      <c r="G316" s="39"/>
      <c r="H316" s="39"/>
      <c r="I316" s="191"/>
      <c r="J316" s="39"/>
      <c r="K316" s="39"/>
      <c r="L316" s="42"/>
      <c r="M316" s="192"/>
      <c r="N316" s="193"/>
      <c r="O316" s="67"/>
      <c r="P316" s="67"/>
      <c r="Q316" s="67"/>
      <c r="R316" s="67"/>
      <c r="S316" s="67"/>
      <c r="T316" s="68"/>
      <c r="U316" s="37"/>
      <c r="V316" s="37"/>
      <c r="W316" s="37"/>
      <c r="X316" s="37"/>
      <c r="Y316" s="37"/>
      <c r="Z316" s="37"/>
      <c r="AA316" s="37"/>
      <c r="AB316" s="37"/>
      <c r="AC316" s="37"/>
      <c r="AD316" s="37"/>
      <c r="AE316" s="37"/>
      <c r="AT316" s="20" t="s">
        <v>174</v>
      </c>
      <c r="AU316" s="20" t="s">
        <v>87</v>
      </c>
    </row>
    <row r="317" spans="1:65" s="13" customFormat="1" ht="11.25">
      <c r="B317" s="196"/>
      <c r="C317" s="197"/>
      <c r="D317" s="189" t="s">
        <v>178</v>
      </c>
      <c r="E317" s="198" t="s">
        <v>21</v>
      </c>
      <c r="F317" s="199" t="s">
        <v>172</v>
      </c>
      <c r="G317" s="197"/>
      <c r="H317" s="200">
        <v>4</v>
      </c>
      <c r="I317" s="201"/>
      <c r="J317" s="197"/>
      <c r="K317" s="197"/>
      <c r="L317" s="202"/>
      <c r="M317" s="203"/>
      <c r="N317" s="204"/>
      <c r="O317" s="204"/>
      <c r="P317" s="204"/>
      <c r="Q317" s="204"/>
      <c r="R317" s="204"/>
      <c r="S317" s="204"/>
      <c r="T317" s="205"/>
      <c r="AT317" s="206" t="s">
        <v>178</v>
      </c>
      <c r="AU317" s="206" t="s">
        <v>87</v>
      </c>
      <c r="AV317" s="13" t="s">
        <v>87</v>
      </c>
      <c r="AW317" s="13" t="s">
        <v>38</v>
      </c>
      <c r="AX317" s="13" t="s">
        <v>85</v>
      </c>
      <c r="AY317" s="206" t="s">
        <v>165</v>
      </c>
    </row>
    <row r="318" spans="1:65" s="2" customFormat="1" ht="16.5" customHeight="1">
      <c r="A318" s="37"/>
      <c r="B318" s="38"/>
      <c r="C318" s="176" t="s">
        <v>583</v>
      </c>
      <c r="D318" s="176" t="s">
        <v>167</v>
      </c>
      <c r="E318" s="177" t="s">
        <v>4465</v>
      </c>
      <c r="F318" s="178" t="s">
        <v>4466</v>
      </c>
      <c r="G318" s="179" t="s">
        <v>4467</v>
      </c>
      <c r="H318" s="180">
        <v>1</v>
      </c>
      <c r="I318" s="181"/>
      <c r="J318" s="182">
        <f>ROUND(I318*H318,2)</f>
        <v>0</v>
      </c>
      <c r="K318" s="178" t="s">
        <v>21</v>
      </c>
      <c r="L318" s="42"/>
      <c r="M318" s="183" t="s">
        <v>21</v>
      </c>
      <c r="N318" s="184" t="s">
        <v>48</v>
      </c>
      <c r="O318" s="67"/>
      <c r="P318" s="185">
        <f>O318*H318</f>
        <v>0</v>
      </c>
      <c r="Q318" s="185">
        <v>0</v>
      </c>
      <c r="R318" s="185">
        <f>Q318*H318</f>
        <v>0</v>
      </c>
      <c r="S318" s="185">
        <v>0</v>
      </c>
      <c r="T318" s="186">
        <f>S318*H318</f>
        <v>0</v>
      </c>
      <c r="U318" s="37"/>
      <c r="V318" s="37"/>
      <c r="W318" s="37"/>
      <c r="X318" s="37"/>
      <c r="Y318" s="37"/>
      <c r="Z318" s="37"/>
      <c r="AA318" s="37"/>
      <c r="AB318" s="37"/>
      <c r="AC318" s="37"/>
      <c r="AD318" s="37"/>
      <c r="AE318" s="37"/>
      <c r="AR318" s="187" t="s">
        <v>630</v>
      </c>
      <c r="AT318" s="187" t="s">
        <v>167</v>
      </c>
      <c r="AU318" s="187" t="s">
        <v>87</v>
      </c>
      <c r="AY318" s="20" t="s">
        <v>165</v>
      </c>
      <c r="BE318" s="188">
        <f>IF(N318="základní",J318,0)</f>
        <v>0</v>
      </c>
      <c r="BF318" s="188">
        <f>IF(N318="snížená",J318,0)</f>
        <v>0</v>
      </c>
      <c r="BG318" s="188">
        <f>IF(N318="zákl. přenesená",J318,0)</f>
        <v>0</v>
      </c>
      <c r="BH318" s="188">
        <f>IF(N318="sníž. přenesená",J318,0)</f>
        <v>0</v>
      </c>
      <c r="BI318" s="188">
        <f>IF(N318="nulová",J318,0)</f>
        <v>0</v>
      </c>
      <c r="BJ318" s="20" t="s">
        <v>85</v>
      </c>
      <c r="BK318" s="188">
        <f>ROUND(I318*H318,2)</f>
        <v>0</v>
      </c>
      <c r="BL318" s="20" t="s">
        <v>630</v>
      </c>
      <c r="BM318" s="187" t="s">
        <v>4468</v>
      </c>
    </row>
    <row r="319" spans="1:65" s="2" customFormat="1" ht="11.25">
      <c r="A319" s="37"/>
      <c r="B319" s="38"/>
      <c r="C319" s="39"/>
      <c r="D319" s="189" t="s">
        <v>174</v>
      </c>
      <c r="E319" s="39"/>
      <c r="F319" s="190" t="s">
        <v>4466</v>
      </c>
      <c r="G319" s="39"/>
      <c r="H319" s="39"/>
      <c r="I319" s="191"/>
      <c r="J319" s="39"/>
      <c r="K319" s="39"/>
      <c r="L319" s="42"/>
      <c r="M319" s="192"/>
      <c r="N319" s="193"/>
      <c r="O319" s="67"/>
      <c r="P319" s="67"/>
      <c r="Q319" s="67"/>
      <c r="R319" s="67"/>
      <c r="S319" s="67"/>
      <c r="T319" s="68"/>
      <c r="U319" s="37"/>
      <c r="V319" s="37"/>
      <c r="W319" s="37"/>
      <c r="X319" s="37"/>
      <c r="Y319" s="37"/>
      <c r="Z319" s="37"/>
      <c r="AA319" s="37"/>
      <c r="AB319" s="37"/>
      <c r="AC319" s="37"/>
      <c r="AD319" s="37"/>
      <c r="AE319" s="37"/>
      <c r="AT319" s="20" t="s">
        <v>174</v>
      </c>
      <c r="AU319" s="20" t="s">
        <v>87</v>
      </c>
    </row>
    <row r="320" spans="1:65" s="13" customFormat="1" ht="11.25">
      <c r="B320" s="196"/>
      <c r="C320" s="197"/>
      <c r="D320" s="189" t="s">
        <v>178</v>
      </c>
      <c r="E320" s="198" t="s">
        <v>21</v>
      </c>
      <c r="F320" s="199" t="s">
        <v>85</v>
      </c>
      <c r="G320" s="197"/>
      <c r="H320" s="200">
        <v>1</v>
      </c>
      <c r="I320" s="201"/>
      <c r="J320" s="197"/>
      <c r="K320" s="197"/>
      <c r="L320" s="202"/>
      <c r="M320" s="253"/>
      <c r="N320" s="254"/>
      <c r="O320" s="254"/>
      <c r="P320" s="254"/>
      <c r="Q320" s="254"/>
      <c r="R320" s="254"/>
      <c r="S320" s="254"/>
      <c r="T320" s="255"/>
      <c r="AT320" s="206" t="s">
        <v>178</v>
      </c>
      <c r="AU320" s="206" t="s">
        <v>87</v>
      </c>
      <c r="AV320" s="13" t="s">
        <v>87</v>
      </c>
      <c r="AW320" s="13" t="s">
        <v>38</v>
      </c>
      <c r="AX320" s="13" t="s">
        <v>85</v>
      </c>
      <c r="AY320" s="206" t="s">
        <v>165</v>
      </c>
    </row>
    <row r="321" spans="1:31" s="2" customFormat="1" ht="6.95" customHeight="1">
      <c r="A321" s="37"/>
      <c r="B321" s="50"/>
      <c r="C321" s="51"/>
      <c r="D321" s="51"/>
      <c r="E321" s="51"/>
      <c r="F321" s="51"/>
      <c r="G321" s="51"/>
      <c r="H321" s="51"/>
      <c r="I321" s="51"/>
      <c r="J321" s="51"/>
      <c r="K321" s="51"/>
      <c r="L321" s="42"/>
      <c r="M321" s="37"/>
      <c r="O321" s="37"/>
      <c r="P321" s="37"/>
      <c r="Q321" s="37"/>
      <c r="R321" s="37"/>
      <c r="S321" s="37"/>
      <c r="T321" s="37"/>
      <c r="U321" s="37"/>
      <c r="V321" s="37"/>
      <c r="W321" s="37"/>
      <c r="X321" s="37"/>
      <c r="Y321" s="37"/>
      <c r="Z321" s="37"/>
      <c r="AA321" s="37"/>
      <c r="AB321" s="37"/>
      <c r="AC321" s="37"/>
      <c r="AD321" s="37"/>
      <c r="AE321" s="37"/>
    </row>
  </sheetData>
  <sheetProtection algorithmName="SHA-512" hashValue="PzxbJvH792KQvpv4EfEF/i3yyonF3uivHxjKgP2LgM8G8A+bGVPLgpDQIe4AqNccOsVyAlVWfTOg2SGnbeQ8Sg==" saltValue="fsF1kejrddIK760N7vMpStKi+dqAS4K2FFvBjvkpRxW86yVoc5zW+kDvbdGp2D3zl50mwSg1KZd3qWx2Tpwm8Q==" spinCount="100000" sheet="1" objects="1" scenarios="1" formatColumns="0" formatRows="0" autoFilter="0"/>
  <autoFilter ref="C89:K320"/>
  <mergeCells count="9">
    <mergeCell ref="E50:H50"/>
    <mergeCell ref="E80:H80"/>
    <mergeCell ref="E82:H82"/>
    <mergeCell ref="L2:V2"/>
    <mergeCell ref="E7:H7"/>
    <mergeCell ref="E9:H9"/>
    <mergeCell ref="E18:H18"/>
    <mergeCell ref="E27:H27"/>
    <mergeCell ref="E48:H48"/>
  </mergeCells>
  <hyperlinks>
    <hyperlink ref="F95" r:id="rId1"/>
    <hyperlink ref="F99" r:id="rId2"/>
    <hyperlink ref="F103" r:id="rId3"/>
    <hyperlink ref="F107" r:id="rId4"/>
    <hyperlink ref="F111" r:id="rId5"/>
    <hyperlink ref="F115" r:id="rId6"/>
    <hyperlink ref="F120" r:id="rId7"/>
    <hyperlink ref="F125" r:id="rId8"/>
    <hyperlink ref="F129" r:id="rId9"/>
    <hyperlink ref="F133" r:id="rId10"/>
    <hyperlink ref="F142" r:id="rId11"/>
    <hyperlink ref="F147" r:id="rId12"/>
    <hyperlink ref="F153" r:id="rId13"/>
    <hyperlink ref="F157" r:id="rId14"/>
    <hyperlink ref="F161" r:id="rId15"/>
    <hyperlink ref="F165" r:id="rId16"/>
    <hyperlink ref="F169" r:id="rId17"/>
    <hyperlink ref="F173" r:id="rId18"/>
    <hyperlink ref="F177" r:id="rId19"/>
    <hyperlink ref="F181" r:id="rId20"/>
    <hyperlink ref="F185" r:id="rId21"/>
    <hyperlink ref="F189" r:id="rId22"/>
    <hyperlink ref="F192" r:id="rId23"/>
    <hyperlink ref="F196" r:id="rId24"/>
    <hyperlink ref="F200" r:id="rId25"/>
    <hyperlink ref="F204" r:id="rId26"/>
    <hyperlink ref="F208" r:id="rId27"/>
    <hyperlink ref="F215" r:id="rId28"/>
    <hyperlink ref="F219" r:id="rId29"/>
    <hyperlink ref="F223" r:id="rId30"/>
    <hyperlink ref="F227" r:id="rId31"/>
    <hyperlink ref="F234" r:id="rId32"/>
    <hyperlink ref="F238" r:id="rId33"/>
    <hyperlink ref="F242" r:id="rId34"/>
    <hyperlink ref="F246" r:id="rId35"/>
    <hyperlink ref="F253" r:id="rId36"/>
    <hyperlink ref="F257" r:id="rId37"/>
    <hyperlink ref="F261" r:id="rId38"/>
    <hyperlink ref="F265" r:id="rId39"/>
    <hyperlink ref="F269" r:id="rId40"/>
    <hyperlink ref="F273" r:id="rId41"/>
    <hyperlink ref="F277" r:id="rId42"/>
    <hyperlink ref="F281" r:id="rId43"/>
    <hyperlink ref="F288" r:id="rId44"/>
    <hyperlink ref="F292" r:id="rId45"/>
    <hyperlink ref="F296" r:id="rId46"/>
    <hyperlink ref="F307" r:id="rId47"/>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4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88"/>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82"/>
      <c r="M2" s="382"/>
      <c r="N2" s="382"/>
      <c r="O2" s="382"/>
      <c r="P2" s="382"/>
      <c r="Q2" s="382"/>
      <c r="R2" s="382"/>
      <c r="S2" s="382"/>
      <c r="T2" s="382"/>
      <c r="U2" s="382"/>
      <c r="V2" s="382"/>
      <c r="AT2" s="20" t="s">
        <v>93</v>
      </c>
    </row>
    <row r="3" spans="1:46" s="1" customFormat="1" ht="6.95" customHeight="1">
      <c r="B3" s="104"/>
      <c r="C3" s="105"/>
      <c r="D3" s="105"/>
      <c r="E3" s="105"/>
      <c r="F3" s="105"/>
      <c r="G3" s="105"/>
      <c r="H3" s="105"/>
      <c r="I3" s="105"/>
      <c r="J3" s="105"/>
      <c r="K3" s="105"/>
      <c r="L3" s="23"/>
      <c r="AT3" s="20" t="s">
        <v>87</v>
      </c>
    </row>
    <row r="4" spans="1:46" s="1" customFormat="1" ht="24.95" customHeight="1">
      <c r="B4" s="23"/>
      <c r="D4" s="106" t="s">
        <v>109</v>
      </c>
      <c r="L4" s="23"/>
      <c r="M4" s="107" t="s">
        <v>10</v>
      </c>
      <c r="AT4" s="20" t="s">
        <v>4</v>
      </c>
    </row>
    <row r="5" spans="1:46" s="1" customFormat="1" ht="6.95" customHeight="1">
      <c r="B5" s="23"/>
      <c r="L5" s="23"/>
    </row>
    <row r="6" spans="1:46" s="1" customFormat="1" ht="12" customHeight="1">
      <c r="B6" s="23"/>
      <c r="D6" s="108" t="s">
        <v>16</v>
      </c>
      <c r="L6" s="23"/>
    </row>
    <row r="7" spans="1:46" s="1" customFormat="1" ht="16.5" customHeight="1">
      <c r="B7" s="23"/>
      <c r="E7" s="383" t="str">
        <f>'Rekapitulace stavby'!K6</f>
        <v>Gymnázium Jihlava - vestavba učeben v půdním prostoru</v>
      </c>
      <c r="F7" s="384"/>
      <c r="G7" s="384"/>
      <c r="H7" s="384"/>
      <c r="L7" s="23"/>
    </row>
    <row r="8" spans="1:46" s="2" customFormat="1" ht="12" customHeight="1">
      <c r="A8" s="37"/>
      <c r="B8" s="42"/>
      <c r="C8" s="37"/>
      <c r="D8" s="108" t="s">
        <v>110</v>
      </c>
      <c r="E8" s="37"/>
      <c r="F8" s="37"/>
      <c r="G8" s="37"/>
      <c r="H8" s="37"/>
      <c r="I8" s="37"/>
      <c r="J8" s="37"/>
      <c r="K8" s="37"/>
      <c r="L8" s="109"/>
      <c r="S8" s="37"/>
      <c r="T8" s="37"/>
      <c r="U8" s="37"/>
      <c r="V8" s="37"/>
      <c r="W8" s="37"/>
      <c r="X8" s="37"/>
      <c r="Y8" s="37"/>
      <c r="Z8" s="37"/>
      <c r="AA8" s="37"/>
      <c r="AB8" s="37"/>
      <c r="AC8" s="37"/>
      <c r="AD8" s="37"/>
      <c r="AE8" s="37"/>
    </row>
    <row r="9" spans="1:46" s="2" customFormat="1" ht="16.5" customHeight="1">
      <c r="A9" s="37"/>
      <c r="B9" s="42"/>
      <c r="C9" s="37"/>
      <c r="D9" s="37"/>
      <c r="E9" s="385" t="s">
        <v>4469</v>
      </c>
      <c r="F9" s="386"/>
      <c r="G9" s="386"/>
      <c r="H9" s="386"/>
      <c r="I9" s="37"/>
      <c r="J9" s="37"/>
      <c r="K9" s="37"/>
      <c r="L9" s="109"/>
      <c r="S9" s="37"/>
      <c r="T9" s="37"/>
      <c r="U9" s="37"/>
      <c r="V9" s="37"/>
      <c r="W9" s="37"/>
      <c r="X9" s="37"/>
      <c r="Y9" s="37"/>
      <c r="Z9" s="37"/>
      <c r="AA9" s="37"/>
      <c r="AB9" s="37"/>
      <c r="AC9" s="37"/>
      <c r="AD9" s="37"/>
      <c r="AE9" s="37"/>
    </row>
    <row r="10" spans="1:46" s="2" customFormat="1" ht="11.25">
      <c r="A10" s="37"/>
      <c r="B10" s="42"/>
      <c r="C10" s="37"/>
      <c r="D10" s="37"/>
      <c r="E10" s="37"/>
      <c r="F10" s="37"/>
      <c r="G10" s="37"/>
      <c r="H10" s="37"/>
      <c r="I10" s="37"/>
      <c r="J10" s="37"/>
      <c r="K10" s="37"/>
      <c r="L10" s="109"/>
      <c r="S10" s="37"/>
      <c r="T10" s="37"/>
      <c r="U10" s="37"/>
      <c r="V10" s="37"/>
      <c r="W10" s="37"/>
      <c r="X10" s="37"/>
      <c r="Y10" s="37"/>
      <c r="Z10" s="37"/>
      <c r="AA10" s="37"/>
      <c r="AB10" s="37"/>
      <c r="AC10" s="37"/>
      <c r="AD10" s="37"/>
      <c r="AE10" s="37"/>
    </row>
    <row r="11" spans="1:46" s="2" customFormat="1" ht="12" customHeight="1">
      <c r="A11" s="37"/>
      <c r="B11" s="42"/>
      <c r="C11" s="37"/>
      <c r="D11" s="108" t="s">
        <v>18</v>
      </c>
      <c r="E11" s="37"/>
      <c r="F11" s="110" t="s">
        <v>21</v>
      </c>
      <c r="G11" s="37"/>
      <c r="H11" s="37"/>
      <c r="I11" s="108" t="s">
        <v>20</v>
      </c>
      <c r="J11" s="110" t="s">
        <v>21</v>
      </c>
      <c r="K11" s="37"/>
      <c r="L11" s="109"/>
      <c r="S11" s="37"/>
      <c r="T11" s="37"/>
      <c r="U11" s="37"/>
      <c r="V11" s="37"/>
      <c r="W11" s="37"/>
      <c r="X11" s="37"/>
      <c r="Y11" s="37"/>
      <c r="Z11" s="37"/>
      <c r="AA11" s="37"/>
      <c r="AB11" s="37"/>
      <c r="AC11" s="37"/>
      <c r="AD11" s="37"/>
      <c r="AE11" s="37"/>
    </row>
    <row r="12" spans="1:46" s="2" customFormat="1" ht="12" customHeight="1">
      <c r="A12" s="37"/>
      <c r="B12" s="42"/>
      <c r="C12" s="37"/>
      <c r="D12" s="108" t="s">
        <v>22</v>
      </c>
      <c r="E12" s="37"/>
      <c r="F12" s="110" t="s">
        <v>23</v>
      </c>
      <c r="G12" s="37"/>
      <c r="H12" s="37"/>
      <c r="I12" s="108" t="s">
        <v>24</v>
      </c>
      <c r="J12" s="111" t="str">
        <f>'Rekapitulace stavby'!AN8</f>
        <v>26. 1. 2025</v>
      </c>
      <c r="K12" s="37"/>
      <c r="L12" s="109"/>
      <c r="S12" s="37"/>
      <c r="T12" s="37"/>
      <c r="U12" s="37"/>
      <c r="V12" s="37"/>
      <c r="W12" s="37"/>
      <c r="X12" s="37"/>
      <c r="Y12" s="37"/>
      <c r="Z12" s="37"/>
      <c r="AA12" s="37"/>
      <c r="AB12" s="37"/>
      <c r="AC12" s="37"/>
      <c r="AD12" s="37"/>
      <c r="AE12" s="37"/>
    </row>
    <row r="13" spans="1:46" s="2" customFormat="1" ht="10.9" customHeight="1">
      <c r="A13" s="37"/>
      <c r="B13" s="42"/>
      <c r="C13" s="37"/>
      <c r="D13" s="37"/>
      <c r="E13" s="37"/>
      <c r="F13" s="37"/>
      <c r="G13" s="37"/>
      <c r="H13" s="37"/>
      <c r="I13" s="37"/>
      <c r="J13" s="37"/>
      <c r="K13" s="37"/>
      <c r="L13" s="109"/>
      <c r="S13" s="37"/>
      <c r="T13" s="37"/>
      <c r="U13" s="37"/>
      <c r="V13" s="37"/>
      <c r="W13" s="37"/>
      <c r="X13" s="37"/>
      <c r="Y13" s="37"/>
      <c r="Z13" s="37"/>
      <c r="AA13" s="37"/>
      <c r="AB13" s="37"/>
      <c r="AC13" s="37"/>
      <c r="AD13" s="37"/>
      <c r="AE13" s="37"/>
    </row>
    <row r="14" spans="1:46" s="2" customFormat="1" ht="12" customHeight="1">
      <c r="A14" s="37"/>
      <c r="B14" s="42"/>
      <c r="C14" s="37"/>
      <c r="D14" s="108" t="s">
        <v>26</v>
      </c>
      <c r="E14" s="37"/>
      <c r="F14" s="37"/>
      <c r="G14" s="37"/>
      <c r="H14" s="37"/>
      <c r="I14" s="108" t="s">
        <v>27</v>
      </c>
      <c r="J14" s="110" t="s">
        <v>28</v>
      </c>
      <c r="K14" s="37"/>
      <c r="L14" s="109"/>
      <c r="S14" s="37"/>
      <c r="T14" s="37"/>
      <c r="U14" s="37"/>
      <c r="V14" s="37"/>
      <c r="W14" s="37"/>
      <c r="X14" s="37"/>
      <c r="Y14" s="37"/>
      <c r="Z14" s="37"/>
      <c r="AA14" s="37"/>
      <c r="AB14" s="37"/>
      <c r="AC14" s="37"/>
      <c r="AD14" s="37"/>
      <c r="AE14" s="37"/>
    </row>
    <row r="15" spans="1:46" s="2" customFormat="1" ht="18" customHeight="1">
      <c r="A15" s="37"/>
      <c r="B15" s="42"/>
      <c r="C15" s="37"/>
      <c r="D15" s="37"/>
      <c r="E15" s="110" t="s">
        <v>29</v>
      </c>
      <c r="F15" s="37"/>
      <c r="G15" s="37"/>
      <c r="H15" s="37"/>
      <c r="I15" s="108" t="s">
        <v>30</v>
      </c>
      <c r="J15" s="110" t="s">
        <v>31</v>
      </c>
      <c r="K15" s="37"/>
      <c r="L15" s="109"/>
      <c r="S15" s="37"/>
      <c r="T15" s="37"/>
      <c r="U15" s="37"/>
      <c r="V15" s="37"/>
      <c r="W15" s="37"/>
      <c r="X15" s="37"/>
      <c r="Y15" s="37"/>
      <c r="Z15" s="37"/>
      <c r="AA15" s="37"/>
      <c r="AB15" s="37"/>
      <c r="AC15" s="37"/>
      <c r="AD15" s="37"/>
      <c r="AE15" s="37"/>
    </row>
    <row r="16" spans="1:46" s="2" customFormat="1" ht="6.95" customHeight="1">
      <c r="A16" s="37"/>
      <c r="B16" s="42"/>
      <c r="C16" s="37"/>
      <c r="D16" s="37"/>
      <c r="E16" s="37"/>
      <c r="F16" s="37"/>
      <c r="G16" s="37"/>
      <c r="H16" s="37"/>
      <c r="I16" s="37"/>
      <c r="J16" s="37"/>
      <c r="K16" s="37"/>
      <c r="L16" s="109"/>
      <c r="S16" s="37"/>
      <c r="T16" s="37"/>
      <c r="U16" s="37"/>
      <c r="V16" s="37"/>
      <c r="W16" s="37"/>
      <c r="X16" s="37"/>
      <c r="Y16" s="37"/>
      <c r="Z16" s="37"/>
      <c r="AA16" s="37"/>
      <c r="AB16" s="37"/>
      <c r="AC16" s="37"/>
      <c r="AD16" s="37"/>
      <c r="AE16" s="37"/>
    </row>
    <row r="17" spans="1:31" s="2" customFormat="1" ht="12" customHeight="1">
      <c r="A17" s="37"/>
      <c r="B17" s="42"/>
      <c r="C17" s="37"/>
      <c r="D17" s="108" t="s">
        <v>32</v>
      </c>
      <c r="E17" s="37"/>
      <c r="F17" s="37"/>
      <c r="G17" s="37"/>
      <c r="H17" s="37"/>
      <c r="I17" s="108" t="s">
        <v>27</v>
      </c>
      <c r="J17" s="33" t="str">
        <f>'Rekapitulace stavby'!AN13</f>
        <v>Vyplň údaj</v>
      </c>
      <c r="K17" s="37"/>
      <c r="L17" s="109"/>
      <c r="S17" s="37"/>
      <c r="T17" s="37"/>
      <c r="U17" s="37"/>
      <c r="V17" s="37"/>
      <c r="W17" s="37"/>
      <c r="X17" s="37"/>
      <c r="Y17" s="37"/>
      <c r="Z17" s="37"/>
      <c r="AA17" s="37"/>
      <c r="AB17" s="37"/>
      <c r="AC17" s="37"/>
      <c r="AD17" s="37"/>
      <c r="AE17" s="37"/>
    </row>
    <row r="18" spans="1:31" s="2" customFormat="1" ht="18" customHeight="1">
      <c r="A18" s="37"/>
      <c r="B18" s="42"/>
      <c r="C18" s="37"/>
      <c r="D18" s="37"/>
      <c r="E18" s="387" t="str">
        <f>'Rekapitulace stavby'!E14</f>
        <v>Vyplň údaj</v>
      </c>
      <c r="F18" s="388"/>
      <c r="G18" s="388"/>
      <c r="H18" s="388"/>
      <c r="I18" s="108" t="s">
        <v>30</v>
      </c>
      <c r="J18" s="33" t="str">
        <f>'Rekapitulace stavby'!AN14</f>
        <v>Vyplň údaj</v>
      </c>
      <c r="K18" s="37"/>
      <c r="L18" s="109"/>
      <c r="S18" s="37"/>
      <c r="T18" s="37"/>
      <c r="U18" s="37"/>
      <c r="V18" s="37"/>
      <c r="W18" s="37"/>
      <c r="X18" s="37"/>
      <c r="Y18" s="37"/>
      <c r="Z18" s="37"/>
      <c r="AA18" s="37"/>
      <c r="AB18" s="37"/>
      <c r="AC18" s="37"/>
      <c r="AD18" s="37"/>
      <c r="AE18" s="37"/>
    </row>
    <row r="19" spans="1:31" s="2" customFormat="1" ht="6.95" customHeight="1">
      <c r="A19" s="37"/>
      <c r="B19" s="42"/>
      <c r="C19" s="37"/>
      <c r="D19" s="37"/>
      <c r="E19" s="37"/>
      <c r="F19" s="37"/>
      <c r="G19" s="37"/>
      <c r="H19" s="37"/>
      <c r="I19" s="37"/>
      <c r="J19" s="37"/>
      <c r="K19" s="37"/>
      <c r="L19" s="109"/>
      <c r="S19" s="37"/>
      <c r="T19" s="37"/>
      <c r="U19" s="37"/>
      <c r="V19" s="37"/>
      <c r="W19" s="37"/>
      <c r="X19" s="37"/>
      <c r="Y19" s="37"/>
      <c r="Z19" s="37"/>
      <c r="AA19" s="37"/>
      <c r="AB19" s="37"/>
      <c r="AC19" s="37"/>
      <c r="AD19" s="37"/>
      <c r="AE19" s="37"/>
    </row>
    <row r="20" spans="1:31" s="2" customFormat="1" ht="12" customHeight="1">
      <c r="A20" s="37"/>
      <c r="B20" s="42"/>
      <c r="C20" s="37"/>
      <c r="D20" s="108" t="s">
        <v>34</v>
      </c>
      <c r="E20" s="37"/>
      <c r="F20" s="37"/>
      <c r="G20" s="37"/>
      <c r="H20" s="37"/>
      <c r="I20" s="108" t="s">
        <v>27</v>
      </c>
      <c r="J20" s="110" t="s">
        <v>35</v>
      </c>
      <c r="K20" s="37"/>
      <c r="L20" s="109"/>
      <c r="S20" s="37"/>
      <c r="T20" s="37"/>
      <c r="U20" s="37"/>
      <c r="V20" s="37"/>
      <c r="W20" s="37"/>
      <c r="X20" s="37"/>
      <c r="Y20" s="37"/>
      <c r="Z20" s="37"/>
      <c r="AA20" s="37"/>
      <c r="AB20" s="37"/>
      <c r="AC20" s="37"/>
      <c r="AD20" s="37"/>
      <c r="AE20" s="37"/>
    </row>
    <row r="21" spans="1:31" s="2" customFormat="1" ht="18" customHeight="1">
      <c r="A21" s="37"/>
      <c r="B21" s="42"/>
      <c r="C21" s="37"/>
      <c r="D21" s="37"/>
      <c r="E21" s="110" t="s">
        <v>36</v>
      </c>
      <c r="F21" s="37"/>
      <c r="G21" s="37"/>
      <c r="H21" s="37"/>
      <c r="I21" s="108" t="s">
        <v>30</v>
      </c>
      <c r="J21" s="110" t="s">
        <v>37</v>
      </c>
      <c r="K21" s="37"/>
      <c r="L21" s="109"/>
      <c r="S21" s="37"/>
      <c r="T21" s="37"/>
      <c r="U21" s="37"/>
      <c r="V21" s="37"/>
      <c r="W21" s="37"/>
      <c r="X21" s="37"/>
      <c r="Y21" s="37"/>
      <c r="Z21" s="37"/>
      <c r="AA21" s="37"/>
      <c r="AB21" s="37"/>
      <c r="AC21" s="37"/>
      <c r="AD21" s="37"/>
      <c r="AE21" s="37"/>
    </row>
    <row r="22" spans="1:31" s="2" customFormat="1" ht="6.95" customHeight="1">
      <c r="A22" s="37"/>
      <c r="B22" s="42"/>
      <c r="C22" s="37"/>
      <c r="D22" s="37"/>
      <c r="E22" s="37"/>
      <c r="F22" s="37"/>
      <c r="G22" s="37"/>
      <c r="H22" s="37"/>
      <c r="I22" s="37"/>
      <c r="J22" s="37"/>
      <c r="K22" s="37"/>
      <c r="L22" s="109"/>
      <c r="S22" s="37"/>
      <c r="T22" s="37"/>
      <c r="U22" s="37"/>
      <c r="V22" s="37"/>
      <c r="W22" s="37"/>
      <c r="X22" s="37"/>
      <c r="Y22" s="37"/>
      <c r="Z22" s="37"/>
      <c r="AA22" s="37"/>
      <c r="AB22" s="37"/>
      <c r="AC22" s="37"/>
      <c r="AD22" s="37"/>
      <c r="AE22" s="37"/>
    </row>
    <row r="23" spans="1:31" s="2" customFormat="1" ht="12" customHeight="1">
      <c r="A23" s="37"/>
      <c r="B23" s="42"/>
      <c r="C23" s="37"/>
      <c r="D23" s="108" t="s">
        <v>39</v>
      </c>
      <c r="E23" s="37"/>
      <c r="F23" s="37"/>
      <c r="G23" s="37"/>
      <c r="H23" s="37"/>
      <c r="I23" s="108" t="s">
        <v>27</v>
      </c>
      <c r="J23" s="110" t="str">
        <f>IF('Rekapitulace stavby'!AN19="","",'Rekapitulace stavby'!AN19)</f>
        <v/>
      </c>
      <c r="K23" s="37"/>
      <c r="L23" s="109"/>
      <c r="S23" s="37"/>
      <c r="T23" s="37"/>
      <c r="U23" s="37"/>
      <c r="V23" s="37"/>
      <c r="W23" s="37"/>
      <c r="X23" s="37"/>
      <c r="Y23" s="37"/>
      <c r="Z23" s="37"/>
      <c r="AA23" s="37"/>
      <c r="AB23" s="37"/>
      <c r="AC23" s="37"/>
      <c r="AD23" s="37"/>
      <c r="AE23" s="37"/>
    </row>
    <row r="24" spans="1:31" s="2" customFormat="1" ht="18" customHeight="1">
      <c r="A24" s="37"/>
      <c r="B24" s="42"/>
      <c r="C24" s="37"/>
      <c r="D24" s="37"/>
      <c r="E24" s="110" t="str">
        <f>IF('Rekapitulace stavby'!E20="","",'Rekapitulace stavby'!E20)</f>
        <v xml:space="preserve"> </v>
      </c>
      <c r="F24" s="37"/>
      <c r="G24" s="37"/>
      <c r="H24" s="37"/>
      <c r="I24" s="108" t="s">
        <v>30</v>
      </c>
      <c r="J24" s="110" t="str">
        <f>IF('Rekapitulace stavby'!AN20="","",'Rekapitulace stavby'!AN20)</f>
        <v/>
      </c>
      <c r="K24" s="37"/>
      <c r="L24" s="109"/>
      <c r="S24" s="37"/>
      <c r="T24" s="37"/>
      <c r="U24" s="37"/>
      <c r="V24" s="37"/>
      <c r="W24" s="37"/>
      <c r="X24" s="37"/>
      <c r="Y24" s="37"/>
      <c r="Z24" s="37"/>
      <c r="AA24" s="37"/>
      <c r="AB24" s="37"/>
      <c r="AC24" s="37"/>
      <c r="AD24" s="37"/>
      <c r="AE24" s="37"/>
    </row>
    <row r="25" spans="1:31" s="2" customFormat="1" ht="6.95" customHeight="1">
      <c r="A25" s="37"/>
      <c r="B25" s="42"/>
      <c r="C25" s="37"/>
      <c r="D25" s="37"/>
      <c r="E25" s="37"/>
      <c r="F25" s="37"/>
      <c r="G25" s="37"/>
      <c r="H25" s="37"/>
      <c r="I25" s="37"/>
      <c r="J25" s="37"/>
      <c r="K25" s="37"/>
      <c r="L25" s="109"/>
      <c r="S25" s="37"/>
      <c r="T25" s="37"/>
      <c r="U25" s="37"/>
      <c r="V25" s="37"/>
      <c r="W25" s="37"/>
      <c r="X25" s="37"/>
      <c r="Y25" s="37"/>
      <c r="Z25" s="37"/>
      <c r="AA25" s="37"/>
      <c r="AB25" s="37"/>
      <c r="AC25" s="37"/>
      <c r="AD25" s="37"/>
      <c r="AE25" s="37"/>
    </row>
    <row r="26" spans="1:31" s="2" customFormat="1" ht="12" customHeight="1">
      <c r="A26" s="37"/>
      <c r="B26" s="42"/>
      <c r="C26" s="37"/>
      <c r="D26" s="108" t="s">
        <v>41</v>
      </c>
      <c r="E26" s="37"/>
      <c r="F26" s="37"/>
      <c r="G26" s="37"/>
      <c r="H26" s="37"/>
      <c r="I26" s="37"/>
      <c r="J26" s="37"/>
      <c r="K26" s="37"/>
      <c r="L26" s="109"/>
      <c r="S26" s="37"/>
      <c r="T26" s="37"/>
      <c r="U26" s="37"/>
      <c r="V26" s="37"/>
      <c r="W26" s="37"/>
      <c r="X26" s="37"/>
      <c r="Y26" s="37"/>
      <c r="Z26" s="37"/>
      <c r="AA26" s="37"/>
      <c r="AB26" s="37"/>
      <c r="AC26" s="37"/>
      <c r="AD26" s="37"/>
      <c r="AE26" s="37"/>
    </row>
    <row r="27" spans="1:31" s="8" customFormat="1" ht="16.5" customHeight="1">
      <c r="A27" s="112"/>
      <c r="B27" s="113"/>
      <c r="C27" s="112"/>
      <c r="D27" s="112"/>
      <c r="E27" s="389" t="s">
        <v>21</v>
      </c>
      <c r="F27" s="389"/>
      <c r="G27" s="389"/>
      <c r="H27" s="389"/>
      <c r="I27" s="112"/>
      <c r="J27" s="112"/>
      <c r="K27" s="112"/>
      <c r="L27" s="114"/>
      <c r="S27" s="112"/>
      <c r="T27" s="112"/>
      <c r="U27" s="112"/>
      <c r="V27" s="112"/>
      <c r="W27" s="112"/>
      <c r="X27" s="112"/>
      <c r="Y27" s="112"/>
      <c r="Z27" s="112"/>
      <c r="AA27" s="112"/>
      <c r="AB27" s="112"/>
      <c r="AC27" s="112"/>
      <c r="AD27" s="112"/>
      <c r="AE27" s="112"/>
    </row>
    <row r="28" spans="1:31" s="2" customFormat="1" ht="6.95" customHeight="1">
      <c r="A28" s="37"/>
      <c r="B28" s="42"/>
      <c r="C28" s="37"/>
      <c r="D28" s="37"/>
      <c r="E28" s="37"/>
      <c r="F28" s="37"/>
      <c r="G28" s="37"/>
      <c r="H28" s="37"/>
      <c r="I28" s="37"/>
      <c r="J28" s="37"/>
      <c r="K28" s="37"/>
      <c r="L28" s="109"/>
      <c r="S28" s="37"/>
      <c r="T28" s="37"/>
      <c r="U28" s="37"/>
      <c r="V28" s="37"/>
      <c r="W28" s="37"/>
      <c r="X28" s="37"/>
      <c r="Y28" s="37"/>
      <c r="Z28" s="37"/>
      <c r="AA28" s="37"/>
      <c r="AB28" s="37"/>
      <c r="AC28" s="37"/>
      <c r="AD28" s="37"/>
      <c r="AE28" s="37"/>
    </row>
    <row r="29" spans="1:31" s="2" customFormat="1" ht="6.95" customHeight="1">
      <c r="A29" s="37"/>
      <c r="B29" s="42"/>
      <c r="C29" s="37"/>
      <c r="D29" s="115"/>
      <c r="E29" s="115"/>
      <c r="F29" s="115"/>
      <c r="G29" s="115"/>
      <c r="H29" s="115"/>
      <c r="I29" s="115"/>
      <c r="J29" s="115"/>
      <c r="K29" s="115"/>
      <c r="L29" s="109"/>
      <c r="S29" s="37"/>
      <c r="T29" s="37"/>
      <c r="U29" s="37"/>
      <c r="V29" s="37"/>
      <c r="W29" s="37"/>
      <c r="X29" s="37"/>
      <c r="Y29" s="37"/>
      <c r="Z29" s="37"/>
      <c r="AA29" s="37"/>
      <c r="AB29" s="37"/>
      <c r="AC29" s="37"/>
      <c r="AD29" s="37"/>
      <c r="AE29" s="37"/>
    </row>
    <row r="30" spans="1:31" s="2" customFormat="1" ht="25.35" customHeight="1">
      <c r="A30" s="37"/>
      <c r="B30" s="42"/>
      <c r="C30" s="37"/>
      <c r="D30" s="116" t="s">
        <v>43</v>
      </c>
      <c r="E30" s="37"/>
      <c r="F30" s="37"/>
      <c r="G30" s="37"/>
      <c r="H30" s="37"/>
      <c r="I30" s="37"/>
      <c r="J30" s="117">
        <f>ROUND(J81, 2)</f>
        <v>0</v>
      </c>
      <c r="K30" s="37"/>
      <c r="L30" s="109"/>
      <c r="S30" s="37"/>
      <c r="T30" s="37"/>
      <c r="U30" s="37"/>
      <c r="V30" s="37"/>
      <c r="W30" s="37"/>
      <c r="X30" s="37"/>
      <c r="Y30" s="37"/>
      <c r="Z30" s="37"/>
      <c r="AA30" s="37"/>
      <c r="AB30" s="37"/>
      <c r="AC30" s="37"/>
      <c r="AD30" s="37"/>
      <c r="AE30" s="37"/>
    </row>
    <row r="31" spans="1:31" s="2" customFormat="1" ht="6.95" customHeight="1">
      <c r="A31" s="37"/>
      <c r="B31" s="42"/>
      <c r="C31" s="37"/>
      <c r="D31" s="115"/>
      <c r="E31" s="115"/>
      <c r="F31" s="115"/>
      <c r="G31" s="115"/>
      <c r="H31" s="115"/>
      <c r="I31" s="115"/>
      <c r="J31" s="115"/>
      <c r="K31" s="115"/>
      <c r="L31" s="109"/>
      <c r="S31" s="37"/>
      <c r="T31" s="37"/>
      <c r="U31" s="37"/>
      <c r="V31" s="37"/>
      <c r="W31" s="37"/>
      <c r="X31" s="37"/>
      <c r="Y31" s="37"/>
      <c r="Z31" s="37"/>
      <c r="AA31" s="37"/>
      <c r="AB31" s="37"/>
      <c r="AC31" s="37"/>
      <c r="AD31" s="37"/>
      <c r="AE31" s="37"/>
    </row>
    <row r="32" spans="1:31" s="2" customFormat="1" ht="14.45" customHeight="1">
      <c r="A32" s="37"/>
      <c r="B32" s="42"/>
      <c r="C32" s="37"/>
      <c r="D32" s="37"/>
      <c r="E32" s="37"/>
      <c r="F32" s="118" t="s">
        <v>45</v>
      </c>
      <c r="G32" s="37"/>
      <c r="H32" s="37"/>
      <c r="I32" s="118" t="s">
        <v>44</v>
      </c>
      <c r="J32" s="118" t="s">
        <v>46</v>
      </c>
      <c r="K32" s="37"/>
      <c r="L32" s="109"/>
      <c r="S32" s="37"/>
      <c r="T32" s="37"/>
      <c r="U32" s="37"/>
      <c r="V32" s="37"/>
      <c r="W32" s="37"/>
      <c r="X32" s="37"/>
      <c r="Y32" s="37"/>
      <c r="Z32" s="37"/>
      <c r="AA32" s="37"/>
      <c r="AB32" s="37"/>
      <c r="AC32" s="37"/>
      <c r="AD32" s="37"/>
      <c r="AE32" s="37"/>
    </row>
    <row r="33" spans="1:31" s="2" customFormat="1" ht="14.45" customHeight="1">
      <c r="A33" s="37"/>
      <c r="B33" s="42"/>
      <c r="C33" s="37"/>
      <c r="D33" s="119" t="s">
        <v>47</v>
      </c>
      <c r="E33" s="108" t="s">
        <v>48</v>
      </c>
      <c r="F33" s="120">
        <f>ROUND((SUM(BE81:BE87)),  2)</f>
        <v>0</v>
      </c>
      <c r="G33" s="37"/>
      <c r="H33" s="37"/>
      <c r="I33" s="121">
        <v>0.21</v>
      </c>
      <c r="J33" s="120">
        <f>ROUND(((SUM(BE81:BE87))*I33),  2)</f>
        <v>0</v>
      </c>
      <c r="K33" s="37"/>
      <c r="L33" s="109"/>
      <c r="S33" s="37"/>
      <c r="T33" s="37"/>
      <c r="U33" s="37"/>
      <c r="V33" s="37"/>
      <c r="W33" s="37"/>
      <c r="X33" s="37"/>
      <c r="Y33" s="37"/>
      <c r="Z33" s="37"/>
      <c r="AA33" s="37"/>
      <c r="AB33" s="37"/>
      <c r="AC33" s="37"/>
      <c r="AD33" s="37"/>
      <c r="AE33" s="37"/>
    </row>
    <row r="34" spans="1:31" s="2" customFormat="1" ht="14.45" customHeight="1">
      <c r="A34" s="37"/>
      <c r="B34" s="42"/>
      <c r="C34" s="37"/>
      <c r="D34" s="37"/>
      <c r="E34" s="108" t="s">
        <v>49</v>
      </c>
      <c r="F34" s="120">
        <f>ROUND((SUM(BF81:BF87)),  2)</f>
        <v>0</v>
      </c>
      <c r="G34" s="37"/>
      <c r="H34" s="37"/>
      <c r="I34" s="121">
        <v>0.12</v>
      </c>
      <c r="J34" s="120">
        <f>ROUND(((SUM(BF81:BF87))*I34),  2)</f>
        <v>0</v>
      </c>
      <c r="K34" s="37"/>
      <c r="L34" s="109"/>
      <c r="S34" s="37"/>
      <c r="T34" s="37"/>
      <c r="U34" s="37"/>
      <c r="V34" s="37"/>
      <c r="W34" s="37"/>
      <c r="X34" s="37"/>
      <c r="Y34" s="37"/>
      <c r="Z34" s="37"/>
      <c r="AA34" s="37"/>
      <c r="AB34" s="37"/>
      <c r="AC34" s="37"/>
      <c r="AD34" s="37"/>
      <c r="AE34" s="37"/>
    </row>
    <row r="35" spans="1:31" s="2" customFormat="1" ht="14.45" hidden="1" customHeight="1">
      <c r="A35" s="37"/>
      <c r="B35" s="42"/>
      <c r="C35" s="37"/>
      <c r="D35" s="37"/>
      <c r="E35" s="108" t="s">
        <v>50</v>
      </c>
      <c r="F35" s="120">
        <f>ROUND((SUM(BG81:BG87)),  2)</f>
        <v>0</v>
      </c>
      <c r="G35" s="37"/>
      <c r="H35" s="37"/>
      <c r="I35" s="121">
        <v>0.21</v>
      </c>
      <c r="J35" s="120">
        <f>0</f>
        <v>0</v>
      </c>
      <c r="K35" s="37"/>
      <c r="L35" s="109"/>
      <c r="S35" s="37"/>
      <c r="T35" s="37"/>
      <c r="U35" s="37"/>
      <c r="V35" s="37"/>
      <c r="W35" s="37"/>
      <c r="X35" s="37"/>
      <c r="Y35" s="37"/>
      <c r="Z35" s="37"/>
      <c r="AA35" s="37"/>
      <c r="AB35" s="37"/>
      <c r="AC35" s="37"/>
      <c r="AD35" s="37"/>
      <c r="AE35" s="37"/>
    </row>
    <row r="36" spans="1:31" s="2" customFormat="1" ht="14.45" hidden="1" customHeight="1">
      <c r="A36" s="37"/>
      <c r="B36" s="42"/>
      <c r="C36" s="37"/>
      <c r="D36" s="37"/>
      <c r="E36" s="108" t="s">
        <v>51</v>
      </c>
      <c r="F36" s="120">
        <f>ROUND((SUM(BH81:BH87)),  2)</f>
        <v>0</v>
      </c>
      <c r="G36" s="37"/>
      <c r="H36" s="37"/>
      <c r="I36" s="121">
        <v>0.12</v>
      </c>
      <c r="J36" s="120">
        <f>0</f>
        <v>0</v>
      </c>
      <c r="K36" s="37"/>
      <c r="L36" s="109"/>
      <c r="S36" s="37"/>
      <c r="T36" s="37"/>
      <c r="U36" s="37"/>
      <c r="V36" s="37"/>
      <c r="W36" s="37"/>
      <c r="X36" s="37"/>
      <c r="Y36" s="37"/>
      <c r="Z36" s="37"/>
      <c r="AA36" s="37"/>
      <c r="AB36" s="37"/>
      <c r="AC36" s="37"/>
      <c r="AD36" s="37"/>
      <c r="AE36" s="37"/>
    </row>
    <row r="37" spans="1:31" s="2" customFormat="1" ht="14.45" hidden="1" customHeight="1">
      <c r="A37" s="37"/>
      <c r="B37" s="42"/>
      <c r="C37" s="37"/>
      <c r="D37" s="37"/>
      <c r="E37" s="108" t="s">
        <v>52</v>
      </c>
      <c r="F37" s="120">
        <f>ROUND((SUM(BI81:BI87)),  2)</f>
        <v>0</v>
      </c>
      <c r="G37" s="37"/>
      <c r="H37" s="37"/>
      <c r="I37" s="121">
        <v>0</v>
      </c>
      <c r="J37" s="120">
        <f>0</f>
        <v>0</v>
      </c>
      <c r="K37" s="37"/>
      <c r="L37" s="109"/>
      <c r="S37" s="37"/>
      <c r="T37" s="37"/>
      <c r="U37" s="37"/>
      <c r="V37" s="37"/>
      <c r="W37" s="37"/>
      <c r="X37" s="37"/>
      <c r="Y37" s="37"/>
      <c r="Z37" s="37"/>
      <c r="AA37" s="37"/>
      <c r="AB37" s="37"/>
      <c r="AC37" s="37"/>
      <c r="AD37" s="37"/>
      <c r="AE37" s="37"/>
    </row>
    <row r="38" spans="1:31" s="2" customFormat="1" ht="6.95" customHeight="1">
      <c r="A38" s="37"/>
      <c r="B38" s="42"/>
      <c r="C38" s="37"/>
      <c r="D38" s="37"/>
      <c r="E38" s="37"/>
      <c r="F38" s="37"/>
      <c r="G38" s="37"/>
      <c r="H38" s="37"/>
      <c r="I38" s="37"/>
      <c r="J38" s="37"/>
      <c r="K38" s="37"/>
      <c r="L38" s="109"/>
      <c r="S38" s="37"/>
      <c r="T38" s="37"/>
      <c r="U38" s="37"/>
      <c r="V38" s="37"/>
      <c r="W38" s="37"/>
      <c r="X38" s="37"/>
      <c r="Y38" s="37"/>
      <c r="Z38" s="37"/>
      <c r="AA38" s="37"/>
      <c r="AB38" s="37"/>
      <c r="AC38" s="37"/>
      <c r="AD38" s="37"/>
      <c r="AE38" s="37"/>
    </row>
    <row r="39" spans="1:31" s="2" customFormat="1" ht="25.35" customHeight="1">
      <c r="A39" s="37"/>
      <c r="B39" s="42"/>
      <c r="C39" s="122"/>
      <c r="D39" s="123" t="s">
        <v>53</v>
      </c>
      <c r="E39" s="124"/>
      <c r="F39" s="124"/>
      <c r="G39" s="125" t="s">
        <v>54</v>
      </c>
      <c r="H39" s="126" t="s">
        <v>55</v>
      </c>
      <c r="I39" s="124"/>
      <c r="J39" s="127">
        <f>SUM(J30:J37)</f>
        <v>0</v>
      </c>
      <c r="K39" s="128"/>
      <c r="L39" s="109"/>
      <c r="S39" s="37"/>
      <c r="T39" s="37"/>
      <c r="U39" s="37"/>
      <c r="V39" s="37"/>
      <c r="W39" s="37"/>
      <c r="X39" s="37"/>
      <c r="Y39" s="37"/>
      <c r="Z39" s="37"/>
      <c r="AA39" s="37"/>
      <c r="AB39" s="37"/>
      <c r="AC39" s="37"/>
      <c r="AD39" s="37"/>
      <c r="AE39" s="37"/>
    </row>
    <row r="40" spans="1:31" s="2" customFormat="1" ht="14.45" customHeight="1">
      <c r="A40" s="37"/>
      <c r="B40" s="129"/>
      <c r="C40" s="130"/>
      <c r="D40" s="130"/>
      <c r="E40" s="130"/>
      <c r="F40" s="130"/>
      <c r="G40" s="130"/>
      <c r="H40" s="130"/>
      <c r="I40" s="130"/>
      <c r="J40" s="130"/>
      <c r="K40" s="130"/>
      <c r="L40" s="109"/>
      <c r="S40" s="37"/>
      <c r="T40" s="37"/>
      <c r="U40" s="37"/>
      <c r="V40" s="37"/>
      <c r="W40" s="37"/>
      <c r="X40" s="37"/>
      <c r="Y40" s="37"/>
      <c r="Z40" s="37"/>
      <c r="AA40" s="37"/>
      <c r="AB40" s="37"/>
      <c r="AC40" s="37"/>
      <c r="AD40" s="37"/>
      <c r="AE40" s="37"/>
    </row>
    <row r="44" spans="1:31" s="2" customFormat="1" ht="6.95" customHeight="1">
      <c r="A44" s="37"/>
      <c r="B44" s="131"/>
      <c r="C44" s="132"/>
      <c r="D44" s="132"/>
      <c r="E44" s="132"/>
      <c r="F44" s="132"/>
      <c r="G44" s="132"/>
      <c r="H44" s="132"/>
      <c r="I44" s="132"/>
      <c r="J44" s="132"/>
      <c r="K44" s="132"/>
      <c r="L44" s="109"/>
      <c r="S44" s="37"/>
      <c r="T44" s="37"/>
      <c r="U44" s="37"/>
      <c r="V44" s="37"/>
      <c r="W44" s="37"/>
      <c r="X44" s="37"/>
      <c r="Y44" s="37"/>
      <c r="Z44" s="37"/>
      <c r="AA44" s="37"/>
      <c r="AB44" s="37"/>
      <c r="AC44" s="37"/>
      <c r="AD44" s="37"/>
      <c r="AE44" s="37"/>
    </row>
    <row r="45" spans="1:31" s="2" customFormat="1" ht="24.95" customHeight="1">
      <c r="A45" s="37"/>
      <c r="B45" s="38"/>
      <c r="C45" s="26" t="s">
        <v>112</v>
      </c>
      <c r="D45" s="39"/>
      <c r="E45" s="39"/>
      <c r="F45" s="39"/>
      <c r="G45" s="39"/>
      <c r="H45" s="39"/>
      <c r="I45" s="39"/>
      <c r="J45" s="39"/>
      <c r="K45" s="39"/>
      <c r="L45" s="109"/>
      <c r="S45" s="37"/>
      <c r="T45" s="37"/>
      <c r="U45" s="37"/>
      <c r="V45" s="37"/>
      <c r="W45" s="37"/>
      <c r="X45" s="37"/>
      <c r="Y45" s="37"/>
      <c r="Z45" s="37"/>
      <c r="AA45" s="37"/>
      <c r="AB45" s="37"/>
      <c r="AC45" s="37"/>
      <c r="AD45" s="37"/>
      <c r="AE45" s="37"/>
    </row>
    <row r="46" spans="1:31" s="2" customFormat="1" ht="6.95" customHeight="1">
      <c r="A46" s="37"/>
      <c r="B46" s="38"/>
      <c r="C46" s="39"/>
      <c r="D46" s="39"/>
      <c r="E46" s="39"/>
      <c r="F46" s="39"/>
      <c r="G46" s="39"/>
      <c r="H46" s="39"/>
      <c r="I46" s="39"/>
      <c r="J46" s="39"/>
      <c r="K46" s="39"/>
      <c r="L46" s="109"/>
      <c r="S46" s="37"/>
      <c r="T46" s="37"/>
      <c r="U46" s="37"/>
      <c r="V46" s="37"/>
      <c r="W46" s="37"/>
      <c r="X46" s="37"/>
      <c r="Y46" s="37"/>
      <c r="Z46" s="37"/>
      <c r="AA46" s="37"/>
      <c r="AB46" s="37"/>
      <c r="AC46" s="37"/>
      <c r="AD46" s="37"/>
      <c r="AE46" s="37"/>
    </row>
    <row r="47" spans="1:31" s="2" customFormat="1" ht="12" customHeight="1">
      <c r="A47" s="37"/>
      <c r="B47" s="38"/>
      <c r="C47" s="32" t="s">
        <v>16</v>
      </c>
      <c r="D47" s="39"/>
      <c r="E47" s="39"/>
      <c r="F47" s="39"/>
      <c r="G47" s="39"/>
      <c r="H47" s="39"/>
      <c r="I47" s="39"/>
      <c r="J47" s="39"/>
      <c r="K47" s="39"/>
      <c r="L47" s="109"/>
      <c r="S47" s="37"/>
      <c r="T47" s="37"/>
      <c r="U47" s="37"/>
      <c r="V47" s="37"/>
      <c r="W47" s="37"/>
      <c r="X47" s="37"/>
      <c r="Y47" s="37"/>
      <c r="Z47" s="37"/>
      <c r="AA47" s="37"/>
      <c r="AB47" s="37"/>
      <c r="AC47" s="37"/>
      <c r="AD47" s="37"/>
      <c r="AE47" s="37"/>
    </row>
    <row r="48" spans="1:31" s="2" customFormat="1" ht="16.5" customHeight="1">
      <c r="A48" s="37"/>
      <c r="B48" s="38"/>
      <c r="C48" s="39"/>
      <c r="D48" s="39"/>
      <c r="E48" s="390" t="str">
        <f>E7</f>
        <v>Gymnázium Jihlava - vestavba učeben v půdním prostoru</v>
      </c>
      <c r="F48" s="391"/>
      <c r="G48" s="391"/>
      <c r="H48" s="391"/>
      <c r="I48" s="39"/>
      <c r="J48" s="39"/>
      <c r="K48" s="39"/>
      <c r="L48" s="109"/>
      <c r="S48" s="37"/>
      <c r="T48" s="37"/>
      <c r="U48" s="37"/>
      <c r="V48" s="37"/>
      <c r="W48" s="37"/>
      <c r="X48" s="37"/>
      <c r="Y48" s="37"/>
      <c r="Z48" s="37"/>
      <c r="AA48" s="37"/>
      <c r="AB48" s="37"/>
      <c r="AC48" s="37"/>
      <c r="AD48" s="37"/>
      <c r="AE48" s="37"/>
    </row>
    <row r="49" spans="1:47" s="2" customFormat="1" ht="12" customHeight="1">
      <c r="A49" s="37"/>
      <c r="B49" s="38"/>
      <c r="C49" s="32" t="s">
        <v>110</v>
      </c>
      <c r="D49" s="39"/>
      <c r="E49" s="39"/>
      <c r="F49" s="39"/>
      <c r="G49" s="39"/>
      <c r="H49" s="39"/>
      <c r="I49" s="39"/>
      <c r="J49" s="39"/>
      <c r="K49" s="39"/>
      <c r="L49" s="109"/>
      <c r="S49" s="37"/>
      <c r="T49" s="37"/>
      <c r="U49" s="37"/>
      <c r="V49" s="37"/>
      <c r="W49" s="37"/>
      <c r="X49" s="37"/>
      <c r="Y49" s="37"/>
      <c r="Z49" s="37"/>
      <c r="AA49" s="37"/>
      <c r="AB49" s="37"/>
      <c r="AC49" s="37"/>
      <c r="AD49" s="37"/>
      <c r="AE49" s="37"/>
    </row>
    <row r="50" spans="1:47" s="2" customFormat="1" ht="16.5" customHeight="1">
      <c r="A50" s="37"/>
      <c r="B50" s="38"/>
      <c r="C50" s="39"/>
      <c r="D50" s="39"/>
      <c r="E50" s="343" t="str">
        <f>E9</f>
        <v>D.1.4.2 - Vzduchotechnika</v>
      </c>
      <c r="F50" s="392"/>
      <c r="G50" s="392"/>
      <c r="H50" s="392"/>
      <c r="I50" s="39"/>
      <c r="J50" s="39"/>
      <c r="K50" s="39"/>
      <c r="L50" s="109"/>
      <c r="S50" s="37"/>
      <c r="T50" s="37"/>
      <c r="U50" s="37"/>
      <c r="V50" s="37"/>
      <c r="W50" s="37"/>
      <c r="X50" s="37"/>
      <c r="Y50" s="37"/>
      <c r="Z50" s="37"/>
      <c r="AA50" s="37"/>
      <c r="AB50" s="37"/>
      <c r="AC50" s="37"/>
      <c r="AD50" s="37"/>
      <c r="AE50" s="37"/>
    </row>
    <row r="51" spans="1:47" s="2" customFormat="1" ht="6.95" customHeight="1">
      <c r="A51" s="37"/>
      <c r="B51" s="38"/>
      <c r="C51" s="39"/>
      <c r="D51" s="39"/>
      <c r="E51" s="39"/>
      <c r="F51" s="39"/>
      <c r="G51" s="39"/>
      <c r="H51" s="39"/>
      <c r="I51" s="39"/>
      <c r="J51" s="39"/>
      <c r="K51" s="39"/>
      <c r="L51" s="109"/>
      <c r="S51" s="37"/>
      <c r="T51" s="37"/>
      <c r="U51" s="37"/>
      <c r="V51" s="37"/>
      <c r="W51" s="37"/>
      <c r="X51" s="37"/>
      <c r="Y51" s="37"/>
      <c r="Z51" s="37"/>
      <c r="AA51" s="37"/>
      <c r="AB51" s="37"/>
      <c r="AC51" s="37"/>
      <c r="AD51" s="37"/>
      <c r="AE51" s="37"/>
    </row>
    <row r="52" spans="1:47" s="2" customFormat="1" ht="12" customHeight="1">
      <c r="A52" s="37"/>
      <c r="B52" s="38"/>
      <c r="C52" s="32" t="s">
        <v>22</v>
      </c>
      <c r="D52" s="39"/>
      <c r="E52" s="39"/>
      <c r="F52" s="30" t="str">
        <f>F12</f>
        <v>Jihlava</v>
      </c>
      <c r="G52" s="39"/>
      <c r="H52" s="39"/>
      <c r="I52" s="32" t="s">
        <v>24</v>
      </c>
      <c r="J52" s="62" t="str">
        <f>IF(J12="","",J12)</f>
        <v>26. 1. 2025</v>
      </c>
      <c r="K52" s="39"/>
      <c r="L52" s="109"/>
      <c r="S52" s="37"/>
      <c r="T52" s="37"/>
      <c r="U52" s="37"/>
      <c r="V52" s="37"/>
      <c r="W52" s="37"/>
      <c r="X52" s="37"/>
      <c r="Y52" s="37"/>
      <c r="Z52" s="37"/>
      <c r="AA52" s="37"/>
      <c r="AB52" s="37"/>
      <c r="AC52" s="37"/>
      <c r="AD52" s="37"/>
      <c r="AE52" s="37"/>
    </row>
    <row r="53" spans="1:47" s="2" customFormat="1" ht="6.95" customHeight="1">
      <c r="A53" s="37"/>
      <c r="B53" s="38"/>
      <c r="C53" s="39"/>
      <c r="D53" s="39"/>
      <c r="E53" s="39"/>
      <c r="F53" s="39"/>
      <c r="G53" s="39"/>
      <c r="H53" s="39"/>
      <c r="I53" s="39"/>
      <c r="J53" s="39"/>
      <c r="K53" s="39"/>
      <c r="L53" s="109"/>
      <c r="S53" s="37"/>
      <c r="T53" s="37"/>
      <c r="U53" s="37"/>
      <c r="V53" s="37"/>
      <c r="W53" s="37"/>
      <c r="X53" s="37"/>
      <c r="Y53" s="37"/>
      <c r="Z53" s="37"/>
      <c r="AA53" s="37"/>
      <c r="AB53" s="37"/>
      <c r="AC53" s="37"/>
      <c r="AD53" s="37"/>
      <c r="AE53" s="37"/>
    </row>
    <row r="54" spans="1:47" s="2" customFormat="1" ht="40.15" customHeight="1">
      <c r="A54" s="37"/>
      <c r="B54" s="38"/>
      <c r="C54" s="32" t="s">
        <v>26</v>
      </c>
      <c r="D54" s="39"/>
      <c r="E54" s="39"/>
      <c r="F54" s="30" t="str">
        <f>E15</f>
        <v>Kraj Vysočina, Žižkova 57/1882, 586 01 Jihlava</v>
      </c>
      <c r="G54" s="39"/>
      <c r="H54" s="39"/>
      <c r="I54" s="32" t="s">
        <v>34</v>
      </c>
      <c r="J54" s="35" t="str">
        <f>E21</f>
        <v>ARTPROJEKT JIHLAVA, spol. s r.o., 586 01 Jihlava</v>
      </c>
      <c r="K54" s="39"/>
      <c r="L54" s="109"/>
      <c r="S54" s="37"/>
      <c r="T54" s="37"/>
      <c r="U54" s="37"/>
      <c r="V54" s="37"/>
      <c r="W54" s="37"/>
      <c r="X54" s="37"/>
      <c r="Y54" s="37"/>
      <c r="Z54" s="37"/>
      <c r="AA54" s="37"/>
      <c r="AB54" s="37"/>
      <c r="AC54" s="37"/>
      <c r="AD54" s="37"/>
      <c r="AE54" s="37"/>
    </row>
    <row r="55" spans="1:47" s="2" customFormat="1" ht="15.2" customHeight="1">
      <c r="A55" s="37"/>
      <c r="B55" s="38"/>
      <c r="C55" s="32" t="s">
        <v>32</v>
      </c>
      <c r="D55" s="39"/>
      <c r="E55" s="39"/>
      <c r="F55" s="30" t="str">
        <f>IF(E18="","",E18)</f>
        <v>Vyplň údaj</v>
      </c>
      <c r="G55" s="39"/>
      <c r="H55" s="39"/>
      <c r="I55" s="32" t="s">
        <v>39</v>
      </c>
      <c r="J55" s="35" t="str">
        <f>E24</f>
        <v xml:space="preserve"> </v>
      </c>
      <c r="K55" s="39"/>
      <c r="L55" s="109"/>
      <c r="S55" s="37"/>
      <c r="T55" s="37"/>
      <c r="U55" s="37"/>
      <c r="V55" s="37"/>
      <c r="W55" s="37"/>
      <c r="X55" s="37"/>
      <c r="Y55" s="37"/>
      <c r="Z55" s="37"/>
      <c r="AA55" s="37"/>
      <c r="AB55" s="37"/>
      <c r="AC55" s="37"/>
      <c r="AD55" s="37"/>
      <c r="AE55" s="37"/>
    </row>
    <row r="56" spans="1:47" s="2" customFormat="1" ht="10.35" customHeight="1">
      <c r="A56" s="37"/>
      <c r="B56" s="38"/>
      <c r="C56" s="39"/>
      <c r="D56" s="39"/>
      <c r="E56" s="39"/>
      <c r="F56" s="39"/>
      <c r="G56" s="39"/>
      <c r="H56" s="39"/>
      <c r="I56" s="39"/>
      <c r="J56" s="39"/>
      <c r="K56" s="39"/>
      <c r="L56" s="109"/>
      <c r="S56" s="37"/>
      <c r="T56" s="37"/>
      <c r="U56" s="37"/>
      <c r="V56" s="37"/>
      <c r="W56" s="37"/>
      <c r="X56" s="37"/>
      <c r="Y56" s="37"/>
      <c r="Z56" s="37"/>
      <c r="AA56" s="37"/>
      <c r="AB56" s="37"/>
      <c r="AC56" s="37"/>
      <c r="AD56" s="37"/>
      <c r="AE56" s="37"/>
    </row>
    <row r="57" spans="1:47" s="2" customFormat="1" ht="29.25" customHeight="1">
      <c r="A57" s="37"/>
      <c r="B57" s="38"/>
      <c r="C57" s="133" t="s">
        <v>113</v>
      </c>
      <c r="D57" s="134"/>
      <c r="E57" s="134"/>
      <c r="F57" s="134"/>
      <c r="G57" s="134"/>
      <c r="H57" s="134"/>
      <c r="I57" s="134"/>
      <c r="J57" s="135" t="s">
        <v>114</v>
      </c>
      <c r="K57" s="134"/>
      <c r="L57" s="109"/>
      <c r="S57" s="37"/>
      <c r="T57" s="37"/>
      <c r="U57" s="37"/>
      <c r="V57" s="37"/>
      <c r="W57" s="37"/>
      <c r="X57" s="37"/>
      <c r="Y57" s="37"/>
      <c r="Z57" s="37"/>
      <c r="AA57" s="37"/>
      <c r="AB57" s="37"/>
      <c r="AC57" s="37"/>
      <c r="AD57" s="37"/>
      <c r="AE57" s="37"/>
    </row>
    <row r="58" spans="1:47" s="2" customFormat="1" ht="10.35" customHeight="1">
      <c r="A58" s="37"/>
      <c r="B58" s="38"/>
      <c r="C58" s="39"/>
      <c r="D58" s="39"/>
      <c r="E58" s="39"/>
      <c r="F58" s="39"/>
      <c r="G58" s="39"/>
      <c r="H58" s="39"/>
      <c r="I58" s="39"/>
      <c r="J58" s="39"/>
      <c r="K58" s="39"/>
      <c r="L58" s="109"/>
      <c r="S58" s="37"/>
      <c r="T58" s="37"/>
      <c r="U58" s="37"/>
      <c r="V58" s="37"/>
      <c r="W58" s="37"/>
      <c r="X58" s="37"/>
      <c r="Y58" s="37"/>
      <c r="Z58" s="37"/>
      <c r="AA58" s="37"/>
      <c r="AB58" s="37"/>
      <c r="AC58" s="37"/>
      <c r="AD58" s="37"/>
      <c r="AE58" s="37"/>
    </row>
    <row r="59" spans="1:47" s="2" customFormat="1" ht="22.9" customHeight="1">
      <c r="A59" s="37"/>
      <c r="B59" s="38"/>
      <c r="C59" s="136" t="s">
        <v>75</v>
      </c>
      <c r="D59" s="39"/>
      <c r="E59" s="39"/>
      <c r="F59" s="39"/>
      <c r="G59" s="39"/>
      <c r="H59" s="39"/>
      <c r="I59" s="39"/>
      <c r="J59" s="80">
        <f>J81</f>
        <v>0</v>
      </c>
      <c r="K59" s="39"/>
      <c r="L59" s="109"/>
      <c r="S59" s="37"/>
      <c r="T59" s="37"/>
      <c r="U59" s="37"/>
      <c r="V59" s="37"/>
      <c r="W59" s="37"/>
      <c r="X59" s="37"/>
      <c r="Y59" s="37"/>
      <c r="Z59" s="37"/>
      <c r="AA59" s="37"/>
      <c r="AB59" s="37"/>
      <c r="AC59" s="37"/>
      <c r="AD59" s="37"/>
      <c r="AE59" s="37"/>
      <c r="AU59" s="20" t="s">
        <v>115</v>
      </c>
    </row>
    <row r="60" spans="1:47" s="9" customFormat="1" ht="24.95" customHeight="1">
      <c r="B60" s="137"/>
      <c r="C60" s="138"/>
      <c r="D60" s="139" t="s">
        <v>127</v>
      </c>
      <c r="E60" s="140"/>
      <c r="F60" s="140"/>
      <c r="G60" s="140"/>
      <c r="H60" s="140"/>
      <c r="I60" s="140"/>
      <c r="J60" s="141">
        <f>J82</f>
        <v>0</v>
      </c>
      <c r="K60" s="138"/>
      <c r="L60" s="142"/>
    </row>
    <row r="61" spans="1:47" s="10" customFormat="1" ht="19.899999999999999" customHeight="1">
      <c r="B61" s="143"/>
      <c r="C61" s="144"/>
      <c r="D61" s="145" t="s">
        <v>4470</v>
      </c>
      <c r="E61" s="146"/>
      <c r="F61" s="146"/>
      <c r="G61" s="146"/>
      <c r="H61" s="146"/>
      <c r="I61" s="146"/>
      <c r="J61" s="147">
        <f>J83</f>
        <v>0</v>
      </c>
      <c r="K61" s="144"/>
      <c r="L61" s="148"/>
    </row>
    <row r="62" spans="1:47" s="2" customFormat="1" ht="21.75" customHeight="1">
      <c r="A62" s="37"/>
      <c r="B62" s="38"/>
      <c r="C62" s="39"/>
      <c r="D62" s="39"/>
      <c r="E62" s="39"/>
      <c r="F62" s="39"/>
      <c r="G62" s="39"/>
      <c r="H62" s="39"/>
      <c r="I62" s="39"/>
      <c r="J62" s="39"/>
      <c r="K62" s="39"/>
      <c r="L62" s="109"/>
      <c r="S62" s="37"/>
      <c r="T62" s="37"/>
      <c r="U62" s="37"/>
      <c r="V62" s="37"/>
      <c r="W62" s="37"/>
      <c r="X62" s="37"/>
      <c r="Y62" s="37"/>
      <c r="Z62" s="37"/>
      <c r="AA62" s="37"/>
      <c r="AB62" s="37"/>
      <c r="AC62" s="37"/>
      <c r="AD62" s="37"/>
      <c r="AE62" s="37"/>
    </row>
    <row r="63" spans="1:47" s="2" customFormat="1" ht="6.95" customHeight="1">
      <c r="A63" s="37"/>
      <c r="B63" s="50"/>
      <c r="C63" s="51"/>
      <c r="D63" s="51"/>
      <c r="E63" s="51"/>
      <c r="F63" s="51"/>
      <c r="G63" s="51"/>
      <c r="H63" s="51"/>
      <c r="I63" s="51"/>
      <c r="J63" s="51"/>
      <c r="K63" s="51"/>
      <c r="L63" s="109"/>
      <c r="S63" s="37"/>
      <c r="T63" s="37"/>
      <c r="U63" s="37"/>
      <c r="V63" s="37"/>
      <c r="W63" s="37"/>
      <c r="X63" s="37"/>
      <c r="Y63" s="37"/>
      <c r="Z63" s="37"/>
      <c r="AA63" s="37"/>
      <c r="AB63" s="37"/>
      <c r="AC63" s="37"/>
      <c r="AD63" s="37"/>
      <c r="AE63" s="37"/>
    </row>
    <row r="67" spans="1:31" s="2" customFormat="1" ht="6.95" customHeight="1">
      <c r="A67" s="37"/>
      <c r="B67" s="52"/>
      <c r="C67" s="53"/>
      <c r="D67" s="53"/>
      <c r="E67" s="53"/>
      <c r="F67" s="53"/>
      <c r="G67" s="53"/>
      <c r="H67" s="53"/>
      <c r="I67" s="53"/>
      <c r="J67" s="53"/>
      <c r="K67" s="53"/>
      <c r="L67" s="109"/>
      <c r="S67" s="37"/>
      <c r="T67" s="37"/>
      <c r="U67" s="37"/>
      <c r="V67" s="37"/>
      <c r="W67" s="37"/>
      <c r="X67" s="37"/>
      <c r="Y67" s="37"/>
      <c r="Z67" s="37"/>
      <c r="AA67" s="37"/>
      <c r="AB67" s="37"/>
      <c r="AC67" s="37"/>
      <c r="AD67" s="37"/>
      <c r="AE67" s="37"/>
    </row>
    <row r="68" spans="1:31" s="2" customFormat="1" ht="24.95" customHeight="1">
      <c r="A68" s="37"/>
      <c r="B68" s="38"/>
      <c r="C68" s="26" t="s">
        <v>150</v>
      </c>
      <c r="D68" s="39"/>
      <c r="E68" s="39"/>
      <c r="F68" s="39"/>
      <c r="G68" s="39"/>
      <c r="H68" s="39"/>
      <c r="I68" s="39"/>
      <c r="J68" s="39"/>
      <c r="K68" s="39"/>
      <c r="L68" s="109"/>
      <c r="S68" s="37"/>
      <c r="T68" s="37"/>
      <c r="U68" s="37"/>
      <c r="V68" s="37"/>
      <c r="W68" s="37"/>
      <c r="X68" s="37"/>
      <c r="Y68" s="37"/>
      <c r="Z68" s="37"/>
      <c r="AA68" s="37"/>
      <c r="AB68" s="37"/>
      <c r="AC68" s="37"/>
      <c r="AD68" s="37"/>
      <c r="AE68" s="37"/>
    </row>
    <row r="69" spans="1:31" s="2" customFormat="1" ht="6.95" customHeight="1">
      <c r="A69" s="37"/>
      <c r="B69" s="38"/>
      <c r="C69" s="39"/>
      <c r="D69" s="39"/>
      <c r="E69" s="39"/>
      <c r="F69" s="39"/>
      <c r="G69" s="39"/>
      <c r="H69" s="39"/>
      <c r="I69" s="39"/>
      <c r="J69" s="39"/>
      <c r="K69" s="39"/>
      <c r="L69" s="109"/>
      <c r="S69" s="37"/>
      <c r="T69" s="37"/>
      <c r="U69" s="37"/>
      <c r="V69" s="37"/>
      <c r="W69" s="37"/>
      <c r="X69" s="37"/>
      <c r="Y69" s="37"/>
      <c r="Z69" s="37"/>
      <c r="AA69" s="37"/>
      <c r="AB69" s="37"/>
      <c r="AC69" s="37"/>
      <c r="AD69" s="37"/>
      <c r="AE69" s="37"/>
    </row>
    <row r="70" spans="1:31" s="2" customFormat="1" ht="12" customHeight="1">
      <c r="A70" s="37"/>
      <c r="B70" s="38"/>
      <c r="C70" s="32" t="s">
        <v>16</v>
      </c>
      <c r="D70" s="39"/>
      <c r="E70" s="39"/>
      <c r="F70" s="39"/>
      <c r="G70" s="39"/>
      <c r="H70" s="39"/>
      <c r="I70" s="39"/>
      <c r="J70" s="39"/>
      <c r="K70" s="39"/>
      <c r="L70" s="109"/>
      <c r="S70" s="37"/>
      <c r="T70" s="37"/>
      <c r="U70" s="37"/>
      <c r="V70" s="37"/>
      <c r="W70" s="37"/>
      <c r="X70" s="37"/>
      <c r="Y70" s="37"/>
      <c r="Z70" s="37"/>
      <c r="AA70" s="37"/>
      <c r="AB70" s="37"/>
      <c r="AC70" s="37"/>
      <c r="AD70" s="37"/>
      <c r="AE70" s="37"/>
    </row>
    <row r="71" spans="1:31" s="2" customFormat="1" ht="16.5" customHeight="1">
      <c r="A71" s="37"/>
      <c r="B71" s="38"/>
      <c r="C71" s="39"/>
      <c r="D71" s="39"/>
      <c r="E71" s="390" t="str">
        <f>E7</f>
        <v>Gymnázium Jihlava - vestavba učeben v půdním prostoru</v>
      </c>
      <c r="F71" s="391"/>
      <c r="G71" s="391"/>
      <c r="H71" s="391"/>
      <c r="I71" s="39"/>
      <c r="J71" s="39"/>
      <c r="K71" s="39"/>
      <c r="L71" s="109"/>
      <c r="S71" s="37"/>
      <c r="T71" s="37"/>
      <c r="U71" s="37"/>
      <c r="V71" s="37"/>
      <c r="W71" s="37"/>
      <c r="X71" s="37"/>
      <c r="Y71" s="37"/>
      <c r="Z71" s="37"/>
      <c r="AA71" s="37"/>
      <c r="AB71" s="37"/>
      <c r="AC71" s="37"/>
      <c r="AD71" s="37"/>
      <c r="AE71" s="37"/>
    </row>
    <row r="72" spans="1:31" s="2" customFormat="1" ht="12" customHeight="1">
      <c r="A72" s="37"/>
      <c r="B72" s="38"/>
      <c r="C72" s="32" t="s">
        <v>110</v>
      </c>
      <c r="D72" s="39"/>
      <c r="E72" s="39"/>
      <c r="F72" s="39"/>
      <c r="G72" s="39"/>
      <c r="H72" s="39"/>
      <c r="I72" s="39"/>
      <c r="J72" s="39"/>
      <c r="K72" s="39"/>
      <c r="L72" s="109"/>
      <c r="S72" s="37"/>
      <c r="T72" s="37"/>
      <c r="U72" s="37"/>
      <c r="V72" s="37"/>
      <c r="W72" s="37"/>
      <c r="X72" s="37"/>
      <c r="Y72" s="37"/>
      <c r="Z72" s="37"/>
      <c r="AA72" s="37"/>
      <c r="AB72" s="37"/>
      <c r="AC72" s="37"/>
      <c r="AD72" s="37"/>
      <c r="AE72" s="37"/>
    </row>
    <row r="73" spans="1:31" s="2" customFormat="1" ht="16.5" customHeight="1">
      <c r="A73" s="37"/>
      <c r="B73" s="38"/>
      <c r="C73" s="39"/>
      <c r="D73" s="39"/>
      <c r="E73" s="343" t="str">
        <f>E9</f>
        <v>D.1.4.2 - Vzduchotechnika</v>
      </c>
      <c r="F73" s="392"/>
      <c r="G73" s="392"/>
      <c r="H73" s="392"/>
      <c r="I73" s="39"/>
      <c r="J73" s="39"/>
      <c r="K73" s="39"/>
      <c r="L73" s="109"/>
      <c r="S73" s="37"/>
      <c r="T73" s="37"/>
      <c r="U73" s="37"/>
      <c r="V73" s="37"/>
      <c r="W73" s="37"/>
      <c r="X73" s="37"/>
      <c r="Y73" s="37"/>
      <c r="Z73" s="37"/>
      <c r="AA73" s="37"/>
      <c r="AB73" s="37"/>
      <c r="AC73" s="37"/>
      <c r="AD73" s="37"/>
      <c r="AE73" s="37"/>
    </row>
    <row r="74" spans="1:31" s="2" customFormat="1" ht="6.95" customHeight="1">
      <c r="A74" s="37"/>
      <c r="B74" s="38"/>
      <c r="C74" s="39"/>
      <c r="D74" s="39"/>
      <c r="E74" s="39"/>
      <c r="F74" s="39"/>
      <c r="G74" s="39"/>
      <c r="H74" s="39"/>
      <c r="I74" s="39"/>
      <c r="J74" s="39"/>
      <c r="K74" s="39"/>
      <c r="L74" s="109"/>
      <c r="S74" s="37"/>
      <c r="T74" s="37"/>
      <c r="U74" s="37"/>
      <c r="V74" s="37"/>
      <c r="W74" s="37"/>
      <c r="X74" s="37"/>
      <c r="Y74" s="37"/>
      <c r="Z74" s="37"/>
      <c r="AA74" s="37"/>
      <c r="AB74" s="37"/>
      <c r="AC74" s="37"/>
      <c r="AD74" s="37"/>
      <c r="AE74" s="37"/>
    </row>
    <row r="75" spans="1:31" s="2" customFormat="1" ht="12" customHeight="1">
      <c r="A75" s="37"/>
      <c r="B75" s="38"/>
      <c r="C75" s="32" t="s">
        <v>22</v>
      </c>
      <c r="D75" s="39"/>
      <c r="E75" s="39"/>
      <c r="F75" s="30" t="str">
        <f>F12</f>
        <v>Jihlava</v>
      </c>
      <c r="G75" s="39"/>
      <c r="H75" s="39"/>
      <c r="I75" s="32" t="s">
        <v>24</v>
      </c>
      <c r="J75" s="62" t="str">
        <f>IF(J12="","",J12)</f>
        <v>26. 1. 2025</v>
      </c>
      <c r="K75" s="39"/>
      <c r="L75" s="109"/>
      <c r="S75" s="37"/>
      <c r="T75" s="37"/>
      <c r="U75" s="37"/>
      <c r="V75" s="37"/>
      <c r="W75" s="37"/>
      <c r="X75" s="37"/>
      <c r="Y75" s="37"/>
      <c r="Z75" s="37"/>
      <c r="AA75" s="37"/>
      <c r="AB75" s="37"/>
      <c r="AC75" s="37"/>
      <c r="AD75" s="37"/>
      <c r="AE75" s="37"/>
    </row>
    <row r="76" spans="1:31" s="2" customFormat="1" ht="6.95" customHeight="1">
      <c r="A76" s="37"/>
      <c r="B76" s="38"/>
      <c r="C76" s="39"/>
      <c r="D76" s="39"/>
      <c r="E76" s="39"/>
      <c r="F76" s="39"/>
      <c r="G76" s="39"/>
      <c r="H76" s="39"/>
      <c r="I76" s="39"/>
      <c r="J76" s="39"/>
      <c r="K76" s="39"/>
      <c r="L76" s="109"/>
      <c r="S76" s="37"/>
      <c r="T76" s="37"/>
      <c r="U76" s="37"/>
      <c r="V76" s="37"/>
      <c r="W76" s="37"/>
      <c r="X76" s="37"/>
      <c r="Y76" s="37"/>
      <c r="Z76" s="37"/>
      <c r="AA76" s="37"/>
      <c r="AB76" s="37"/>
      <c r="AC76" s="37"/>
      <c r="AD76" s="37"/>
      <c r="AE76" s="37"/>
    </row>
    <row r="77" spans="1:31" s="2" customFormat="1" ht="40.15" customHeight="1">
      <c r="A77" s="37"/>
      <c r="B77" s="38"/>
      <c r="C77" s="32" t="s">
        <v>26</v>
      </c>
      <c r="D77" s="39"/>
      <c r="E77" s="39"/>
      <c r="F77" s="30" t="str">
        <f>E15</f>
        <v>Kraj Vysočina, Žižkova 57/1882, 586 01 Jihlava</v>
      </c>
      <c r="G77" s="39"/>
      <c r="H77" s="39"/>
      <c r="I77" s="32" t="s">
        <v>34</v>
      </c>
      <c r="J77" s="35" t="str">
        <f>E21</f>
        <v>ARTPROJEKT JIHLAVA, spol. s r.o., 586 01 Jihlava</v>
      </c>
      <c r="K77" s="39"/>
      <c r="L77" s="109"/>
      <c r="S77" s="37"/>
      <c r="T77" s="37"/>
      <c r="U77" s="37"/>
      <c r="V77" s="37"/>
      <c r="W77" s="37"/>
      <c r="X77" s="37"/>
      <c r="Y77" s="37"/>
      <c r="Z77" s="37"/>
      <c r="AA77" s="37"/>
      <c r="AB77" s="37"/>
      <c r="AC77" s="37"/>
      <c r="AD77" s="37"/>
      <c r="AE77" s="37"/>
    </row>
    <row r="78" spans="1:31" s="2" customFormat="1" ht="15.2" customHeight="1">
      <c r="A78" s="37"/>
      <c r="B78" s="38"/>
      <c r="C78" s="32" t="s">
        <v>32</v>
      </c>
      <c r="D78" s="39"/>
      <c r="E78" s="39"/>
      <c r="F78" s="30" t="str">
        <f>IF(E18="","",E18)</f>
        <v>Vyplň údaj</v>
      </c>
      <c r="G78" s="39"/>
      <c r="H78" s="39"/>
      <c r="I78" s="32" t="s">
        <v>39</v>
      </c>
      <c r="J78" s="35" t="str">
        <f>E24</f>
        <v xml:space="preserve"> </v>
      </c>
      <c r="K78" s="39"/>
      <c r="L78" s="109"/>
      <c r="S78" s="37"/>
      <c r="T78" s="37"/>
      <c r="U78" s="37"/>
      <c r="V78" s="37"/>
      <c r="W78" s="37"/>
      <c r="X78" s="37"/>
      <c r="Y78" s="37"/>
      <c r="Z78" s="37"/>
      <c r="AA78" s="37"/>
      <c r="AB78" s="37"/>
      <c r="AC78" s="37"/>
      <c r="AD78" s="37"/>
      <c r="AE78" s="37"/>
    </row>
    <row r="79" spans="1:31" s="2" customFormat="1" ht="10.35" customHeight="1">
      <c r="A79" s="37"/>
      <c r="B79" s="38"/>
      <c r="C79" s="39"/>
      <c r="D79" s="39"/>
      <c r="E79" s="39"/>
      <c r="F79" s="39"/>
      <c r="G79" s="39"/>
      <c r="H79" s="39"/>
      <c r="I79" s="39"/>
      <c r="J79" s="39"/>
      <c r="K79" s="39"/>
      <c r="L79" s="109"/>
      <c r="S79" s="37"/>
      <c r="T79" s="37"/>
      <c r="U79" s="37"/>
      <c r="V79" s="37"/>
      <c r="W79" s="37"/>
      <c r="X79" s="37"/>
      <c r="Y79" s="37"/>
      <c r="Z79" s="37"/>
      <c r="AA79" s="37"/>
      <c r="AB79" s="37"/>
      <c r="AC79" s="37"/>
      <c r="AD79" s="37"/>
      <c r="AE79" s="37"/>
    </row>
    <row r="80" spans="1:31" s="11" customFormat="1" ht="29.25" customHeight="1">
      <c r="A80" s="149"/>
      <c r="B80" s="150"/>
      <c r="C80" s="151" t="s">
        <v>151</v>
      </c>
      <c r="D80" s="152" t="s">
        <v>62</v>
      </c>
      <c r="E80" s="152" t="s">
        <v>58</v>
      </c>
      <c r="F80" s="152" t="s">
        <v>59</v>
      </c>
      <c r="G80" s="152" t="s">
        <v>152</v>
      </c>
      <c r="H80" s="152" t="s">
        <v>153</v>
      </c>
      <c r="I80" s="152" t="s">
        <v>154</v>
      </c>
      <c r="J80" s="152" t="s">
        <v>114</v>
      </c>
      <c r="K80" s="153" t="s">
        <v>155</v>
      </c>
      <c r="L80" s="154"/>
      <c r="M80" s="71" t="s">
        <v>21</v>
      </c>
      <c r="N80" s="72" t="s">
        <v>47</v>
      </c>
      <c r="O80" s="72" t="s">
        <v>156</v>
      </c>
      <c r="P80" s="72" t="s">
        <v>157</v>
      </c>
      <c r="Q80" s="72" t="s">
        <v>158</v>
      </c>
      <c r="R80" s="72" t="s">
        <v>159</v>
      </c>
      <c r="S80" s="72" t="s">
        <v>160</v>
      </c>
      <c r="T80" s="73" t="s">
        <v>161</v>
      </c>
      <c r="U80" s="149"/>
      <c r="V80" s="149"/>
      <c r="W80" s="149"/>
      <c r="X80" s="149"/>
      <c r="Y80" s="149"/>
      <c r="Z80" s="149"/>
      <c r="AA80" s="149"/>
      <c r="AB80" s="149"/>
      <c r="AC80" s="149"/>
      <c r="AD80" s="149"/>
      <c r="AE80" s="149"/>
    </row>
    <row r="81" spans="1:65" s="2" customFormat="1" ht="22.9" customHeight="1">
      <c r="A81" s="37"/>
      <c r="B81" s="38"/>
      <c r="C81" s="78" t="s">
        <v>162</v>
      </c>
      <c r="D81" s="39"/>
      <c r="E81" s="39"/>
      <c r="F81" s="39"/>
      <c r="G81" s="39"/>
      <c r="H81" s="39"/>
      <c r="I81" s="39"/>
      <c r="J81" s="155">
        <f>BK81</f>
        <v>0</v>
      </c>
      <c r="K81" s="39"/>
      <c r="L81" s="42"/>
      <c r="M81" s="74"/>
      <c r="N81" s="156"/>
      <c r="O81" s="75"/>
      <c r="P81" s="157">
        <f>P82</f>
        <v>0</v>
      </c>
      <c r="Q81" s="75"/>
      <c r="R81" s="157">
        <f>R82</f>
        <v>0</v>
      </c>
      <c r="S81" s="75"/>
      <c r="T81" s="158">
        <f>T82</f>
        <v>0</v>
      </c>
      <c r="U81" s="37"/>
      <c r="V81" s="37"/>
      <c r="W81" s="37"/>
      <c r="X81" s="37"/>
      <c r="Y81" s="37"/>
      <c r="Z81" s="37"/>
      <c r="AA81" s="37"/>
      <c r="AB81" s="37"/>
      <c r="AC81" s="37"/>
      <c r="AD81" s="37"/>
      <c r="AE81" s="37"/>
      <c r="AT81" s="20" t="s">
        <v>76</v>
      </c>
      <c r="AU81" s="20" t="s">
        <v>115</v>
      </c>
      <c r="BK81" s="159">
        <f>BK82</f>
        <v>0</v>
      </c>
    </row>
    <row r="82" spans="1:65" s="12" customFormat="1" ht="25.9" customHeight="1">
      <c r="B82" s="160"/>
      <c r="C82" s="161"/>
      <c r="D82" s="162" t="s">
        <v>76</v>
      </c>
      <c r="E82" s="163" t="s">
        <v>1780</v>
      </c>
      <c r="F82" s="163" t="s">
        <v>1781</v>
      </c>
      <c r="G82" s="161"/>
      <c r="H82" s="161"/>
      <c r="I82" s="164"/>
      <c r="J82" s="165">
        <f>BK82</f>
        <v>0</v>
      </c>
      <c r="K82" s="161"/>
      <c r="L82" s="166"/>
      <c r="M82" s="167"/>
      <c r="N82" s="168"/>
      <c r="O82" s="168"/>
      <c r="P82" s="169">
        <f>P83</f>
        <v>0</v>
      </c>
      <c r="Q82" s="168"/>
      <c r="R82" s="169">
        <f>R83</f>
        <v>0</v>
      </c>
      <c r="S82" s="168"/>
      <c r="T82" s="170">
        <f>T83</f>
        <v>0</v>
      </c>
      <c r="AR82" s="171" t="s">
        <v>87</v>
      </c>
      <c r="AT82" s="172" t="s">
        <v>76</v>
      </c>
      <c r="AU82" s="172" t="s">
        <v>77</v>
      </c>
      <c r="AY82" s="171" t="s">
        <v>165</v>
      </c>
      <c r="BK82" s="173">
        <f>BK83</f>
        <v>0</v>
      </c>
    </row>
    <row r="83" spans="1:65" s="12" customFormat="1" ht="22.9" customHeight="1">
      <c r="B83" s="160"/>
      <c r="C83" s="161"/>
      <c r="D83" s="162" t="s">
        <v>76</v>
      </c>
      <c r="E83" s="174" t="s">
        <v>4471</v>
      </c>
      <c r="F83" s="174" t="s">
        <v>92</v>
      </c>
      <c r="G83" s="161"/>
      <c r="H83" s="161"/>
      <c r="I83" s="164"/>
      <c r="J83" s="175">
        <f>BK83</f>
        <v>0</v>
      </c>
      <c r="K83" s="161"/>
      <c r="L83" s="166"/>
      <c r="M83" s="167"/>
      <c r="N83" s="168"/>
      <c r="O83" s="168"/>
      <c r="P83" s="169">
        <f>SUM(P84:P87)</f>
        <v>0</v>
      </c>
      <c r="Q83" s="168"/>
      <c r="R83" s="169">
        <f>SUM(R84:R87)</f>
        <v>0</v>
      </c>
      <c r="S83" s="168"/>
      <c r="T83" s="170">
        <f>SUM(T84:T87)</f>
        <v>0</v>
      </c>
      <c r="AR83" s="171" t="s">
        <v>87</v>
      </c>
      <c r="AT83" s="172" t="s">
        <v>76</v>
      </c>
      <c r="AU83" s="172" t="s">
        <v>85</v>
      </c>
      <c r="AY83" s="171" t="s">
        <v>165</v>
      </c>
      <c r="BK83" s="173">
        <f>SUM(BK84:BK87)</f>
        <v>0</v>
      </c>
    </row>
    <row r="84" spans="1:65" s="2" customFormat="1" ht="24.2" customHeight="1">
      <c r="A84" s="37"/>
      <c r="B84" s="38"/>
      <c r="C84" s="176" t="s">
        <v>85</v>
      </c>
      <c r="D84" s="176" t="s">
        <v>167</v>
      </c>
      <c r="E84" s="177" t="s">
        <v>85</v>
      </c>
      <c r="F84" s="178" t="s">
        <v>4472</v>
      </c>
      <c r="G84" s="179" t="s">
        <v>297</v>
      </c>
      <c r="H84" s="180">
        <v>1</v>
      </c>
      <c r="I84" s="181"/>
      <c r="J84" s="182">
        <f>ROUND(I84*H84,2)</f>
        <v>0</v>
      </c>
      <c r="K84" s="178" t="s">
        <v>21</v>
      </c>
      <c r="L84" s="42"/>
      <c r="M84" s="183" t="s">
        <v>21</v>
      </c>
      <c r="N84" s="184" t="s">
        <v>48</v>
      </c>
      <c r="O84" s="67"/>
      <c r="P84" s="185">
        <f>O84*H84</f>
        <v>0</v>
      </c>
      <c r="Q84" s="185">
        <v>0</v>
      </c>
      <c r="R84" s="185">
        <f>Q84*H84</f>
        <v>0</v>
      </c>
      <c r="S84" s="185">
        <v>0</v>
      </c>
      <c r="T84" s="186">
        <f>S84*H84</f>
        <v>0</v>
      </c>
      <c r="U84" s="37"/>
      <c r="V84" s="37"/>
      <c r="W84" s="37"/>
      <c r="X84" s="37"/>
      <c r="Y84" s="37"/>
      <c r="Z84" s="37"/>
      <c r="AA84" s="37"/>
      <c r="AB84" s="37"/>
      <c r="AC84" s="37"/>
      <c r="AD84" s="37"/>
      <c r="AE84" s="37"/>
      <c r="AR84" s="187" t="s">
        <v>630</v>
      </c>
      <c r="AT84" s="187" t="s">
        <v>167</v>
      </c>
      <c r="AU84" s="187" t="s">
        <v>87</v>
      </c>
      <c r="AY84" s="20" t="s">
        <v>165</v>
      </c>
      <c r="BE84" s="188">
        <f>IF(N84="základní",J84,0)</f>
        <v>0</v>
      </c>
      <c r="BF84" s="188">
        <f>IF(N84="snížená",J84,0)</f>
        <v>0</v>
      </c>
      <c r="BG84" s="188">
        <f>IF(N84="zákl. přenesená",J84,0)</f>
        <v>0</v>
      </c>
      <c r="BH84" s="188">
        <f>IF(N84="sníž. přenesená",J84,0)</f>
        <v>0</v>
      </c>
      <c r="BI84" s="188">
        <f>IF(N84="nulová",J84,0)</f>
        <v>0</v>
      </c>
      <c r="BJ84" s="20" t="s">
        <v>85</v>
      </c>
      <c r="BK84" s="188">
        <f>ROUND(I84*H84,2)</f>
        <v>0</v>
      </c>
      <c r="BL84" s="20" t="s">
        <v>630</v>
      </c>
      <c r="BM84" s="187" t="s">
        <v>4473</v>
      </c>
    </row>
    <row r="85" spans="1:65" s="2" customFormat="1" ht="19.5">
      <c r="A85" s="37"/>
      <c r="B85" s="38"/>
      <c r="C85" s="39"/>
      <c r="D85" s="189" t="s">
        <v>174</v>
      </c>
      <c r="E85" s="39"/>
      <c r="F85" s="190" t="s">
        <v>4474</v>
      </c>
      <c r="G85" s="39"/>
      <c r="H85" s="39"/>
      <c r="I85" s="191"/>
      <c r="J85" s="39"/>
      <c r="K85" s="39"/>
      <c r="L85" s="42"/>
      <c r="M85" s="192"/>
      <c r="N85" s="193"/>
      <c r="O85" s="67"/>
      <c r="P85" s="67"/>
      <c r="Q85" s="67"/>
      <c r="R85" s="67"/>
      <c r="S85" s="67"/>
      <c r="T85" s="68"/>
      <c r="U85" s="37"/>
      <c r="V85" s="37"/>
      <c r="W85" s="37"/>
      <c r="X85" s="37"/>
      <c r="Y85" s="37"/>
      <c r="Z85" s="37"/>
      <c r="AA85" s="37"/>
      <c r="AB85" s="37"/>
      <c r="AC85" s="37"/>
      <c r="AD85" s="37"/>
      <c r="AE85" s="37"/>
      <c r="AT85" s="20" t="s">
        <v>174</v>
      </c>
      <c r="AU85" s="20" t="s">
        <v>87</v>
      </c>
    </row>
    <row r="86" spans="1:65" s="13" customFormat="1" ht="11.25">
      <c r="B86" s="196"/>
      <c r="C86" s="197"/>
      <c r="D86" s="189" t="s">
        <v>178</v>
      </c>
      <c r="E86" s="198" t="s">
        <v>21</v>
      </c>
      <c r="F86" s="199" t="s">
        <v>4475</v>
      </c>
      <c r="G86" s="197"/>
      <c r="H86" s="200">
        <v>1</v>
      </c>
      <c r="I86" s="201"/>
      <c r="J86" s="197"/>
      <c r="K86" s="197"/>
      <c r="L86" s="202"/>
      <c r="M86" s="203"/>
      <c r="N86" s="204"/>
      <c r="O86" s="204"/>
      <c r="P86" s="204"/>
      <c r="Q86" s="204"/>
      <c r="R86" s="204"/>
      <c r="S86" s="204"/>
      <c r="T86" s="205"/>
      <c r="AT86" s="206" t="s">
        <v>178</v>
      </c>
      <c r="AU86" s="206" t="s">
        <v>87</v>
      </c>
      <c r="AV86" s="13" t="s">
        <v>87</v>
      </c>
      <c r="AW86" s="13" t="s">
        <v>38</v>
      </c>
      <c r="AX86" s="13" t="s">
        <v>77</v>
      </c>
      <c r="AY86" s="206" t="s">
        <v>165</v>
      </c>
    </row>
    <row r="87" spans="1:65" s="14" customFormat="1" ht="11.25">
      <c r="B87" s="207"/>
      <c r="C87" s="208"/>
      <c r="D87" s="189" t="s">
        <v>178</v>
      </c>
      <c r="E87" s="209" t="s">
        <v>21</v>
      </c>
      <c r="F87" s="210" t="s">
        <v>180</v>
      </c>
      <c r="G87" s="208"/>
      <c r="H87" s="211">
        <v>1</v>
      </c>
      <c r="I87" s="212"/>
      <c r="J87" s="208"/>
      <c r="K87" s="208"/>
      <c r="L87" s="213"/>
      <c r="M87" s="250"/>
      <c r="N87" s="251"/>
      <c r="O87" s="251"/>
      <c r="P87" s="251"/>
      <c r="Q87" s="251"/>
      <c r="R87" s="251"/>
      <c r="S87" s="251"/>
      <c r="T87" s="252"/>
      <c r="AT87" s="217" t="s">
        <v>178</v>
      </c>
      <c r="AU87" s="217" t="s">
        <v>87</v>
      </c>
      <c r="AV87" s="14" t="s">
        <v>172</v>
      </c>
      <c r="AW87" s="14" t="s">
        <v>38</v>
      </c>
      <c r="AX87" s="14" t="s">
        <v>85</v>
      </c>
      <c r="AY87" s="217" t="s">
        <v>165</v>
      </c>
    </row>
    <row r="88" spans="1:65" s="2" customFormat="1" ht="6.95" customHeight="1">
      <c r="A88" s="37"/>
      <c r="B88" s="50"/>
      <c r="C88" s="51"/>
      <c r="D88" s="51"/>
      <c r="E88" s="51"/>
      <c r="F88" s="51"/>
      <c r="G88" s="51"/>
      <c r="H88" s="51"/>
      <c r="I88" s="51"/>
      <c r="J88" s="51"/>
      <c r="K88" s="51"/>
      <c r="L88" s="42"/>
      <c r="M88" s="37"/>
      <c r="O88" s="37"/>
      <c r="P88" s="37"/>
      <c r="Q88" s="37"/>
      <c r="R88" s="37"/>
      <c r="S88" s="37"/>
      <c r="T88" s="37"/>
      <c r="U88" s="37"/>
      <c r="V88" s="37"/>
      <c r="W88" s="37"/>
      <c r="X88" s="37"/>
      <c r="Y88" s="37"/>
      <c r="Z88" s="37"/>
      <c r="AA88" s="37"/>
      <c r="AB88" s="37"/>
      <c r="AC88" s="37"/>
      <c r="AD88" s="37"/>
      <c r="AE88" s="37"/>
    </row>
  </sheetData>
  <sheetProtection algorithmName="SHA-512" hashValue="K6xWSXOFGPhZuhG0Ecv+0u1ZwSFTrzD+wUDZi093qBO0M457Rnin84jsLiEduwqxNd/ItdJ5aLiThFFrY0VIGw==" saltValue="7CxqYXg4e8GMhovFKvwXFMQrAz1kR75A92aHeRMugWDpsnnVIpNVPa4dHnETjQproKCzdyUubuTuZsAveTXqOQ==" spinCount="100000" sheet="1" objects="1" scenarios="1" formatColumns="0" formatRows="0" autoFilter="0"/>
  <autoFilter ref="C80:K87"/>
  <mergeCells count="9">
    <mergeCell ref="E50:H50"/>
    <mergeCell ref="E71:H71"/>
    <mergeCell ref="E73:H73"/>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88"/>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82"/>
      <c r="M2" s="382"/>
      <c r="N2" s="382"/>
      <c r="O2" s="382"/>
      <c r="P2" s="382"/>
      <c r="Q2" s="382"/>
      <c r="R2" s="382"/>
      <c r="S2" s="382"/>
      <c r="T2" s="382"/>
      <c r="U2" s="382"/>
      <c r="V2" s="382"/>
      <c r="AT2" s="20" t="s">
        <v>96</v>
      </c>
    </row>
    <row r="3" spans="1:46" s="1" customFormat="1" ht="6.95" customHeight="1">
      <c r="B3" s="104"/>
      <c r="C3" s="105"/>
      <c r="D3" s="105"/>
      <c r="E3" s="105"/>
      <c r="F3" s="105"/>
      <c r="G3" s="105"/>
      <c r="H3" s="105"/>
      <c r="I3" s="105"/>
      <c r="J3" s="105"/>
      <c r="K3" s="105"/>
      <c r="L3" s="23"/>
      <c r="AT3" s="20" t="s">
        <v>87</v>
      </c>
    </row>
    <row r="4" spans="1:46" s="1" customFormat="1" ht="24.95" customHeight="1">
      <c r="B4" s="23"/>
      <c r="D4" s="106" t="s">
        <v>109</v>
      </c>
      <c r="L4" s="23"/>
      <c r="M4" s="107" t="s">
        <v>10</v>
      </c>
      <c r="AT4" s="20" t="s">
        <v>4</v>
      </c>
    </row>
    <row r="5" spans="1:46" s="1" customFormat="1" ht="6.95" customHeight="1">
      <c r="B5" s="23"/>
      <c r="L5" s="23"/>
    </row>
    <row r="6" spans="1:46" s="1" customFormat="1" ht="12" customHeight="1">
      <c r="B6" s="23"/>
      <c r="D6" s="108" t="s">
        <v>16</v>
      </c>
      <c r="L6" s="23"/>
    </row>
    <row r="7" spans="1:46" s="1" customFormat="1" ht="16.5" customHeight="1">
      <c r="B7" s="23"/>
      <c r="E7" s="383" t="str">
        <f>'Rekapitulace stavby'!K6</f>
        <v>Gymnázium Jihlava - vestavba učeben v půdním prostoru</v>
      </c>
      <c r="F7" s="384"/>
      <c r="G7" s="384"/>
      <c r="H7" s="384"/>
      <c r="L7" s="23"/>
    </row>
    <row r="8" spans="1:46" s="2" customFormat="1" ht="12" customHeight="1">
      <c r="A8" s="37"/>
      <c r="B8" s="42"/>
      <c r="C8" s="37"/>
      <c r="D8" s="108" t="s">
        <v>110</v>
      </c>
      <c r="E8" s="37"/>
      <c r="F8" s="37"/>
      <c r="G8" s="37"/>
      <c r="H8" s="37"/>
      <c r="I8" s="37"/>
      <c r="J8" s="37"/>
      <c r="K8" s="37"/>
      <c r="L8" s="109"/>
      <c r="S8" s="37"/>
      <c r="T8" s="37"/>
      <c r="U8" s="37"/>
      <c r="V8" s="37"/>
      <c r="W8" s="37"/>
      <c r="X8" s="37"/>
      <c r="Y8" s="37"/>
      <c r="Z8" s="37"/>
      <c r="AA8" s="37"/>
      <c r="AB8" s="37"/>
      <c r="AC8" s="37"/>
      <c r="AD8" s="37"/>
      <c r="AE8" s="37"/>
    </row>
    <row r="9" spans="1:46" s="2" customFormat="1" ht="16.5" customHeight="1">
      <c r="A9" s="37"/>
      <c r="B9" s="42"/>
      <c r="C9" s="37"/>
      <c r="D9" s="37"/>
      <c r="E9" s="385" t="s">
        <v>4476</v>
      </c>
      <c r="F9" s="386"/>
      <c r="G9" s="386"/>
      <c r="H9" s="386"/>
      <c r="I9" s="37"/>
      <c r="J9" s="37"/>
      <c r="K9" s="37"/>
      <c r="L9" s="109"/>
      <c r="S9" s="37"/>
      <c r="T9" s="37"/>
      <c r="U9" s="37"/>
      <c r="V9" s="37"/>
      <c r="W9" s="37"/>
      <c r="X9" s="37"/>
      <c r="Y9" s="37"/>
      <c r="Z9" s="37"/>
      <c r="AA9" s="37"/>
      <c r="AB9" s="37"/>
      <c r="AC9" s="37"/>
      <c r="AD9" s="37"/>
      <c r="AE9" s="37"/>
    </row>
    <row r="10" spans="1:46" s="2" customFormat="1" ht="11.25">
      <c r="A10" s="37"/>
      <c r="B10" s="42"/>
      <c r="C10" s="37"/>
      <c r="D10" s="37"/>
      <c r="E10" s="37"/>
      <c r="F10" s="37"/>
      <c r="G10" s="37"/>
      <c r="H10" s="37"/>
      <c r="I10" s="37"/>
      <c r="J10" s="37"/>
      <c r="K10" s="37"/>
      <c r="L10" s="109"/>
      <c r="S10" s="37"/>
      <c r="T10" s="37"/>
      <c r="U10" s="37"/>
      <c r="V10" s="37"/>
      <c r="W10" s="37"/>
      <c r="X10" s="37"/>
      <c r="Y10" s="37"/>
      <c r="Z10" s="37"/>
      <c r="AA10" s="37"/>
      <c r="AB10" s="37"/>
      <c r="AC10" s="37"/>
      <c r="AD10" s="37"/>
      <c r="AE10" s="37"/>
    </row>
    <row r="11" spans="1:46" s="2" customFormat="1" ht="12" customHeight="1">
      <c r="A11" s="37"/>
      <c r="B11" s="42"/>
      <c r="C11" s="37"/>
      <c r="D11" s="108" t="s">
        <v>18</v>
      </c>
      <c r="E11" s="37"/>
      <c r="F11" s="110" t="s">
        <v>21</v>
      </c>
      <c r="G11" s="37"/>
      <c r="H11" s="37"/>
      <c r="I11" s="108" t="s">
        <v>20</v>
      </c>
      <c r="J11" s="110" t="s">
        <v>21</v>
      </c>
      <c r="K11" s="37"/>
      <c r="L11" s="109"/>
      <c r="S11" s="37"/>
      <c r="T11" s="37"/>
      <c r="U11" s="37"/>
      <c r="V11" s="37"/>
      <c r="W11" s="37"/>
      <c r="X11" s="37"/>
      <c r="Y11" s="37"/>
      <c r="Z11" s="37"/>
      <c r="AA11" s="37"/>
      <c r="AB11" s="37"/>
      <c r="AC11" s="37"/>
      <c r="AD11" s="37"/>
      <c r="AE11" s="37"/>
    </row>
    <row r="12" spans="1:46" s="2" customFormat="1" ht="12" customHeight="1">
      <c r="A12" s="37"/>
      <c r="B12" s="42"/>
      <c r="C12" s="37"/>
      <c r="D12" s="108" t="s">
        <v>22</v>
      </c>
      <c r="E12" s="37"/>
      <c r="F12" s="110" t="s">
        <v>23</v>
      </c>
      <c r="G12" s="37"/>
      <c r="H12" s="37"/>
      <c r="I12" s="108" t="s">
        <v>24</v>
      </c>
      <c r="J12" s="111" t="str">
        <f>'Rekapitulace stavby'!AN8</f>
        <v>26. 1. 2025</v>
      </c>
      <c r="K12" s="37"/>
      <c r="L12" s="109"/>
      <c r="S12" s="37"/>
      <c r="T12" s="37"/>
      <c r="U12" s="37"/>
      <c r="V12" s="37"/>
      <c r="W12" s="37"/>
      <c r="X12" s="37"/>
      <c r="Y12" s="37"/>
      <c r="Z12" s="37"/>
      <c r="AA12" s="37"/>
      <c r="AB12" s="37"/>
      <c r="AC12" s="37"/>
      <c r="AD12" s="37"/>
      <c r="AE12" s="37"/>
    </row>
    <row r="13" spans="1:46" s="2" customFormat="1" ht="10.9" customHeight="1">
      <c r="A13" s="37"/>
      <c r="B13" s="42"/>
      <c r="C13" s="37"/>
      <c r="D13" s="37"/>
      <c r="E13" s="37"/>
      <c r="F13" s="37"/>
      <c r="G13" s="37"/>
      <c r="H13" s="37"/>
      <c r="I13" s="37"/>
      <c r="J13" s="37"/>
      <c r="K13" s="37"/>
      <c r="L13" s="109"/>
      <c r="S13" s="37"/>
      <c r="T13" s="37"/>
      <c r="U13" s="37"/>
      <c r="V13" s="37"/>
      <c r="W13" s="37"/>
      <c r="X13" s="37"/>
      <c r="Y13" s="37"/>
      <c r="Z13" s="37"/>
      <c r="AA13" s="37"/>
      <c r="AB13" s="37"/>
      <c r="AC13" s="37"/>
      <c r="AD13" s="37"/>
      <c r="AE13" s="37"/>
    </row>
    <row r="14" spans="1:46" s="2" customFormat="1" ht="12" customHeight="1">
      <c r="A14" s="37"/>
      <c r="B14" s="42"/>
      <c r="C14" s="37"/>
      <c r="D14" s="108" t="s">
        <v>26</v>
      </c>
      <c r="E14" s="37"/>
      <c r="F14" s="37"/>
      <c r="G14" s="37"/>
      <c r="H14" s="37"/>
      <c r="I14" s="108" t="s">
        <v>27</v>
      </c>
      <c r="J14" s="110" t="s">
        <v>28</v>
      </c>
      <c r="K14" s="37"/>
      <c r="L14" s="109"/>
      <c r="S14" s="37"/>
      <c r="T14" s="37"/>
      <c r="U14" s="37"/>
      <c r="V14" s="37"/>
      <c r="W14" s="37"/>
      <c r="X14" s="37"/>
      <c r="Y14" s="37"/>
      <c r="Z14" s="37"/>
      <c r="AA14" s="37"/>
      <c r="AB14" s="37"/>
      <c r="AC14" s="37"/>
      <c r="AD14" s="37"/>
      <c r="AE14" s="37"/>
    </row>
    <row r="15" spans="1:46" s="2" customFormat="1" ht="18" customHeight="1">
      <c r="A15" s="37"/>
      <c r="B15" s="42"/>
      <c r="C15" s="37"/>
      <c r="D15" s="37"/>
      <c r="E15" s="110" t="s">
        <v>29</v>
      </c>
      <c r="F15" s="37"/>
      <c r="G15" s="37"/>
      <c r="H15" s="37"/>
      <c r="I15" s="108" t="s">
        <v>30</v>
      </c>
      <c r="J15" s="110" t="s">
        <v>31</v>
      </c>
      <c r="K15" s="37"/>
      <c r="L15" s="109"/>
      <c r="S15" s="37"/>
      <c r="T15" s="37"/>
      <c r="U15" s="37"/>
      <c r="V15" s="37"/>
      <c r="W15" s="37"/>
      <c r="X15" s="37"/>
      <c r="Y15" s="37"/>
      <c r="Z15" s="37"/>
      <c r="AA15" s="37"/>
      <c r="AB15" s="37"/>
      <c r="AC15" s="37"/>
      <c r="AD15" s="37"/>
      <c r="AE15" s="37"/>
    </row>
    <row r="16" spans="1:46" s="2" customFormat="1" ht="6.95" customHeight="1">
      <c r="A16" s="37"/>
      <c r="B16" s="42"/>
      <c r="C16" s="37"/>
      <c r="D16" s="37"/>
      <c r="E16" s="37"/>
      <c r="F16" s="37"/>
      <c r="G16" s="37"/>
      <c r="H16" s="37"/>
      <c r="I16" s="37"/>
      <c r="J16" s="37"/>
      <c r="K16" s="37"/>
      <c r="L16" s="109"/>
      <c r="S16" s="37"/>
      <c r="T16" s="37"/>
      <c r="U16" s="37"/>
      <c r="V16" s="37"/>
      <c r="W16" s="37"/>
      <c r="X16" s="37"/>
      <c r="Y16" s="37"/>
      <c r="Z16" s="37"/>
      <c r="AA16" s="37"/>
      <c r="AB16" s="37"/>
      <c r="AC16" s="37"/>
      <c r="AD16" s="37"/>
      <c r="AE16" s="37"/>
    </row>
    <row r="17" spans="1:31" s="2" customFormat="1" ht="12" customHeight="1">
      <c r="A17" s="37"/>
      <c r="B17" s="42"/>
      <c r="C17" s="37"/>
      <c r="D17" s="108" t="s">
        <v>32</v>
      </c>
      <c r="E17" s="37"/>
      <c r="F17" s="37"/>
      <c r="G17" s="37"/>
      <c r="H17" s="37"/>
      <c r="I17" s="108" t="s">
        <v>27</v>
      </c>
      <c r="J17" s="33" t="str">
        <f>'Rekapitulace stavby'!AN13</f>
        <v>Vyplň údaj</v>
      </c>
      <c r="K17" s="37"/>
      <c r="L17" s="109"/>
      <c r="S17" s="37"/>
      <c r="T17" s="37"/>
      <c r="U17" s="37"/>
      <c r="V17" s="37"/>
      <c r="W17" s="37"/>
      <c r="X17" s="37"/>
      <c r="Y17" s="37"/>
      <c r="Z17" s="37"/>
      <c r="AA17" s="37"/>
      <c r="AB17" s="37"/>
      <c r="AC17" s="37"/>
      <c r="AD17" s="37"/>
      <c r="AE17" s="37"/>
    </row>
    <row r="18" spans="1:31" s="2" customFormat="1" ht="18" customHeight="1">
      <c r="A18" s="37"/>
      <c r="B18" s="42"/>
      <c r="C18" s="37"/>
      <c r="D18" s="37"/>
      <c r="E18" s="387" t="str">
        <f>'Rekapitulace stavby'!E14</f>
        <v>Vyplň údaj</v>
      </c>
      <c r="F18" s="388"/>
      <c r="G18" s="388"/>
      <c r="H18" s="388"/>
      <c r="I18" s="108" t="s">
        <v>30</v>
      </c>
      <c r="J18" s="33" t="str">
        <f>'Rekapitulace stavby'!AN14</f>
        <v>Vyplň údaj</v>
      </c>
      <c r="K18" s="37"/>
      <c r="L18" s="109"/>
      <c r="S18" s="37"/>
      <c r="T18" s="37"/>
      <c r="U18" s="37"/>
      <c r="V18" s="37"/>
      <c r="W18" s="37"/>
      <c r="X18" s="37"/>
      <c r="Y18" s="37"/>
      <c r="Z18" s="37"/>
      <c r="AA18" s="37"/>
      <c r="AB18" s="37"/>
      <c r="AC18" s="37"/>
      <c r="AD18" s="37"/>
      <c r="AE18" s="37"/>
    </row>
    <row r="19" spans="1:31" s="2" customFormat="1" ht="6.95" customHeight="1">
      <c r="A19" s="37"/>
      <c r="B19" s="42"/>
      <c r="C19" s="37"/>
      <c r="D19" s="37"/>
      <c r="E19" s="37"/>
      <c r="F19" s="37"/>
      <c r="G19" s="37"/>
      <c r="H19" s="37"/>
      <c r="I19" s="37"/>
      <c r="J19" s="37"/>
      <c r="K19" s="37"/>
      <c r="L19" s="109"/>
      <c r="S19" s="37"/>
      <c r="T19" s="37"/>
      <c r="U19" s="37"/>
      <c r="V19" s="37"/>
      <c r="W19" s="37"/>
      <c r="X19" s="37"/>
      <c r="Y19" s="37"/>
      <c r="Z19" s="37"/>
      <c r="AA19" s="37"/>
      <c r="AB19" s="37"/>
      <c r="AC19" s="37"/>
      <c r="AD19" s="37"/>
      <c r="AE19" s="37"/>
    </row>
    <row r="20" spans="1:31" s="2" customFormat="1" ht="12" customHeight="1">
      <c r="A20" s="37"/>
      <c r="B20" s="42"/>
      <c r="C20" s="37"/>
      <c r="D20" s="108" t="s">
        <v>34</v>
      </c>
      <c r="E20" s="37"/>
      <c r="F20" s="37"/>
      <c r="G20" s="37"/>
      <c r="H20" s="37"/>
      <c r="I20" s="108" t="s">
        <v>27</v>
      </c>
      <c r="J20" s="110" t="s">
        <v>35</v>
      </c>
      <c r="K20" s="37"/>
      <c r="L20" s="109"/>
      <c r="S20" s="37"/>
      <c r="T20" s="37"/>
      <c r="U20" s="37"/>
      <c r="V20" s="37"/>
      <c r="W20" s="37"/>
      <c r="X20" s="37"/>
      <c r="Y20" s="37"/>
      <c r="Z20" s="37"/>
      <c r="AA20" s="37"/>
      <c r="AB20" s="37"/>
      <c r="AC20" s="37"/>
      <c r="AD20" s="37"/>
      <c r="AE20" s="37"/>
    </row>
    <row r="21" spans="1:31" s="2" customFormat="1" ht="18" customHeight="1">
      <c r="A21" s="37"/>
      <c r="B21" s="42"/>
      <c r="C21" s="37"/>
      <c r="D21" s="37"/>
      <c r="E21" s="110" t="s">
        <v>36</v>
      </c>
      <c r="F21" s="37"/>
      <c r="G21" s="37"/>
      <c r="H21" s="37"/>
      <c r="I21" s="108" t="s">
        <v>30</v>
      </c>
      <c r="J21" s="110" t="s">
        <v>37</v>
      </c>
      <c r="K21" s="37"/>
      <c r="L21" s="109"/>
      <c r="S21" s="37"/>
      <c r="T21" s="37"/>
      <c r="U21" s="37"/>
      <c r="V21" s="37"/>
      <c r="W21" s="37"/>
      <c r="X21" s="37"/>
      <c r="Y21" s="37"/>
      <c r="Z21" s="37"/>
      <c r="AA21" s="37"/>
      <c r="AB21" s="37"/>
      <c r="AC21" s="37"/>
      <c r="AD21" s="37"/>
      <c r="AE21" s="37"/>
    </row>
    <row r="22" spans="1:31" s="2" customFormat="1" ht="6.95" customHeight="1">
      <c r="A22" s="37"/>
      <c r="B22" s="42"/>
      <c r="C22" s="37"/>
      <c r="D22" s="37"/>
      <c r="E22" s="37"/>
      <c r="F22" s="37"/>
      <c r="G22" s="37"/>
      <c r="H22" s="37"/>
      <c r="I22" s="37"/>
      <c r="J22" s="37"/>
      <c r="K22" s="37"/>
      <c r="L22" s="109"/>
      <c r="S22" s="37"/>
      <c r="T22" s="37"/>
      <c r="U22" s="37"/>
      <c r="V22" s="37"/>
      <c r="W22" s="37"/>
      <c r="X22" s="37"/>
      <c r="Y22" s="37"/>
      <c r="Z22" s="37"/>
      <c r="AA22" s="37"/>
      <c r="AB22" s="37"/>
      <c r="AC22" s="37"/>
      <c r="AD22" s="37"/>
      <c r="AE22" s="37"/>
    </row>
    <row r="23" spans="1:31" s="2" customFormat="1" ht="12" customHeight="1">
      <c r="A23" s="37"/>
      <c r="B23" s="42"/>
      <c r="C23" s="37"/>
      <c r="D23" s="108" t="s">
        <v>39</v>
      </c>
      <c r="E23" s="37"/>
      <c r="F23" s="37"/>
      <c r="G23" s="37"/>
      <c r="H23" s="37"/>
      <c r="I23" s="108" t="s">
        <v>27</v>
      </c>
      <c r="J23" s="110" t="str">
        <f>IF('Rekapitulace stavby'!AN19="","",'Rekapitulace stavby'!AN19)</f>
        <v/>
      </c>
      <c r="K23" s="37"/>
      <c r="L23" s="109"/>
      <c r="S23" s="37"/>
      <c r="T23" s="37"/>
      <c r="U23" s="37"/>
      <c r="V23" s="37"/>
      <c r="W23" s="37"/>
      <c r="X23" s="37"/>
      <c r="Y23" s="37"/>
      <c r="Z23" s="37"/>
      <c r="AA23" s="37"/>
      <c r="AB23" s="37"/>
      <c r="AC23" s="37"/>
      <c r="AD23" s="37"/>
      <c r="AE23" s="37"/>
    </row>
    <row r="24" spans="1:31" s="2" customFormat="1" ht="18" customHeight="1">
      <c r="A24" s="37"/>
      <c r="B24" s="42"/>
      <c r="C24" s="37"/>
      <c r="D24" s="37"/>
      <c r="E24" s="110" t="str">
        <f>IF('Rekapitulace stavby'!E20="","",'Rekapitulace stavby'!E20)</f>
        <v xml:space="preserve"> </v>
      </c>
      <c r="F24" s="37"/>
      <c r="G24" s="37"/>
      <c r="H24" s="37"/>
      <c r="I24" s="108" t="s">
        <v>30</v>
      </c>
      <c r="J24" s="110" t="str">
        <f>IF('Rekapitulace stavby'!AN20="","",'Rekapitulace stavby'!AN20)</f>
        <v/>
      </c>
      <c r="K24" s="37"/>
      <c r="L24" s="109"/>
      <c r="S24" s="37"/>
      <c r="T24" s="37"/>
      <c r="U24" s="37"/>
      <c r="V24" s="37"/>
      <c r="W24" s="37"/>
      <c r="X24" s="37"/>
      <c r="Y24" s="37"/>
      <c r="Z24" s="37"/>
      <c r="AA24" s="37"/>
      <c r="AB24" s="37"/>
      <c r="AC24" s="37"/>
      <c r="AD24" s="37"/>
      <c r="AE24" s="37"/>
    </row>
    <row r="25" spans="1:31" s="2" customFormat="1" ht="6.95" customHeight="1">
      <c r="A25" s="37"/>
      <c r="B25" s="42"/>
      <c r="C25" s="37"/>
      <c r="D25" s="37"/>
      <c r="E25" s="37"/>
      <c r="F25" s="37"/>
      <c r="G25" s="37"/>
      <c r="H25" s="37"/>
      <c r="I25" s="37"/>
      <c r="J25" s="37"/>
      <c r="K25" s="37"/>
      <c r="L25" s="109"/>
      <c r="S25" s="37"/>
      <c r="T25" s="37"/>
      <c r="U25" s="37"/>
      <c r="V25" s="37"/>
      <c r="W25" s="37"/>
      <c r="X25" s="37"/>
      <c r="Y25" s="37"/>
      <c r="Z25" s="37"/>
      <c r="AA25" s="37"/>
      <c r="AB25" s="37"/>
      <c r="AC25" s="37"/>
      <c r="AD25" s="37"/>
      <c r="AE25" s="37"/>
    </row>
    <row r="26" spans="1:31" s="2" customFormat="1" ht="12" customHeight="1">
      <c r="A26" s="37"/>
      <c r="B26" s="42"/>
      <c r="C26" s="37"/>
      <c r="D26" s="108" t="s">
        <v>41</v>
      </c>
      <c r="E26" s="37"/>
      <c r="F26" s="37"/>
      <c r="G26" s="37"/>
      <c r="H26" s="37"/>
      <c r="I26" s="37"/>
      <c r="J26" s="37"/>
      <c r="K26" s="37"/>
      <c r="L26" s="109"/>
      <c r="S26" s="37"/>
      <c r="T26" s="37"/>
      <c r="U26" s="37"/>
      <c r="V26" s="37"/>
      <c r="W26" s="37"/>
      <c r="X26" s="37"/>
      <c r="Y26" s="37"/>
      <c r="Z26" s="37"/>
      <c r="AA26" s="37"/>
      <c r="AB26" s="37"/>
      <c r="AC26" s="37"/>
      <c r="AD26" s="37"/>
      <c r="AE26" s="37"/>
    </row>
    <row r="27" spans="1:31" s="8" customFormat="1" ht="16.5" customHeight="1">
      <c r="A27" s="112"/>
      <c r="B27" s="113"/>
      <c r="C27" s="112"/>
      <c r="D27" s="112"/>
      <c r="E27" s="389" t="s">
        <v>21</v>
      </c>
      <c r="F27" s="389"/>
      <c r="G27" s="389"/>
      <c r="H27" s="389"/>
      <c r="I27" s="112"/>
      <c r="J27" s="112"/>
      <c r="K27" s="112"/>
      <c r="L27" s="114"/>
      <c r="S27" s="112"/>
      <c r="T27" s="112"/>
      <c r="U27" s="112"/>
      <c r="V27" s="112"/>
      <c r="W27" s="112"/>
      <c r="X27" s="112"/>
      <c r="Y27" s="112"/>
      <c r="Z27" s="112"/>
      <c r="AA27" s="112"/>
      <c r="AB27" s="112"/>
      <c r="AC27" s="112"/>
      <c r="AD27" s="112"/>
      <c r="AE27" s="112"/>
    </row>
    <row r="28" spans="1:31" s="2" customFormat="1" ht="6.95" customHeight="1">
      <c r="A28" s="37"/>
      <c r="B28" s="42"/>
      <c r="C28" s="37"/>
      <c r="D28" s="37"/>
      <c r="E28" s="37"/>
      <c r="F28" s="37"/>
      <c r="G28" s="37"/>
      <c r="H28" s="37"/>
      <c r="I28" s="37"/>
      <c r="J28" s="37"/>
      <c r="K28" s="37"/>
      <c r="L28" s="109"/>
      <c r="S28" s="37"/>
      <c r="T28" s="37"/>
      <c r="U28" s="37"/>
      <c r="V28" s="37"/>
      <c r="W28" s="37"/>
      <c r="X28" s="37"/>
      <c r="Y28" s="37"/>
      <c r="Z28" s="37"/>
      <c r="AA28" s="37"/>
      <c r="AB28" s="37"/>
      <c r="AC28" s="37"/>
      <c r="AD28" s="37"/>
      <c r="AE28" s="37"/>
    </row>
    <row r="29" spans="1:31" s="2" customFormat="1" ht="6.95" customHeight="1">
      <c r="A29" s="37"/>
      <c r="B29" s="42"/>
      <c r="C29" s="37"/>
      <c r="D29" s="115"/>
      <c r="E29" s="115"/>
      <c r="F29" s="115"/>
      <c r="G29" s="115"/>
      <c r="H29" s="115"/>
      <c r="I29" s="115"/>
      <c r="J29" s="115"/>
      <c r="K29" s="115"/>
      <c r="L29" s="109"/>
      <c r="S29" s="37"/>
      <c r="T29" s="37"/>
      <c r="U29" s="37"/>
      <c r="V29" s="37"/>
      <c r="W29" s="37"/>
      <c r="X29" s="37"/>
      <c r="Y29" s="37"/>
      <c r="Z29" s="37"/>
      <c r="AA29" s="37"/>
      <c r="AB29" s="37"/>
      <c r="AC29" s="37"/>
      <c r="AD29" s="37"/>
      <c r="AE29" s="37"/>
    </row>
    <row r="30" spans="1:31" s="2" customFormat="1" ht="25.35" customHeight="1">
      <c r="A30" s="37"/>
      <c r="B30" s="42"/>
      <c r="C30" s="37"/>
      <c r="D30" s="116" t="s">
        <v>43</v>
      </c>
      <c r="E30" s="37"/>
      <c r="F30" s="37"/>
      <c r="G30" s="37"/>
      <c r="H30" s="37"/>
      <c r="I30" s="37"/>
      <c r="J30" s="117">
        <f>ROUND(J81, 2)</f>
        <v>0</v>
      </c>
      <c r="K30" s="37"/>
      <c r="L30" s="109"/>
      <c r="S30" s="37"/>
      <c r="T30" s="37"/>
      <c r="U30" s="37"/>
      <c r="V30" s="37"/>
      <c r="W30" s="37"/>
      <c r="X30" s="37"/>
      <c r="Y30" s="37"/>
      <c r="Z30" s="37"/>
      <c r="AA30" s="37"/>
      <c r="AB30" s="37"/>
      <c r="AC30" s="37"/>
      <c r="AD30" s="37"/>
      <c r="AE30" s="37"/>
    </row>
    <row r="31" spans="1:31" s="2" customFormat="1" ht="6.95" customHeight="1">
      <c r="A31" s="37"/>
      <c r="B31" s="42"/>
      <c r="C31" s="37"/>
      <c r="D31" s="115"/>
      <c r="E31" s="115"/>
      <c r="F31" s="115"/>
      <c r="G31" s="115"/>
      <c r="H31" s="115"/>
      <c r="I31" s="115"/>
      <c r="J31" s="115"/>
      <c r="K31" s="115"/>
      <c r="L31" s="109"/>
      <c r="S31" s="37"/>
      <c r="T31" s="37"/>
      <c r="U31" s="37"/>
      <c r="V31" s="37"/>
      <c r="W31" s="37"/>
      <c r="X31" s="37"/>
      <c r="Y31" s="37"/>
      <c r="Z31" s="37"/>
      <c r="AA31" s="37"/>
      <c r="AB31" s="37"/>
      <c r="AC31" s="37"/>
      <c r="AD31" s="37"/>
      <c r="AE31" s="37"/>
    </row>
    <row r="32" spans="1:31" s="2" customFormat="1" ht="14.45" customHeight="1">
      <c r="A32" s="37"/>
      <c r="B32" s="42"/>
      <c r="C32" s="37"/>
      <c r="D32" s="37"/>
      <c r="E32" s="37"/>
      <c r="F32" s="118" t="s">
        <v>45</v>
      </c>
      <c r="G32" s="37"/>
      <c r="H32" s="37"/>
      <c r="I32" s="118" t="s">
        <v>44</v>
      </c>
      <c r="J32" s="118" t="s">
        <v>46</v>
      </c>
      <c r="K32" s="37"/>
      <c r="L32" s="109"/>
      <c r="S32" s="37"/>
      <c r="T32" s="37"/>
      <c r="U32" s="37"/>
      <c r="V32" s="37"/>
      <c r="W32" s="37"/>
      <c r="X32" s="37"/>
      <c r="Y32" s="37"/>
      <c r="Z32" s="37"/>
      <c r="AA32" s="37"/>
      <c r="AB32" s="37"/>
      <c r="AC32" s="37"/>
      <c r="AD32" s="37"/>
      <c r="AE32" s="37"/>
    </row>
    <row r="33" spans="1:31" s="2" customFormat="1" ht="14.45" customHeight="1">
      <c r="A33" s="37"/>
      <c r="B33" s="42"/>
      <c r="C33" s="37"/>
      <c r="D33" s="119" t="s">
        <v>47</v>
      </c>
      <c r="E33" s="108" t="s">
        <v>48</v>
      </c>
      <c r="F33" s="120">
        <f>ROUND((SUM(BE81:BE87)),  2)</f>
        <v>0</v>
      </c>
      <c r="G33" s="37"/>
      <c r="H33" s="37"/>
      <c r="I33" s="121">
        <v>0.21</v>
      </c>
      <c r="J33" s="120">
        <f>ROUND(((SUM(BE81:BE87))*I33),  2)</f>
        <v>0</v>
      </c>
      <c r="K33" s="37"/>
      <c r="L33" s="109"/>
      <c r="S33" s="37"/>
      <c r="T33" s="37"/>
      <c r="U33" s="37"/>
      <c r="V33" s="37"/>
      <c r="W33" s="37"/>
      <c r="X33" s="37"/>
      <c r="Y33" s="37"/>
      <c r="Z33" s="37"/>
      <c r="AA33" s="37"/>
      <c r="AB33" s="37"/>
      <c r="AC33" s="37"/>
      <c r="AD33" s="37"/>
      <c r="AE33" s="37"/>
    </row>
    <row r="34" spans="1:31" s="2" customFormat="1" ht="14.45" customHeight="1">
      <c r="A34" s="37"/>
      <c r="B34" s="42"/>
      <c r="C34" s="37"/>
      <c r="D34" s="37"/>
      <c r="E34" s="108" t="s">
        <v>49</v>
      </c>
      <c r="F34" s="120">
        <f>ROUND((SUM(BF81:BF87)),  2)</f>
        <v>0</v>
      </c>
      <c r="G34" s="37"/>
      <c r="H34" s="37"/>
      <c r="I34" s="121">
        <v>0.12</v>
      </c>
      <c r="J34" s="120">
        <f>ROUND(((SUM(BF81:BF87))*I34),  2)</f>
        <v>0</v>
      </c>
      <c r="K34" s="37"/>
      <c r="L34" s="109"/>
      <c r="S34" s="37"/>
      <c r="T34" s="37"/>
      <c r="U34" s="37"/>
      <c r="V34" s="37"/>
      <c r="W34" s="37"/>
      <c r="X34" s="37"/>
      <c r="Y34" s="37"/>
      <c r="Z34" s="37"/>
      <c r="AA34" s="37"/>
      <c r="AB34" s="37"/>
      <c r="AC34" s="37"/>
      <c r="AD34" s="37"/>
      <c r="AE34" s="37"/>
    </row>
    <row r="35" spans="1:31" s="2" customFormat="1" ht="14.45" hidden="1" customHeight="1">
      <c r="A35" s="37"/>
      <c r="B35" s="42"/>
      <c r="C35" s="37"/>
      <c r="D35" s="37"/>
      <c r="E35" s="108" t="s">
        <v>50</v>
      </c>
      <c r="F35" s="120">
        <f>ROUND((SUM(BG81:BG87)),  2)</f>
        <v>0</v>
      </c>
      <c r="G35" s="37"/>
      <c r="H35" s="37"/>
      <c r="I35" s="121">
        <v>0.21</v>
      </c>
      <c r="J35" s="120">
        <f>0</f>
        <v>0</v>
      </c>
      <c r="K35" s="37"/>
      <c r="L35" s="109"/>
      <c r="S35" s="37"/>
      <c r="T35" s="37"/>
      <c r="U35" s="37"/>
      <c r="V35" s="37"/>
      <c r="W35" s="37"/>
      <c r="X35" s="37"/>
      <c r="Y35" s="37"/>
      <c r="Z35" s="37"/>
      <c r="AA35" s="37"/>
      <c r="AB35" s="37"/>
      <c r="AC35" s="37"/>
      <c r="AD35" s="37"/>
      <c r="AE35" s="37"/>
    </row>
    <row r="36" spans="1:31" s="2" customFormat="1" ht="14.45" hidden="1" customHeight="1">
      <c r="A36" s="37"/>
      <c r="B36" s="42"/>
      <c r="C36" s="37"/>
      <c r="D36" s="37"/>
      <c r="E36" s="108" t="s">
        <v>51</v>
      </c>
      <c r="F36" s="120">
        <f>ROUND((SUM(BH81:BH87)),  2)</f>
        <v>0</v>
      </c>
      <c r="G36" s="37"/>
      <c r="H36" s="37"/>
      <c r="I36" s="121">
        <v>0.12</v>
      </c>
      <c r="J36" s="120">
        <f>0</f>
        <v>0</v>
      </c>
      <c r="K36" s="37"/>
      <c r="L36" s="109"/>
      <c r="S36" s="37"/>
      <c r="T36" s="37"/>
      <c r="U36" s="37"/>
      <c r="V36" s="37"/>
      <c r="W36" s="37"/>
      <c r="X36" s="37"/>
      <c r="Y36" s="37"/>
      <c r="Z36" s="37"/>
      <c r="AA36" s="37"/>
      <c r="AB36" s="37"/>
      <c r="AC36" s="37"/>
      <c r="AD36" s="37"/>
      <c r="AE36" s="37"/>
    </row>
    <row r="37" spans="1:31" s="2" customFormat="1" ht="14.45" hidden="1" customHeight="1">
      <c r="A37" s="37"/>
      <c r="B37" s="42"/>
      <c r="C37" s="37"/>
      <c r="D37" s="37"/>
      <c r="E37" s="108" t="s">
        <v>52</v>
      </c>
      <c r="F37" s="120">
        <f>ROUND((SUM(BI81:BI87)),  2)</f>
        <v>0</v>
      </c>
      <c r="G37" s="37"/>
      <c r="H37" s="37"/>
      <c r="I37" s="121">
        <v>0</v>
      </c>
      <c r="J37" s="120">
        <f>0</f>
        <v>0</v>
      </c>
      <c r="K37" s="37"/>
      <c r="L37" s="109"/>
      <c r="S37" s="37"/>
      <c r="T37" s="37"/>
      <c r="U37" s="37"/>
      <c r="V37" s="37"/>
      <c r="W37" s="37"/>
      <c r="X37" s="37"/>
      <c r="Y37" s="37"/>
      <c r="Z37" s="37"/>
      <c r="AA37" s="37"/>
      <c r="AB37" s="37"/>
      <c r="AC37" s="37"/>
      <c r="AD37" s="37"/>
      <c r="AE37" s="37"/>
    </row>
    <row r="38" spans="1:31" s="2" customFormat="1" ht="6.95" customHeight="1">
      <c r="A38" s="37"/>
      <c r="B38" s="42"/>
      <c r="C38" s="37"/>
      <c r="D38" s="37"/>
      <c r="E38" s="37"/>
      <c r="F38" s="37"/>
      <c r="G38" s="37"/>
      <c r="H38" s="37"/>
      <c r="I38" s="37"/>
      <c r="J38" s="37"/>
      <c r="K38" s="37"/>
      <c r="L38" s="109"/>
      <c r="S38" s="37"/>
      <c r="T38" s="37"/>
      <c r="U38" s="37"/>
      <c r="V38" s="37"/>
      <c r="W38" s="37"/>
      <c r="X38" s="37"/>
      <c r="Y38" s="37"/>
      <c r="Z38" s="37"/>
      <c r="AA38" s="37"/>
      <c r="AB38" s="37"/>
      <c r="AC38" s="37"/>
      <c r="AD38" s="37"/>
      <c r="AE38" s="37"/>
    </row>
    <row r="39" spans="1:31" s="2" customFormat="1" ht="25.35" customHeight="1">
      <c r="A39" s="37"/>
      <c r="B39" s="42"/>
      <c r="C39" s="122"/>
      <c r="D39" s="123" t="s">
        <v>53</v>
      </c>
      <c r="E39" s="124"/>
      <c r="F39" s="124"/>
      <c r="G39" s="125" t="s">
        <v>54</v>
      </c>
      <c r="H39" s="126" t="s">
        <v>55</v>
      </c>
      <c r="I39" s="124"/>
      <c r="J39" s="127">
        <f>SUM(J30:J37)</f>
        <v>0</v>
      </c>
      <c r="K39" s="128"/>
      <c r="L39" s="109"/>
      <c r="S39" s="37"/>
      <c r="T39" s="37"/>
      <c r="U39" s="37"/>
      <c r="V39" s="37"/>
      <c r="W39" s="37"/>
      <c r="X39" s="37"/>
      <c r="Y39" s="37"/>
      <c r="Z39" s="37"/>
      <c r="AA39" s="37"/>
      <c r="AB39" s="37"/>
      <c r="AC39" s="37"/>
      <c r="AD39" s="37"/>
      <c r="AE39" s="37"/>
    </row>
    <row r="40" spans="1:31" s="2" customFormat="1" ht="14.45" customHeight="1">
      <c r="A40" s="37"/>
      <c r="B40" s="129"/>
      <c r="C40" s="130"/>
      <c r="D40" s="130"/>
      <c r="E40" s="130"/>
      <c r="F40" s="130"/>
      <c r="G40" s="130"/>
      <c r="H40" s="130"/>
      <c r="I40" s="130"/>
      <c r="J40" s="130"/>
      <c r="K40" s="130"/>
      <c r="L40" s="109"/>
      <c r="S40" s="37"/>
      <c r="T40" s="37"/>
      <c r="U40" s="37"/>
      <c r="V40" s="37"/>
      <c r="W40" s="37"/>
      <c r="X40" s="37"/>
      <c r="Y40" s="37"/>
      <c r="Z40" s="37"/>
      <c r="AA40" s="37"/>
      <c r="AB40" s="37"/>
      <c r="AC40" s="37"/>
      <c r="AD40" s="37"/>
      <c r="AE40" s="37"/>
    </row>
    <row r="44" spans="1:31" s="2" customFormat="1" ht="6.95" customHeight="1">
      <c r="A44" s="37"/>
      <c r="B44" s="131"/>
      <c r="C44" s="132"/>
      <c r="D44" s="132"/>
      <c r="E44" s="132"/>
      <c r="F44" s="132"/>
      <c r="G44" s="132"/>
      <c r="H44" s="132"/>
      <c r="I44" s="132"/>
      <c r="J44" s="132"/>
      <c r="K44" s="132"/>
      <c r="L44" s="109"/>
      <c r="S44" s="37"/>
      <c r="T44" s="37"/>
      <c r="U44" s="37"/>
      <c r="V44" s="37"/>
      <c r="W44" s="37"/>
      <c r="X44" s="37"/>
      <c r="Y44" s="37"/>
      <c r="Z44" s="37"/>
      <c r="AA44" s="37"/>
      <c r="AB44" s="37"/>
      <c r="AC44" s="37"/>
      <c r="AD44" s="37"/>
      <c r="AE44" s="37"/>
    </row>
    <row r="45" spans="1:31" s="2" customFormat="1" ht="24.95" customHeight="1">
      <c r="A45" s="37"/>
      <c r="B45" s="38"/>
      <c r="C45" s="26" t="s">
        <v>112</v>
      </c>
      <c r="D45" s="39"/>
      <c r="E45" s="39"/>
      <c r="F45" s="39"/>
      <c r="G45" s="39"/>
      <c r="H45" s="39"/>
      <c r="I45" s="39"/>
      <c r="J45" s="39"/>
      <c r="K45" s="39"/>
      <c r="L45" s="109"/>
      <c r="S45" s="37"/>
      <c r="T45" s="37"/>
      <c r="U45" s="37"/>
      <c r="V45" s="37"/>
      <c r="W45" s="37"/>
      <c r="X45" s="37"/>
      <c r="Y45" s="37"/>
      <c r="Z45" s="37"/>
      <c r="AA45" s="37"/>
      <c r="AB45" s="37"/>
      <c r="AC45" s="37"/>
      <c r="AD45" s="37"/>
      <c r="AE45" s="37"/>
    </row>
    <row r="46" spans="1:31" s="2" customFormat="1" ht="6.95" customHeight="1">
      <c r="A46" s="37"/>
      <c r="B46" s="38"/>
      <c r="C46" s="39"/>
      <c r="D46" s="39"/>
      <c r="E46" s="39"/>
      <c r="F46" s="39"/>
      <c r="G46" s="39"/>
      <c r="H46" s="39"/>
      <c r="I46" s="39"/>
      <c r="J46" s="39"/>
      <c r="K46" s="39"/>
      <c r="L46" s="109"/>
      <c r="S46" s="37"/>
      <c r="T46" s="37"/>
      <c r="U46" s="37"/>
      <c r="V46" s="37"/>
      <c r="W46" s="37"/>
      <c r="X46" s="37"/>
      <c r="Y46" s="37"/>
      <c r="Z46" s="37"/>
      <c r="AA46" s="37"/>
      <c r="AB46" s="37"/>
      <c r="AC46" s="37"/>
      <c r="AD46" s="37"/>
      <c r="AE46" s="37"/>
    </row>
    <row r="47" spans="1:31" s="2" customFormat="1" ht="12" customHeight="1">
      <c r="A47" s="37"/>
      <c r="B47" s="38"/>
      <c r="C47" s="32" t="s">
        <v>16</v>
      </c>
      <c r="D47" s="39"/>
      <c r="E47" s="39"/>
      <c r="F47" s="39"/>
      <c r="G47" s="39"/>
      <c r="H47" s="39"/>
      <c r="I47" s="39"/>
      <c r="J47" s="39"/>
      <c r="K47" s="39"/>
      <c r="L47" s="109"/>
      <c r="S47" s="37"/>
      <c r="T47" s="37"/>
      <c r="U47" s="37"/>
      <c r="V47" s="37"/>
      <c r="W47" s="37"/>
      <c r="X47" s="37"/>
      <c r="Y47" s="37"/>
      <c r="Z47" s="37"/>
      <c r="AA47" s="37"/>
      <c r="AB47" s="37"/>
      <c r="AC47" s="37"/>
      <c r="AD47" s="37"/>
      <c r="AE47" s="37"/>
    </row>
    <row r="48" spans="1:31" s="2" customFormat="1" ht="16.5" customHeight="1">
      <c r="A48" s="37"/>
      <c r="B48" s="38"/>
      <c r="C48" s="39"/>
      <c r="D48" s="39"/>
      <c r="E48" s="390" t="str">
        <f>E7</f>
        <v>Gymnázium Jihlava - vestavba učeben v půdním prostoru</v>
      </c>
      <c r="F48" s="391"/>
      <c r="G48" s="391"/>
      <c r="H48" s="391"/>
      <c r="I48" s="39"/>
      <c r="J48" s="39"/>
      <c r="K48" s="39"/>
      <c r="L48" s="109"/>
      <c r="S48" s="37"/>
      <c r="T48" s="37"/>
      <c r="U48" s="37"/>
      <c r="V48" s="37"/>
      <c r="W48" s="37"/>
      <c r="X48" s="37"/>
      <c r="Y48" s="37"/>
      <c r="Z48" s="37"/>
      <c r="AA48" s="37"/>
      <c r="AB48" s="37"/>
      <c r="AC48" s="37"/>
      <c r="AD48" s="37"/>
      <c r="AE48" s="37"/>
    </row>
    <row r="49" spans="1:47" s="2" customFormat="1" ht="12" customHeight="1">
      <c r="A49" s="37"/>
      <c r="B49" s="38"/>
      <c r="C49" s="32" t="s">
        <v>110</v>
      </c>
      <c r="D49" s="39"/>
      <c r="E49" s="39"/>
      <c r="F49" s="39"/>
      <c r="G49" s="39"/>
      <c r="H49" s="39"/>
      <c r="I49" s="39"/>
      <c r="J49" s="39"/>
      <c r="K49" s="39"/>
      <c r="L49" s="109"/>
      <c r="S49" s="37"/>
      <c r="T49" s="37"/>
      <c r="U49" s="37"/>
      <c r="V49" s="37"/>
      <c r="W49" s="37"/>
      <c r="X49" s="37"/>
      <c r="Y49" s="37"/>
      <c r="Z49" s="37"/>
      <c r="AA49" s="37"/>
      <c r="AB49" s="37"/>
      <c r="AC49" s="37"/>
      <c r="AD49" s="37"/>
      <c r="AE49" s="37"/>
    </row>
    <row r="50" spans="1:47" s="2" customFormat="1" ht="16.5" customHeight="1">
      <c r="A50" s="37"/>
      <c r="B50" s="38"/>
      <c r="C50" s="39"/>
      <c r="D50" s="39"/>
      <c r="E50" s="343" t="str">
        <f>E9</f>
        <v>D.1.4.3 - Vytápění a chlazení</v>
      </c>
      <c r="F50" s="392"/>
      <c r="G50" s="392"/>
      <c r="H50" s="392"/>
      <c r="I50" s="39"/>
      <c r="J50" s="39"/>
      <c r="K50" s="39"/>
      <c r="L50" s="109"/>
      <c r="S50" s="37"/>
      <c r="T50" s="37"/>
      <c r="U50" s="37"/>
      <c r="V50" s="37"/>
      <c r="W50" s="37"/>
      <c r="X50" s="37"/>
      <c r="Y50" s="37"/>
      <c r="Z50" s="37"/>
      <c r="AA50" s="37"/>
      <c r="AB50" s="37"/>
      <c r="AC50" s="37"/>
      <c r="AD50" s="37"/>
      <c r="AE50" s="37"/>
    </row>
    <row r="51" spans="1:47" s="2" customFormat="1" ht="6.95" customHeight="1">
      <c r="A51" s="37"/>
      <c r="B51" s="38"/>
      <c r="C51" s="39"/>
      <c r="D51" s="39"/>
      <c r="E51" s="39"/>
      <c r="F51" s="39"/>
      <c r="G51" s="39"/>
      <c r="H51" s="39"/>
      <c r="I51" s="39"/>
      <c r="J51" s="39"/>
      <c r="K51" s="39"/>
      <c r="L51" s="109"/>
      <c r="S51" s="37"/>
      <c r="T51" s="37"/>
      <c r="U51" s="37"/>
      <c r="V51" s="37"/>
      <c r="W51" s="37"/>
      <c r="X51" s="37"/>
      <c r="Y51" s="37"/>
      <c r="Z51" s="37"/>
      <c r="AA51" s="37"/>
      <c r="AB51" s="37"/>
      <c r="AC51" s="37"/>
      <c r="AD51" s="37"/>
      <c r="AE51" s="37"/>
    </row>
    <row r="52" spans="1:47" s="2" customFormat="1" ht="12" customHeight="1">
      <c r="A52" s="37"/>
      <c r="B52" s="38"/>
      <c r="C52" s="32" t="s">
        <v>22</v>
      </c>
      <c r="D52" s="39"/>
      <c r="E52" s="39"/>
      <c r="F52" s="30" t="str">
        <f>F12</f>
        <v>Jihlava</v>
      </c>
      <c r="G52" s="39"/>
      <c r="H52" s="39"/>
      <c r="I52" s="32" t="s">
        <v>24</v>
      </c>
      <c r="J52" s="62" t="str">
        <f>IF(J12="","",J12)</f>
        <v>26. 1. 2025</v>
      </c>
      <c r="K52" s="39"/>
      <c r="L52" s="109"/>
      <c r="S52" s="37"/>
      <c r="T52" s="37"/>
      <c r="U52" s="37"/>
      <c r="V52" s="37"/>
      <c r="W52" s="37"/>
      <c r="X52" s="37"/>
      <c r="Y52" s="37"/>
      <c r="Z52" s="37"/>
      <c r="AA52" s="37"/>
      <c r="AB52" s="37"/>
      <c r="AC52" s="37"/>
      <c r="AD52" s="37"/>
      <c r="AE52" s="37"/>
    </row>
    <row r="53" spans="1:47" s="2" customFormat="1" ht="6.95" customHeight="1">
      <c r="A53" s="37"/>
      <c r="B53" s="38"/>
      <c r="C53" s="39"/>
      <c r="D53" s="39"/>
      <c r="E53" s="39"/>
      <c r="F53" s="39"/>
      <c r="G53" s="39"/>
      <c r="H53" s="39"/>
      <c r="I53" s="39"/>
      <c r="J53" s="39"/>
      <c r="K53" s="39"/>
      <c r="L53" s="109"/>
      <c r="S53" s="37"/>
      <c r="T53" s="37"/>
      <c r="U53" s="37"/>
      <c r="V53" s="37"/>
      <c r="W53" s="37"/>
      <c r="X53" s="37"/>
      <c r="Y53" s="37"/>
      <c r="Z53" s="37"/>
      <c r="AA53" s="37"/>
      <c r="AB53" s="37"/>
      <c r="AC53" s="37"/>
      <c r="AD53" s="37"/>
      <c r="AE53" s="37"/>
    </row>
    <row r="54" spans="1:47" s="2" customFormat="1" ht="40.15" customHeight="1">
      <c r="A54" s="37"/>
      <c r="B54" s="38"/>
      <c r="C54" s="32" t="s">
        <v>26</v>
      </c>
      <c r="D54" s="39"/>
      <c r="E54" s="39"/>
      <c r="F54" s="30" t="str">
        <f>E15</f>
        <v>Kraj Vysočina, Žižkova 57/1882, 586 01 Jihlava</v>
      </c>
      <c r="G54" s="39"/>
      <c r="H54" s="39"/>
      <c r="I54" s="32" t="s">
        <v>34</v>
      </c>
      <c r="J54" s="35" t="str">
        <f>E21</f>
        <v>ARTPROJEKT JIHLAVA, spol. s r.o., 586 01 Jihlava</v>
      </c>
      <c r="K54" s="39"/>
      <c r="L54" s="109"/>
      <c r="S54" s="37"/>
      <c r="T54" s="37"/>
      <c r="U54" s="37"/>
      <c r="V54" s="37"/>
      <c r="W54" s="37"/>
      <c r="X54" s="37"/>
      <c r="Y54" s="37"/>
      <c r="Z54" s="37"/>
      <c r="AA54" s="37"/>
      <c r="AB54" s="37"/>
      <c r="AC54" s="37"/>
      <c r="AD54" s="37"/>
      <c r="AE54" s="37"/>
    </row>
    <row r="55" spans="1:47" s="2" customFormat="1" ht="15.2" customHeight="1">
      <c r="A55" s="37"/>
      <c r="B55" s="38"/>
      <c r="C55" s="32" t="s">
        <v>32</v>
      </c>
      <c r="D55" s="39"/>
      <c r="E55" s="39"/>
      <c r="F55" s="30" t="str">
        <f>IF(E18="","",E18)</f>
        <v>Vyplň údaj</v>
      </c>
      <c r="G55" s="39"/>
      <c r="H55" s="39"/>
      <c r="I55" s="32" t="s">
        <v>39</v>
      </c>
      <c r="J55" s="35" t="str">
        <f>E24</f>
        <v xml:space="preserve"> </v>
      </c>
      <c r="K55" s="39"/>
      <c r="L55" s="109"/>
      <c r="S55" s="37"/>
      <c r="T55" s="37"/>
      <c r="U55" s="37"/>
      <c r="V55" s="37"/>
      <c r="W55" s="37"/>
      <c r="X55" s="37"/>
      <c r="Y55" s="37"/>
      <c r="Z55" s="37"/>
      <c r="AA55" s="37"/>
      <c r="AB55" s="37"/>
      <c r="AC55" s="37"/>
      <c r="AD55" s="37"/>
      <c r="AE55" s="37"/>
    </row>
    <row r="56" spans="1:47" s="2" customFormat="1" ht="10.35" customHeight="1">
      <c r="A56" s="37"/>
      <c r="B56" s="38"/>
      <c r="C56" s="39"/>
      <c r="D56" s="39"/>
      <c r="E56" s="39"/>
      <c r="F56" s="39"/>
      <c r="G56" s="39"/>
      <c r="H56" s="39"/>
      <c r="I56" s="39"/>
      <c r="J56" s="39"/>
      <c r="K56" s="39"/>
      <c r="L56" s="109"/>
      <c r="S56" s="37"/>
      <c r="T56" s="37"/>
      <c r="U56" s="37"/>
      <c r="V56" s="37"/>
      <c r="W56" s="37"/>
      <c r="X56" s="37"/>
      <c r="Y56" s="37"/>
      <c r="Z56" s="37"/>
      <c r="AA56" s="37"/>
      <c r="AB56" s="37"/>
      <c r="AC56" s="37"/>
      <c r="AD56" s="37"/>
      <c r="AE56" s="37"/>
    </row>
    <row r="57" spans="1:47" s="2" customFormat="1" ht="29.25" customHeight="1">
      <c r="A57" s="37"/>
      <c r="B57" s="38"/>
      <c r="C57" s="133" t="s">
        <v>113</v>
      </c>
      <c r="D57" s="134"/>
      <c r="E57" s="134"/>
      <c r="F57" s="134"/>
      <c r="G57" s="134"/>
      <c r="H57" s="134"/>
      <c r="I57" s="134"/>
      <c r="J57" s="135" t="s">
        <v>114</v>
      </c>
      <c r="K57" s="134"/>
      <c r="L57" s="109"/>
      <c r="S57" s="37"/>
      <c r="T57" s="37"/>
      <c r="U57" s="37"/>
      <c r="V57" s="37"/>
      <c r="W57" s="37"/>
      <c r="X57" s="37"/>
      <c r="Y57" s="37"/>
      <c r="Z57" s="37"/>
      <c r="AA57" s="37"/>
      <c r="AB57" s="37"/>
      <c r="AC57" s="37"/>
      <c r="AD57" s="37"/>
      <c r="AE57" s="37"/>
    </row>
    <row r="58" spans="1:47" s="2" customFormat="1" ht="10.35" customHeight="1">
      <c r="A58" s="37"/>
      <c r="B58" s="38"/>
      <c r="C58" s="39"/>
      <c r="D58" s="39"/>
      <c r="E58" s="39"/>
      <c r="F58" s="39"/>
      <c r="G58" s="39"/>
      <c r="H58" s="39"/>
      <c r="I58" s="39"/>
      <c r="J58" s="39"/>
      <c r="K58" s="39"/>
      <c r="L58" s="109"/>
      <c r="S58" s="37"/>
      <c r="T58" s="37"/>
      <c r="U58" s="37"/>
      <c r="V58" s="37"/>
      <c r="W58" s="37"/>
      <c r="X58" s="37"/>
      <c r="Y58" s="37"/>
      <c r="Z58" s="37"/>
      <c r="AA58" s="37"/>
      <c r="AB58" s="37"/>
      <c r="AC58" s="37"/>
      <c r="AD58" s="37"/>
      <c r="AE58" s="37"/>
    </row>
    <row r="59" spans="1:47" s="2" customFormat="1" ht="22.9" customHeight="1">
      <c r="A59" s="37"/>
      <c r="B59" s="38"/>
      <c r="C59" s="136" t="s">
        <v>75</v>
      </c>
      <c r="D59" s="39"/>
      <c r="E59" s="39"/>
      <c r="F59" s="39"/>
      <c r="G59" s="39"/>
      <c r="H59" s="39"/>
      <c r="I59" s="39"/>
      <c r="J59" s="80">
        <f>J81</f>
        <v>0</v>
      </c>
      <c r="K59" s="39"/>
      <c r="L59" s="109"/>
      <c r="S59" s="37"/>
      <c r="T59" s="37"/>
      <c r="U59" s="37"/>
      <c r="V59" s="37"/>
      <c r="W59" s="37"/>
      <c r="X59" s="37"/>
      <c r="Y59" s="37"/>
      <c r="Z59" s="37"/>
      <c r="AA59" s="37"/>
      <c r="AB59" s="37"/>
      <c r="AC59" s="37"/>
      <c r="AD59" s="37"/>
      <c r="AE59" s="37"/>
      <c r="AU59" s="20" t="s">
        <v>115</v>
      </c>
    </row>
    <row r="60" spans="1:47" s="9" customFormat="1" ht="24.95" customHeight="1">
      <c r="B60" s="137"/>
      <c r="C60" s="138"/>
      <c r="D60" s="139" t="s">
        <v>127</v>
      </c>
      <c r="E60" s="140"/>
      <c r="F60" s="140"/>
      <c r="G60" s="140"/>
      <c r="H60" s="140"/>
      <c r="I60" s="140"/>
      <c r="J60" s="141">
        <f>J82</f>
        <v>0</v>
      </c>
      <c r="K60" s="138"/>
      <c r="L60" s="142"/>
    </row>
    <row r="61" spans="1:47" s="10" customFormat="1" ht="19.899999999999999" customHeight="1">
      <c r="B61" s="143"/>
      <c r="C61" s="144"/>
      <c r="D61" s="145" t="s">
        <v>4477</v>
      </c>
      <c r="E61" s="146"/>
      <c r="F61" s="146"/>
      <c r="G61" s="146"/>
      <c r="H61" s="146"/>
      <c r="I61" s="146"/>
      <c r="J61" s="147">
        <f>J83</f>
        <v>0</v>
      </c>
      <c r="K61" s="144"/>
      <c r="L61" s="148"/>
    </row>
    <row r="62" spans="1:47" s="2" customFormat="1" ht="21.75" customHeight="1">
      <c r="A62" s="37"/>
      <c r="B62" s="38"/>
      <c r="C62" s="39"/>
      <c r="D62" s="39"/>
      <c r="E62" s="39"/>
      <c r="F62" s="39"/>
      <c r="G62" s="39"/>
      <c r="H62" s="39"/>
      <c r="I62" s="39"/>
      <c r="J62" s="39"/>
      <c r="K62" s="39"/>
      <c r="L62" s="109"/>
      <c r="S62" s="37"/>
      <c r="T62" s="37"/>
      <c r="U62" s="37"/>
      <c r="V62" s="37"/>
      <c r="W62" s="37"/>
      <c r="X62" s="37"/>
      <c r="Y62" s="37"/>
      <c r="Z62" s="37"/>
      <c r="AA62" s="37"/>
      <c r="AB62" s="37"/>
      <c r="AC62" s="37"/>
      <c r="AD62" s="37"/>
      <c r="AE62" s="37"/>
    </row>
    <row r="63" spans="1:47" s="2" customFormat="1" ht="6.95" customHeight="1">
      <c r="A63" s="37"/>
      <c r="B63" s="50"/>
      <c r="C63" s="51"/>
      <c r="D63" s="51"/>
      <c r="E63" s="51"/>
      <c r="F63" s="51"/>
      <c r="G63" s="51"/>
      <c r="H63" s="51"/>
      <c r="I63" s="51"/>
      <c r="J63" s="51"/>
      <c r="K63" s="51"/>
      <c r="L63" s="109"/>
      <c r="S63" s="37"/>
      <c r="T63" s="37"/>
      <c r="U63" s="37"/>
      <c r="V63" s="37"/>
      <c r="W63" s="37"/>
      <c r="X63" s="37"/>
      <c r="Y63" s="37"/>
      <c r="Z63" s="37"/>
      <c r="AA63" s="37"/>
      <c r="AB63" s="37"/>
      <c r="AC63" s="37"/>
      <c r="AD63" s="37"/>
      <c r="AE63" s="37"/>
    </row>
    <row r="67" spans="1:31" s="2" customFormat="1" ht="6.95" customHeight="1">
      <c r="A67" s="37"/>
      <c r="B67" s="52"/>
      <c r="C67" s="53"/>
      <c r="D67" s="53"/>
      <c r="E67" s="53"/>
      <c r="F67" s="53"/>
      <c r="G67" s="53"/>
      <c r="H67" s="53"/>
      <c r="I67" s="53"/>
      <c r="J67" s="53"/>
      <c r="K67" s="53"/>
      <c r="L67" s="109"/>
      <c r="S67" s="37"/>
      <c r="T67" s="37"/>
      <c r="U67" s="37"/>
      <c r="V67" s="37"/>
      <c r="W67" s="37"/>
      <c r="X67" s="37"/>
      <c r="Y67" s="37"/>
      <c r="Z67" s="37"/>
      <c r="AA67" s="37"/>
      <c r="AB67" s="37"/>
      <c r="AC67" s="37"/>
      <c r="AD67" s="37"/>
      <c r="AE67" s="37"/>
    </row>
    <row r="68" spans="1:31" s="2" customFormat="1" ht="24.95" customHeight="1">
      <c r="A68" s="37"/>
      <c r="B68" s="38"/>
      <c r="C68" s="26" t="s">
        <v>150</v>
      </c>
      <c r="D68" s="39"/>
      <c r="E68" s="39"/>
      <c r="F68" s="39"/>
      <c r="G68" s="39"/>
      <c r="H68" s="39"/>
      <c r="I68" s="39"/>
      <c r="J68" s="39"/>
      <c r="K68" s="39"/>
      <c r="L68" s="109"/>
      <c r="S68" s="37"/>
      <c r="T68" s="37"/>
      <c r="U68" s="37"/>
      <c r="V68" s="37"/>
      <c r="W68" s="37"/>
      <c r="X68" s="37"/>
      <c r="Y68" s="37"/>
      <c r="Z68" s="37"/>
      <c r="AA68" s="37"/>
      <c r="AB68" s="37"/>
      <c r="AC68" s="37"/>
      <c r="AD68" s="37"/>
      <c r="AE68" s="37"/>
    </row>
    <row r="69" spans="1:31" s="2" customFormat="1" ht="6.95" customHeight="1">
      <c r="A69" s="37"/>
      <c r="B69" s="38"/>
      <c r="C69" s="39"/>
      <c r="D69" s="39"/>
      <c r="E69" s="39"/>
      <c r="F69" s="39"/>
      <c r="G69" s="39"/>
      <c r="H69" s="39"/>
      <c r="I69" s="39"/>
      <c r="J69" s="39"/>
      <c r="K69" s="39"/>
      <c r="L69" s="109"/>
      <c r="S69" s="37"/>
      <c r="T69" s="37"/>
      <c r="U69" s="37"/>
      <c r="V69" s="37"/>
      <c r="W69" s="37"/>
      <c r="X69" s="37"/>
      <c r="Y69" s="37"/>
      <c r="Z69" s="37"/>
      <c r="AA69" s="37"/>
      <c r="AB69" s="37"/>
      <c r="AC69" s="37"/>
      <c r="AD69" s="37"/>
      <c r="AE69" s="37"/>
    </row>
    <row r="70" spans="1:31" s="2" customFormat="1" ht="12" customHeight="1">
      <c r="A70" s="37"/>
      <c r="B70" s="38"/>
      <c r="C70" s="32" t="s">
        <v>16</v>
      </c>
      <c r="D70" s="39"/>
      <c r="E70" s="39"/>
      <c r="F70" s="39"/>
      <c r="G70" s="39"/>
      <c r="H70" s="39"/>
      <c r="I70" s="39"/>
      <c r="J70" s="39"/>
      <c r="K70" s="39"/>
      <c r="L70" s="109"/>
      <c r="S70" s="37"/>
      <c r="T70" s="37"/>
      <c r="U70" s="37"/>
      <c r="V70" s="37"/>
      <c r="W70" s="37"/>
      <c r="X70" s="37"/>
      <c r="Y70" s="37"/>
      <c r="Z70" s="37"/>
      <c r="AA70" s="37"/>
      <c r="AB70" s="37"/>
      <c r="AC70" s="37"/>
      <c r="AD70" s="37"/>
      <c r="AE70" s="37"/>
    </row>
    <row r="71" spans="1:31" s="2" customFormat="1" ht="16.5" customHeight="1">
      <c r="A71" s="37"/>
      <c r="B71" s="38"/>
      <c r="C71" s="39"/>
      <c r="D71" s="39"/>
      <c r="E71" s="390" t="str">
        <f>E7</f>
        <v>Gymnázium Jihlava - vestavba učeben v půdním prostoru</v>
      </c>
      <c r="F71" s="391"/>
      <c r="G71" s="391"/>
      <c r="H71" s="391"/>
      <c r="I71" s="39"/>
      <c r="J71" s="39"/>
      <c r="K71" s="39"/>
      <c r="L71" s="109"/>
      <c r="S71" s="37"/>
      <c r="T71" s="37"/>
      <c r="U71" s="37"/>
      <c r="V71" s="37"/>
      <c r="W71" s="37"/>
      <c r="X71" s="37"/>
      <c r="Y71" s="37"/>
      <c r="Z71" s="37"/>
      <c r="AA71" s="37"/>
      <c r="AB71" s="37"/>
      <c r="AC71" s="37"/>
      <c r="AD71" s="37"/>
      <c r="AE71" s="37"/>
    </row>
    <row r="72" spans="1:31" s="2" customFormat="1" ht="12" customHeight="1">
      <c r="A72" s="37"/>
      <c r="B72" s="38"/>
      <c r="C72" s="32" t="s">
        <v>110</v>
      </c>
      <c r="D72" s="39"/>
      <c r="E72" s="39"/>
      <c r="F72" s="39"/>
      <c r="G72" s="39"/>
      <c r="H72" s="39"/>
      <c r="I72" s="39"/>
      <c r="J72" s="39"/>
      <c r="K72" s="39"/>
      <c r="L72" s="109"/>
      <c r="S72" s="37"/>
      <c r="T72" s="37"/>
      <c r="U72" s="37"/>
      <c r="V72" s="37"/>
      <c r="W72" s="37"/>
      <c r="X72" s="37"/>
      <c r="Y72" s="37"/>
      <c r="Z72" s="37"/>
      <c r="AA72" s="37"/>
      <c r="AB72" s="37"/>
      <c r="AC72" s="37"/>
      <c r="AD72" s="37"/>
      <c r="AE72" s="37"/>
    </row>
    <row r="73" spans="1:31" s="2" customFormat="1" ht="16.5" customHeight="1">
      <c r="A73" s="37"/>
      <c r="B73" s="38"/>
      <c r="C73" s="39"/>
      <c r="D73" s="39"/>
      <c r="E73" s="343" t="str">
        <f>E9</f>
        <v>D.1.4.3 - Vytápění a chlazení</v>
      </c>
      <c r="F73" s="392"/>
      <c r="G73" s="392"/>
      <c r="H73" s="392"/>
      <c r="I73" s="39"/>
      <c r="J73" s="39"/>
      <c r="K73" s="39"/>
      <c r="L73" s="109"/>
      <c r="S73" s="37"/>
      <c r="T73" s="37"/>
      <c r="U73" s="37"/>
      <c r="V73" s="37"/>
      <c r="W73" s="37"/>
      <c r="X73" s="37"/>
      <c r="Y73" s="37"/>
      <c r="Z73" s="37"/>
      <c r="AA73" s="37"/>
      <c r="AB73" s="37"/>
      <c r="AC73" s="37"/>
      <c r="AD73" s="37"/>
      <c r="AE73" s="37"/>
    </row>
    <row r="74" spans="1:31" s="2" customFormat="1" ht="6.95" customHeight="1">
      <c r="A74" s="37"/>
      <c r="B74" s="38"/>
      <c r="C74" s="39"/>
      <c r="D74" s="39"/>
      <c r="E74" s="39"/>
      <c r="F74" s="39"/>
      <c r="G74" s="39"/>
      <c r="H74" s="39"/>
      <c r="I74" s="39"/>
      <c r="J74" s="39"/>
      <c r="K74" s="39"/>
      <c r="L74" s="109"/>
      <c r="S74" s="37"/>
      <c r="T74" s="37"/>
      <c r="U74" s="37"/>
      <c r="V74" s="37"/>
      <c r="W74" s="37"/>
      <c r="X74" s="37"/>
      <c r="Y74" s="37"/>
      <c r="Z74" s="37"/>
      <c r="AA74" s="37"/>
      <c r="AB74" s="37"/>
      <c r="AC74" s="37"/>
      <c r="AD74" s="37"/>
      <c r="AE74" s="37"/>
    </row>
    <row r="75" spans="1:31" s="2" customFormat="1" ht="12" customHeight="1">
      <c r="A75" s="37"/>
      <c r="B75" s="38"/>
      <c r="C75" s="32" t="s">
        <v>22</v>
      </c>
      <c r="D75" s="39"/>
      <c r="E75" s="39"/>
      <c r="F75" s="30" t="str">
        <f>F12</f>
        <v>Jihlava</v>
      </c>
      <c r="G75" s="39"/>
      <c r="H75" s="39"/>
      <c r="I75" s="32" t="s">
        <v>24</v>
      </c>
      <c r="J75" s="62" t="str">
        <f>IF(J12="","",J12)</f>
        <v>26. 1. 2025</v>
      </c>
      <c r="K75" s="39"/>
      <c r="L75" s="109"/>
      <c r="S75" s="37"/>
      <c r="T75" s="37"/>
      <c r="U75" s="37"/>
      <c r="V75" s="37"/>
      <c r="W75" s="37"/>
      <c r="X75" s="37"/>
      <c r="Y75" s="37"/>
      <c r="Z75" s="37"/>
      <c r="AA75" s="37"/>
      <c r="AB75" s="37"/>
      <c r="AC75" s="37"/>
      <c r="AD75" s="37"/>
      <c r="AE75" s="37"/>
    </row>
    <row r="76" spans="1:31" s="2" customFormat="1" ht="6.95" customHeight="1">
      <c r="A76" s="37"/>
      <c r="B76" s="38"/>
      <c r="C76" s="39"/>
      <c r="D76" s="39"/>
      <c r="E76" s="39"/>
      <c r="F76" s="39"/>
      <c r="G76" s="39"/>
      <c r="H76" s="39"/>
      <c r="I76" s="39"/>
      <c r="J76" s="39"/>
      <c r="K76" s="39"/>
      <c r="L76" s="109"/>
      <c r="S76" s="37"/>
      <c r="T76" s="37"/>
      <c r="U76" s="37"/>
      <c r="V76" s="37"/>
      <c r="W76" s="37"/>
      <c r="X76" s="37"/>
      <c r="Y76" s="37"/>
      <c r="Z76" s="37"/>
      <c r="AA76" s="37"/>
      <c r="AB76" s="37"/>
      <c r="AC76" s="37"/>
      <c r="AD76" s="37"/>
      <c r="AE76" s="37"/>
    </row>
    <row r="77" spans="1:31" s="2" customFormat="1" ht="40.15" customHeight="1">
      <c r="A77" s="37"/>
      <c r="B77" s="38"/>
      <c r="C77" s="32" t="s">
        <v>26</v>
      </c>
      <c r="D77" s="39"/>
      <c r="E77" s="39"/>
      <c r="F77" s="30" t="str">
        <f>E15</f>
        <v>Kraj Vysočina, Žižkova 57/1882, 586 01 Jihlava</v>
      </c>
      <c r="G77" s="39"/>
      <c r="H77" s="39"/>
      <c r="I77" s="32" t="s">
        <v>34</v>
      </c>
      <c r="J77" s="35" t="str">
        <f>E21</f>
        <v>ARTPROJEKT JIHLAVA, spol. s r.o., 586 01 Jihlava</v>
      </c>
      <c r="K77" s="39"/>
      <c r="L77" s="109"/>
      <c r="S77" s="37"/>
      <c r="T77" s="37"/>
      <c r="U77" s="37"/>
      <c r="V77" s="37"/>
      <c r="W77" s="37"/>
      <c r="X77" s="37"/>
      <c r="Y77" s="37"/>
      <c r="Z77" s="37"/>
      <c r="AA77" s="37"/>
      <c r="AB77" s="37"/>
      <c r="AC77" s="37"/>
      <c r="AD77" s="37"/>
      <c r="AE77" s="37"/>
    </row>
    <row r="78" spans="1:31" s="2" customFormat="1" ht="15.2" customHeight="1">
      <c r="A78" s="37"/>
      <c r="B78" s="38"/>
      <c r="C78" s="32" t="s">
        <v>32</v>
      </c>
      <c r="D78" s="39"/>
      <c r="E78" s="39"/>
      <c r="F78" s="30" t="str">
        <f>IF(E18="","",E18)</f>
        <v>Vyplň údaj</v>
      </c>
      <c r="G78" s="39"/>
      <c r="H78" s="39"/>
      <c r="I78" s="32" t="s">
        <v>39</v>
      </c>
      <c r="J78" s="35" t="str">
        <f>E24</f>
        <v xml:space="preserve"> </v>
      </c>
      <c r="K78" s="39"/>
      <c r="L78" s="109"/>
      <c r="S78" s="37"/>
      <c r="T78" s="37"/>
      <c r="U78" s="37"/>
      <c r="V78" s="37"/>
      <c r="W78" s="37"/>
      <c r="X78" s="37"/>
      <c r="Y78" s="37"/>
      <c r="Z78" s="37"/>
      <c r="AA78" s="37"/>
      <c r="AB78" s="37"/>
      <c r="AC78" s="37"/>
      <c r="AD78" s="37"/>
      <c r="AE78" s="37"/>
    </row>
    <row r="79" spans="1:31" s="2" customFormat="1" ht="10.35" customHeight="1">
      <c r="A79" s="37"/>
      <c r="B79" s="38"/>
      <c r="C79" s="39"/>
      <c r="D79" s="39"/>
      <c r="E79" s="39"/>
      <c r="F79" s="39"/>
      <c r="G79" s="39"/>
      <c r="H79" s="39"/>
      <c r="I79" s="39"/>
      <c r="J79" s="39"/>
      <c r="K79" s="39"/>
      <c r="L79" s="109"/>
      <c r="S79" s="37"/>
      <c r="T79" s="37"/>
      <c r="U79" s="37"/>
      <c r="V79" s="37"/>
      <c r="W79" s="37"/>
      <c r="X79" s="37"/>
      <c r="Y79" s="37"/>
      <c r="Z79" s="37"/>
      <c r="AA79" s="37"/>
      <c r="AB79" s="37"/>
      <c r="AC79" s="37"/>
      <c r="AD79" s="37"/>
      <c r="AE79" s="37"/>
    </row>
    <row r="80" spans="1:31" s="11" customFormat="1" ht="29.25" customHeight="1">
      <c r="A80" s="149"/>
      <c r="B80" s="150"/>
      <c r="C80" s="151" t="s">
        <v>151</v>
      </c>
      <c r="D80" s="152" t="s">
        <v>62</v>
      </c>
      <c r="E80" s="152" t="s">
        <v>58</v>
      </c>
      <c r="F80" s="152" t="s">
        <v>59</v>
      </c>
      <c r="G80" s="152" t="s">
        <v>152</v>
      </c>
      <c r="H80" s="152" t="s">
        <v>153</v>
      </c>
      <c r="I80" s="152" t="s">
        <v>154</v>
      </c>
      <c r="J80" s="152" t="s">
        <v>114</v>
      </c>
      <c r="K80" s="153" t="s">
        <v>155</v>
      </c>
      <c r="L80" s="154"/>
      <c r="M80" s="71" t="s">
        <v>21</v>
      </c>
      <c r="N80" s="72" t="s">
        <v>47</v>
      </c>
      <c r="O80" s="72" t="s">
        <v>156</v>
      </c>
      <c r="P80" s="72" t="s">
        <v>157</v>
      </c>
      <c r="Q80" s="72" t="s">
        <v>158</v>
      </c>
      <c r="R80" s="72" t="s">
        <v>159</v>
      </c>
      <c r="S80" s="72" t="s">
        <v>160</v>
      </c>
      <c r="T80" s="73" t="s">
        <v>161</v>
      </c>
      <c r="U80" s="149"/>
      <c r="V80" s="149"/>
      <c r="W80" s="149"/>
      <c r="X80" s="149"/>
      <c r="Y80" s="149"/>
      <c r="Z80" s="149"/>
      <c r="AA80" s="149"/>
      <c r="AB80" s="149"/>
      <c r="AC80" s="149"/>
      <c r="AD80" s="149"/>
      <c r="AE80" s="149"/>
    </row>
    <row r="81" spans="1:65" s="2" customFormat="1" ht="22.9" customHeight="1">
      <c r="A81" s="37"/>
      <c r="B81" s="38"/>
      <c r="C81" s="78" t="s">
        <v>162</v>
      </c>
      <c r="D81" s="39"/>
      <c r="E81" s="39"/>
      <c r="F81" s="39"/>
      <c r="G81" s="39"/>
      <c r="H81" s="39"/>
      <c r="I81" s="39"/>
      <c r="J81" s="155">
        <f>BK81</f>
        <v>0</v>
      </c>
      <c r="K81" s="39"/>
      <c r="L81" s="42"/>
      <c r="M81" s="74"/>
      <c r="N81" s="156"/>
      <c r="O81" s="75"/>
      <c r="P81" s="157">
        <f>P82</f>
        <v>0</v>
      </c>
      <c r="Q81" s="75"/>
      <c r="R81" s="157">
        <f>R82</f>
        <v>0</v>
      </c>
      <c r="S81" s="75"/>
      <c r="T81" s="158">
        <f>T82</f>
        <v>0</v>
      </c>
      <c r="U81" s="37"/>
      <c r="V81" s="37"/>
      <c r="W81" s="37"/>
      <c r="X81" s="37"/>
      <c r="Y81" s="37"/>
      <c r="Z81" s="37"/>
      <c r="AA81" s="37"/>
      <c r="AB81" s="37"/>
      <c r="AC81" s="37"/>
      <c r="AD81" s="37"/>
      <c r="AE81" s="37"/>
      <c r="AT81" s="20" t="s">
        <v>76</v>
      </c>
      <c r="AU81" s="20" t="s">
        <v>115</v>
      </c>
      <c r="BK81" s="159">
        <f>BK82</f>
        <v>0</v>
      </c>
    </row>
    <row r="82" spans="1:65" s="12" customFormat="1" ht="25.9" customHeight="1">
      <c r="B82" s="160"/>
      <c r="C82" s="161"/>
      <c r="D82" s="162" t="s">
        <v>76</v>
      </c>
      <c r="E82" s="163" t="s">
        <v>1780</v>
      </c>
      <c r="F82" s="163" t="s">
        <v>1781</v>
      </c>
      <c r="G82" s="161"/>
      <c r="H82" s="161"/>
      <c r="I82" s="164"/>
      <c r="J82" s="165">
        <f>BK82</f>
        <v>0</v>
      </c>
      <c r="K82" s="161"/>
      <c r="L82" s="166"/>
      <c r="M82" s="167"/>
      <c r="N82" s="168"/>
      <c r="O82" s="168"/>
      <c r="P82" s="169">
        <f>P83</f>
        <v>0</v>
      </c>
      <c r="Q82" s="168"/>
      <c r="R82" s="169">
        <f>R83</f>
        <v>0</v>
      </c>
      <c r="S82" s="168"/>
      <c r="T82" s="170">
        <f>T83</f>
        <v>0</v>
      </c>
      <c r="AR82" s="171" t="s">
        <v>87</v>
      </c>
      <c r="AT82" s="172" t="s">
        <v>76</v>
      </c>
      <c r="AU82" s="172" t="s">
        <v>77</v>
      </c>
      <c r="AY82" s="171" t="s">
        <v>165</v>
      </c>
      <c r="BK82" s="173">
        <f>BK83</f>
        <v>0</v>
      </c>
    </row>
    <row r="83" spans="1:65" s="12" customFormat="1" ht="22.9" customHeight="1">
      <c r="B83" s="160"/>
      <c r="C83" s="161"/>
      <c r="D83" s="162" t="s">
        <v>76</v>
      </c>
      <c r="E83" s="174" t="s">
        <v>4478</v>
      </c>
      <c r="F83" s="174" t="s">
        <v>4479</v>
      </c>
      <c r="G83" s="161"/>
      <c r="H83" s="161"/>
      <c r="I83" s="164"/>
      <c r="J83" s="175">
        <f>BK83</f>
        <v>0</v>
      </c>
      <c r="K83" s="161"/>
      <c r="L83" s="166"/>
      <c r="M83" s="167"/>
      <c r="N83" s="168"/>
      <c r="O83" s="168"/>
      <c r="P83" s="169">
        <f>SUM(P84:P87)</f>
        <v>0</v>
      </c>
      <c r="Q83" s="168"/>
      <c r="R83" s="169">
        <f>SUM(R84:R87)</f>
        <v>0</v>
      </c>
      <c r="S83" s="168"/>
      <c r="T83" s="170">
        <f>SUM(T84:T87)</f>
        <v>0</v>
      </c>
      <c r="AR83" s="171" t="s">
        <v>87</v>
      </c>
      <c r="AT83" s="172" t="s">
        <v>76</v>
      </c>
      <c r="AU83" s="172" t="s">
        <v>85</v>
      </c>
      <c r="AY83" s="171" t="s">
        <v>165</v>
      </c>
      <c r="BK83" s="173">
        <f>SUM(BK84:BK87)</f>
        <v>0</v>
      </c>
    </row>
    <row r="84" spans="1:65" s="2" customFormat="1" ht="24.2" customHeight="1">
      <c r="A84" s="37"/>
      <c r="B84" s="38"/>
      <c r="C84" s="176" t="s">
        <v>85</v>
      </c>
      <c r="D84" s="176" t="s">
        <v>167</v>
      </c>
      <c r="E84" s="177" t="s">
        <v>85</v>
      </c>
      <c r="F84" s="178" t="s">
        <v>4480</v>
      </c>
      <c r="G84" s="179" t="s">
        <v>297</v>
      </c>
      <c r="H84" s="180">
        <v>1</v>
      </c>
      <c r="I84" s="181"/>
      <c r="J84" s="182">
        <f>ROUND(I84*H84,2)</f>
        <v>0</v>
      </c>
      <c r="K84" s="178" t="s">
        <v>21</v>
      </c>
      <c r="L84" s="42"/>
      <c r="M84" s="183" t="s">
        <v>21</v>
      </c>
      <c r="N84" s="184" t="s">
        <v>48</v>
      </c>
      <c r="O84" s="67"/>
      <c r="P84" s="185">
        <f>O84*H84</f>
        <v>0</v>
      </c>
      <c r="Q84" s="185">
        <v>0</v>
      </c>
      <c r="R84" s="185">
        <f>Q84*H84</f>
        <v>0</v>
      </c>
      <c r="S84" s="185">
        <v>0</v>
      </c>
      <c r="T84" s="186">
        <f>S84*H84</f>
        <v>0</v>
      </c>
      <c r="U84" s="37"/>
      <c r="V84" s="37"/>
      <c r="W84" s="37"/>
      <c r="X84" s="37"/>
      <c r="Y84" s="37"/>
      <c r="Z84" s="37"/>
      <c r="AA84" s="37"/>
      <c r="AB84" s="37"/>
      <c r="AC84" s="37"/>
      <c r="AD84" s="37"/>
      <c r="AE84" s="37"/>
      <c r="AR84" s="187" t="s">
        <v>630</v>
      </c>
      <c r="AT84" s="187" t="s">
        <v>167</v>
      </c>
      <c r="AU84" s="187" t="s">
        <v>87</v>
      </c>
      <c r="AY84" s="20" t="s">
        <v>165</v>
      </c>
      <c r="BE84" s="188">
        <f>IF(N84="základní",J84,0)</f>
        <v>0</v>
      </c>
      <c r="BF84" s="188">
        <f>IF(N84="snížená",J84,0)</f>
        <v>0</v>
      </c>
      <c r="BG84" s="188">
        <f>IF(N84="zákl. přenesená",J84,0)</f>
        <v>0</v>
      </c>
      <c r="BH84" s="188">
        <f>IF(N84="sníž. přenesená",J84,0)</f>
        <v>0</v>
      </c>
      <c r="BI84" s="188">
        <f>IF(N84="nulová",J84,0)</f>
        <v>0</v>
      </c>
      <c r="BJ84" s="20" t="s">
        <v>85</v>
      </c>
      <c r="BK84" s="188">
        <f>ROUND(I84*H84,2)</f>
        <v>0</v>
      </c>
      <c r="BL84" s="20" t="s">
        <v>630</v>
      </c>
      <c r="BM84" s="187" t="s">
        <v>4481</v>
      </c>
    </row>
    <row r="85" spans="1:65" s="2" customFormat="1" ht="19.5">
      <c r="A85" s="37"/>
      <c r="B85" s="38"/>
      <c r="C85" s="39"/>
      <c r="D85" s="189" t="s">
        <v>174</v>
      </c>
      <c r="E85" s="39"/>
      <c r="F85" s="190" t="s">
        <v>4480</v>
      </c>
      <c r="G85" s="39"/>
      <c r="H85" s="39"/>
      <c r="I85" s="191"/>
      <c r="J85" s="39"/>
      <c r="K85" s="39"/>
      <c r="L85" s="42"/>
      <c r="M85" s="192"/>
      <c r="N85" s="193"/>
      <c r="O85" s="67"/>
      <c r="P85" s="67"/>
      <c r="Q85" s="67"/>
      <c r="R85" s="67"/>
      <c r="S85" s="67"/>
      <c r="T85" s="68"/>
      <c r="U85" s="37"/>
      <c r="V85" s="37"/>
      <c r="W85" s="37"/>
      <c r="X85" s="37"/>
      <c r="Y85" s="37"/>
      <c r="Z85" s="37"/>
      <c r="AA85" s="37"/>
      <c r="AB85" s="37"/>
      <c r="AC85" s="37"/>
      <c r="AD85" s="37"/>
      <c r="AE85" s="37"/>
      <c r="AT85" s="20" t="s">
        <v>174</v>
      </c>
      <c r="AU85" s="20" t="s">
        <v>87</v>
      </c>
    </row>
    <row r="86" spans="1:65" s="13" customFormat="1" ht="11.25">
      <c r="B86" s="196"/>
      <c r="C86" s="197"/>
      <c r="D86" s="189" t="s">
        <v>178</v>
      </c>
      <c r="E86" s="198" t="s">
        <v>21</v>
      </c>
      <c r="F86" s="199" t="s">
        <v>4482</v>
      </c>
      <c r="G86" s="197"/>
      <c r="H86" s="200">
        <v>1</v>
      </c>
      <c r="I86" s="201"/>
      <c r="J86" s="197"/>
      <c r="K86" s="197"/>
      <c r="L86" s="202"/>
      <c r="M86" s="203"/>
      <c r="N86" s="204"/>
      <c r="O86" s="204"/>
      <c r="P86" s="204"/>
      <c r="Q86" s="204"/>
      <c r="R86" s="204"/>
      <c r="S86" s="204"/>
      <c r="T86" s="205"/>
      <c r="AT86" s="206" t="s">
        <v>178</v>
      </c>
      <c r="AU86" s="206" t="s">
        <v>87</v>
      </c>
      <c r="AV86" s="13" t="s">
        <v>87</v>
      </c>
      <c r="AW86" s="13" t="s">
        <v>38</v>
      </c>
      <c r="AX86" s="13" t="s">
        <v>77</v>
      </c>
      <c r="AY86" s="206" t="s">
        <v>165</v>
      </c>
    </row>
    <row r="87" spans="1:65" s="14" customFormat="1" ht="11.25">
      <c r="B87" s="207"/>
      <c r="C87" s="208"/>
      <c r="D87" s="189" t="s">
        <v>178</v>
      </c>
      <c r="E87" s="209" t="s">
        <v>21</v>
      </c>
      <c r="F87" s="210" t="s">
        <v>180</v>
      </c>
      <c r="G87" s="208"/>
      <c r="H87" s="211">
        <v>1</v>
      </c>
      <c r="I87" s="212"/>
      <c r="J87" s="208"/>
      <c r="K87" s="208"/>
      <c r="L87" s="213"/>
      <c r="M87" s="250"/>
      <c r="N87" s="251"/>
      <c r="O87" s="251"/>
      <c r="P87" s="251"/>
      <c r="Q87" s="251"/>
      <c r="R87" s="251"/>
      <c r="S87" s="251"/>
      <c r="T87" s="252"/>
      <c r="AT87" s="217" t="s">
        <v>178</v>
      </c>
      <c r="AU87" s="217" t="s">
        <v>87</v>
      </c>
      <c r="AV87" s="14" t="s">
        <v>172</v>
      </c>
      <c r="AW87" s="14" t="s">
        <v>38</v>
      </c>
      <c r="AX87" s="14" t="s">
        <v>85</v>
      </c>
      <c r="AY87" s="217" t="s">
        <v>165</v>
      </c>
    </row>
    <row r="88" spans="1:65" s="2" customFormat="1" ht="6.95" customHeight="1">
      <c r="A88" s="37"/>
      <c r="B88" s="50"/>
      <c r="C88" s="51"/>
      <c r="D88" s="51"/>
      <c r="E88" s="51"/>
      <c r="F88" s="51"/>
      <c r="G88" s="51"/>
      <c r="H88" s="51"/>
      <c r="I88" s="51"/>
      <c r="J88" s="51"/>
      <c r="K88" s="51"/>
      <c r="L88" s="42"/>
      <c r="M88" s="37"/>
      <c r="O88" s="37"/>
      <c r="P88" s="37"/>
      <c r="Q88" s="37"/>
      <c r="R88" s="37"/>
      <c r="S88" s="37"/>
      <c r="T88" s="37"/>
      <c r="U88" s="37"/>
      <c r="V88" s="37"/>
      <c r="W88" s="37"/>
      <c r="X88" s="37"/>
      <c r="Y88" s="37"/>
      <c r="Z88" s="37"/>
      <c r="AA88" s="37"/>
      <c r="AB88" s="37"/>
      <c r="AC88" s="37"/>
      <c r="AD88" s="37"/>
      <c r="AE88" s="37"/>
    </row>
  </sheetData>
  <sheetProtection algorithmName="SHA-512" hashValue="5n3AwuUmAnFYOSmSaD8yBOlaLf2wRDGmTaQazjtqCoo118grljVB8OH3Vhd6Oie23pdVRucNSkXrcvoBQW+OVA==" saltValue="TPXJi9zJ7p5Laifc2b1UYYRxVDRbRn5Gg97FE83SGeZAlWsnSoyoFwWWdK7/nPW4mzjni8WCzOISLfuw1440JA==" spinCount="100000" sheet="1" objects="1" scenarios="1" formatColumns="0" formatRows="0" autoFilter="0"/>
  <autoFilter ref="C80:K87"/>
  <mergeCells count="9">
    <mergeCell ref="E50:H50"/>
    <mergeCell ref="E71:H71"/>
    <mergeCell ref="E73:H73"/>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88"/>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82"/>
      <c r="M2" s="382"/>
      <c r="N2" s="382"/>
      <c r="O2" s="382"/>
      <c r="P2" s="382"/>
      <c r="Q2" s="382"/>
      <c r="R2" s="382"/>
      <c r="S2" s="382"/>
      <c r="T2" s="382"/>
      <c r="U2" s="382"/>
      <c r="V2" s="382"/>
      <c r="AT2" s="20" t="s">
        <v>99</v>
      </c>
    </row>
    <row r="3" spans="1:46" s="1" customFormat="1" ht="6.95" customHeight="1">
      <c r="B3" s="104"/>
      <c r="C3" s="105"/>
      <c r="D3" s="105"/>
      <c r="E3" s="105"/>
      <c r="F3" s="105"/>
      <c r="G3" s="105"/>
      <c r="H3" s="105"/>
      <c r="I3" s="105"/>
      <c r="J3" s="105"/>
      <c r="K3" s="105"/>
      <c r="L3" s="23"/>
      <c r="AT3" s="20" t="s">
        <v>87</v>
      </c>
    </row>
    <row r="4" spans="1:46" s="1" customFormat="1" ht="24.95" customHeight="1">
      <c r="B4" s="23"/>
      <c r="D4" s="106" t="s">
        <v>109</v>
      </c>
      <c r="L4" s="23"/>
      <c r="M4" s="107" t="s">
        <v>10</v>
      </c>
      <c r="AT4" s="20" t="s">
        <v>4</v>
      </c>
    </row>
    <row r="5" spans="1:46" s="1" customFormat="1" ht="6.95" customHeight="1">
      <c r="B5" s="23"/>
      <c r="L5" s="23"/>
    </row>
    <row r="6" spans="1:46" s="1" customFormat="1" ht="12" customHeight="1">
      <c r="B6" s="23"/>
      <c r="D6" s="108" t="s">
        <v>16</v>
      </c>
      <c r="L6" s="23"/>
    </row>
    <row r="7" spans="1:46" s="1" customFormat="1" ht="16.5" customHeight="1">
      <c r="B7" s="23"/>
      <c r="E7" s="383" t="str">
        <f>'Rekapitulace stavby'!K6</f>
        <v>Gymnázium Jihlava - vestavba učeben v půdním prostoru</v>
      </c>
      <c r="F7" s="384"/>
      <c r="G7" s="384"/>
      <c r="H7" s="384"/>
      <c r="L7" s="23"/>
    </row>
    <row r="8" spans="1:46" s="2" customFormat="1" ht="12" customHeight="1">
      <c r="A8" s="37"/>
      <c r="B8" s="42"/>
      <c r="C8" s="37"/>
      <c r="D8" s="108" t="s">
        <v>110</v>
      </c>
      <c r="E8" s="37"/>
      <c r="F8" s="37"/>
      <c r="G8" s="37"/>
      <c r="H8" s="37"/>
      <c r="I8" s="37"/>
      <c r="J8" s="37"/>
      <c r="K8" s="37"/>
      <c r="L8" s="109"/>
      <c r="S8" s="37"/>
      <c r="T8" s="37"/>
      <c r="U8" s="37"/>
      <c r="V8" s="37"/>
      <c r="W8" s="37"/>
      <c r="X8" s="37"/>
      <c r="Y8" s="37"/>
      <c r="Z8" s="37"/>
      <c r="AA8" s="37"/>
      <c r="AB8" s="37"/>
      <c r="AC8" s="37"/>
      <c r="AD8" s="37"/>
      <c r="AE8" s="37"/>
    </row>
    <row r="9" spans="1:46" s="2" customFormat="1" ht="16.5" customHeight="1">
      <c r="A9" s="37"/>
      <c r="B9" s="42"/>
      <c r="C9" s="37"/>
      <c r="D9" s="37"/>
      <c r="E9" s="385" t="s">
        <v>4483</v>
      </c>
      <c r="F9" s="386"/>
      <c r="G9" s="386"/>
      <c r="H9" s="386"/>
      <c r="I9" s="37"/>
      <c r="J9" s="37"/>
      <c r="K9" s="37"/>
      <c r="L9" s="109"/>
      <c r="S9" s="37"/>
      <c r="T9" s="37"/>
      <c r="U9" s="37"/>
      <c r="V9" s="37"/>
      <c r="W9" s="37"/>
      <c r="X9" s="37"/>
      <c r="Y9" s="37"/>
      <c r="Z9" s="37"/>
      <c r="AA9" s="37"/>
      <c r="AB9" s="37"/>
      <c r="AC9" s="37"/>
      <c r="AD9" s="37"/>
      <c r="AE9" s="37"/>
    </row>
    <row r="10" spans="1:46" s="2" customFormat="1" ht="11.25">
      <c r="A10" s="37"/>
      <c r="B10" s="42"/>
      <c r="C10" s="37"/>
      <c r="D10" s="37"/>
      <c r="E10" s="37"/>
      <c r="F10" s="37"/>
      <c r="G10" s="37"/>
      <c r="H10" s="37"/>
      <c r="I10" s="37"/>
      <c r="J10" s="37"/>
      <c r="K10" s="37"/>
      <c r="L10" s="109"/>
      <c r="S10" s="37"/>
      <c r="T10" s="37"/>
      <c r="U10" s="37"/>
      <c r="V10" s="37"/>
      <c r="W10" s="37"/>
      <c r="X10" s="37"/>
      <c r="Y10" s="37"/>
      <c r="Z10" s="37"/>
      <c r="AA10" s="37"/>
      <c r="AB10" s="37"/>
      <c r="AC10" s="37"/>
      <c r="AD10" s="37"/>
      <c r="AE10" s="37"/>
    </row>
    <row r="11" spans="1:46" s="2" customFormat="1" ht="12" customHeight="1">
      <c r="A11" s="37"/>
      <c r="B11" s="42"/>
      <c r="C11" s="37"/>
      <c r="D11" s="108" t="s">
        <v>18</v>
      </c>
      <c r="E11" s="37"/>
      <c r="F11" s="110" t="s">
        <v>21</v>
      </c>
      <c r="G11" s="37"/>
      <c r="H11" s="37"/>
      <c r="I11" s="108" t="s">
        <v>20</v>
      </c>
      <c r="J11" s="110" t="s">
        <v>21</v>
      </c>
      <c r="K11" s="37"/>
      <c r="L11" s="109"/>
      <c r="S11" s="37"/>
      <c r="T11" s="37"/>
      <c r="U11" s="37"/>
      <c r="V11" s="37"/>
      <c r="W11" s="37"/>
      <c r="X11" s="37"/>
      <c r="Y11" s="37"/>
      <c r="Z11" s="37"/>
      <c r="AA11" s="37"/>
      <c r="AB11" s="37"/>
      <c r="AC11" s="37"/>
      <c r="AD11" s="37"/>
      <c r="AE11" s="37"/>
    </row>
    <row r="12" spans="1:46" s="2" customFormat="1" ht="12" customHeight="1">
      <c r="A12" s="37"/>
      <c r="B12" s="42"/>
      <c r="C12" s="37"/>
      <c r="D12" s="108" t="s">
        <v>22</v>
      </c>
      <c r="E12" s="37"/>
      <c r="F12" s="110" t="s">
        <v>23</v>
      </c>
      <c r="G12" s="37"/>
      <c r="H12" s="37"/>
      <c r="I12" s="108" t="s">
        <v>24</v>
      </c>
      <c r="J12" s="111" t="str">
        <f>'Rekapitulace stavby'!AN8</f>
        <v>26. 1. 2025</v>
      </c>
      <c r="K12" s="37"/>
      <c r="L12" s="109"/>
      <c r="S12" s="37"/>
      <c r="T12" s="37"/>
      <c r="U12" s="37"/>
      <c r="V12" s="37"/>
      <c r="W12" s="37"/>
      <c r="X12" s="37"/>
      <c r="Y12" s="37"/>
      <c r="Z12" s="37"/>
      <c r="AA12" s="37"/>
      <c r="AB12" s="37"/>
      <c r="AC12" s="37"/>
      <c r="AD12" s="37"/>
      <c r="AE12" s="37"/>
    </row>
    <row r="13" spans="1:46" s="2" customFormat="1" ht="10.9" customHeight="1">
      <c r="A13" s="37"/>
      <c r="B13" s="42"/>
      <c r="C13" s="37"/>
      <c r="D13" s="37"/>
      <c r="E13" s="37"/>
      <c r="F13" s="37"/>
      <c r="G13" s="37"/>
      <c r="H13" s="37"/>
      <c r="I13" s="37"/>
      <c r="J13" s="37"/>
      <c r="K13" s="37"/>
      <c r="L13" s="109"/>
      <c r="S13" s="37"/>
      <c r="T13" s="37"/>
      <c r="U13" s="37"/>
      <c r="V13" s="37"/>
      <c r="W13" s="37"/>
      <c r="X13" s="37"/>
      <c r="Y13" s="37"/>
      <c r="Z13" s="37"/>
      <c r="AA13" s="37"/>
      <c r="AB13" s="37"/>
      <c r="AC13" s="37"/>
      <c r="AD13" s="37"/>
      <c r="AE13" s="37"/>
    </row>
    <row r="14" spans="1:46" s="2" customFormat="1" ht="12" customHeight="1">
      <c r="A14" s="37"/>
      <c r="B14" s="42"/>
      <c r="C14" s="37"/>
      <c r="D14" s="108" t="s">
        <v>26</v>
      </c>
      <c r="E14" s="37"/>
      <c r="F14" s="37"/>
      <c r="G14" s="37"/>
      <c r="H14" s="37"/>
      <c r="I14" s="108" t="s">
        <v>27</v>
      </c>
      <c r="J14" s="110" t="s">
        <v>28</v>
      </c>
      <c r="K14" s="37"/>
      <c r="L14" s="109"/>
      <c r="S14" s="37"/>
      <c r="T14" s="37"/>
      <c r="U14" s="37"/>
      <c r="V14" s="37"/>
      <c r="W14" s="37"/>
      <c r="X14" s="37"/>
      <c r="Y14" s="37"/>
      <c r="Z14" s="37"/>
      <c r="AA14" s="37"/>
      <c r="AB14" s="37"/>
      <c r="AC14" s="37"/>
      <c r="AD14" s="37"/>
      <c r="AE14" s="37"/>
    </row>
    <row r="15" spans="1:46" s="2" customFormat="1" ht="18" customHeight="1">
      <c r="A15" s="37"/>
      <c r="B15" s="42"/>
      <c r="C15" s="37"/>
      <c r="D15" s="37"/>
      <c r="E15" s="110" t="s">
        <v>29</v>
      </c>
      <c r="F15" s="37"/>
      <c r="G15" s="37"/>
      <c r="H15" s="37"/>
      <c r="I15" s="108" t="s">
        <v>30</v>
      </c>
      <c r="J15" s="110" t="s">
        <v>31</v>
      </c>
      <c r="K15" s="37"/>
      <c r="L15" s="109"/>
      <c r="S15" s="37"/>
      <c r="T15" s="37"/>
      <c r="U15" s="37"/>
      <c r="V15" s="37"/>
      <c r="W15" s="37"/>
      <c r="X15" s="37"/>
      <c r="Y15" s="37"/>
      <c r="Z15" s="37"/>
      <c r="AA15" s="37"/>
      <c r="AB15" s="37"/>
      <c r="AC15" s="37"/>
      <c r="AD15" s="37"/>
      <c r="AE15" s="37"/>
    </row>
    <row r="16" spans="1:46" s="2" customFormat="1" ht="6.95" customHeight="1">
      <c r="A16" s="37"/>
      <c r="B16" s="42"/>
      <c r="C16" s="37"/>
      <c r="D16" s="37"/>
      <c r="E16" s="37"/>
      <c r="F16" s="37"/>
      <c r="G16" s="37"/>
      <c r="H16" s="37"/>
      <c r="I16" s="37"/>
      <c r="J16" s="37"/>
      <c r="K16" s="37"/>
      <c r="L16" s="109"/>
      <c r="S16" s="37"/>
      <c r="T16" s="37"/>
      <c r="U16" s="37"/>
      <c r="V16" s="37"/>
      <c r="W16" s="37"/>
      <c r="X16" s="37"/>
      <c r="Y16" s="37"/>
      <c r="Z16" s="37"/>
      <c r="AA16" s="37"/>
      <c r="AB16" s="37"/>
      <c r="AC16" s="37"/>
      <c r="AD16" s="37"/>
      <c r="AE16" s="37"/>
    </row>
    <row r="17" spans="1:31" s="2" customFormat="1" ht="12" customHeight="1">
      <c r="A17" s="37"/>
      <c r="B17" s="42"/>
      <c r="C17" s="37"/>
      <c r="D17" s="108" t="s">
        <v>32</v>
      </c>
      <c r="E17" s="37"/>
      <c r="F17" s="37"/>
      <c r="G17" s="37"/>
      <c r="H17" s="37"/>
      <c r="I17" s="108" t="s">
        <v>27</v>
      </c>
      <c r="J17" s="33" t="str">
        <f>'Rekapitulace stavby'!AN13</f>
        <v>Vyplň údaj</v>
      </c>
      <c r="K17" s="37"/>
      <c r="L17" s="109"/>
      <c r="S17" s="37"/>
      <c r="T17" s="37"/>
      <c r="U17" s="37"/>
      <c r="V17" s="37"/>
      <c r="W17" s="37"/>
      <c r="X17" s="37"/>
      <c r="Y17" s="37"/>
      <c r="Z17" s="37"/>
      <c r="AA17" s="37"/>
      <c r="AB17" s="37"/>
      <c r="AC17" s="37"/>
      <c r="AD17" s="37"/>
      <c r="AE17" s="37"/>
    </row>
    <row r="18" spans="1:31" s="2" customFormat="1" ht="18" customHeight="1">
      <c r="A18" s="37"/>
      <c r="B18" s="42"/>
      <c r="C18" s="37"/>
      <c r="D18" s="37"/>
      <c r="E18" s="387" t="str">
        <f>'Rekapitulace stavby'!E14</f>
        <v>Vyplň údaj</v>
      </c>
      <c r="F18" s="388"/>
      <c r="G18" s="388"/>
      <c r="H18" s="388"/>
      <c r="I18" s="108" t="s">
        <v>30</v>
      </c>
      <c r="J18" s="33" t="str">
        <f>'Rekapitulace stavby'!AN14</f>
        <v>Vyplň údaj</v>
      </c>
      <c r="K18" s="37"/>
      <c r="L18" s="109"/>
      <c r="S18" s="37"/>
      <c r="T18" s="37"/>
      <c r="U18" s="37"/>
      <c r="V18" s="37"/>
      <c r="W18" s="37"/>
      <c r="X18" s="37"/>
      <c r="Y18" s="37"/>
      <c r="Z18" s="37"/>
      <c r="AA18" s="37"/>
      <c r="AB18" s="37"/>
      <c r="AC18" s="37"/>
      <c r="AD18" s="37"/>
      <c r="AE18" s="37"/>
    </row>
    <row r="19" spans="1:31" s="2" customFormat="1" ht="6.95" customHeight="1">
      <c r="A19" s="37"/>
      <c r="B19" s="42"/>
      <c r="C19" s="37"/>
      <c r="D19" s="37"/>
      <c r="E19" s="37"/>
      <c r="F19" s="37"/>
      <c r="G19" s="37"/>
      <c r="H19" s="37"/>
      <c r="I19" s="37"/>
      <c r="J19" s="37"/>
      <c r="K19" s="37"/>
      <c r="L19" s="109"/>
      <c r="S19" s="37"/>
      <c r="T19" s="37"/>
      <c r="U19" s="37"/>
      <c r="V19" s="37"/>
      <c r="W19" s="37"/>
      <c r="X19" s="37"/>
      <c r="Y19" s="37"/>
      <c r="Z19" s="37"/>
      <c r="AA19" s="37"/>
      <c r="AB19" s="37"/>
      <c r="AC19" s="37"/>
      <c r="AD19" s="37"/>
      <c r="AE19" s="37"/>
    </row>
    <row r="20" spans="1:31" s="2" customFormat="1" ht="12" customHeight="1">
      <c r="A20" s="37"/>
      <c r="B20" s="42"/>
      <c r="C20" s="37"/>
      <c r="D20" s="108" t="s">
        <v>34</v>
      </c>
      <c r="E20" s="37"/>
      <c r="F20" s="37"/>
      <c r="G20" s="37"/>
      <c r="H20" s="37"/>
      <c r="I20" s="108" t="s">
        <v>27</v>
      </c>
      <c r="J20" s="110" t="s">
        <v>35</v>
      </c>
      <c r="K20" s="37"/>
      <c r="L20" s="109"/>
      <c r="S20" s="37"/>
      <c r="T20" s="37"/>
      <c r="U20" s="37"/>
      <c r="V20" s="37"/>
      <c r="W20" s="37"/>
      <c r="X20" s="37"/>
      <c r="Y20" s="37"/>
      <c r="Z20" s="37"/>
      <c r="AA20" s="37"/>
      <c r="AB20" s="37"/>
      <c r="AC20" s="37"/>
      <c r="AD20" s="37"/>
      <c r="AE20" s="37"/>
    </row>
    <row r="21" spans="1:31" s="2" customFormat="1" ht="18" customHeight="1">
      <c r="A21" s="37"/>
      <c r="B21" s="42"/>
      <c r="C21" s="37"/>
      <c r="D21" s="37"/>
      <c r="E21" s="110" t="s">
        <v>36</v>
      </c>
      <c r="F21" s="37"/>
      <c r="G21" s="37"/>
      <c r="H21" s="37"/>
      <c r="I21" s="108" t="s">
        <v>30</v>
      </c>
      <c r="J21" s="110" t="s">
        <v>37</v>
      </c>
      <c r="K21" s="37"/>
      <c r="L21" s="109"/>
      <c r="S21" s="37"/>
      <c r="T21" s="37"/>
      <c r="U21" s="37"/>
      <c r="V21" s="37"/>
      <c r="W21" s="37"/>
      <c r="X21" s="37"/>
      <c r="Y21" s="37"/>
      <c r="Z21" s="37"/>
      <c r="AA21" s="37"/>
      <c r="AB21" s="37"/>
      <c r="AC21" s="37"/>
      <c r="AD21" s="37"/>
      <c r="AE21" s="37"/>
    </row>
    <row r="22" spans="1:31" s="2" customFormat="1" ht="6.95" customHeight="1">
      <c r="A22" s="37"/>
      <c r="B22" s="42"/>
      <c r="C22" s="37"/>
      <c r="D22" s="37"/>
      <c r="E22" s="37"/>
      <c r="F22" s="37"/>
      <c r="G22" s="37"/>
      <c r="H22" s="37"/>
      <c r="I22" s="37"/>
      <c r="J22" s="37"/>
      <c r="K22" s="37"/>
      <c r="L22" s="109"/>
      <c r="S22" s="37"/>
      <c r="T22" s="37"/>
      <c r="U22" s="37"/>
      <c r="V22" s="37"/>
      <c r="W22" s="37"/>
      <c r="X22" s="37"/>
      <c r="Y22" s="37"/>
      <c r="Z22" s="37"/>
      <c r="AA22" s="37"/>
      <c r="AB22" s="37"/>
      <c r="AC22" s="37"/>
      <c r="AD22" s="37"/>
      <c r="AE22" s="37"/>
    </row>
    <row r="23" spans="1:31" s="2" customFormat="1" ht="12" customHeight="1">
      <c r="A23" s="37"/>
      <c r="B23" s="42"/>
      <c r="C23" s="37"/>
      <c r="D23" s="108" t="s">
        <v>39</v>
      </c>
      <c r="E23" s="37"/>
      <c r="F23" s="37"/>
      <c r="G23" s="37"/>
      <c r="H23" s="37"/>
      <c r="I23" s="108" t="s">
        <v>27</v>
      </c>
      <c r="J23" s="110" t="str">
        <f>IF('Rekapitulace stavby'!AN19="","",'Rekapitulace stavby'!AN19)</f>
        <v/>
      </c>
      <c r="K23" s="37"/>
      <c r="L23" s="109"/>
      <c r="S23" s="37"/>
      <c r="T23" s="37"/>
      <c r="U23" s="37"/>
      <c r="V23" s="37"/>
      <c r="W23" s="37"/>
      <c r="X23" s="37"/>
      <c r="Y23" s="37"/>
      <c r="Z23" s="37"/>
      <c r="AA23" s="37"/>
      <c r="AB23" s="37"/>
      <c r="AC23" s="37"/>
      <c r="AD23" s="37"/>
      <c r="AE23" s="37"/>
    </row>
    <row r="24" spans="1:31" s="2" customFormat="1" ht="18" customHeight="1">
      <c r="A24" s="37"/>
      <c r="B24" s="42"/>
      <c r="C24" s="37"/>
      <c r="D24" s="37"/>
      <c r="E24" s="110" t="str">
        <f>IF('Rekapitulace stavby'!E20="","",'Rekapitulace stavby'!E20)</f>
        <v xml:space="preserve"> </v>
      </c>
      <c r="F24" s="37"/>
      <c r="G24" s="37"/>
      <c r="H24" s="37"/>
      <c r="I24" s="108" t="s">
        <v>30</v>
      </c>
      <c r="J24" s="110" t="str">
        <f>IF('Rekapitulace stavby'!AN20="","",'Rekapitulace stavby'!AN20)</f>
        <v/>
      </c>
      <c r="K24" s="37"/>
      <c r="L24" s="109"/>
      <c r="S24" s="37"/>
      <c r="T24" s="37"/>
      <c r="U24" s="37"/>
      <c r="V24" s="37"/>
      <c r="W24" s="37"/>
      <c r="X24" s="37"/>
      <c r="Y24" s="37"/>
      <c r="Z24" s="37"/>
      <c r="AA24" s="37"/>
      <c r="AB24" s="37"/>
      <c r="AC24" s="37"/>
      <c r="AD24" s="37"/>
      <c r="AE24" s="37"/>
    </row>
    <row r="25" spans="1:31" s="2" customFormat="1" ht="6.95" customHeight="1">
      <c r="A25" s="37"/>
      <c r="B25" s="42"/>
      <c r="C25" s="37"/>
      <c r="D25" s="37"/>
      <c r="E25" s="37"/>
      <c r="F25" s="37"/>
      <c r="G25" s="37"/>
      <c r="H25" s="37"/>
      <c r="I25" s="37"/>
      <c r="J25" s="37"/>
      <c r="K25" s="37"/>
      <c r="L25" s="109"/>
      <c r="S25" s="37"/>
      <c r="T25" s="37"/>
      <c r="U25" s="37"/>
      <c r="V25" s="37"/>
      <c r="W25" s="37"/>
      <c r="X25" s="37"/>
      <c r="Y25" s="37"/>
      <c r="Z25" s="37"/>
      <c r="AA25" s="37"/>
      <c r="AB25" s="37"/>
      <c r="AC25" s="37"/>
      <c r="AD25" s="37"/>
      <c r="AE25" s="37"/>
    </row>
    <row r="26" spans="1:31" s="2" customFormat="1" ht="12" customHeight="1">
      <c r="A26" s="37"/>
      <c r="B26" s="42"/>
      <c r="C26" s="37"/>
      <c r="D26" s="108" t="s">
        <v>41</v>
      </c>
      <c r="E26" s="37"/>
      <c r="F26" s="37"/>
      <c r="G26" s="37"/>
      <c r="H26" s="37"/>
      <c r="I26" s="37"/>
      <c r="J26" s="37"/>
      <c r="K26" s="37"/>
      <c r="L26" s="109"/>
      <c r="S26" s="37"/>
      <c r="T26" s="37"/>
      <c r="U26" s="37"/>
      <c r="V26" s="37"/>
      <c r="W26" s="37"/>
      <c r="X26" s="37"/>
      <c r="Y26" s="37"/>
      <c r="Z26" s="37"/>
      <c r="AA26" s="37"/>
      <c r="AB26" s="37"/>
      <c r="AC26" s="37"/>
      <c r="AD26" s="37"/>
      <c r="AE26" s="37"/>
    </row>
    <row r="27" spans="1:31" s="8" customFormat="1" ht="16.5" customHeight="1">
      <c r="A27" s="112"/>
      <c r="B27" s="113"/>
      <c r="C27" s="112"/>
      <c r="D27" s="112"/>
      <c r="E27" s="389" t="s">
        <v>21</v>
      </c>
      <c r="F27" s="389"/>
      <c r="G27" s="389"/>
      <c r="H27" s="389"/>
      <c r="I27" s="112"/>
      <c r="J27" s="112"/>
      <c r="K27" s="112"/>
      <c r="L27" s="114"/>
      <c r="S27" s="112"/>
      <c r="T27" s="112"/>
      <c r="U27" s="112"/>
      <c r="V27" s="112"/>
      <c r="W27" s="112"/>
      <c r="X27" s="112"/>
      <c r="Y27" s="112"/>
      <c r="Z27" s="112"/>
      <c r="AA27" s="112"/>
      <c r="AB27" s="112"/>
      <c r="AC27" s="112"/>
      <c r="AD27" s="112"/>
      <c r="AE27" s="112"/>
    </row>
    <row r="28" spans="1:31" s="2" customFormat="1" ht="6.95" customHeight="1">
      <c r="A28" s="37"/>
      <c r="B28" s="42"/>
      <c r="C28" s="37"/>
      <c r="D28" s="37"/>
      <c r="E28" s="37"/>
      <c r="F28" s="37"/>
      <c r="G28" s="37"/>
      <c r="H28" s="37"/>
      <c r="I28" s="37"/>
      <c r="J28" s="37"/>
      <c r="K28" s="37"/>
      <c r="L28" s="109"/>
      <c r="S28" s="37"/>
      <c r="T28" s="37"/>
      <c r="U28" s="37"/>
      <c r="V28" s="37"/>
      <c r="W28" s="37"/>
      <c r="X28" s="37"/>
      <c r="Y28" s="37"/>
      <c r="Z28" s="37"/>
      <c r="AA28" s="37"/>
      <c r="AB28" s="37"/>
      <c r="AC28" s="37"/>
      <c r="AD28" s="37"/>
      <c r="AE28" s="37"/>
    </row>
    <row r="29" spans="1:31" s="2" customFormat="1" ht="6.95" customHeight="1">
      <c r="A29" s="37"/>
      <c r="B29" s="42"/>
      <c r="C29" s="37"/>
      <c r="D29" s="115"/>
      <c r="E29" s="115"/>
      <c r="F29" s="115"/>
      <c r="G29" s="115"/>
      <c r="H29" s="115"/>
      <c r="I29" s="115"/>
      <c r="J29" s="115"/>
      <c r="K29" s="115"/>
      <c r="L29" s="109"/>
      <c r="S29" s="37"/>
      <c r="T29" s="37"/>
      <c r="U29" s="37"/>
      <c r="V29" s="37"/>
      <c r="W29" s="37"/>
      <c r="X29" s="37"/>
      <c r="Y29" s="37"/>
      <c r="Z29" s="37"/>
      <c r="AA29" s="37"/>
      <c r="AB29" s="37"/>
      <c r="AC29" s="37"/>
      <c r="AD29" s="37"/>
      <c r="AE29" s="37"/>
    </row>
    <row r="30" spans="1:31" s="2" customFormat="1" ht="25.35" customHeight="1">
      <c r="A30" s="37"/>
      <c r="B30" s="42"/>
      <c r="C30" s="37"/>
      <c r="D30" s="116" t="s">
        <v>43</v>
      </c>
      <c r="E30" s="37"/>
      <c r="F30" s="37"/>
      <c r="G30" s="37"/>
      <c r="H30" s="37"/>
      <c r="I30" s="37"/>
      <c r="J30" s="117">
        <f>ROUND(J81, 2)</f>
        <v>0</v>
      </c>
      <c r="K30" s="37"/>
      <c r="L30" s="109"/>
      <c r="S30" s="37"/>
      <c r="T30" s="37"/>
      <c r="U30" s="37"/>
      <c r="V30" s="37"/>
      <c r="W30" s="37"/>
      <c r="X30" s="37"/>
      <c r="Y30" s="37"/>
      <c r="Z30" s="37"/>
      <c r="AA30" s="37"/>
      <c r="AB30" s="37"/>
      <c r="AC30" s="37"/>
      <c r="AD30" s="37"/>
      <c r="AE30" s="37"/>
    </row>
    <row r="31" spans="1:31" s="2" customFormat="1" ht="6.95" customHeight="1">
      <c r="A31" s="37"/>
      <c r="B31" s="42"/>
      <c r="C31" s="37"/>
      <c r="D31" s="115"/>
      <c r="E31" s="115"/>
      <c r="F31" s="115"/>
      <c r="G31" s="115"/>
      <c r="H31" s="115"/>
      <c r="I31" s="115"/>
      <c r="J31" s="115"/>
      <c r="K31" s="115"/>
      <c r="L31" s="109"/>
      <c r="S31" s="37"/>
      <c r="T31" s="37"/>
      <c r="U31" s="37"/>
      <c r="V31" s="37"/>
      <c r="W31" s="37"/>
      <c r="X31" s="37"/>
      <c r="Y31" s="37"/>
      <c r="Z31" s="37"/>
      <c r="AA31" s="37"/>
      <c r="AB31" s="37"/>
      <c r="AC31" s="37"/>
      <c r="AD31" s="37"/>
      <c r="AE31" s="37"/>
    </row>
    <row r="32" spans="1:31" s="2" customFormat="1" ht="14.45" customHeight="1">
      <c r="A32" s="37"/>
      <c r="B32" s="42"/>
      <c r="C32" s="37"/>
      <c r="D32" s="37"/>
      <c r="E32" s="37"/>
      <c r="F32" s="118" t="s">
        <v>45</v>
      </c>
      <c r="G32" s="37"/>
      <c r="H32" s="37"/>
      <c r="I32" s="118" t="s">
        <v>44</v>
      </c>
      <c r="J32" s="118" t="s">
        <v>46</v>
      </c>
      <c r="K32" s="37"/>
      <c r="L32" s="109"/>
      <c r="S32" s="37"/>
      <c r="T32" s="37"/>
      <c r="U32" s="37"/>
      <c r="V32" s="37"/>
      <c r="W32" s="37"/>
      <c r="X32" s="37"/>
      <c r="Y32" s="37"/>
      <c r="Z32" s="37"/>
      <c r="AA32" s="37"/>
      <c r="AB32" s="37"/>
      <c r="AC32" s="37"/>
      <c r="AD32" s="37"/>
      <c r="AE32" s="37"/>
    </row>
    <row r="33" spans="1:31" s="2" customFormat="1" ht="14.45" customHeight="1">
      <c r="A33" s="37"/>
      <c r="B33" s="42"/>
      <c r="C33" s="37"/>
      <c r="D33" s="119" t="s">
        <v>47</v>
      </c>
      <c r="E33" s="108" t="s">
        <v>48</v>
      </c>
      <c r="F33" s="120">
        <f>ROUND((SUM(BE81:BE87)),  2)</f>
        <v>0</v>
      </c>
      <c r="G33" s="37"/>
      <c r="H33" s="37"/>
      <c r="I33" s="121">
        <v>0.21</v>
      </c>
      <c r="J33" s="120">
        <f>ROUND(((SUM(BE81:BE87))*I33),  2)</f>
        <v>0</v>
      </c>
      <c r="K33" s="37"/>
      <c r="L33" s="109"/>
      <c r="S33" s="37"/>
      <c r="T33" s="37"/>
      <c r="U33" s="37"/>
      <c r="V33" s="37"/>
      <c r="W33" s="37"/>
      <c r="X33" s="37"/>
      <c r="Y33" s="37"/>
      <c r="Z33" s="37"/>
      <c r="AA33" s="37"/>
      <c r="AB33" s="37"/>
      <c r="AC33" s="37"/>
      <c r="AD33" s="37"/>
      <c r="AE33" s="37"/>
    </row>
    <row r="34" spans="1:31" s="2" customFormat="1" ht="14.45" customHeight="1">
      <c r="A34" s="37"/>
      <c r="B34" s="42"/>
      <c r="C34" s="37"/>
      <c r="D34" s="37"/>
      <c r="E34" s="108" t="s">
        <v>49</v>
      </c>
      <c r="F34" s="120">
        <f>ROUND((SUM(BF81:BF87)),  2)</f>
        <v>0</v>
      </c>
      <c r="G34" s="37"/>
      <c r="H34" s="37"/>
      <c r="I34" s="121">
        <v>0.12</v>
      </c>
      <c r="J34" s="120">
        <f>ROUND(((SUM(BF81:BF87))*I34),  2)</f>
        <v>0</v>
      </c>
      <c r="K34" s="37"/>
      <c r="L34" s="109"/>
      <c r="S34" s="37"/>
      <c r="T34" s="37"/>
      <c r="U34" s="37"/>
      <c r="V34" s="37"/>
      <c r="W34" s="37"/>
      <c r="X34" s="37"/>
      <c r="Y34" s="37"/>
      <c r="Z34" s="37"/>
      <c r="AA34" s="37"/>
      <c r="AB34" s="37"/>
      <c r="AC34" s="37"/>
      <c r="AD34" s="37"/>
      <c r="AE34" s="37"/>
    </row>
    <row r="35" spans="1:31" s="2" customFormat="1" ht="14.45" hidden="1" customHeight="1">
      <c r="A35" s="37"/>
      <c r="B35" s="42"/>
      <c r="C35" s="37"/>
      <c r="D35" s="37"/>
      <c r="E35" s="108" t="s">
        <v>50</v>
      </c>
      <c r="F35" s="120">
        <f>ROUND((SUM(BG81:BG87)),  2)</f>
        <v>0</v>
      </c>
      <c r="G35" s="37"/>
      <c r="H35" s="37"/>
      <c r="I35" s="121">
        <v>0.21</v>
      </c>
      <c r="J35" s="120">
        <f>0</f>
        <v>0</v>
      </c>
      <c r="K35" s="37"/>
      <c r="L35" s="109"/>
      <c r="S35" s="37"/>
      <c r="T35" s="37"/>
      <c r="U35" s="37"/>
      <c r="V35" s="37"/>
      <c r="W35" s="37"/>
      <c r="X35" s="37"/>
      <c r="Y35" s="37"/>
      <c r="Z35" s="37"/>
      <c r="AA35" s="37"/>
      <c r="AB35" s="37"/>
      <c r="AC35" s="37"/>
      <c r="AD35" s="37"/>
      <c r="AE35" s="37"/>
    </row>
    <row r="36" spans="1:31" s="2" customFormat="1" ht="14.45" hidden="1" customHeight="1">
      <c r="A36" s="37"/>
      <c r="B36" s="42"/>
      <c r="C36" s="37"/>
      <c r="D36" s="37"/>
      <c r="E36" s="108" t="s">
        <v>51</v>
      </c>
      <c r="F36" s="120">
        <f>ROUND((SUM(BH81:BH87)),  2)</f>
        <v>0</v>
      </c>
      <c r="G36" s="37"/>
      <c r="H36" s="37"/>
      <c r="I36" s="121">
        <v>0.12</v>
      </c>
      <c r="J36" s="120">
        <f>0</f>
        <v>0</v>
      </c>
      <c r="K36" s="37"/>
      <c r="L36" s="109"/>
      <c r="S36" s="37"/>
      <c r="T36" s="37"/>
      <c r="U36" s="37"/>
      <c r="V36" s="37"/>
      <c r="W36" s="37"/>
      <c r="X36" s="37"/>
      <c r="Y36" s="37"/>
      <c r="Z36" s="37"/>
      <c r="AA36" s="37"/>
      <c r="AB36" s="37"/>
      <c r="AC36" s="37"/>
      <c r="AD36" s="37"/>
      <c r="AE36" s="37"/>
    </row>
    <row r="37" spans="1:31" s="2" customFormat="1" ht="14.45" hidden="1" customHeight="1">
      <c r="A37" s="37"/>
      <c r="B37" s="42"/>
      <c r="C37" s="37"/>
      <c r="D37" s="37"/>
      <c r="E37" s="108" t="s">
        <v>52</v>
      </c>
      <c r="F37" s="120">
        <f>ROUND((SUM(BI81:BI87)),  2)</f>
        <v>0</v>
      </c>
      <c r="G37" s="37"/>
      <c r="H37" s="37"/>
      <c r="I37" s="121">
        <v>0</v>
      </c>
      <c r="J37" s="120">
        <f>0</f>
        <v>0</v>
      </c>
      <c r="K37" s="37"/>
      <c r="L37" s="109"/>
      <c r="S37" s="37"/>
      <c r="T37" s="37"/>
      <c r="U37" s="37"/>
      <c r="V37" s="37"/>
      <c r="W37" s="37"/>
      <c r="X37" s="37"/>
      <c r="Y37" s="37"/>
      <c r="Z37" s="37"/>
      <c r="AA37" s="37"/>
      <c r="AB37" s="37"/>
      <c r="AC37" s="37"/>
      <c r="AD37" s="37"/>
      <c r="AE37" s="37"/>
    </row>
    <row r="38" spans="1:31" s="2" customFormat="1" ht="6.95" customHeight="1">
      <c r="A38" s="37"/>
      <c r="B38" s="42"/>
      <c r="C38" s="37"/>
      <c r="D38" s="37"/>
      <c r="E38" s="37"/>
      <c r="F38" s="37"/>
      <c r="G38" s="37"/>
      <c r="H38" s="37"/>
      <c r="I38" s="37"/>
      <c r="J38" s="37"/>
      <c r="K38" s="37"/>
      <c r="L38" s="109"/>
      <c r="S38" s="37"/>
      <c r="T38" s="37"/>
      <c r="U38" s="37"/>
      <c r="V38" s="37"/>
      <c r="W38" s="37"/>
      <c r="X38" s="37"/>
      <c r="Y38" s="37"/>
      <c r="Z38" s="37"/>
      <c r="AA38" s="37"/>
      <c r="AB38" s="37"/>
      <c r="AC38" s="37"/>
      <c r="AD38" s="37"/>
      <c r="AE38" s="37"/>
    </row>
    <row r="39" spans="1:31" s="2" customFormat="1" ht="25.35" customHeight="1">
      <c r="A39" s="37"/>
      <c r="B39" s="42"/>
      <c r="C39" s="122"/>
      <c r="D39" s="123" t="s">
        <v>53</v>
      </c>
      <c r="E39" s="124"/>
      <c r="F39" s="124"/>
      <c r="G39" s="125" t="s">
        <v>54</v>
      </c>
      <c r="H39" s="126" t="s">
        <v>55</v>
      </c>
      <c r="I39" s="124"/>
      <c r="J39" s="127">
        <f>SUM(J30:J37)</f>
        <v>0</v>
      </c>
      <c r="K39" s="128"/>
      <c r="L39" s="109"/>
      <c r="S39" s="37"/>
      <c r="T39" s="37"/>
      <c r="U39" s="37"/>
      <c r="V39" s="37"/>
      <c r="W39" s="37"/>
      <c r="X39" s="37"/>
      <c r="Y39" s="37"/>
      <c r="Z39" s="37"/>
      <c r="AA39" s="37"/>
      <c r="AB39" s="37"/>
      <c r="AC39" s="37"/>
      <c r="AD39" s="37"/>
      <c r="AE39" s="37"/>
    </row>
    <row r="40" spans="1:31" s="2" customFormat="1" ht="14.45" customHeight="1">
      <c r="A40" s="37"/>
      <c r="B40" s="129"/>
      <c r="C40" s="130"/>
      <c r="D40" s="130"/>
      <c r="E40" s="130"/>
      <c r="F40" s="130"/>
      <c r="G40" s="130"/>
      <c r="H40" s="130"/>
      <c r="I40" s="130"/>
      <c r="J40" s="130"/>
      <c r="K40" s="130"/>
      <c r="L40" s="109"/>
      <c r="S40" s="37"/>
      <c r="T40" s="37"/>
      <c r="U40" s="37"/>
      <c r="V40" s="37"/>
      <c r="W40" s="37"/>
      <c r="X40" s="37"/>
      <c r="Y40" s="37"/>
      <c r="Z40" s="37"/>
      <c r="AA40" s="37"/>
      <c r="AB40" s="37"/>
      <c r="AC40" s="37"/>
      <c r="AD40" s="37"/>
      <c r="AE40" s="37"/>
    </row>
    <row r="44" spans="1:31" s="2" customFormat="1" ht="6.95" customHeight="1">
      <c r="A44" s="37"/>
      <c r="B44" s="131"/>
      <c r="C44" s="132"/>
      <c r="D44" s="132"/>
      <c r="E44" s="132"/>
      <c r="F44" s="132"/>
      <c r="G44" s="132"/>
      <c r="H44" s="132"/>
      <c r="I44" s="132"/>
      <c r="J44" s="132"/>
      <c r="K44" s="132"/>
      <c r="L44" s="109"/>
      <c r="S44" s="37"/>
      <c r="T44" s="37"/>
      <c r="U44" s="37"/>
      <c r="V44" s="37"/>
      <c r="W44" s="37"/>
      <c r="X44" s="37"/>
      <c r="Y44" s="37"/>
      <c r="Z44" s="37"/>
      <c r="AA44" s="37"/>
      <c r="AB44" s="37"/>
      <c r="AC44" s="37"/>
      <c r="AD44" s="37"/>
      <c r="AE44" s="37"/>
    </row>
    <row r="45" spans="1:31" s="2" customFormat="1" ht="24.95" customHeight="1">
      <c r="A45" s="37"/>
      <c r="B45" s="38"/>
      <c r="C45" s="26" t="s">
        <v>112</v>
      </c>
      <c r="D45" s="39"/>
      <c r="E45" s="39"/>
      <c r="F45" s="39"/>
      <c r="G45" s="39"/>
      <c r="H45" s="39"/>
      <c r="I45" s="39"/>
      <c r="J45" s="39"/>
      <c r="K45" s="39"/>
      <c r="L45" s="109"/>
      <c r="S45" s="37"/>
      <c r="T45" s="37"/>
      <c r="U45" s="37"/>
      <c r="V45" s="37"/>
      <c r="W45" s="37"/>
      <c r="X45" s="37"/>
      <c r="Y45" s="37"/>
      <c r="Z45" s="37"/>
      <c r="AA45" s="37"/>
      <c r="AB45" s="37"/>
      <c r="AC45" s="37"/>
      <c r="AD45" s="37"/>
      <c r="AE45" s="37"/>
    </row>
    <row r="46" spans="1:31" s="2" customFormat="1" ht="6.95" customHeight="1">
      <c r="A46" s="37"/>
      <c r="B46" s="38"/>
      <c r="C46" s="39"/>
      <c r="D46" s="39"/>
      <c r="E46" s="39"/>
      <c r="F46" s="39"/>
      <c r="G46" s="39"/>
      <c r="H46" s="39"/>
      <c r="I46" s="39"/>
      <c r="J46" s="39"/>
      <c r="K46" s="39"/>
      <c r="L46" s="109"/>
      <c r="S46" s="37"/>
      <c r="T46" s="37"/>
      <c r="U46" s="37"/>
      <c r="V46" s="37"/>
      <c r="W46" s="37"/>
      <c r="X46" s="37"/>
      <c r="Y46" s="37"/>
      <c r="Z46" s="37"/>
      <c r="AA46" s="37"/>
      <c r="AB46" s="37"/>
      <c r="AC46" s="37"/>
      <c r="AD46" s="37"/>
      <c r="AE46" s="37"/>
    </row>
    <row r="47" spans="1:31" s="2" customFormat="1" ht="12" customHeight="1">
      <c r="A47" s="37"/>
      <c r="B47" s="38"/>
      <c r="C47" s="32" t="s">
        <v>16</v>
      </c>
      <c r="D47" s="39"/>
      <c r="E47" s="39"/>
      <c r="F47" s="39"/>
      <c r="G47" s="39"/>
      <c r="H47" s="39"/>
      <c r="I47" s="39"/>
      <c r="J47" s="39"/>
      <c r="K47" s="39"/>
      <c r="L47" s="109"/>
      <c r="S47" s="37"/>
      <c r="T47" s="37"/>
      <c r="U47" s="37"/>
      <c r="V47" s="37"/>
      <c r="W47" s="37"/>
      <c r="X47" s="37"/>
      <c r="Y47" s="37"/>
      <c r="Z47" s="37"/>
      <c r="AA47" s="37"/>
      <c r="AB47" s="37"/>
      <c r="AC47" s="37"/>
      <c r="AD47" s="37"/>
      <c r="AE47" s="37"/>
    </row>
    <row r="48" spans="1:31" s="2" customFormat="1" ht="16.5" customHeight="1">
      <c r="A48" s="37"/>
      <c r="B48" s="38"/>
      <c r="C48" s="39"/>
      <c r="D48" s="39"/>
      <c r="E48" s="390" t="str">
        <f>E7</f>
        <v>Gymnázium Jihlava - vestavba učeben v půdním prostoru</v>
      </c>
      <c r="F48" s="391"/>
      <c r="G48" s="391"/>
      <c r="H48" s="391"/>
      <c r="I48" s="39"/>
      <c r="J48" s="39"/>
      <c r="K48" s="39"/>
      <c r="L48" s="109"/>
      <c r="S48" s="37"/>
      <c r="T48" s="37"/>
      <c r="U48" s="37"/>
      <c r="V48" s="37"/>
      <c r="W48" s="37"/>
      <c r="X48" s="37"/>
      <c r="Y48" s="37"/>
      <c r="Z48" s="37"/>
      <c r="AA48" s="37"/>
      <c r="AB48" s="37"/>
      <c r="AC48" s="37"/>
      <c r="AD48" s="37"/>
      <c r="AE48" s="37"/>
    </row>
    <row r="49" spans="1:47" s="2" customFormat="1" ht="12" customHeight="1">
      <c r="A49" s="37"/>
      <c r="B49" s="38"/>
      <c r="C49" s="32" t="s">
        <v>110</v>
      </c>
      <c r="D49" s="39"/>
      <c r="E49" s="39"/>
      <c r="F49" s="39"/>
      <c r="G49" s="39"/>
      <c r="H49" s="39"/>
      <c r="I49" s="39"/>
      <c r="J49" s="39"/>
      <c r="K49" s="39"/>
      <c r="L49" s="109"/>
      <c r="S49" s="37"/>
      <c r="T49" s="37"/>
      <c r="U49" s="37"/>
      <c r="V49" s="37"/>
      <c r="W49" s="37"/>
      <c r="X49" s="37"/>
      <c r="Y49" s="37"/>
      <c r="Z49" s="37"/>
      <c r="AA49" s="37"/>
      <c r="AB49" s="37"/>
      <c r="AC49" s="37"/>
      <c r="AD49" s="37"/>
      <c r="AE49" s="37"/>
    </row>
    <row r="50" spans="1:47" s="2" customFormat="1" ht="16.5" customHeight="1">
      <c r="A50" s="37"/>
      <c r="B50" s="38"/>
      <c r="C50" s="39"/>
      <c r="D50" s="39"/>
      <c r="E50" s="343" t="str">
        <f>E9</f>
        <v>D.1.4.4 - Silnoproudá elektrotechnika</v>
      </c>
      <c r="F50" s="392"/>
      <c r="G50" s="392"/>
      <c r="H50" s="392"/>
      <c r="I50" s="39"/>
      <c r="J50" s="39"/>
      <c r="K50" s="39"/>
      <c r="L50" s="109"/>
      <c r="S50" s="37"/>
      <c r="T50" s="37"/>
      <c r="U50" s="37"/>
      <c r="V50" s="37"/>
      <c r="W50" s="37"/>
      <c r="X50" s="37"/>
      <c r="Y50" s="37"/>
      <c r="Z50" s="37"/>
      <c r="AA50" s="37"/>
      <c r="AB50" s="37"/>
      <c r="AC50" s="37"/>
      <c r="AD50" s="37"/>
      <c r="AE50" s="37"/>
    </row>
    <row r="51" spans="1:47" s="2" customFormat="1" ht="6.95" customHeight="1">
      <c r="A51" s="37"/>
      <c r="B51" s="38"/>
      <c r="C51" s="39"/>
      <c r="D51" s="39"/>
      <c r="E51" s="39"/>
      <c r="F51" s="39"/>
      <c r="G51" s="39"/>
      <c r="H51" s="39"/>
      <c r="I51" s="39"/>
      <c r="J51" s="39"/>
      <c r="K51" s="39"/>
      <c r="L51" s="109"/>
      <c r="S51" s="37"/>
      <c r="T51" s="37"/>
      <c r="U51" s="37"/>
      <c r="V51" s="37"/>
      <c r="W51" s="37"/>
      <c r="X51" s="37"/>
      <c r="Y51" s="37"/>
      <c r="Z51" s="37"/>
      <c r="AA51" s="37"/>
      <c r="AB51" s="37"/>
      <c r="AC51" s="37"/>
      <c r="AD51" s="37"/>
      <c r="AE51" s="37"/>
    </row>
    <row r="52" spans="1:47" s="2" customFormat="1" ht="12" customHeight="1">
      <c r="A52" s="37"/>
      <c r="B52" s="38"/>
      <c r="C52" s="32" t="s">
        <v>22</v>
      </c>
      <c r="D52" s="39"/>
      <c r="E52" s="39"/>
      <c r="F52" s="30" t="str">
        <f>F12</f>
        <v>Jihlava</v>
      </c>
      <c r="G52" s="39"/>
      <c r="H52" s="39"/>
      <c r="I52" s="32" t="s">
        <v>24</v>
      </c>
      <c r="J52" s="62" t="str">
        <f>IF(J12="","",J12)</f>
        <v>26. 1. 2025</v>
      </c>
      <c r="K52" s="39"/>
      <c r="L52" s="109"/>
      <c r="S52" s="37"/>
      <c r="T52" s="37"/>
      <c r="U52" s="37"/>
      <c r="V52" s="37"/>
      <c r="W52" s="37"/>
      <c r="X52" s="37"/>
      <c r="Y52" s="37"/>
      <c r="Z52" s="37"/>
      <c r="AA52" s="37"/>
      <c r="AB52" s="37"/>
      <c r="AC52" s="37"/>
      <c r="AD52" s="37"/>
      <c r="AE52" s="37"/>
    </row>
    <row r="53" spans="1:47" s="2" customFormat="1" ht="6.95" customHeight="1">
      <c r="A53" s="37"/>
      <c r="B53" s="38"/>
      <c r="C53" s="39"/>
      <c r="D53" s="39"/>
      <c r="E53" s="39"/>
      <c r="F53" s="39"/>
      <c r="G53" s="39"/>
      <c r="H53" s="39"/>
      <c r="I53" s="39"/>
      <c r="J53" s="39"/>
      <c r="K53" s="39"/>
      <c r="L53" s="109"/>
      <c r="S53" s="37"/>
      <c r="T53" s="37"/>
      <c r="U53" s="37"/>
      <c r="V53" s="37"/>
      <c r="W53" s="37"/>
      <c r="X53" s="37"/>
      <c r="Y53" s="37"/>
      <c r="Z53" s="37"/>
      <c r="AA53" s="37"/>
      <c r="AB53" s="37"/>
      <c r="AC53" s="37"/>
      <c r="AD53" s="37"/>
      <c r="AE53" s="37"/>
    </row>
    <row r="54" spans="1:47" s="2" customFormat="1" ht="40.15" customHeight="1">
      <c r="A54" s="37"/>
      <c r="B54" s="38"/>
      <c r="C54" s="32" t="s">
        <v>26</v>
      </c>
      <c r="D54" s="39"/>
      <c r="E54" s="39"/>
      <c r="F54" s="30" t="str">
        <f>E15</f>
        <v>Kraj Vysočina, Žižkova 57/1882, 586 01 Jihlava</v>
      </c>
      <c r="G54" s="39"/>
      <c r="H54" s="39"/>
      <c r="I54" s="32" t="s">
        <v>34</v>
      </c>
      <c r="J54" s="35" t="str">
        <f>E21</f>
        <v>ARTPROJEKT JIHLAVA, spol. s r.o., 586 01 Jihlava</v>
      </c>
      <c r="K54" s="39"/>
      <c r="L54" s="109"/>
      <c r="S54" s="37"/>
      <c r="T54" s="37"/>
      <c r="U54" s="37"/>
      <c r="V54" s="37"/>
      <c r="W54" s="37"/>
      <c r="X54" s="37"/>
      <c r="Y54" s="37"/>
      <c r="Z54" s="37"/>
      <c r="AA54" s="37"/>
      <c r="AB54" s="37"/>
      <c r="AC54" s="37"/>
      <c r="AD54" s="37"/>
      <c r="AE54" s="37"/>
    </row>
    <row r="55" spans="1:47" s="2" customFormat="1" ht="15.2" customHeight="1">
      <c r="A55" s="37"/>
      <c r="B55" s="38"/>
      <c r="C55" s="32" t="s">
        <v>32</v>
      </c>
      <c r="D55" s="39"/>
      <c r="E55" s="39"/>
      <c r="F55" s="30" t="str">
        <f>IF(E18="","",E18)</f>
        <v>Vyplň údaj</v>
      </c>
      <c r="G55" s="39"/>
      <c r="H55" s="39"/>
      <c r="I55" s="32" t="s">
        <v>39</v>
      </c>
      <c r="J55" s="35" t="str">
        <f>E24</f>
        <v xml:space="preserve"> </v>
      </c>
      <c r="K55" s="39"/>
      <c r="L55" s="109"/>
      <c r="S55" s="37"/>
      <c r="T55" s="37"/>
      <c r="U55" s="37"/>
      <c r="V55" s="37"/>
      <c r="W55" s="37"/>
      <c r="X55" s="37"/>
      <c r="Y55" s="37"/>
      <c r="Z55" s="37"/>
      <c r="AA55" s="37"/>
      <c r="AB55" s="37"/>
      <c r="AC55" s="37"/>
      <c r="AD55" s="37"/>
      <c r="AE55" s="37"/>
    </row>
    <row r="56" spans="1:47" s="2" customFormat="1" ht="10.35" customHeight="1">
      <c r="A56" s="37"/>
      <c r="B56" s="38"/>
      <c r="C56" s="39"/>
      <c r="D56" s="39"/>
      <c r="E56" s="39"/>
      <c r="F56" s="39"/>
      <c r="G56" s="39"/>
      <c r="H56" s="39"/>
      <c r="I56" s="39"/>
      <c r="J56" s="39"/>
      <c r="K56" s="39"/>
      <c r="L56" s="109"/>
      <c r="S56" s="37"/>
      <c r="T56" s="37"/>
      <c r="U56" s="37"/>
      <c r="V56" s="37"/>
      <c r="W56" s="37"/>
      <c r="X56" s="37"/>
      <c r="Y56" s="37"/>
      <c r="Z56" s="37"/>
      <c r="AA56" s="37"/>
      <c r="AB56" s="37"/>
      <c r="AC56" s="37"/>
      <c r="AD56" s="37"/>
      <c r="AE56" s="37"/>
    </row>
    <row r="57" spans="1:47" s="2" customFormat="1" ht="29.25" customHeight="1">
      <c r="A57" s="37"/>
      <c r="B57" s="38"/>
      <c r="C57" s="133" t="s">
        <v>113</v>
      </c>
      <c r="D57" s="134"/>
      <c r="E57" s="134"/>
      <c r="F57" s="134"/>
      <c r="G57" s="134"/>
      <c r="H57" s="134"/>
      <c r="I57" s="134"/>
      <c r="J57" s="135" t="s">
        <v>114</v>
      </c>
      <c r="K57" s="134"/>
      <c r="L57" s="109"/>
      <c r="S57" s="37"/>
      <c r="T57" s="37"/>
      <c r="U57" s="37"/>
      <c r="V57" s="37"/>
      <c r="W57" s="37"/>
      <c r="X57" s="37"/>
      <c r="Y57" s="37"/>
      <c r="Z57" s="37"/>
      <c r="AA57" s="37"/>
      <c r="AB57" s="37"/>
      <c r="AC57" s="37"/>
      <c r="AD57" s="37"/>
      <c r="AE57" s="37"/>
    </row>
    <row r="58" spans="1:47" s="2" customFormat="1" ht="10.35" customHeight="1">
      <c r="A58" s="37"/>
      <c r="B58" s="38"/>
      <c r="C58" s="39"/>
      <c r="D58" s="39"/>
      <c r="E58" s="39"/>
      <c r="F58" s="39"/>
      <c r="G58" s="39"/>
      <c r="H58" s="39"/>
      <c r="I58" s="39"/>
      <c r="J58" s="39"/>
      <c r="K58" s="39"/>
      <c r="L58" s="109"/>
      <c r="S58" s="37"/>
      <c r="T58" s="37"/>
      <c r="U58" s="37"/>
      <c r="V58" s="37"/>
      <c r="W58" s="37"/>
      <c r="X58" s="37"/>
      <c r="Y58" s="37"/>
      <c r="Z58" s="37"/>
      <c r="AA58" s="37"/>
      <c r="AB58" s="37"/>
      <c r="AC58" s="37"/>
      <c r="AD58" s="37"/>
      <c r="AE58" s="37"/>
    </row>
    <row r="59" spans="1:47" s="2" customFormat="1" ht="22.9" customHeight="1">
      <c r="A59" s="37"/>
      <c r="B59" s="38"/>
      <c r="C59" s="136" t="s">
        <v>75</v>
      </c>
      <c r="D59" s="39"/>
      <c r="E59" s="39"/>
      <c r="F59" s="39"/>
      <c r="G59" s="39"/>
      <c r="H59" s="39"/>
      <c r="I59" s="39"/>
      <c r="J59" s="80">
        <f>J81</f>
        <v>0</v>
      </c>
      <c r="K59" s="39"/>
      <c r="L59" s="109"/>
      <c r="S59" s="37"/>
      <c r="T59" s="37"/>
      <c r="U59" s="37"/>
      <c r="V59" s="37"/>
      <c r="W59" s="37"/>
      <c r="X59" s="37"/>
      <c r="Y59" s="37"/>
      <c r="Z59" s="37"/>
      <c r="AA59" s="37"/>
      <c r="AB59" s="37"/>
      <c r="AC59" s="37"/>
      <c r="AD59" s="37"/>
      <c r="AE59" s="37"/>
      <c r="AU59" s="20" t="s">
        <v>115</v>
      </c>
    </row>
    <row r="60" spans="1:47" s="9" customFormat="1" ht="24.95" customHeight="1">
      <c r="B60" s="137"/>
      <c r="C60" s="138"/>
      <c r="D60" s="139" t="s">
        <v>147</v>
      </c>
      <c r="E60" s="140"/>
      <c r="F60" s="140"/>
      <c r="G60" s="140"/>
      <c r="H60" s="140"/>
      <c r="I60" s="140"/>
      <c r="J60" s="141">
        <f>J82</f>
        <v>0</v>
      </c>
      <c r="K60" s="138"/>
      <c r="L60" s="142"/>
    </row>
    <row r="61" spans="1:47" s="10" customFormat="1" ht="19.899999999999999" customHeight="1">
      <c r="B61" s="143"/>
      <c r="C61" s="144"/>
      <c r="D61" s="145" t="s">
        <v>4484</v>
      </c>
      <c r="E61" s="146"/>
      <c r="F61" s="146"/>
      <c r="G61" s="146"/>
      <c r="H61" s="146"/>
      <c r="I61" s="146"/>
      <c r="J61" s="147">
        <f>J83</f>
        <v>0</v>
      </c>
      <c r="K61" s="144"/>
      <c r="L61" s="148"/>
    </row>
    <row r="62" spans="1:47" s="2" customFormat="1" ht="21.75" customHeight="1">
      <c r="A62" s="37"/>
      <c r="B62" s="38"/>
      <c r="C62" s="39"/>
      <c r="D62" s="39"/>
      <c r="E62" s="39"/>
      <c r="F62" s="39"/>
      <c r="G62" s="39"/>
      <c r="H62" s="39"/>
      <c r="I62" s="39"/>
      <c r="J62" s="39"/>
      <c r="K62" s="39"/>
      <c r="L62" s="109"/>
      <c r="S62" s="37"/>
      <c r="T62" s="37"/>
      <c r="U62" s="37"/>
      <c r="V62" s="37"/>
      <c r="W62" s="37"/>
      <c r="X62" s="37"/>
      <c r="Y62" s="37"/>
      <c r="Z62" s="37"/>
      <c r="AA62" s="37"/>
      <c r="AB62" s="37"/>
      <c r="AC62" s="37"/>
      <c r="AD62" s="37"/>
      <c r="AE62" s="37"/>
    </row>
    <row r="63" spans="1:47" s="2" customFormat="1" ht="6.95" customHeight="1">
      <c r="A63" s="37"/>
      <c r="B63" s="50"/>
      <c r="C63" s="51"/>
      <c r="D63" s="51"/>
      <c r="E63" s="51"/>
      <c r="F63" s="51"/>
      <c r="G63" s="51"/>
      <c r="H63" s="51"/>
      <c r="I63" s="51"/>
      <c r="J63" s="51"/>
      <c r="K63" s="51"/>
      <c r="L63" s="109"/>
      <c r="S63" s="37"/>
      <c r="T63" s="37"/>
      <c r="U63" s="37"/>
      <c r="V63" s="37"/>
      <c r="W63" s="37"/>
      <c r="X63" s="37"/>
      <c r="Y63" s="37"/>
      <c r="Z63" s="37"/>
      <c r="AA63" s="37"/>
      <c r="AB63" s="37"/>
      <c r="AC63" s="37"/>
      <c r="AD63" s="37"/>
      <c r="AE63" s="37"/>
    </row>
    <row r="67" spans="1:31" s="2" customFormat="1" ht="6.95" customHeight="1">
      <c r="A67" s="37"/>
      <c r="B67" s="52"/>
      <c r="C67" s="53"/>
      <c r="D67" s="53"/>
      <c r="E67" s="53"/>
      <c r="F67" s="53"/>
      <c r="G67" s="53"/>
      <c r="H67" s="53"/>
      <c r="I67" s="53"/>
      <c r="J67" s="53"/>
      <c r="K67" s="53"/>
      <c r="L67" s="109"/>
      <c r="S67" s="37"/>
      <c r="T67" s="37"/>
      <c r="U67" s="37"/>
      <c r="V67" s="37"/>
      <c r="W67" s="37"/>
      <c r="X67" s="37"/>
      <c r="Y67" s="37"/>
      <c r="Z67" s="37"/>
      <c r="AA67" s="37"/>
      <c r="AB67" s="37"/>
      <c r="AC67" s="37"/>
      <c r="AD67" s="37"/>
      <c r="AE67" s="37"/>
    </row>
    <row r="68" spans="1:31" s="2" customFormat="1" ht="24.95" customHeight="1">
      <c r="A68" s="37"/>
      <c r="B68" s="38"/>
      <c r="C68" s="26" t="s">
        <v>150</v>
      </c>
      <c r="D68" s="39"/>
      <c r="E68" s="39"/>
      <c r="F68" s="39"/>
      <c r="G68" s="39"/>
      <c r="H68" s="39"/>
      <c r="I68" s="39"/>
      <c r="J68" s="39"/>
      <c r="K68" s="39"/>
      <c r="L68" s="109"/>
      <c r="S68" s="37"/>
      <c r="T68" s="37"/>
      <c r="U68" s="37"/>
      <c r="V68" s="37"/>
      <c r="W68" s="37"/>
      <c r="X68" s="37"/>
      <c r="Y68" s="37"/>
      <c r="Z68" s="37"/>
      <c r="AA68" s="37"/>
      <c r="AB68" s="37"/>
      <c r="AC68" s="37"/>
      <c r="AD68" s="37"/>
      <c r="AE68" s="37"/>
    </row>
    <row r="69" spans="1:31" s="2" customFormat="1" ht="6.95" customHeight="1">
      <c r="A69" s="37"/>
      <c r="B69" s="38"/>
      <c r="C69" s="39"/>
      <c r="D69" s="39"/>
      <c r="E69" s="39"/>
      <c r="F69" s="39"/>
      <c r="G69" s="39"/>
      <c r="H69" s="39"/>
      <c r="I69" s="39"/>
      <c r="J69" s="39"/>
      <c r="K69" s="39"/>
      <c r="L69" s="109"/>
      <c r="S69" s="37"/>
      <c r="T69" s="37"/>
      <c r="U69" s="37"/>
      <c r="V69" s="37"/>
      <c r="W69" s="37"/>
      <c r="X69" s="37"/>
      <c r="Y69" s="37"/>
      <c r="Z69" s="37"/>
      <c r="AA69" s="37"/>
      <c r="AB69" s="37"/>
      <c r="AC69" s="37"/>
      <c r="AD69" s="37"/>
      <c r="AE69" s="37"/>
    </row>
    <row r="70" spans="1:31" s="2" customFormat="1" ht="12" customHeight="1">
      <c r="A70" s="37"/>
      <c r="B70" s="38"/>
      <c r="C70" s="32" t="s">
        <v>16</v>
      </c>
      <c r="D70" s="39"/>
      <c r="E70" s="39"/>
      <c r="F70" s="39"/>
      <c r="G70" s="39"/>
      <c r="H70" s="39"/>
      <c r="I70" s="39"/>
      <c r="J70" s="39"/>
      <c r="K70" s="39"/>
      <c r="L70" s="109"/>
      <c r="S70" s="37"/>
      <c r="T70" s="37"/>
      <c r="U70" s="37"/>
      <c r="V70" s="37"/>
      <c r="W70" s="37"/>
      <c r="X70" s="37"/>
      <c r="Y70" s="37"/>
      <c r="Z70" s="37"/>
      <c r="AA70" s="37"/>
      <c r="AB70" s="37"/>
      <c r="AC70" s="37"/>
      <c r="AD70" s="37"/>
      <c r="AE70" s="37"/>
    </row>
    <row r="71" spans="1:31" s="2" customFormat="1" ht="16.5" customHeight="1">
      <c r="A71" s="37"/>
      <c r="B71" s="38"/>
      <c r="C71" s="39"/>
      <c r="D71" s="39"/>
      <c r="E71" s="390" t="str">
        <f>E7</f>
        <v>Gymnázium Jihlava - vestavba učeben v půdním prostoru</v>
      </c>
      <c r="F71" s="391"/>
      <c r="G71" s="391"/>
      <c r="H71" s="391"/>
      <c r="I71" s="39"/>
      <c r="J71" s="39"/>
      <c r="K71" s="39"/>
      <c r="L71" s="109"/>
      <c r="S71" s="37"/>
      <c r="T71" s="37"/>
      <c r="U71" s="37"/>
      <c r="V71" s="37"/>
      <c r="W71" s="37"/>
      <c r="X71" s="37"/>
      <c r="Y71" s="37"/>
      <c r="Z71" s="37"/>
      <c r="AA71" s="37"/>
      <c r="AB71" s="37"/>
      <c r="AC71" s="37"/>
      <c r="AD71" s="37"/>
      <c r="AE71" s="37"/>
    </row>
    <row r="72" spans="1:31" s="2" customFormat="1" ht="12" customHeight="1">
      <c r="A72" s="37"/>
      <c r="B72" s="38"/>
      <c r="C72" s="32" t="s">
        <v>110</v>
      </c>
      <c r="D72" s="39"/>
      <c r="E72" s="39"/>
      <c r="F72" s="39"/>
      <c r="G72" s="39"/>
      <c r="H72" s="39"/>
      <c r="I72" s="39"/>
      <c r="J72" s="39"/>
      <c r="K72" s="39"/>
      <c r="L72" s="109"/>
      <c r="S72" s="37"/>
      <c r="T72" s="37"/>
      <c r="U72" s="37"/>
      <c r="V72" s="37"/>
      <c r="W72" s="37"/>
      <c r="X72" s="37"/>
      <c r="Y72" s="37"/>
      <c r="Z72" s="37"/>
      <c r="AA72" s="37"/>
      <c r="AB72" s="37"/>
      <c r="AC72" s="37"/>
      <c r="AD72" s="37"/>
      <c r="AE72" s="37"/>
    </row>
    <row r="73" spans="1:31" s="2" customFormat="1" ht="16.5" customHeight="1">
      <c r="A73" s="37"/>
      <c r="B73" s="38"/>
      <c r="C73" s="39"/>
      <c r="D73" s="39"/>
      <c r="E73" s="343" t="str">
        <f>E9</f>
        <v>D.1.4.4 - Silnoproudá elektrotechnika</v>
      </c>
      <c r="F73" s="392"/>
      <c r="G73" s="392"/>
      <c r="H73" s="392"/>
      <c r="I73" s="39"/>
      <c r="J73" s="39"/>
      <c r="K73" s="39"/>
      <c r="L73" s="109"/>
      <c r="S73" s="37"/>
      <c r="T73" s="37"/>
      <c r="U73" s="37"/>
      <c r="V73" s="37"/>
      <c r="W73" s="37"/>
      <c r="X73" s="37"/>
      <c r="Y73" s="37"/>
      <c r="Z73" s="37"/>
      <c r="AA73" s="37"/>
      <c r="AB73" s="37"/>
      <c r="AC73" s="37"/>
      <c r="AD73" s="37"/>
      <c r="AE73" s="37"/>
    </row>
    <row r="74" spans="1:31" s="2" customFormat="1" ht="6.95" customHeight="1">
      <c r="A74" s="37"/>
      <c r="B74" s="38"/>
      <c r="C74" s="39"/>
      <c r="D74" s="39"/>
      <c r="E74" s="39"/>
      <c r="F74" s="39"/>
      <c r="G74" s="39"/>
      <c r="H74" s="39"/>
      <c r="I74" s="39"/>
      <c r="J74" s="39"/>
      <c r="K74" s="39"/>
      <c r="L74" s="109"/>
      <c r="S74" s="37"/>
      <c r="T74" s="37"/>
      <c r="U74" s="37"/>
      <c r="V74" s="37"/>
      <c r="W74" s="37"/>
      <c r="X74" s="37"/>
      <c r="Y74" s="37"/>
      <c r="Z74" s="37"/>
      <c r="AA74" s="37"/>
      <c r="AB74" s="37"/>
      <c r="AC74" s="37"/>
      <c r="AD74" s="37"/>
      <c r="AE74" s="37"/>
    </row>
    <row r="75" spans="1:31" s="2" customFormat="1" ht="12" customHeight="1">
      <c r="A75" s="37"/>
      <c r="B75" s="38"/>
      <c r="C75" s="32" t="s">
        <v>22</v>
      </c>
      <c r="D75" s="39"/>
      <c r="E75" s="39"/>
      <c r="F75" s="30" t="str">
        <f>F12</f>
        <v>Jihlava</v>
      </c>
      <c r="G75" s="39"/>
      <c r="H75" s="39"/>
      <c r="I75" s="32" t="s">
        <v>24</v>
      </c>
      <c r="J75" s="62" t="str">
        <f>IF(J12="","",J12)</f>
        <v>26. 1. 2025</v>
      </c>
      <c r="K75" s="39"/>
      <c r="L75" s="109"/>
      <c r="S75" s="37"/>
      <c r="T75" s="37"/>
      <c r="U75" s="37"/>
      <c r="V75" s="37"/>
      <c r="W75" s="37"/>
      <c r="X75" s="37"/>
      <c r="Y75" s="37"/>
      <c r="Z75" s="37"/>
      <c r="AA75" s="37"/>
      <c r="AB75" s="37"/>
      <c r="AC75" s="37"/>
      <c r="AD75" s="37"/>
      <c r="AE75" s="37"/>
    </row>
    <row r="76" spans="1:31" s="2" customFormat="1" ht="6.95" customHeight="1">
      <c r="A76" s="37"/>
      <c r="B76" s="38"/>
      <c r="C76" s="39"/>
      <c r="D76" s="39"/>
      <c r="E76" s="39"/>
      <c r="F76" s="39"/>
      <c r="G76" s="39"/>
      <c r="H76" s="39"/>
      <c r="I76" s="39"/>
      <c r="J76" s="39"/>
      <c r="K76" s="39"/>
      <c r="L76" s="109"/>
      <c r="S76" s="37"/>
      <c r="T76" s="37"/>
      <c r="U76" s="37"/>
      <c r="V76" s="37"/>
      <c r="W76" s="37"/>
      <c r="X76" s="37"/>
      <c r="Y76" s="37"/>
      <c r="Z76" s="37"/>
      <c r="AA76" s="37"/>
      <c r="AB76" s="37"/>
      <c r="AC76" s="37"/>
      <c r="AD76" s="37"/>
      <c r="AE76" s="37"/>
    </row>
    <row r="77" spans="1:31" s="2" customFormat="1" ht="40.15" customHeight="1">
      <c r="A77" s="37"/>
      <c r="B77" s="38"/>
      <c r="C77" s="32" t="s">
        <v>26</v>
      </c>
      <c r="D77" s="39"/>
      <c r="E77" s="39"/>
      <c r="F77" s="30" t="str">
        <f>E15</f>
        <v>Kraj Vysočina, Žižkova 57/1882, 586 01 Jihlava</v>
      </c>
      <c r="G77" s="39"/>
      <c r="H77" s="39"/>
      <c r="I77" s="32" t="s">
        <v>34</v>
      </c>
      <c r="J77" s="35" t="str">
        <f>E21</f>
        <v>ARTPROJEKT JIHLAVA, spol. s r.o., 586 01 Jihlava</v>
      </c>
      <c r="K77" s="39"/>
      <c r="L77" s="109"/>
      <c r="S77" s="37"/>
      <c r="T77" s="37"/>
      <c r="U77" s="37"/>
      <c r="V77" s="37"/>
      <c r="W77" s="37"/>
      <c r="X77" s="37"/>
      <c r="Y77" s="37"/>
      <c r="Z77" s="37"/>
      <c r="AA77" s="37"/>
      <c r="AB77" s="37"/>
      <c r="AC77" s="37"/>
      <c r="AD77" s="37"/>
      <c r="AE77" s="37"/>
    </row>
    <row r="78" spans="1:31" s="2" customFormat="1" ht="15.2" customHeight="1">
      <c r="A78" s="37"/>
      <c r="B78" s="38"/>
      <c r="C78" s="32" t="s">
        <v>32</v>
      </c>
      <c r="D78" s="39"/>
      <c r="E78" s="39"/>
      <c r="F78" s="30" t="str">
        <f>IF(E18="","",E18)</f>
        <v>Vyplň údaj</v>
      </c>
      <c r="G78" s="39"/>
      <c r="H78" s="39"/>
      <c r="I78" s="32" t="s">
        <v>39</v>
      </c>
      <c r="J78" s="35" t="str">
        <f>E24</f>
        <v xml:space="preserve"> </v>
      </c>
      <c r="K78" s="39"/>
      <c r="L78" s="109"/>
      <c r="S78" s="37"/>
      <c r="T78" s="37"/>
      <c r="U78" s="37"/>
      <c r="V78" s="37"/>
      <c r="W78" s="37"/>
      <c r="X78" s="37"/>
      <c r="Y78" s="37"/>
      <c r="Z78" s="37"/>
      <c r="AA78" s="37"/>
      <c r="AB78" s="37"/>
      <c r="AC78" s="37"/>
      <c r="AD78" s="37"/>
      <c r="AE78" s="37"/>
    </row>
    <row r="79" spans="1:31" s="2" customFormat="1" ht="10.35" customHeight="1">
      <c r="A79" s="37"/>
      <c r="B79" s="38"/>
      <c r="C79" s="39"/>
      <c r="D79" s="39"/>
      <c r="E79" s="39"/>
      <c r="F79" s="39"/>
      <c r="G79" s="39"/>
      <c r="H79" s="39"/>
      <c r="I79" s="39"/>
      <c r="J79" s="39"/>
      <c r="K79" s="39"/>
      <c r="L79" s="109"/>
      <c r="S79" s="37"/>
      <c r="T79" s="37"/>
      <c r="U79" s="37"/>
      <c r="V79" s="37"/>
      <c r="W79" s="37"/>
      <c r="X79" s="37"/>
      <c r="Y79" s="37"/>
      <c r="Z79" s="37"/>
      <c r="AA79" s="37"/>
      <c r="AB79" s="37"/>
      <c r="AC79" s="37"/>
      <c r="AD79" s="37"/>
      <c r="AE79" s="37"/>
    </row>
    <row r="80" spans="1:31" s="11" customFormat="1" ht="29.25" customHeight="1">
      <c r="A80" s="149"/>
      <c r="B80" s="150"/>
      <c r="C80" s="151" t="s">
        <v>151</v>
      </c>
      <c r="D80" s="152" t="s">
        <v>62</v>
      </c>
      <c r="E80" s="152" t="s">
        <v>58</v>
      </c>
      <c r="F80" s="152" t="s">
        <v>59</v>
      </c>
      <c r="G80" s="152" t="s">
        <v>152</v>
      </c>
      <c r="H80" s="152" t="s">
        <v>153</v>
      </c>
      <c r="I80" s="152" t="s">
        <v>154</v>
      </c>
      <c r="J80" s="152" t="s">
        <v>114</v>
      </c>
      <c r="K80" s="153" t="s">
        <v>155</v>
      </c>
      <c r="L80" s="154"/>
      <c r="M80" s="71" t="s">
        <v>21</v>
      </c>
      <c r="N80" s="72" t="s">
        <v>47</v>
      </c>
      <c r="O80" s="72" t="s">
        <v>156</v>
      </c>
      <c r="P80" s="72" t="s">
        <v>157</v>
      </c>
      <c r="Q80" s="72" t="s">
        <v>158</v>
      </c>
      <c r="R80" s="72" t="s">
        <v>159</v>
      </c>
      <c r="S80" s="72" t="s">
        <v>160</v>
      </c>
      <c r="T80" s="73" t="s">
        <v>161</v>
      </c>
      <c r="U80" s="149"/>
      <c r="V80" s="149"/>
      <c r="W80" s="149"/>
      <c r="X80" s="149"/>
      <c r="Y80" s="149"/>
      <c r="Z80" s="149"/>
      <c r="AA80" s="149"/>
      <c r="AB80" s="149"/>
      <c r="AC80" s="149"/>
      <c r="AD80" s="149"/>
      <c r="AE80" s="149"/>
    </row>
    <row r="81" spans="1:65" s="2" customFormat="1" ht="22.9" customHeight="1">
      <c r="A81" s="37"/>
      <c r="B81" s="38"/>
      <c r="C81" s="78" t="s">
        <v>162</v>
      </c>
      <c r="D81" s="39"/>
      <c r="E81" s="39"/>
      <c r="F81" s="39"/>
      <c r="G81" s="39"/>
      <c r="H81" s="39"/>
      <c r="I81" s="39"/>
      <c r="J81" s="155">
        <f>BK81</f>
        <v>0</v>
      </c>
      <c r="K81" s="39"/>
      <c r="L81" s="42"/>
      <c r="M81" s="74"/>
      <c r="N81" s="156"/>
      <c r="O81" s="75"/>
      <c r="P81" s="157">
        <f>P82</f>
        <v>0</v>
      </c>
      <c r="Q81" s="75"/>
      <c r="R81" s="157">
        <f>R82</f>
        <v>0</v>
      </c>
      <c r="S81" s="75"/>
      <c r="T81" s="158">
        <f>T82</f>
        <v>0</v>
      </c>
      <c r="U81" s="37"/>
      <c r="V81" s="37"/>
      <c r="W81" s="37"/>
      <c r="X81" s="37"/>
      <c r="Y81" s="37"/>
      <c r="Z81" s="37"/>
      <c r="AA81" s="37"/>
      <c r="AB81" s="37"/>
      <c r="AC81" s="37"/>
      <c r="AD81" s="37"/>
      <c r="AE81" s="37"/>
      <c r="AT81" s="20" t="s">
        <v>76</v>
      </c>
      <c r="AU81" s="20" t="s">
        <v>115</v>
      </c>
      <c r="BK81" s="159">
        <f>BK82</f>
        <v>0</v>
      </c>
    </row>
    <row r="82" spans="1:65" s="12" customFormat="1" ht="25.9" customHeight="1">
      <c r="B82" s="160"/>
      <c r="C82" s="161"/>
      <c r="D82" s="162" t="s">
        <v>76</v>
      </c>
      <c r="E82" s="163" t="s">
        <v>281</v>
      </c>
      <c r="F82" s="163" t="s">
        <v>4059</v>
      </c>
      <c r="G82" s="161"/>
      <c r="H82" s="161"/>
      <c r="I82" s="164"/>
      <c r="J82" s="165">
        <f>BK82</f>
        <v>0</v>
      </c>
      <c r="K82" s="161"/>
      <c r="L82" s="166"/>
      <c r="M82" s="167"/>
      <c r="N82" s="168"/>
      <c r="O82" s="168"/>
      <c r="P82" s="169">
        <f>P83</f>
        <v>0</v>
      </c>
      <c r="Q82" s="168"/>
      <c r="R82" s="169">
        <f>R83</f>
        <v>0</v>
      </c>
      <c r="S82" s="168"/>
      <c r="T82" s="170">
        <f>T83</f>
        <v>0</v>
      </c>
      <c r="AR82" s="171" t="s">
        <v>186</v>
      </c>
      <c r="AT82" s="172" t="s">
        <v>76</v>
      </c>
      <c r="AU82" s="172" t="s">
        <v>77</v>
      </c>
      <c r="AY82" s="171" t="s">
        <v>165</v>
      </c>
      <c r="BK82" s="173">
        <f>BK83</f>
        <v>0</v>
      </c>
    </row>
    <row r="83" spans="1:65" s="12" customFormat="1" ht="22.9" customHeight="1">
      <c r="B83" s="160"/>
      <c r="C83" s="161"/>
      <c r="D83" s="162" t="s">
        <v>76</v>
      </c>
      <c r="E83" s="174" t="s">
        <v>4485</v>
      </c>
      <c r="F83" s="174" t="s">
        <v>4486</v>
      </c>
      <c r="G83" s="161"/>
      <c r="H83" s="161"/>
      <c r="I83" s="164"/>
      <c r="J83" s="175">
        <f>BK83</f>
        <v>0</v>
      </c>
      <c r="K83" s="161"/>
      <c r="L83" s="166"/>
      <c r="M83" s="167"/>
      <c r="N83" s="168"/>
      <c r="O83" s="168"/>
      <c r="P83" s="169">
        <f>SUM(P84:P87)</f>
        <v>0</v>
      </c>
      <c r="Q83" s="168"/>
      <c r="R83" s="169">
        <f>SUM(R84:R87)</f>
        <v>0</v>
      </c>
      <c r="S83" s="168"/>
      <c r="T83" s="170">
        <f>SUM(T84:T87)</f>
        <v>0</v>
      </c>
      <c r="AR83" s="171" t="s">
        <v>186</v>
      </c>
      <c r="AT83" s="172" t="s">
        <v>76</v>
      </c>
      <c r="AU83" s="172" t="s">
        <v>85</v>
      </c>
      <c r="AY83" s="171" t="s">
        <v>165</v>
      </c>
      <c r="BK83" s="173">
        <f>SUM(BK84:BK87)</f>
        <v>0</v>
      </c>
    </row>
    <row r="84" spans="1:65" s="2" customFormat="1" ht="33" customHeight="1">
      <c r="A84" s="37"/>
      <c r="B84" s="38"/>
      <c r="C84" s="176" t="s">
        <v>85</v>
      </c>
      <c r="D84" s="176" t="s">
        <v>167</v>
      </c>
      <c r="E84" s="177" t="s">
        <v>85</v>
      </c>
      <c r="F84" s="178" t="s">
        <v>4487</v>
      </c>
      <c r="G84" s="179" t="s">
        <v>297</v>
      </c>
      <c r="H84" s="180">
        <v>1</v>
      </c>
      <c r="I84" s="181"/>
      <c r="J84" s="182">
        <f>ROUND(I84*H84,2)</f>
        <v>0</v>
      </c>
      <c r="K84" s="178" t="s">
        <v>21</v>
      </c>
      <c r="L84" s="42"/>
      <c r="M84" s="183" t="s">
        <v>21</v>
      </c>
      <c r="N84" s="184" t="s">
        <v>48</v>
      </c>
      <c r="O84" s="67"/>
      <c r="P84" s="185">
        <f>O84*H84</f>
        <v>0</v>
      </c>
      <c r="Q84" s="185">
        <v>0</v>
      </c>
      <c r="R84" s="185">
        <f>Q84*H84</f>
        <v>0</v>
      </c>
      <c r="S84" s="185">
        <v>0</v>
      </c>
      <c r="T84" s="186">
        <f>S84*H84</f>
        <v>0</v>
      </c>
      <c r="U84" s="37"/>
      <c r="V84" s="37"/>
      <c r="W84" s="37"/>
      <c r="X84" s="37"/>
      <c r="Y84" s="37"/>
      <c r="Z84" s="37"/>
      <c r="AA84" s="37"/>
      <c r="AB84" s="37"/>
      <c r="AC84" s="37"/>
      <c r="AD84" s="37"/>
      <c r="AE84" s="37"/>
      <c r="AR84" s="187" t="s">
        <v>630</v>
      </c>
      <c r="AT84" s="187" t="s">
        <v>167</v>
      </c>
      <c r="AU84" s="187" t="s">
        <v>87</v>
      </c>
      <c r="AY84" s="20" t="s">
        <v>165</v>
      </c>
      <c r="BE84" s="188">
        <f>IF(N84="základní",J84,0)</f>
        <v>0</v>
      </c>
      <c r="BF84" s="188">
        <f>IF(N84="snížená",J84,0)</f>
        <v>0</v>
      </c>
      <c r="BG84" s="188">
        <f>IF(N84="zákl. přenesená",J84,0)</f>
        <v>0</v>
      </c>
      <c r="BH84" s="188">
        <f>IF(N84="sníž. přenesená",J84,0)</f>
        <v>0</v>
      </c>
      <c r="BI84" s="188">
        <f>IF(N84="nulová",J84,0)</f>
        <v>0</v>
      </c>
      <c r="BJ84" s="20" t="s">
        <v>85</v>
      </c>
      <c r="BK84" s="188">
        <f>ROUND(I84*H84,2)</f>
        <v>0</v>
      </c>
      <c r="BL84" s="20" t="s">
        <v>630</v>
      </c>
      <c r="BM84" s="187" t="s">
        <v>4488</v>
      </c>
    </row>
    <row r="85" spans="1:65" s="2" customFormat="1" ht="19.5">
      <c r="A85" s="37"/>
      <c r="B85" s="38"/>
      <c r="C85" s="39"/>
      <c r="D85" s="189" t="s">
        <v>174</v>
      </c>
      <c r="E85" s="39"/>
      <c r="F85" s="190" t="s">
        <v>4487</v>
      </c>
      <c r="G85" s="39"/>
      <c r="H85" s="39"/>
      <c r="I85" s="191"/>
      <c r="J85" s="39"/>
      <c r="K85" s="39"/>
      <c r="L85" s="42"/>
      <c r="M85" s="192"/>
      <c r="N85" s="193"/>
      <c r="O85" s="67"/>
      <c r="P85" s="67"/>
      <c r="Q85" s="67"/>
      <c r="R85" s="67"/>
      <c r="S85" s="67"/>
      <c r="T85" s="68"/>
      <c r="U85" s="37"/>
      <c r="V85" s="37"/>
      <c r="W85" s="37"/>
      <c r="X85" s="37"/>
      <c r="Y85" s="37"/>
      <c r="Z85" s="37"/>
      <c r="AA85" s="37"/>
      <c r="AB85" s="37"/>
      <c r="AC85" s="37"/>
      <c r="AD85" s="37"/>
      <c r="AE85" s="37"/>
      <c r="AT85" s="20" t="s">
        <v>174</v>
      </c>
      <c r="AU85" s="20" t="s">
        <v>87</v>
      </c>
    </row>
    <row r="86" spans="1:65" s="13" customFormat="1" ht="11.25">
      <c r="B86" s="196"/>
      <c r="C86" s="197"/>
      <c r="D86" s="189" t="s">
        <v>178</v>
      </c>
      <c r="E86" s="198" t="s">
        <v>21</v>
      </c>
      <c r="F86" s="199" t="s">
        <v>4489</v>
      </c>
      <c r="G86" s="197"/>
      <c r="H86" s="200">
        <v>1</v>
      </c>
      <c r="I86" s="201"/>
      <c r="J86" s="197"/>
      <c r="K86" s="197"/>
      <c r="L86" s="202"/>
      <c r="M86" s="203"/>
      <c r="N86" s="204"/>
      <c r="O86" s="204"/>
      <c r="P86" s="204"/>
      <c r="Q86" s="204"/>
      <c r="R86" s="204"/>
      <c r="S86" s="204"/>
      <c r="T86" s="205"/>
      <c r="AT86" s="206" t="s">
        <v>178</v>
      </c>
      <c r="AU86" s="206" t="s">
        <v>87</v>
      </c>
      <c r="AV86" s="13" t="s">
        <v>87</v>
      </c>
      <c r="AW86" s="13" t="s">
        <v>38</v>
      </c>
      <c r="AX86" s="13" t="s">
        <v>77</v>
      </c>
      <c r="AY86" s="206" t="s">
        <v>165</v>
      </c>
    </row>
    <row r="87" spans="1:65" s="14" customFormat="1" ht="11.25">
      <c r="B87" s="207"/>
      <c r="C87" s="208"/>
      <c r="D87" s="189" t="s">
        <v>178</v>
      </c>
      <c r="E87" s="209" t="s">
        <v>21</v>
      </c>
      <c r="F87" s="210" t="s">
        <v>180</v>
      </c>
      <c r="G87" s="208"/>
      <c r="H87" s="211">
        <v>1</v>
      </c>
      <c r="I87" s="212"/>
      <c r="J87" s="208"/>
      <c r="K87" s="208"/>
      <c r="L87" s="213"/>
      <c r="M87" s="250"/>
      <c r="N87" s="251"/>
      <c r="O87" s="251"/>
      <c r="P87" s="251"/>
      <c r="Q87" s="251"/>
      <c r="R87" s="251"/>
      <c r="S87" s="251"/>
      <c r="T87" s="252"/>
      <c r="AT87" s="217" t="s">
        <v>178</v>
      </c>
      <c r="AU87" s="217" t="s">
        <v>87</v>
      </c>
      <c r="AV87" s="14" t="s">
        <v>172</v>
      </c>
      <c r="AW87" s="14" t="s">
        <v>38</v>
      </c>
      <c r="AX87" s="14" t="s">
        <v>85</v>
      </c>
      <c r="AY87" s="217" t="s">
        <v>165</v>
      </c>
    </row>
    <row r="88" spans="1:65" s="2" customFormat="1" ht="6.95" customHeight="1">
      <c r="A88" s="37"/>
      <c r="B88" s="50"/>
      <c r="C88" s="51"/>
      <c r="D88" s="51"/>
      <c r="E88" s="51"/>
      <c r="F88" s="51"/>
      <c r="G88" s="51"/>
      <c r="H88" s="51"/>
      <c r="I88" s="51"/>
      <c r="J88" s="51"/>
      <c r="K88" s="51"/>
      <c r="L88" s="42"/>
      <c r="M88" s="37"/>
      <c r="O88" s="37"/>
      <c r="P88" s="37"/>
      <c r="Q88" s="37"/>
      <c r="R88" s="37"/>
      <c r="S88" s="37"/>
      <c r="T88" s="37"/>
      <c r="U88" s="37"/>
      <c r="V88" s="37"/>
      <c r="W88" s="37"/>
      <c r="X88" s="37"/>
      <c r="Y88" s="37"/>
      <c r="Z88" s="37"/>
      <c r="AA88" s="37"/>
      <c r="AB88" s="37"/>
      <c r="AC88" s="37"/>
      <c r="AD88" s="37"/>
      <c r="AE88" s="37"/>
    </row>
  </sheetData>
  <sheetProtection algorithmName="SHA-512" hashValue="S+tE0PMMvU2IBH/J7FXRwO5FdCNe2FflPhiz5ciKtd9reB7BAHSw0mW7IUAxxtR4MY0+r10rbW3zQNwFduab7w==" saltValue="Bfro0r1fRIU3FSQxU/7YYyMSvHRXainh/Z5891PxVPUlFGs4Ly7/uFS3vuDB+PKZImkCOs89LnVNhY3JC9YP7A==" spinCount="100000" sheet="1" objects="1" scenarios="1" formatColumns="0" formatRows="0" autoFilter="0"/>
  <autoFilter ref="C80:K87"/>
  <mergeCells count="9">
    <mergeCell ref="E50:H50"/>
    <mergeCell ref="E71:H71"/>
    <mergeCell ref="E73:H73"/>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88"/>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82"/>
      <c r="M2" s="382"/>
      <c r="N2" s="382"/>
      <c r="O2" s="382"/>
      <c r="P2" s="382"/>
      <c r="Q2" s="382"/>
      <c r="R2" s="382"/>
      <c r="S2" s="382"/>
      <c r="T2" s="382"/>
      <c r="U2" s="382"/>
      <c r="V2" s="382"/>
      <c r="AT2" s="20" t="s">
        <v>102</v>
      </c>
    </row>
    <row r="3" spans="1:46" s="1" customFormat="1" ht="6.95" customHeight="1">
      <c r="B3" s="104"/>
      <c r="C3" s="105"/>
      <c r="D3" s="105"/>
      <c r="E3" s="105"/>
      <c r="F3" s="105"/>
      <c r="G3" s="105"/>
      <c r="H3" s="105"/>
      <c r="I3" s="105"/>
      <c r="J3" s="105"/>
      <c r="K3" s="105"/>
      <c r="L3" s="23"/>
      <c r="AT3" s="20" t="s">
        <v>87</v>
      </c>
    </row>
    <row r="4" spans="1:46" s="1" customFormat="1" ht="24.95" customHeight="1">
      <c r="B4" s="23"/>
      <c r="D4" s="106" t="s">
        <v>109</v>
      </c>
      <c r="L4" s="23"/>
      <c r="M4" s="107" t="s">
        <v>10</v>
      </c>
      <c r="AT4" s="20" t="s">
        <v>4</v>
      </c>
    </row>
    <row r="5" spans="1:46" s="1" customFormat="1" ht="6.95" customHeight="1">
      <c r="B5" s="23"/>
      <c r="L5" s="23"/>
    </row>
    <row r="6" spans="1:46" s="1" customFormat="1" ht="12" customHeight="1">
      <c r="B6" s="23"/>
      <c r="D6" s="108" t="s">
        <v>16</v>
      </c>
      <c r="L6" s="23"/>
    </row>
    <row r="7" spans="1:46" s="1" customFormat="1" ht="16.5" customHeight="1">
      <c r="B7" s="23"/>
      <c r="E7" s="383" t="str">
        <f>'Rekapitulace stavby'!K6</f>
        <v>Gymnázium Jihlava - vestavba učeben v půdním prostoru</v>
      </c>
      <c r="F7" s="384"/>
      <c r="G7" s="384"/>
      <c r="H7" s="384"/>
      <c r="L7" s="23"/>
    </row>
    <row r="8" spans="1:46" s="2" customFormat="1" ht="12" customHeight="1">
      <c r="A8" s="37"/>
      <c r="B8" s="42"/>
      <c r="C8" s="37"/>
      <c r="D8" s="108" t="s">
        <v>110</v>
      </c>
      <c r="E8" s="37"/>
      <c r="F8" s="37"/>
      <c r="G8" s="37"/>
      <c r="H8" s="37"/>
      <c r="I8" s="37"/>
      <c r="J8" s="37"/>
      <c r="K8" s="37"/>
      <c r="L8" s="109"/>
      <c r="S8" s="37"/>
      <c r="T8" s="37"/>
      <c r="U8" s="37"/>
      <c r="V8" s="37"/>
      <c r="W8" s="37"/>
      <c r="X8" s="37"/>
      <c r="Y8" s="37"/>
      <c r="Z8" s="37"/>
      <c r="AA8" s="37"/>
      <c r="AB8" s="37"/>
      <c r="AC8" s="37"/>
      <c r="AD8" s="37"/>
      <c r="AE8" s="37"/>
    </row>
    <row r="9" spans="1:46" s="2" customFormat="1" ht="16.5" customHeight="1">
      <c r="A9" s="37"/>
      <c r="B9" s="42"/>
      <c r="C9" s="37"/>
      <c r="D9" s="37"/>
      <c r="E9" s="385" t="s">
        <v>4490</v>
      </c>
      <c r="F9" s="386"/>
      <c r="G9" s="386"/>
      <c r="H9" s="386"/>
      <c r="I9" s="37"/>
      <c r="J9" s="37"/>
      <c r="K9" s="37"/>
      <c r="L9" s="109"/>
      <c r="S9" s="37"/>
      <c r="T9" s="37"/>
      <c r="U9" s="37"/>
      <c r="V9" s="37"/>
      <c r="W9" s="37"/>
      <c r="X9" s="37"/>
      <c r="Y9" s="37"/>
      <c r="Z9" s="37"/>
      <c r="AA9" s="37"/>
      <c r="AB9" s="37"/>
      <c r="AC9" s="37"/>
      <c r="AD9" s="37"/>
      <c r="AE9" s="37"/>
    </row>
    <row r="10" spans="1:46" s="2" customFormat="1" ht="11.25">
      <c r="A10" s="37"/>
      <c r="B10" s="42"/>
      <c r="C10" s="37"/>
      <c r="D10" s="37"/>
      <c r="E10" s="37"/>
      <c r="F10" s="37"/>
      <c r="G10" s="37"/>
      <c r="H10" s="37"/>
      <c r="I10" s="37"/>
      <c r="J10" s="37"/>
      <c r="K10" s="37"/>
      <c r="L10" s="109"/>
      <c r="S10" s="37"/>
      <c r="T10" s="37"/>
      <c r="U10" s="37"/>
      <c r="V10" s="37"/>
      <c r="W10" s="37"/>
      <c r="X10" s="37"/>
      <c r="Y10" s="37"/>
      <c r="Z10" s="37"/>
      <c r="AA10" s="37"/>
      <c r="AB10" s="37"/>
      <c r="AC10" s="37"/>
      <c r="AD10" s="37"/>
      <c r="AE10" s="37"/>
    </row>
    <row r="11" spans="1:46" s="2" customFormat="1" ht="12" customHeight="1">
      <c r="A11" s="37"/>
      <c r="B11" s="42"/>
      <c r="C11" s="37"/>
      <c r="D11" s="108" t="s">
        <v>18</v>
      </c>
      <c r="E11" s="37"/>
      <c r="F11" s="110" t="s">
        <v>21</v>
      </c>
      <c r="G11" s="37"/>
      <c r="H11" s="37"/>
      <c r="I11" s="108" t="s">
        <v>20</v>
      </c>
      <c r="J11" s="110" t="s">
        <v>21</v>
      </c>
      <c r="K11" s="37"/>
      <c r="L11" s="109"/>
      <c r="S11" s="37"/>
      <c r="T11" s="37"/>
      <c r="U11" s="37"/>
      <c r="V11" s="37"/>
      <c r="W11" s="37"/>
      <c r="X11" s="37"/>
      <c r="Y11" s="37"/>
      <c r="Z11" s="37"/>
      <c r="AA11" s="37"/>
      <c r="AB11" s="37"/>
      <c r="AC11" s="37"/>
      <c r="AD11" s="37"/>
      <c r="AE11" s="37"/>
    </row>
    <row r="12" spans="1:46" s="2" customFormat="1" ht="12" customHeight="1">
      <c r="A12" s="37"/>
      <c r="B12" s="42"/>
      <c r="C12" s="37"/>
      <c r="D12" s="108" t="s">
        <v>22</v>
      </c>
      <c r="E12" s="37"/>
      <c r="F12" s="110" t="s">
        <v>23</v>
      </c>
      <c r="G12" s="37"/>
      <c r="H12" s="37"/>
      <c r="I12" s="108" t="s">
        <v>24</v>
      </c>
      <c r="J12" s="111" t="str">
        <f>'Rekapitulace stavby'!AN8</f>
        <v>26. 1. 2025</v>
      </c>
      <c r="K12" s="37"/>
      <c r="L12" s="109"/>
      <c r="S12" s="37"/>
      <c r="T12" s="37"/>
      <c r="U12" s="37"/>
      <c r="V12" s="37"/>
      <c r="W12" s="37"/>
      <c r="X12" s="37"/>
      <c r="Y12" s="37"/>
      <c r="Z12" s="37"/>
      <c r="AA12" s="37"/>
      <c r="AB12" s="37"/>
      <c r="AC12" s="37"/>
      <c r="AD12" s="37"/>
      <c r="AE12" s="37"/>
    </row>
    <row r="13" spans="1:46" s="2" customFormat="1" ht="10.9" customHeight="1">
      <c r="A13" s="37"/>
      <c r="B13" s="42"/>
      <c r="C13" s="37"/>
      <c r="D13" s="37"/>
      <c r="E13" s="37"/>
      <c r="F13" s="37"/>
      <c r="G13" s="37"/>
      <c r="H13" s="37"/>
      <c r="I13" s="37"/>
      <c r="J13" s="37"/>
      <c r="K13" s="37"/>
      <c r="L13" s="109"/>
      <c r="S13" s="37"/>
      <c r="T13" s="37"/>
      <c r="U13" s="37"/>
      <c r="V13" s="37"/>
      <c r="W13" s="37"/>
      <c r="X13" s="37"/>
      <c r="Y13" s="37"/>
      <c r="Z13" s="37"/>
      <c r="AA13" s="37"/>
      <c r="AB13" s="37"/>
      <c r="AC13" s="37"/>
      <c r="AD13" s="37"/>
      <c r="AE13" s="37"/>
    </row>
    <row r="14" spans="1:46" s="2" customFormat="1" ht="12" customHeight="1">
      <c r="A14" s="37"/>
      <c r="B14" s="42"/>
      <c r="C14" s="37"/>
      <c r="D14" s="108" t="s">
        <v>26</v>
      </c>
      <c r="E14" s="37"/>
      <c r="F14" s="37"/>
      <c r="G14" s="37"/>
      <c r="H14" s="37"/>
      <c r="I14" s="108" t="s">
        <v>27</v>
      </c>
      <c r="J14" s="110" t="s">
        <v>28</v>
      </c>
      <c r="K14" s="37"/>
      <c r="L14" s="109"/>
      <c r="S14" s="37"/>
      <c r="T14" s="37"/>
      <c r="U14" s="37"/>
      <c r="V14" s="37"/>
      <c r="W14" s="37"/>
      <c r="X14" s="37"/>
      <c r="Y14" s="37"/>
      <c r="Z14" s="37"/>
      <c r="AA14" s="37"/>
      <c r="AB14" s="37"/>
      <c r="AC14" s="37"/>
      <c r="AD14" s="37"/>
      <c r="AE14" s="37"/>
    </row>
    <row r="15" spans="1:46" s="2" customFormat="1" ht="18" customHeight="1">
      <c r="A15" s="37"/>
      <c r="B15" s="42"/>
      <c r="C15" s="37"/>
      <c r="D15" s="37"/>
      <c r="E15" s="110" t="s">
        <v>29</v>
      </c>
      <c r="F15" s="37"/>
      <c r="G15" s="37"/>
      <c r="H15" s="37"/>
      <c r="I15" s="108" t="s">
        <v>30</v>
      </c>
      <c r="J15" s="110" t="s">
        <v>31</v>
      </c>
      <c r="K15" s="37"/>
      <c r="L15" s="109"/>
      <c r="S15" s="37"/>
      <c r="T15" s="37"/>
      <c r="U15" s="37"/>
      <c r="V15" s="37"/>
      <c r="W15" s="37"/>
      <c r="X15" s="37"/>
      <c r="Y15" s="37"/>
      <c r="Z15" s="37"/>
      <c r="AA15" s="37"/>
      <c r="AB15" s="37"/>
      <c r="AC15" s="37"/>
      <c r="AD15" s="37"/>
      <c r="AE15" s="37"/>
    </row>
    <row r="16" spans="1:46" s="2" customFormat="1" ht="6.95" customHeight="1">
      <c r="A16" s="37"/>
      <c r="B16" s="42"/>
      <c r="C16" s="37"/>
      <c r="D16" s="37"/>
      <c r="E16" s="37"/>
      <c r="F16" s="37"/>
      <c r="G16" s="37"/>
      <c r="H16" s="37"/>
      <c r="I16" s="37"/>
      <c r="J16" s="37"/>
      <c r="K16" s="37"/>
      <c r="L16" s="109"/>
      <c r="S16" s="37"/>
      <c r="T16" s="37"/>
      <c r="U16" s="37"/>
      <c r="V16" s="37"/>
      <c r="W16" s="37"/>
      <c r="X16" s="37"/>
      <c r="Y16" s="37"/>
      <c r="Z16" s="37"/>
      <c r="AA16" s="37"/>
      <c r="AB16" s="37"/>
      <c r="AC16" s="37"/>
      <c r="AD16" s="37"/>
      <c r="AE16" s="37"/>
    </row>
    <row r="17" spans="1:31" s="2" customFormat="1" ht="12" customHeight="1">
      <c r="A17" s="37"/>
      <c r="B17" s="42"/>
      <c r="C17" s="37"/>
      <c r="D17" s="108" t="s">
        <v>32</v>
      </c>
      <c r="E17" s="37"/>
      <c r="F17" s="37"/>
      <c r="G17" s="37"/>
      <c r="H17" s="37"/>
      <c r="I17" s="108" t="s">
        <v>27</v>
      </c>
      <c r="J17" s="33" t="str">
        <f>'Rekapitulace stavby'!AN13</f>
        <v>Vyplň údaj</v>
      </c>
      <c r="K17" s="37"/>
      <c r="L17" s="109"/>
      <c r="S17" s="37"/>
      <c r="T17" s="37"/>
      <c r="U17" s="37"/>
      <c r="V17" s="37"/>
      <c r="W17" s="37"/>
      <c r="X17" s="37"/>
      <c r="Y17" s="37"/>
      <c r="Z17" s="37"/>
      <c r="AA17" s="37"/>
      <c r="AB17" s="37"/>
      <c r="AC17" s="37"/>
      <c r="AD17" s="37"/>
      <c r="AE17" s="37"/>
    </row>
    <row r="18" spans="1:31" s="2" customFormat="1" ht="18" customHeight="1">
      <c r="A18" s="37"/>
      <c r="B18" s="42"/>
      <c r="C18" s="37"/>
      <c r="D18" s="37"/>
      <c r="E18" s="387" t="str">
        <f>'Rekapitulace stavby'!E14</f>
        <v>Vyplň údaj</v>
      </c>
      <c r="F18" s="388"/>
      <c r="G18" s="388"/>
      <c r="H18" s="388"/>
      <c r="I18" s="108" t="s">
        <v>30</v>
      </c>
      <c r="J18" s="33" t="str">
        <f>'Rekapitulace stavby'!AN14</f>
        <v>Vyplň údaj</v>
      </c>
      <c r="K18" s="37"/>
      <c r="L18" s="109"/>
      <c r="S18" s="37"/>
      <c r="T18" s="37"/>
      <c r="U18" s="37"/>
      <c r="V18" s="37"/>
      <c r="W18" s="37"/>
      <c r="X18" s="37"/>
      <c r="Y18" s="37"/>
      <c r="Z18" s="37"/>
      <c r="AA18" s="37"/>
      <c r="AB18" s="37"/>
      <c r="AC18" s="37"/>
      <c r="AD18" s="37"/>
      <c r="AE18" s="37"/>
    </row>
    <row r="19" spans="1:31" s="2" customFormat="1" ht="6.95" customHeight="1">
      <c r="A19" s="37"/>
      <c r="B19" s="42"/>
      <c r="C19" s="37"/>
      <c r="D19" s="37"/>
      <c r="E19" s="37"/>
      <c r="F19" s="37"/>
      <c r="G19" s="37"/>
      <c r="H19" s="37"/>
      <c r="I19" s="37"/>
      <c r="J19" s="37"/>
      <c r="K19" s="37"/>
      <c r="L19" s="109"/>
      <c r="S19" s="37"/>
      <c r="T19" s="37"/>
      <c r="U19" s="37"/>
      <c r="V19" s="37"/>
      <c r="W19" s="37"/>
      <c r="X19" s="37"/>
      <c r="Y19" s="37"/>
      <c r="Z19" s="37"/>
      <c r="AA19" s="37"/>
      <c r="AB19" s="37"/>
      <c r="AC19" s="37"/>
      <c r="AD19" s="37"/>
      <c r="AE19" s="37"/>
    </row>
    <row r="20" spans="1:31" s="2" customFormat="1" ht="12" customHeight="1">
      <c r="A20" s="37"/>
      <c r="B20" s="42"/>
      <c r="C20" s="37"/>
      <c r="D20" s="108" t="s">
        <v>34</v>
      </c>
      <c r="E20" s="37"/>
      <c r="F20" s="37"/>
      <c r="G20" s="37"/>
      <c r="H20" s="37"/>
      <c r="I20" s="108" t="s">
        <v>27</v>
      </c>
      <c r="J20" s="110" t="s">
        <v>35</v>
      </c>
      <c r="K20" s="37"/>
      <c r="L20" s="109"/>
      <c r="S20" s="37"/>
      <c r="T20" s="37"/>
      <c r="U20" s="37"/>
      <c r="V20" s="37"/>
      <c r="W20" s="37"/>
      <c r="X20" s="37"/>
      <c r="Y20" s="37"/>
      <c r="Z20" s="37"/>
      <c r="AA20" s="37"/>
      <c r="AB20" s="37"/>
      <c r="AC20" s="37"/>
      <c r="AD20" s="37"/>
      <c r="AE20" s="37"/>
    </row>
    <row r="21" spans="1:31" s="2" customFormat="1" ht="18" customHeight="1">
      <c r="A21" s="37"/>
      <c r="B21" s="42"/>
      <c r="C21" s="37"/>
      <c r="D21" s="37"/>
      <c r="E21" s="110" t="s">
        <v>36</v>
      </c>
      <c r="F21" s="37"/>
      <c r="G21" s="37"/>
      <c r="H21" s="37"/>
      <c r="I21" s="108" t="s">
        <v>30</v>
      </c>
      <c r="J21" s="110" t="s">
        <v>37</v>
      </c>
      <c r="K21" s="37"/>
      <c r="L21" s="109"/>
      <c r="S21" s="37"/>
      <c r="T21" s="37"/>
      <c r="U21" s="37"/>
      <c r="V21" s="37"/>
      <c r="W21" s="37"/>
      <c r="X21" s="37"/>
      <c r="Y21" s="37"/>
      <c r="Z21" s="37"/>
      <c r="AA21" s="37"/>
      <c r="AB21" s="37"/>
      <c r="AC21" s="37"/>
      <c r="AD21" s="37"/>
      <c r="AE21" s="37"/>
    </row>
    <row r="22" spans="1:31" s="2" customFormat="1" ht="6.95" customHeight="1">
      <c r="A22" s="37"/>
      <c r="B22" s="42"/>
      <c r="C22" s="37"/>
      <c r="D22" s="37"/>
      <c r="E22" s="37"/>
      <c r="F22" s="37"/>
      <c r="G22" s="37"/>
      <c r="H22" s="37"/>
      <c r="I22" s="37"/>
      <c r="J22" s="37"/>
      <c r="K22" s="37"/>
      <c r="L22" s="109"/>
      <c r="S22" s="37"/>
      <c r="T22" s="37"/>
      <c r="U22" s="37"/>
      <c r="V22" s="37"/>
      <c r="W22" s="37"/>
      <c r="X22" s="37"/>
      <c r="Y22" s="37"/>
      <c r="Z22" s="37"/>
      <c r="AA22" s="37"/>
      <c r="AB22" s="37"/>
      <c r="AC22" s="37"/>
      <c r="AD22" s="37"/>
      <c r="AE22" s="37"/>
    </row>
    <row r="23" spans="1:31" s="2" customFormat="1" ht="12" customHeight="1">
      <c r="A23" s="37"/>
      <c r="B23" s="42"/>
      <c r="C23" s="37"/>
      <c r="D23" s="108" t="s">
        <v>39</v>
      </c>
      <c r="E23" s="37"/>
      <c r="F23" s="37"/>
      <c r="G23" s="37"/>
      <c r="H23" s="37"/>
      <c r="I23" s="108" t="s">
        <v>27</v>
      </c>
      <c r="J23" s="110" t="str">
        <f>IF('Rekapitulace stavby'!AN19="","",'Rekapitulace stavby'!AN19)</f>
        <v/>
      </c>
      <c r="K23" s="37"/>
      <c r="L23" s="109"/>
      <c r="S23" s="37"/>
      <c r="T23" s="37"/>
      <c r="U23" s="37"/>
      <c r="V23" s="37"/>
      <c r="W23" s="37"/>
      <c r="X23" s="37"/>
      <c r="Y23" s="37"/>
      <c r="Z23" s="37"/>
      <c r="AA23" s="37"/>
      <c r="AB23" s="37"/>
      <c r="AC23" s="37"/>
      <c r="AD23" s="37"/>
      <c r="AE23" s="37"/>
    </row>
    <row r="24" spans="1:31" s="2" customFormat="1" ht="18" customHeight="1">
      <c r="A24" s="37"/>
      <c r="B24" s="42"/>
      <c r="C24" s="37"/>
      <c r="D24" s="37"/>
      <c r="E24" s="110" t="str">
        <f>IF('Rekapitulace stavby'!E20="","",'Rekapitulace stavby'!E20)</f>
        <v xml:space="preserve"> </v>
      </c>
      <c r="F24" s="37"/>
      <c r="G24" s="37"/>
      <c r="H24" s="37"/>
      <c r="I24" s="108" t="s">
        <v>30</v>
      </c>
      <c r="J24" s="110" t="str">
        <f>IF('Rekapitulace stavby'!AN20="","",'Rekapitulace stavby'!AN20)</f>
        <v/>
      </c>
      <c r="K24" s="37"/>
      <c r="L24" s="109"/>
      <c r="S24" s="37"/>
      <c r="T24" s="37"/>
      <c r="U24" s="37"/>
      <c r="V24" s="37"/>
      <c r="W24" s="37"/>
      <c r="X24" s="37"/>
      <c r="Y24" s="37"/>
      <c r="Z24" s="37"/>
      <c r="AA24" s="37"/>
      <c r="AB24" s="37"/>
      <c r="AC24" s="37"/>
      <c r="AD24" s="37"/>
      <c r="AE24" s="37"/>
    </row>
    <row r="25" spans="1:31" s="2" customFormat="1" ht="6.95" customHeight="1">
      <c r="A25" s="37"/>
      <c r="B25" s="42"/>
      <c r="C25" s="37"/>
      <c r="D25" s="37"/>
      <c r="E25" s="37"/>
      <c r="F25" s="37"/>
      <c r="G25" s="37"/>
      <c r="H25" s="37"/>
      <c r="I25" s="37"/>
      <c r="J25" s="37"/>
      <c r="K25" s="37"/>
      <c r="L25" s="109"/>
      <c r="S25" s="37"/>
      <c r="T25" s="37"/>
      <c r="U25" s="37"/>
      <c r="V25" s="37"/>
      <c r="W25" s="37"/>
      <c r="X25" s="37"/>
      <c r="Y25" s="37"/>
      <c r="Z25" s="37"/>
      <c r="AA25" s="37"/>
      <c r="AB25" s="37"/>
      <c r="AC25" s="37"/>
      <c r="AD25" s="37"/>
      <c r="AE25" s="37"/>
    </row>
    <row r="26" spans="1:31" s="2" customFormat="1" ht="12" customHeight="1">
      <c r="A26" s="37"/>
      <c r="B26" s="42"/>
      <c r="C26" s="37"/>
      <c r="D26" s="108" t="s">
        <v>41</v>
      </c>
      <c r="E26" s="37"/>
      <c r="F26" s="37"/>
      <c r="G26" s="37"/>
      <c r="H26" s="37"/>
      <c r="I26" s="37"/>
      <c r="J26" s="37"/>
      <c r="K26" s="37"/>
      <c r="L26" s="109"/>
      <c r="S26" s="37"/>
      <c r="T26" s="37"/>
      <c r="U26" s="37"/>
      <c r="V26" s="37"/>
      <c r="W26" s="37"/>
      <c r="X26" s="37"/>
      <c r="Y26" s="37"/>
      <c r="Z26" s="37"/>
      <c r="AA26" s="37"/>
      <c r="AB26" s="37"/>
      <c r="AC26" s="37"/>
      <c r="AD26" s="37"/>
      <c r="AE26" s="37"/>
    </row>
    <row r="27" spans="1:31" s="8" customFormat="1" ht="16.5" customHeight="1">
      <c r="A27" s="112"/>
      <c r="B27" s="113"/>
      <c r="C27" s="112"/>
      <c r="D27" s="112"/>
      <c r="E27" s="389" t="s">
        <v>21</v>
      </c>
      <c r="F27" s="389"/>
      <c r="G27" s="389"/>
      <c r="H27" s="389"/>
      <c r="I27" s="112"/>
      <c r="J27" s="112"/>
      <c r="K27" s="112"/>
      <c r="L27" s="114"/>
      <c r="S27" s="112"/>
      <c r="T27" s="112"/>
      <c r="U27" s="112"/>
      <c r="V27" s="112"/>
      <c r="W27" s="112"/>
      <c r="X27" s="112"/>
      <c r="Y27" s="112"/>
      <c r="Z27" s="112"/>
      <c r="AA27" s="112"/>
      <c r="AB27" s="112"/>
      <c r="AC27" s="112"/>
      <c r="AD27" s="112"/>
      <c r="AE27" s="112"/>
    </row>
    <row r="28" spans="1:31" s="2" customFormat="1" ht="6.95" customHeight="1">
      <c r="A28" s="37"/>
      <c r="B28" s="42"/>
      <c r="C28" s="37"/>
      <c r="D28" s="37"/>
      <c r="E28" s="37"/>
      <c r="F28" s="37"/>
      <c r="G28" s="37"/>
      <c r="H28" s="37"/>
      <c r="I28" s="37"/>
      <c r="J28" s="37"/>
      <c r="K28" s="37"/>
      <c r="L28" s="109"/>
      <c r="S28" s="37"/>
      <c r="T28" s="37"/>
      <c r="U28" s="37"/>
      <c r="V28" s="37"/>
      <c r="W28" s="37"/>
      <c r="X28" s="37"/>
      <c r="Y28" s="37"/>
      <c r="Z28" s="37"/>
      <c r="AA28" s="37"/>
      <c r="AB28" s="37"/>
      <c r="AC28" s="37"/>
      <c r="AD28" s="37"/>
      <c r="AE28" s="37"/>
    </row>
    <row r="29" spans="1:31" s="2" customFormat="1" ht="6.95" customHeight="1">
      <c r="A29" s="37"/>
      <c r="B29" s="42"/>
      <c r="C29" s="37"/>
      <c r="D29" s="115"/>
      <c r="E29" s="115"/>
      <c r="F29" s="115"/>
      <c r="G29" s="115"/>
      <c r="H29" s="115"/>
      <c r="I29" s="115"/>
      <c r="J29" s="115"/>
      <c r="K29" s="115"/>
      <c r="L29" s="109"/>
      <c r="S29" s="37"/>
      <c r="T29" s="37"/>
      <c r="U29" s="37"/>
      <c r="V29" s="37"/>
      <c r="W29" s="37"/>
      <c r="X29" s="37"/>
      <c r="Y29" s="37"/>
      <c r="Z29" s="37"/>
      <c r="AA29" s="37"/>
      <c r="AB29" s="37"/>
      <c r="AC29" s="37"/>
      <c r="AD29" s="37"/>
      <c r="AE29" s="37"/>
    </row>
    <row r="30" spans="1:31" s="2" customFormat="1" ht="25.35" customHeight="1">
      <c r="A30" s="37"/>
      <c r="B30" s="42"/>
      <c r="C30" s="37"/>
      <c r="D30" s="116" t="s">
        <v>43</v>
      </c>
      <c r="E30" s="37"/>
      <c r="F30" s="37"/>
      <c r="G30" s="37"/>
      <c r="H30" s="37"/>
      <c r="I30" s="37"/>
      <c r="J30" s="117">
        <f>ROUND(J81, 2)</f>
        <v>0</v>
      </c>
      <c r="K30" s="37"/>
      <c r="L30" s="109"/>
      <c r="S30" s="37"/>
      <c r="T30" s="37"/>
      <c r="U30" s="37"/>
      <c r="V30" s="37"/>
      <c r="W30" s="37"/>
      <c r="X30" s="37"/>
      <c r="Y30" s="37"/>
      <c r="Z30" s="37"/>
      <c r="AA30" s="37"/>
      <c r="AB30" s="37"/>
      <c r="AC30" s="37"/>
      <c r="AD30" s="37"/>
      <c r="AE30" s="37"/>
    </row>
    <row r="31" spans="1:31" s="2" customFormat="1" ht="6.95" customHeight="1">
      <c r="A31" s="37"/>
      <c r="B31" s="42"/>
      <c r="C31" s="37"/>
      <c r="D31" s="115"/>
      <c r="E31" s="115"/>
      <c r="F31" s="115"/>
      <c r="G31" s="115"/>
      <c r="H31" s="115"/>
      <c r="I31" s="115"/>
      <c r="J31" s="115"/>
      <c r="K31" s="115"/>
      <c r="L31" s="109"/>
      <c r="S31" s="37"/>
      <c r="T31" s="37"/>
      <c r="U31" s="37"/>
      <c r="V31" s="37"/>
      <c r="W31" s="37"/>
      <c r="X31" s="37"/>
      <c r="Y31" s="37"/>
      <c r="Z31" s="37"/>
      <c r="AA31" s="37"/>
      <c r="AB31" s="37"/>
      <c r="AC31" s="37"/>
      <c r="AD31" s="37"/>
      <c r="AE31" s="37"/>
    </row>
    <row r="32" spans="1:31" s="2" customFormat="1" ht="14.45" customHeight="1">
      <c r="A32" s="37"/>
      <c r="B32" s="42"/>
      <c r="C32" s="37"/>
      <c r="D32" s="37"/>
      <c r="E32" s="37"/>
      <c r="F32" s="118" t="s">
        <v>45</v>
      </c>
      <c r="G32" s="37"/>
      <c r="H32" s="37"/>
      <c r="I32" s="118" t="s">
        <v>44</v>
      </c>
      <c r="J32" s="118" t="s">
        <v>46</v>
      </c>
      <c r="K32" s="37"/>
      <c r="L32" s="109"/>
      <c r="S32" s="37"/>
      <c r="T32" s="37"/>
      <c r="U32" s="37"/>
      <c r="V32" s="37"/>
      <c r="W32" s="37"/>
      <c r="X32" s="37"/>
      <c r="Y32" s="37"/>
      <c r="Z32" s="37"/>
      <c r="AA32" s="37"/>
      <c r="AB32" s="37"/>
      <c r="AC32" s="37"/>
      <c r="AD32" s="37"/>
      <c r="AE32" s="37"/>
    </row>
    <row r="33" spans="1:31" s="2" customFormat="1" ht="14.45" customHeight="1">
      <c r="A33" s="37"/>
      <c r="B33" s="42"/>
      <c r="C33" s="37"/>
      <c r="D33" s="119" t="s">
        <v>47</v>
      </c>
      <c r="E33" s="108" t="s">
        <v>48</v>
      </c>
      <c r="F33" s="120">
        <f>ROUND((SUM(BE81:BE87)),  2)</f>
        <v>0</v>
      </c>
      <c r="G33" s="37"/>
      <c r="H33" s="37"/>
      <c r="I33" s="121">
        <v>0.21</v>
      </c>
      <c r="J33" s="120">
        <f>ROUND(((SUM(BE81:BE87))*I33),  2)</f>
        <v>0</v>
      </c>
      <c r="K33" s="37"/>
      <c r="L33" s="109"/>
      <c r="S33" s="37"/>
      <c r="T33" s="37"/>
      <c r="U33" s="37"/>
      <c r="V33" s="37"/>
      <c r="W33" s="37"/>
      <c r="X33" s="37"/>
      <c r="Y33" s="37"/>
      <c r="Z33" s="37"/>
      <c r="AA33" s="37"/>
      <c r="AB33" s="37"/>
      <c r="AC33" s="37"/>
      <c r="AD33" s="37"/>
      <c r="AE33" s="37"/>
    </row>
    <row r="34" spans="1:31" s="2" customFormat="1" ht="14.45" customHeight="1">
      <c r="A34" s="37"/>
      <c r="B34" s="42"/>
      <c r="C34" s="37"/>
      <c r="D34" s="37"/>
      <c r="E34" s="108" t="s">
        <v>49</v>
      </c>
      <c r="F34" s="120">
        <f>ROUND((SUM(BF81:BF87)),  2)</f>
        <v>0</v>
      </c>
      <c r="G34" s="37"/>
      <c r="H34" s="37"/>
      <c r="I34" s="121">
        <v>0.12</v>
      </c>
      <c r="J34" s="120">
        <f>ROUND(((SUM(BF81:BF87))*I34),  2)</f>
        <v>0</v>
      </c>
      <c r="K34" s="37"/>
      <c r="L34" s="109"/>
      <c r="S34" s="37"/>
      <c r="T34" s="37"/>
      <c r="U34" s="37"/>
      <c r="V34" s="37"/>
      <c r="W34" s="37"/>
      <c r="X34" s="37"/>
      <c r="Y34" s="37"/>
      <c r="Z34" s="37"/>
      <c r="AA34" s="37"/>
      <c r="AB34" s="37"/>
      <c r="AC34" s="37"/>
      <c r="AD34" s="37"/>
      <c r="AE34" s="37"/>
    </row>
    <row r="35" spans="1:31" s="2" customFormat="1" ht="14.45" hidden="1" customHeight="1">
      <c r="A35" s="37"/>
      <c r="B35" s="42"/>
      <c r="C35" s="37"/>
      <c r="D35" s="37"/>
      <c r="E35" s="108" t="s">
        <v>50</v>
      </c>
      <c r="F35" s="120">
        <f>ROUND((SUM(BG81:BG87)),  2)</f>
        <v>0</v>
      </c>
      <c r="G35" s="37"/>
      <c r="H35" s="37"/>
      <c r="I35" s="121">
        <v>0.21</v>
      </c>
      <c r="J35" s="120">
        <f>0</f>
        <v>0</v>
      </c>
      <c r="K35" s="37"/>
      <c r="L35" s="109"/>
      <c r="S35" s="37"/>
      <c r="T35" s="37"/>
      <c r="U35" s="37"/>
      <c r="V35" s="37"/>
      <c r="W35" s="37"/>
      <c r="X35" s="37"/>
      <c r="Y35" s="37"/>
      <c r="Z35" s="37"/>
      <c r="AA35" s="37"/>
      <c r="AB35" s="37"/>
      <c r="AC35" s="37"/>
      <c r="AD35" s="37"/>
      <c r="AE35" s="37"/>
    </row>
    <row r="36" spans="1:31" s="2" customFormat="1" ht="14.45" hidden="1" customHeight="1">
      <c r="A36" s="37"/>
      <c r="B36" s="42"/>
      <c r="C36" s="37"/>
      <c r="D36" s="37"/>
      <c r="E36" s="108" t="s">
        <v>51</v>
      </c>
      <c r="F36" s="120">
        <f>ROUND((SUM(BH81:BH87)),  2)</f>
        <v>0</v>
      </c>
      <c r="G36" s="37"/>
      <c r="H36" s="37"/>
      <c r="I36" s="121">
        <v>0.12</v>
      </c>
      <c r="J36" s="120">
        <f>0</f>
        <v>0</v>
      </c>
      <c r="K36" s="37"/>
      <c r="L36" s="109"/>
      <c r="S36" s="37"/>
      <c r="T36" s="37"/>
      <c r="U36" s="37"/>
      <c r="V36" s="37"/>
      <c r="W36" s="37"/>
      <c r="X36" s="37"/>
      <c r="Y36" s="37"/>
      <c r="Z36" s="37"/>
      <c r="AA36" s="37"/>
      <c r="AB36" s="37"/>
      <c r="AC36" s="37"/>
      <c r="AD36" s="37"/>
      <c r="AE36" s="37"/>
    </row>
    <row r="37" spans="1:31" s="2" customFormat="1" ht="14.45" hidden="1" customHeight="1">
      <c r="A37" s="37"/>
      <c r="B37" s="42"/>
      <c r="C37" s="37"/>
      <c r="D37" s="37"/>
      <c r="E37" s="108" t="s">
        <v>52</v>
      </c>
      <c r="F37" s="120">
        <f>ROUND((SUM(BI81:BI87)),  2)</f>
        <v>0</v>
      </c>
      <c r="G37" s="37"/>
      <c r="H37" s="37"/>
      <c r="I37" s="121">
        <v>0</v>
      </c>
      <c r="J37" s="120">
        <f>0</f>
        <v>0</v>
      </c>
      <c r="K37" s="37"/>
      <c r="L37" s="109"/>
      <c r="S37" s="37"/>
      <c r="T37" s="37"/>
      <c r="U37" s="37"/>
      <c r="V37" s="37"/>
      <c r="W37" s="37"/>
      <c r="X37" s="37"/>
      <c r="Y37" s="37"/>
      <c r="Z37" s="37"/>
      <c r="AA37" s="37"/>
      <c r="AB37" s="37"/>
      <c r="AC37" s="37"/>
      <c r="AD37" s="37"/>
      <c r="AE37" s="37"/>
    </row>
    <row r="38" spans="1:31" s="2" customFormat="1" ht="6.95" customHeight="1">
      <c r="A38" s="37"/>
      <c r="B38" s="42"/>
      <c r="C38" s="37"/>
      <c r="D38" s="37"/>
      <c r="E38" s="37"/>
      <c r="F38" s="37"/>
      <c r="G38" s="37"/>
      <c r="H38" s="37"/>
      <c r="I38" s="37"/>
      <c r="J38" s="37"/>
      <c r="K38" s="37"/>
      <c r="L38" s="109"/>
      <c r="S38" s="37"/>
      <c r="T38" s="37"/>
      <c r="U38" s="37"/>
      <c r="V38" s="37"/>
      <c r="W38" s="37"/>
      <c r="X38" s="37"/>
      <c r="Y38" s="37"/>
      <c r="Z38" s="37"/>
      <c r="AA38" s="37"/>
      <c r="AB38" s="37"/>
      <c r="AC38" s="37"/>
      <c r="AD38" s="37"/>
      <c r="AE38" s="37"/>
    </row>
    <row r="39" spans="1:31" s="2" customFormat="1" ht="25.35" customHeight="1">
      <c r="A39" s="37"/>
      <c r="B39" s="42"/>
      <c r="C39" s="122"/>
      <c r="D39" s="123" t="s">
        <v>53</v>
      </c>
      <c r="E39" s="124"/>
      <c r="F39" s="124"/>
      <c r="G39" s="125" t="s">
        <v>54</v>
      </c>
      <c r="H39" s="126" t="s">
        <v>55</v>
      </c>
      <c r="I39" s="124"/>
      <c r="J39" s="127">
        <f>SUM(J30:J37)</f>
        <v>0</v>
      </c>
      <c r="K39" s="128"/>
      <c r="L39" s="109"/>
      <c r="S39" s="37"/>
      <c r="T39" s="37"/>
      <c r="U39" s="37"/>
      <c r="V39" s="37"/>
      <c r="W39" s="37"/>
      <c r="X39" s="37"/>
      <c r="Y39" s="37"/>
      <c r="Z39" s="37"/>
      <c r="AA39" s="37"/>
      <c r="AB39" s="37"/>
      <c r="AC39" s="37"/>
      <c r="AD39" s="37"/>
      <c r="AE39" s="37"/>
    </row>
    <row r="40" spans="1:31" s="2" customFormat="1" ht="14.45" customHeight="1">
      <c r="A40" s="37"/>
      <c r="B40" s="129"/>
      <c r="C40" s="130"/>
      <c r="D40" s="130"/>
      <c r="E40" s="130"/>
      <c r="F40" s="130"/>
      <c r="G40" s="130"/>
      <c r="H40" s="130"/>
      <c r="I40" s="130"/>
      <c r="J40" s="130"/>
      <c r="K40" s="130"/>
      <c r="L40" s="109"/>
      <c r="S40" s="37"/>
      <c r="T40" s="37"/>
      <c r="U40" s="37"/>
      <c r="V40" s="37"/>
      <c r="W40" s="37"/>
      <c r="X40" s="37"/>
      <c r="Y40" s="37"/>
      <c r="Z40" s="37"/>
      <c r="AA40" s="37"/>
      <c r="AB40" s="37"/>
      <c r="AC40" s="37"/>
      <c r="AD40" s="37"/>
      <c r="AE40" s="37"/>
    </row>
    <row r="44" spans="1:31" s="2" customFormat="1" ht="6.95" customHeight="1">
      <c r="A44" s="37"/>
      <c r="B44" s="131"/>
      <c r="C44" s="132"/>
      <c r="D44" s="132"/>
      <c r="E44" s="132"/>
      <c r="F44" s="132"/>
      <c r="G44" s="132"/>
      <c r="H44" s="132"/>
      <c r="I44" s="132"/>
      <c r="J44" s="132"/>
      <c r="K44" s="132"/>
      <c r="L44" s="109"/>
      <c r="S44" s="37"/>
      <c r="T44" s="37"/>
      <c r="U44" s="37"/>
      <c r="V44" s="37"/>
      <c r="W44" s="37"/>
      <c r="X44" s="37"/>
      <c r="Y44" s="37"/>
      <c r="Z44" s="37"/>
      <c r="AA44" s="37"/>
      <c r="AB44" s="37"/>
      <c r="AC44" s="37"/>
      <c r="AD44" s="37"/>
      <c r="AE44" s="37"/>
    </row>
    <row r="45" spans="1:31" s="2" customFormat="1" ht="24.95" customHeight="1">
      <c r="A45" s="37"/>
      <c r="B45" s="38"/>
      <c r="C45" s="26" t="s">
        <v>112</v>
      </c>
      <c r="D45" s="39"/>
      <c r="E45" s="39"/>
      <c r="F45" s="39"/>
      <c r="G45" s="39"/>
      <c r="H45" s="39"/>
      <c r="I45" s="39"/>
      <c r="J45" s="39"/>
      <c r="K45" s="39"/>
      <c r="L45" s="109"/>
      <c r="S45" s="37"/>
      <c r="T45" s="37"/>
      <c r="U45" s="37"/>
      <c r="V45" s="37"/>
      <c r="W45" s="37"/>
      <c r="X45" s="37"/>
      <c r="Y45" s="37"/>
      <c r="Z45" s="37"/>
      <c r="AA45" s="37"/>
      <c r="AB45" s="37"/>
      <c r="AC45" s="37"/>
      <c r="AD45" s="37"/>
      <c r="AE45" s="37"/>
    </row>
    <row r="46" spans="1:31" s="2" customFormat="1" ht="6.95" customHeight="1">
      <c r="A46" s="37"/>
      <c r="B46" s="38"/>
      <c r="C46" s="39"/>
      <c r="D46" s="39"/>
      <c r="E46" s="39"/>
      <c r="F46" s="39"/>
      <c r="G46" s="39"/>
      <c r="H46" s="39"/>
      <c r="I46" s="39"/>
      <c r="J46" s="39"/>
      <c r="K46" s="39"/>
      <c r="L46" s="109"/>
      <c r="S46" s="37"/>
      <c r="T46" s="37"/>
      <c r="U46" s="37"/>
      <c r="V46" s="37"/>
      <c r="W46" s="37"/>
      <c r="X46" s="37"/>
      <c r="Y46" s="37"/>
      <c r="Z46" s="37"/>
      <c r="AA46" s="37"/>
      <c r="AB46" s="37"/>
      <c r="AC46" s="37"/>
      <c r="AD46" s="37"/>
      <c r="AE46" s="37"/>
    </row>
    <row r="47" spans="1:31" s="2" customFormat="1" ht="12" customHeight="1">
      <c r="A47" s="37"/>
      <c r="B47" s="38"/>
      <c r="C47" s="32" t="s">
        <v>16</v>
      </c>
      <c r="D47" s="39"/>
      <c r="E47" s="39"/>
      <c r="F47" s="39"/>
      <c r="G47" s="39"/>
      <c r="H47" s="39"/>
      <c r="I47" s="39"/>
      <c r="J47" s="39"/>
      <c r="K47" s="39"/>
      <c r="L47" s="109"/>
      <c r="S47" s="37"/>
      <c r="T47" s="37"/>
      <c r="U47" s="37"/>
      <c r="V47" s="37"/>
      <c r="W47" s="37"/>
      <c r="X47" s="37"/>
      <c r="Y47" s="37"/>
      <c r="Z47" s="37"/>
      <c r="AA47" s="37"/>
      <c r="AB47" s="37"/>
      <c r="AC47" s="37"/>
      <c r="AD47" s="37"/>
      <c r="AE47" s="37"/>
    </row>
    <row r="48" spans="1:31" s="2" customFormat="1" ht="16.5" customHeight="1">
      <c r="A48" s="37"/>
      <c r="B48" s="38"/>
      <c r="C48" s="39"/>
      <c r="D48" s="39"/>
      <c r="E48" s="390" t="str">
        <f>E7</f>
        <v>Gymnázium Jihlava - vestavba učeben v půdním prostoru</v>
      </c>
      <c r="F48" s="391"/>
      <c r="G48" s="391"/>
      <c r="H48" s="391"/>
      <c r="I48" s="39"/>
      <c r="J48" s="39"/>
      <c r="K48" s="39"/>
      <c r="L48" s="109"/>
      <c r="S48" s="37"/>
      <c r="T48" s="37"/>
      <c r="U48" s="37"/>
      <c r="V48" s="37"/>
      <c r="W48" s="37"/>
      <c r="X48" s="37"/>
      <c r="Y48" s="37"/>
      <c r="Z48" s="37"/>
      <c r="AA48" s="37"/>
      <c r="AB48" s="37"/>
      <c r="AC48" s="37"/>
      <c r="AD48" s="37"/>
      <c r="AE48" s="37"/>
    </row>
    <row r="49" spans="1:47" s="2" customFormat="1" ht="12" customHeight="1">
      <c r="A49" s="37"/>
      <c r="B49" s="38"/>
      <c r="C49" s="32" t="s">
        <v>110</v>
      </c>
      <c r="D49" s="39"/>
      <c r="E49" s="39"/>
      <c r="F49" s="39"/>
      <c r="G49" s="39"/>
      <c r="H49" s="39"/>
      <c r="I49" s="39"/>
      <c r="J49" s="39"/>
      <c r="K49" s="39"/>
      <c r="L49" s="109"/>
      <c r="S49" s="37"/>
      <c r="T49" s="37"/>
      <c r="U49" s="37"/>
      <c r="V49" s="37"/>
      <c r="W49" s="37"/>
      <c r="X49" s="37"/>
      <c r="Y49" s="37"/>
      <c r="Z49" s="37"/>
      <c r="AA49" s="37"/>
      <c r="AB49" s="37"/>
      <c r="AC49" s="37"/>
      <c r="AD49" s="37"/>
      <c r="AE49" s="37"/>
    </row>
    <row r="50" spans="1:47" s="2" customFormat="1" ht="16.5" customHeight="1">
      <c r="A50" s="37"/>
      <c r="B50" s="38"/>
      <c r="C50" s="39"/>
      <c r="D50" s="39"/>
      <c r="E50" s="343" t="str">
        <f>E9</f>
        <v>D.1.4.5 - Slaboproudá elektrotechnika</v>
      </c>
      <c r="F50" s="392"/>
      <c r="G50" s="392"/>
      <c r="H50" s="392"/>
      <c r="I50" s="39"/>
      <c r="J50" s="39"/>
      <c r="K50" s="39"/>
      <c r="L50" s="109"/>
      <c r="S50" s="37"/>
      <c r="T50" s="37"/>
      <c r="U50" s="37"/>
      <c r="V50" s="37"/>
      <c r="W50" s="37"/>
      <c r="X50" s="37"/>
      <c r="Y50" s="37"/>
      <c r="Z50" s="37"/>
      <c r="AA50" s="37"/>
      <c r="AB50" s="37"/>
      <c r="AC50" s="37"/>
      <c r="AD50" s="37"/>
      <c r="AE50" s="37"/>
    </row>
    <row r="51" spans="1:47" s="2" customFormat="1" ht="6.95" customHeight="1">
      <c r="A51" s="37"/>
      <c r="B51" s="38"/>
      <c r="C51" s="39"/>
      <c r="D51" s="39"/>
      <c r="E51" s="39"/>
      <c r="F51" s="39"/>
      <c r="G51" s="39"/>
      <c r="H51" s="39"/>
      <c r="I51" s="39"/>
      <c r="J51" s="39"/>
      <c r="K51" s="39"/>
      <c r="L51" s="109"/>
      <c r="S51" s="37"/>
      <c r="T51" s="37"/>
      <c r="U51" s="37"/>
      <c r="V51" s="37"/>
      <c r="W51" s="37"/>
      <c r="X51" s="37"/>
      <c r="Y51" s="37"/>
      <c r="Z51" s="37"/>
      <c r="AA51" s="37"/>
      <c r="AB51" s="37"/>
      <c r="AC51" s="37"/>
      <c r="AD51" s="37"/>
      <c r="AE51" s="37"/>
    </row>
    <row r="52" spans="1:47" s="2" customFormat="1" ht="12" customHeight="1">
      <c r="A52" s="37"/>
      <c r="B52" s="38"/>
      <c r="C52" s="32" t="s">
        <v>22</v>
      </c>
      <c r="D52" s="39"/>
      <c r="E52" s="39"/>
      <c r="F52" s="30" t="str">
        <f>F12</f>
        <v>Jihlava</v>
      </c>
      <c r="G52" s="39"/>
      <c r="H52" s="39"/>
      <c r="I52" s="32" t="s">
        <v>24</v>
      </c>
      <c r="J52" s="62" t="str">
        <f>IF(J12="","",J12)</f>
        <v>26. 1. 2025</v>
      </c>
      <c r="K52" s="39"/>
      <c r="L52" s="109"/>
      <c r="S52" s="37"/>
      <c r="T52" s="37"/>
      <c r="U52" s="37"/>
      <c r="V52" s="37"/>
      <c r="W52" s="37"/>
      <c r="X52" s="37"/>
      <c r="Y52" s="37"/>
      <c r="Z52" s="37"/>
      <c r="AA52" s="37"/>
      <c r="AB52" s="37"/>
      <c r="AC52" s="37"/>
      <c r="AD52" s="37"/>
      <c r="AE52" s="37"/>
    </row>
    <row r="53" spans="1:47" s="2" customFormat="1" ht="6.95" customHeight="1">
      <c r="A53" s="37"/>
      <c r="B53" s="38"/>
      <c r="C53" s="39"/>
      <c r="D53" s="39"/>
      <c r="E53" s="39"/>
      <c r="F53" s="39"/>
      <c r="G53" s="39"/>
      <c r="H53" s="39"/>
      <c r="I53" s="39"/>
      <c r="J53" s="39"/>
      <c r="K53" s="39"/>
      <c r="L53" s="109"/>
      <c r="S53" s="37"/>
      <c r="T53" s="37"/>
      <c r="U53" s="37"/>
      <c r="V53" s="37"/>
      <c r="W53" s="37"/>
      <c r="X53" s="37"/>
      <c r="Y53" s="37"/>
      <c r="Z53" s="37"/>
      <c r="AA53" s="37"/>
      <c r="AB53" s="37"/>
      <c r="AC53" s="37"/>
      <c r="AD53" s="37"/>
      <c r="AE53" s="37"/>
    </row>
    <row r="54" spans="1:47" s="2" customFormat="1" ht="40.15" customHeight="1">
      <c r="A54" s="37"/>
      <c r="B54" s="38"/>
      <c r="C54" s="32" t="s">
        <v>26</v>
      </c>
      <c r="D54" s="39"/>
      <c r="E54" s="39"/>
      <c r="F54" s="30" t="str">
        <f>E15</f>
        <v>Kraj Vysočina, Žižkova 57/1882, 586 01 Jihlava</v>
      </c>
      <c r="G54" s="39"/>
      <c r="H54" s="39"/>
      <c r="I54" s="32" t="s">
        <v>34</v>
      </c>
      <c r="J54" s="35" t="str">
        <f>E21</f>
        <v>ARTPROJEKT JIHLAVA, spol. s r.o., 586 01 Jihlava</v>
      </c>
      <c r="K54" s="39"/>
      <c r="L54" s="109"/>
      <c r="S54" s="37"/>
      <c r="T54" s="37"/>
      <c r="U54" s="37"/>
      <c r="V54" s="37"/>
      <c r="W54" s="37"/>
      <c r="X54" s="37"/>
      <c r="Y54" s="37"/>
      <c r="Z54" s="37"/>
      <c r="AA54" s="37"/>
      <c r="AB54" s="37"/>
      <c r="AC54" s="37"/>
      <c r="AD54" s="37"/>
      <c r="AE54" s="37"/>
    </row>
    <row r="55" spans="1:47" s="2" customFormat="1" ht="15.2" customHeight="1">
      <c r="A55" s="37"/>
      <c r="B55" s="38"/>
      <c r="C55" s="32" t="s">
        <v>32</v>
      </c>
      <c r="D55" s="39"/>
      <c r="E55" s="39"/>
      <c r="F55" s="30" t="str">
        <f>IF(E18="","",E18)</f>
        <v>Vyplň údaj</v>
      </c>
      <c r="G55" s="39"/>
      <c r="H55" s="39"/>
      <c r="I55" s="32" t="s">
        <v>39</v>
      </c>
      <c r="J55" s="35" t="str">
        <f>E24</f>
        <v xml:space="preserve"> </v>
      </c>
      <c r="K55" s="39"/>
      <c r="L55" s="109"/>
      <c r="S55" s="37"/>
      <c r="T55" s="37"/>
      <c r="U55" s="37"/>
      <c r="V55" s="37"/>
      <c r="W55" s="37"/>
      <c r="X55" s="37"/>
      <c r="Y55" s="37"/>
      <c r="Z55" s="37"/>
      <c r="AA55" s="37"/>
      <c r="AB55" s="37"/>
      <c r="AC55" s="37"/>
      <c r="AD55" s="37"/>
      <c r="AE55" s="37"/>
    </row>
    <row r="56" spans="1:47" s="2" customFormat="1" ht="10.35" customHeight="1">
      <c r="A56" s="37"/>
      <c r="B56" s="38"/>
      <c r="C56" s="39"/>
      <c r="D56" s="39"/>
      <c r="E56" s="39"/>
      <c r="F56" s="39"/>
      <c r="G56" s="39"/>
      <c r="H56" s="39"/>
      <c r="I56" s="39"/>
      <c r="J56" s="39"/>
      <c r="K56" s="39"/>
      <c r="L56" s="109"/>
      <c r="S56" s="37"/>
      <c r="T56" s="37"/>
      <c r="U56" s="37"/>
      <c r="V56" s="37"/>
      <c r="W56" s="37"/>
      <c r="X56" s="37"/>
      <c r="Y56" s="37"/>
      <c r="Z56" s="37"/>
      <c r="AA56" s="37"/>
      <c r="AB56" s="37"/>
      <c r="AC56" s="37"/>
      <c r="AD56" s="37"/>
      <c r="AE56" s="37"/>
    </row>
    <row r="57" spans="1:47" s="2" customFormat="1" ht="29.25" customHeight="1">
      <c r="A57" s="37"/>
      <c r="B57" s="38"/>
      <c r="C57" s="133" t="s">
        <v>113</v>
      </c>
      <c r="D57" s="134"/>
      <c r="E57" s="134"/>
      <c r="F57" s="134"/>
      <c r="G57" s="134"/>
      <c r="H57" s="134"/>
      <c r="I57" s="134"/>
      <c r="J57" s="135" t="s">
        <v>114</v>
      </c>
      <c r="K57" s="134"/>
      <c r="L57" s="109"/>
      <c r="S57" s="37"/>
      <c r="T57" s="37"/>
      <c r="U57" s="37"/>
      <c r="V57" s="37"/>
      <c r="W57" s="37"/>
      <c r="X57" s="37"/>
      <c r="Y57" s="37"/>
      <c r="Z57" s="37"/>
      <c r="AA57" s="37"/>
      <c r="AB57" s="37"/>
      <c r="AC57" s="37"/>
      <c r="AD57" s="37"/>
      <c r="AE57" s="37"/>
    </row>
    <row r="58" spans="1:47" s="2" customFormat="1" ht="10.35" customHeight="1">
      <c r="A58" s="37"/>
      <c r="B58" s="38"/>
      <c r="C58" s="39"/>
      <c r="D58" s="39"/>
      <c r="E58" s="39"/>
      <c r="F58" s="39"/>
      <c r="G58" s="39"/>
      <c r="H58" s="39"/>
      <c r="I58" s="39"/>
      <c r="J58" s="39"/>
      <c r="K58" s="39"/>
      <c r="L58" s="109"/>
      <c r="S58" s="37"/>
      <c r="T58" s="37"/>
      <c r="U58" s="37"/>
      <c r="V58" s="37"/>
      <c r="W58" s="37"/>
      <c r="X58" s="37"/>
      <c r="Y58" s="37"/>
      <c r="Z58" s="37"/>
      <c r="AA58" s="37"/>
      <c r="AB58" s="37"/>
      <c r="AC58" s="37"/>
      <c r="AD58" s="37"/>
      <c r="AE58" s="37"/>
    </row>
    <row r="59" spans="1:47" s="2" customFormat="1" ht="22.9" customHeight="1">
      <c r="A59" s="37"/>
      <c r="B59" s="38"/>
      <c r="C59" s="136" t="s">
        <v>75</v>
      </c>
      <c r="D59" s="39"/>
      <c r="E59" s="39"/>
      <c r="F59" s="39"/>
      <c r="G59" s="39"/>
      <c r="H59" s="39"/>
      <c r="I59" s="39"/>
      <c r="J59" s="80">
        <f>J81</f>
        <v>0</v>
      </c>
      <c r="K59" s="39"/>
      <c r="L59" s="109"/>
      <c r="S59" s="37"/>
      <c r="T59" s="37"/>
      <c r="U59" s="37"/>
      <c r="V59" s="37"/>
      <c r="W59" s="37"/>
      <c r="X59" s="37"/>
      <c r="Y59" s="37"/>
      <c r="Z59" s="37"/>
      <c r="AA59" s="37"/>
      <c r="AB59" s="37"/>
      <c r="AC59" s="37"/>
      <c r="AD59" s="37"/>
      <c r="AE59" s="37"/>
      <c r="AU59" s="20" t="s">
        <v>115</v>
      </c>
    </row>
    <row r="60" spans="1:47" s="9" customFormat="1" ht="24.95" customHeight="1">
      <c r="B60" s="137"/>
      <c r="C60" s="138"/>
      <c r="D60" s="139" t="s">
        <v>147</v>
      </c>
      <c r="E60" s="140"/>
      <c r="F60" s="140"/>
      <c r="G60" s="140"/>
      <c r="H60" s="140"/>
      <c r="I60" s="140"/>
      <c r="J60" s="141">
        <f>J82</f>
        <v>0</v>
      </c>
      <c r="K60" s="138"/>
      <c r="L60" s="142"/>
    </row>
    <row r="61" spans="1:47" s="10" customFormat="1" ht="19.899999999999999" customHeight="1">
      <c r="B61" s="143"/>
      <c r="C61" s="144"/>
      <c r="D61" s="145" t="s">
        <v>4484</v>
      </c>
      <c r="E61" s="146"/>
      <c r="F61" s="146"/>
      <c r="G61" s="146"/>
      <c r="H61" s="146"/>
      <c r="I61" s="146"/>
      <c r="J61" s="147">
        <f>J83</f>
        <v>0</v>
      </c>
      <c r="K61" s="144"/>
      <c r="L61" s="148"/>
    </row>
    <row r="62" spans="1:47" s="2" customFormat="1" ht="21.75" customHeight="1">
      <c r="A62" s="37"/>
      <c r="B62" s="38"/>
      <c r="C62" s="39"/>
      <c r="D62" s="39"/>
      <c r="E62" s="39"/>
      <c r="F62" s="39"/>
      <c r="G62" s="39"/>
      <c r="H62" s="39"/>
      <c r="I62" s="39"/>
      <c r="J62" s="39"/>
      <c r="K62" s="39"/>
      <c r="L62" s="109"/>
      <c r="S62" s="37"/>
      <c r="T62" s="37"/>
      <c r="U62" s="37"/>
      <c r="V62" s="37"/>
      <c r="W62" s="37"/>
      <c r="X62" s="37"/>
      <c r="Y62" s="37"/>
      <c r="Z62" s="37"/>
      <c r="AA62" s="37"/>
      <c r="AB62" s="37"/>
      <c r="AC62" s="37"/>
      <c r="AD62" s="37"/>
      <c r="AE62" s="37"/>
    </row>
    <row r="63" spans="1:47" s="2" customFormat="1" ht="6.95" customHeight="1">
      <c r="A63" s="37"/>
      <c r="B63" s="50"/>
      <c r="C63" s="51"/>
      <c r="D63" s="51"/>
      <c r="E63" s="51"/>
      <c r="F63" s="51"/>
      <c r="G63" s="51"/>
      <c r="H63" s="51"/>
      <c r="I63" s="51"/>
      <c r="J63" s="51"/>
      <c r="K63" s="51"/>
      <c r="L63" s="109"/>
      <c r="S63" s="37"/>
      <c r="T63" s="37"/>
      <c r="U63" s="37"/>
      <c r="V63" s="37"/>
      <c r="W63" s="37"/>
      <c r="X63" s="37"/>
      <c r="Y63" s="37"/>
      <c r="Z63" s="37"/>
      <c r="AA63" s="37"/>
      <c r="AB63" s="37"/>
      <c r="AC63" s="37"/>
      <c r="AD63" s="37"/>
      <c r="AE63" s="37"/>
    </row>
    <row r="67" spans="1:31" s="2" customFormat="1" ht="6.95" customHeight="1">
      <c r="A67" s="37"/>
      <c r="B67" s="52"/>
      <c r="C67" s="53"/>
      <c r="D67" s="53"/>
      <c r="E67" s="53"/>
      <c r="F67" s="53"/>
      <c r="G67" s="53"/>
      <c r="H67" s="53"/>
      <c r="I67" s="53"/>
      <c r="J67" s="53"/>
      <c r="K67" s="53"/>
      <c r="L67" s="109"/>
      <c r="S67" s="37"/>
      <c r="T67" s="37"/>
      <c r="U67" s="37"/>
      <c r="V67" s="37"/>
      <c r="W67" s="37"/>
      <c r="X67" s="37"/>
      <c r="Y67" s="37"/>
      <c r="Z67" s="37"/>
      <c r="AA67" s="37"/>
      <c r="AB67" s="37"/>
      <c r="AC67" s="37"/>
      <c r="AD67" s="37"/>
      <c r="AE67" s="37"/>
    </row>
    <row r="68" spans="1:31" s="2" customFormat="1" ht="24.95" customHeight="1">
      <c r="A68" s="37"/>
      <c r="B68" s="38"/>
      <c r="C68" s="26" t="s">
        <v>150</v>
      </c>
      <c r="D68" s="39"/>
      <c r="E68" s="39"/>
      <c r="F68" s="39"/>
      <c r="G68" s="39"/>
      <c r="H68" s="39"/>
      <c r="I68" s="39"/>
      <c r="J68" s="39"/>
      <c r="K68" s="39"/>
      <c r="L68" s="109"/>
      <c r="S68" s="37"/>
      <c r="T68" s="37"/>
      <c r="U68" s="37"/>
      <c r="V68" s="37"/>
      <c r="W68" s="37"/>
      <c r="X68" s="37"/>
      <c r="Y68" s="37"/>
      <c r="Z68" s="37"/>
      <c r="AA68" s="37"/>
      <c r="AB68" s="37"/>
      <c r="AC68" s="37"/>
      <c r="AD68" s="37"/>
      <c r="AE68" s="37"/>
    </row>
    <row r="69" spans="1:31" s="2" customFormat="1" ht="6.95" customHeight="1">
      <c r="A69" s="37"/>
      <c r="B69" s="38"/>
      <c r="C69" s="39"/>
      <c r="D69" s="39"/>
      <c r="E69" s="39"/>
      <c r="F69" s="39"/>
      <c r="G69" s="39"/>
      <c r="H69" s="39"/>
      <c r="I69" s="39"/>
      <c r="J69" s="39"/>
      <c r="K69" s="39"/>
      <c r="L69" s="109"/>
      <c r="S69" s="37"/>
      <c r="T69" s="37"/>
      <c r="U69" s="37"/>
      <c r="V69" s="37"/>
      <c r="W69" s="37"/>
      <c r="X69" s="37"/>
      <c r="Y69" s="37"/>
      <c r="Z69" s="37"/>
      <c r="AA69" s="37"/>
      <c r="AB69" s="37"/>
      <c r="AC69" s="37"/>
      <c r="AD69" s="37"/>
      <c r="AE69" s="37"/>
    </row>
    <row r="70" spans="1:31" s="2" customFormat="1" ht="12" customHeight="1">
      <c r="A70" s="37"/>
      <c r="B70" s="38"/>
      <c r="C70" s="32" t="s">
        <v>16</v>
      </c>
      <c r="D70" s="39"/>
      <c r="E70" s="39"/>
      <c r="F70" s="39"/>
      <c r="G70" s="39"/>
      <c r="H70" s="39"/>
      <c r="I70" s="39"/>
      <c r="J70" s="39"/>
      <c r="K70" s="39"/>
      <c r="L70" s="109"/>
      <c r="S70" s="37"/>
      <c r="T70" s="37"/>
      <c r="U70" s="37"/>
      <c r="V70" s="37"/>
      <c r="W70" s="37"/>
      <c r="X70" s="37"/>
      <c r="Y70" s="37"/>
      <c r="Z70" s="37"/>
      <c r="AA70" s="37"/>
      <c r="AB70" s="37"/>
      <c r="AC70" s="37"/>
      <c r="AD70" s="37"/>
      <c r="AE70" s="37"/>
    </row>
    <row r="71" spans="1:31" s="2" customFormat="1" ht="16.5" customHeight="1">
      <c r="A71" s="37"/>
      <c r="B71" s="38"/>
      <c r="C71" s="39"/>
      <c r="D71" s="39"/>
      <c r="E71" s="390" t="str">
        <f>E7</f>
        <v>Gymnázium Jihlava - vestavba učeben v půdním prostoru</v>
      </c>
      <c r="F71" s="391"/>
      <c r="G71" s="391"/>
      <c r="H71" s="391"/>
      <c r="I71" s="39"/>
      <c r="J71" s="39"/>
      <c r="K71" s="39"/>
      <c r="L71" s="109"/>
      <c r="S71" s="37"/>
      <c r="T71" s="37"/>
      <c r="U71" s="37"/>
      <c r="V71" s="37"/>
      <c r="W71" s="37"/>
      <c r="X71" s="37"/>
      <c r="Y71" s="37"/>
      <c r="Z71" s="37"/>
      <c r="AA71" s="37"/>
      <c r="AB71" s="37"/>
      <c r="AC71" s="37"/>
      <c r="AD71" s="37"/>
      <c r="AE71" s="37"/>
    </row>
    <row r="72" spans="1:31" s="2" customFormat="1" ht="12" customHeight="1">
      <c r="A72" s="37"/>
      <c r="B72" s="38"/>
      <c r="C72" s="32" t="s">
        <v>110</v>
      </c>
      <c r="D72" s="39"/>
      <c r="E72" s="39"/>
      <c r="F72" s="39"/>
      <c r="G72" s="39"/>
      <c r="H72" s="39"/>
      <c r="I72" s="39"/>
      <c r="J72" s="39"/>
      <c r="K72" s="39"/>
      <c r="L72" s="109"/>
      <c r="S72" s="37"/>
      <c r="T72" s="37"/>
      <c r="U72" s="37"/>
      <c r="V72" s="37"/>
      <c r="W72" s="37"/>
      <c r="X72" s="37"/>
      <c r="Y72" s="37"/>
      <c r="Z72" s="37"/>
      <c r="AA72" s="37"/>
      <c r="AB72" s="37"/>
      <c r="AC72" s="37"/>
      <c r="AD72" s="37"/>
      <c r="AE72" s="37"/>
    </row>
    <row r="73" spans="1:31" s="2" customFormat="1" ht="16.5" customHeight="1">
      <c r="A73" s="37"/>
      <c r="B73" s="38"/>
      <c r="C73" s="39"/>
      <c r="D73" s="39"/>
      <c r="E73" s="343" t="str">
        <f>E9</f>
        <v>D.1.4.5 - Slaboproudá elektrotechnika</v>
      </c>
      <c r="F73" s="392"/>
      <c r="G73" s="392"/>
      <c r="H73" s="392"/>
      <c r="I73" s="39"/>
      <c r="J73" s="39"/>
      <c r="K73" s="39"/>
      <c r="L73" s="109"/>
      <c r="S73" s="37"/>
      <c r="T73" s="37"/>
      <c r="U73" s="37"/>
      <c r="V73" s="37"/>
      <c r="W73" s="37"/>
      <c r="X73" s="37"/>
      <c r="Y73" s="37"/>
      <c r="Z73" s="37"/>
      <c r="AA73" s="37"/>
      <c r="AB73" s="37"/>
      <c r="AC73" s="37"/>
      <c r="AD73" s="37"/>
      <c r="AE73" s="37"/>
    </row>
    <row r="74" spans="1:31" s="2" customFormat="1" ht="6.95" customHeight="1">
      <c r="A74" s="37"/>
      <c r="B74" s="38"/>
      <c r="C74" s="39"/>
      <c r="D74" s="39"/>
      <c r="E74" s="39"/>
      <c r="F74" s="39"/>
      <c r="G74" s="39"/>
      <c r="H74" s="39"/>
      <c r="I74" s="39"/>
      <c r="J74" s="39"/>
      <c r="K74" s="39"/>
      <c r="L74" s="109"/>
      <c r="S74" s="37"/>
      <c r="T74" s="37"/>
      <c r="U74" s="37"/>
      <c r="V74" s="37"/>
      <c r="W74" s="37"/>
      <c r="X74" s="37"/>
      <c r="Y74" s="37"/>
      <c r="Z74" s="37"/>
      <c r="AA74" s="37"/>
      <c r="AB74" s="37"/>
      <c r="AC74" s="37"/>
      <c r="AD74" s="37"/>
      <c r="AE74" s="37"/>
    </row>
    <row r="75" spans="1:31" s="2" customFormat="1" ht="12" customHeight="1">
      <c r="A75" s="37"/>
      <c r="B75" s="38"/>
      <c r="C75" s="32" t="s">
        <v>22</v>
      </c>
      <c r="D75" s="39"/>
      <c r="E75" s="39"/>
      <c r="F75" s="30" t="str">
        <f>F12</f>
        <v>Jihlava</v>
      </c>
      <c r="G75" s="39"/>
      <c r="H75" s="39"/>
      <c r="I75" s="32" t="s">
        <v>24</v>
      </c>
      <c r="J75" s="62" t="str">
        <f>IF(J12="","",J12)</f>
        <v>26. 1. 2025</v>
      </c>
      <c r="K75" s="39"/>
      <c r="L75" s="109"/>
      <c r="S75" s="37"/>
      <c r="T75" s="37"/>
      <c r="U75" s="37"/>
      <c r="V75" s="37"/>
      <c r="W75" s="37"/>
      <c r="X75" s="37"/>
      <c r="Y75" s="37"/>
      <c r="Z75" s="37"/>
      <c r="AA75" s="37"/>
      <c r="AB75" s="37"/>
      <c r="AC75" s="37"/>
      <c r="AD75" s="37"/>
      <c r="AE75" s="37"/>
    </row>
    <row r="76" spans="1:31" s="2" customFormat="1" ht="6.95" customHeight="1">
      <c r="A76" s="37"/>
      <c r="B76" s="38"/>
      <c r="C76" s="39"/>
      <c r="D76" s="39"/>
      <c r="E76" s="39"/>
      <c r="F76" s="39"/>
      <c r="G76" s="39"/>
      <c r="H76" s="39"/>
      <c r="I76" s="39"/>
      <c r="J76" s="39"/>
      <c r="K76" s="39"/>
      <c r="L76" s="109"/>
      <c r="S76" s="37"/>
      <c r="T76" s="37"/>
      <c r="U76" s="37"/>
      <c r="V76" s="37"/>
      <c r="W76" s="37"/>
      <c r="X76" s="37"/>
      <c r="Y76" s="37"/>
      <c r="Z76" s="37"/>
      <c r="AA76" s="37"/>
      <c r="AB76" s="37"/>
      <c r="AC76" s="37"/>
      <c r="AD76" s="37"/>
      <c r="AE76" s="37"/>
    </row>
    <row r="77" spans="1:31" s="2" customFormat="1" ht="40.15" customHeight="1">
      <c r="A77" s="37"/>
      <c r="B77" s="38"/>
      <c r="C77" s="32" t="s">
        <v>26</v>
      </c>
      <c r="D77" s="39"/>
      <c r="E77" s="39"/>
      <c r="F77" s="30" t="str">
        <f>E15</f>
        <v>Kraj Vysočina, Žižkova 57/1882, 586 01 Jihlava</v>
      </c>
      <c r="G77" s="39"/>
      <c r="H77" s="39"/>
      <c r="I77" s="32" t="s">
        <v>34</v>
      </c>
      <c r="J77" s="35" t="str">
        <f>E21</f>
        <v>ARTPROJEKT JIHLAVA, spol. s r.o., 586 01 Jihlava</v>
      </c>
      <c r="K77" s="39"/>
      <c r="L77" s="109"/>
      <c r="S77" s="37"/>
      <c r="T77" s="37"/>
      <c r="U77" s="37"/>
      <c r="V77" s="37"/>
      <c r="W77" s="37"/>
      <c r="X77" s="37"/>
      <c r="Y77" s="37"/>
      <c r="Z77" s="37"/>
      <c r="AA77" s="37"/>
      <c r="AB77" s="37"/>
      <c r="AC77" s="37"/>
      <c r="AD77" s="37"/>
      <c r="AE77" s="37"/>
    </row>
    <row r="78" spans="1:31" s="2" customFormat="1" ht="15.2" customHeight="1">
      <c r="A78" s="37"/>
      <c r="B78" s="38"/>
      <c r="C78" s="32" t="s">
        <v>32</v>
      </c>
      <c r="D78" s="39"/>
      <c r="E78" s="39"/>
      <c r="F78" s="30" t="str">
        <f>IF(E18="","",E18)</f>
        <v>Vyplň údaj</v>
      </c>
      <c r="G78" s="39"/>
      <c r="H78" s="39"/>
      <c r="I78" s="32" t="s">
        <v>39</v>
      </c>
      <c r="J78" s="35" t="str">
        <f>E24</f>
        <v xml:space="preserve"> </v>
      </c>
      <c r="K78" s="39"/>
      <c r="L78" s="109"/>
      <c r="S78" s="37"/>
      <c r="T78" s="37"/>
      <c r="U78" s="37"/>
      <c r="V78" s="37"/>
      <c r="W78" s="37"/>
      <c r="X78" s="37"/>
      <c r="Y78" s="37"/>
      <c r="Z78" s="37"/>
      <c r="AA78" s="37"/>
      <c r="AB78" s="37"/>
      <c r="AC78" s="37"/>
      <c r="AD78" s="37"/>
      <c r="AE78" s="37"/>
    </row>
    <row r="79" spans="1:31" s="2" customFormat="1" ht="10.35" customHeight="1">
      <c r="A79" s="37"/>
      <c r="B79" s="38"/>
      <c r="C79" s="39"/>
      <c r="D79" s="39"/>
      <c r="E79" s="39"/>
      <c r="F79" s="39"/>
      <c r="G79" s="39"/>
      <c r="H79" s="39"/>
      <c r="I79" s="39"/>
      <c r="J79" s="39"/>
      <c r="K79" s="39"/>
      <c r="L79" s="109"/>
      <c r="S79" s="37"/>
      <c r="T79" s="37"/>
      <c r="U79" s="37"/>
      <c r="V79" s="37"/>
      <c r="W79" s="37"/>
      <c r="X79" s="37"/>
      <c r="Y79" s="37"/>
      <c r="Z79" s="37"/>
      <c r="AA79" s="37"/>
      <c r="AB79" s="37"/>
      <c r="AC79" s="37"/>
      <c r="AD79" s="37"/>
      <c r="AE79" s="37"/>
    </row>
    <row r="80" spans="1:31" s="11" customFormat="1" ht="29.25" customHeight="1">
      <c r="A80" s="149"/>
      <c r="B80" s="150"/>
      <c r="C80" s="151" t="s">
        <v>151</v>
      </c>
      <c r="D80" s="152" t="s">
        <v>62</v>
      </c>
      <c r="E80" s="152" t="s">
        <v>58</v>
      </c>
      <c r="F80" s="152" t="s">
        <v>59</v>
      </c>
      <c r="G80" s="152" t="s">
        <v>152</v>
      </c>
      <c r="H80" s="152" t="s">
        <v>153</v>
      </c>
      <c r="I80" s="152" t="s">
        <v>154</v>
      </c>
      <c r="J80" s="152" t="s">
        <v>114</v>
      </c>
      <c r="K80" s="153" t="s">
        <v>155</v>
      </c>
      <c r="L80" s="154"/>
      <c r="M80" s="71" t="s">
        <v>21</v>
      </c>
      <c r="N80" s="72" t="s">
        <v>47</v>
      </c>
      <c r="O80" s="72" t="s">
        <v>156</v>
      </c>
      <c r="P80" s="72" t="s">
        <v>157</v>
      </c>
      <c r="Q80" s="72" t="s">
        <v>158</v>
      </c>
      <c r="R80" s="72" t="s">
        <v>159</v>
      </c>
      <c r="S80" s="72" t="s">
        <v>160</v>
      </c>
      <c r="T80" s="73" t="s">
        <v>161</v>
      </c>
      <c r="U80" s="149"/>
      <c r="V80" s="149"/>
      <c r="W80" s="149"/>
      <c r="X80" s="149"/>
      <c r="Y80" s="149"/>
      <c r="Z80" s="149"/>
      <c r="AA80" s="149"/>
      <c r="AB80" s="149"/>
      <c r="AC80" s="149"/>
      <c r="AD80" s="149"/>
      <c r="AE80" s="149"/>
    </row>
    <row r="81" spans="1:65" s="2" customFormat="1" ht="22.9" customHeight="1">
      <c r="A81" s="37"/>
      <c r="B81" s="38"/>
      <c r="C81" s="78" t="s">
        <v>162</v>
      </c>
      <c r="D81" s="39"/>
      <c r="E81" s="39"/>
      <c r="F81" s="39"/>
      <c r="G81" s="39"/>
      <c r="H81" s="39"/>
      <c r="I81" s="39"/>
      <c r="J81" s="155">
        <f>BK81</f>
        <v>0</v>
      </c>
      <c r="K81" s="39"/>
      <c r="L81" s="42"/>
      <c r="M81" s="74"/>
      <c r="N81" s="156"/>
      <c r="O81" s="75"/>
      <c r="P81" s="157">
        <f>P82</f>
        <v>0</v>
      </c>
      <c r="Q81" s="75"/>
      <c r="R81" s="157">
        <f>R82</f>
        <v>0</v>
      </c>
      <c r="S81" s="75"/>
      <c r="T81" s="158">
        <f>T82</f>
        <v>0</v>
      </c>
      <c r="U81" s="37"/>
      <c r="V81" s="37"/>
      <c r="W81" s="37"/>
      <c r="X81" s="37"/>
      <c r="Y81" s="37"/>
      <c r="Z81" s="37"/>
      <c r="AA81" s="37"/>
      <c r="AB81" s="37"/>
      <c r="AC81" s="37"/>
      <c r="AD81" s="37"/>
      <c r="AE81" s="37"/>
      <c r="AT81" s="20" t="s">
        <v>76</v>
      </c>
      <c r="AU81" s="20" t="s">
        <v>115</v>
      </c>
      <c r="BK81" s="159">
        <f>BK82</f>
        <v>0</v>
      </c>
    </row>
    <row r="82" spans="1:65" s="12" customFormat="1" ht="25.9" customHeight="1">
      <c r="B82" s="160"/>
      <c r="C82" s="161"/>
      <c r="D82" s="162" t="s">
        <v>76</v>
      </c>
      <c r="E82" s="163" t="s">
        <v>281</v>
      </c>
      <c r="F82" s="163" t="s">
        <v>4059</v>
      </c>
      <c r="G82" s="161"/>
      <c r="H82" s="161"/>
      <c r="I82" s="164"/>
      <c r="J82" s="165">
        <f>BK82</f>
        <v>0</v>
      </c>
      <c r="K82" s="161"/>
      <c r="L82" s="166"/>
      <c r="M82" s="167"/>
      <c r="N82" s="168"/>
      <c r="O82" s="168"/>
      <c r="P82" s="169">
        <f>P83</f>
        <v>0</v>
      </c>
      <c r="Q82" s="168"/>
      <c r="R82" s="169">
        <f>R83</f>
        <v>0</v>
      </c>
      <c r="S82" s="168"/>
      <c r="T82" s="170">
        <f>T83</f>
        <v>0</v>
      </c>
      <c r="AR82" s="171" t="s">
        <v>186</v>
      </c>
      <c r="AT82" s="172" t="s">
        <v>76</v>
      </c>
      <c r="AU82" s="172" t="s">
        <v>77</v>
      </c>
      <c r="AY82" s="171" t="s">
        <v>165</v>
      </c>
      <c r="BK82" s="173">
        <f>BK83</f>
        <v>0</v>
      </c>
    </row>
    <row r="83" spans="1:65" s="12" customFormat="1" ht="22.9" customHeight="1">
      <c r="B83" s="160"/>
      <c r="C83" s="161"/>
      <c r="D83" s="162" t="s">
        <v>76</v>
      </c>
      <c r="E83" s="174" t="s">
        <v>4485</v>
      </c>
      <c r="F83" s="174" t="s">
        <v>4486</v>
      </c>
      <c r="G83" s="161"/>
      <c r="H83" s="161"/>
      <c r="I83" s="164"/>
      <c r="J83" s="175">
        <f>BK83</f>
        <v>0</v>
      </c>
      <c r="K83" s="161"/>
      <c r="L83" s="166"/>
      <c r="M83" s="167"/>
      <c r="N83" s="168"/>
      <c r="O83" s="168"/>
      <c r="P83" s="169">
        <f>SUM(P84:P87)</f>
        <v>0</v>
      </c>
      <c r="Q83" s="168"/>
      <c r="R83" s="169">
        <f>SUM(R84:R87)</f>
        <v>0</v>
      </c>
      <c r="S83" s="168"/>
      <c r="T83" s="170">
        <f>SUM(T84:T87)</f>
        <v>0</v>
      </c>
      <c r="AR83" s="171" t="s">
        <v>186</v>
      </c>
      <c r="AT83" s="172" t="s">
        <v>76</v>
      </c>
      <c r="AU83" s="172" t="s">
        <v>85</v>
      </c>
      <c r="AY83" s="171" t="s">
        <v>165</v>
      </c>
      <c r="BK83" s="173">
        <f>SUM(BK84:BK87)</f>
        <v>0</v>
      </c>
    </row>
    <row r="84" spans="1:65" s="2" customFormat="1" ht="37.9" customHeight="1">
      <c r="A84" s="37"/>
      <c r="B84" s="38"/>
      <c r="C84" s="176" t="s">
        <v>85</v>
      </c>
      <c r="D84" s="176" t="s">
        <v>167</v>
      </c>
      <c r="E84" s="177" t="s">
        <v>85</v>
      </c>
      <c r="F84" s="178" t="s">
        <v>4491</v>
      </c>
      <c r="G84" s="179" t="s">
        <v>297</v>
      </c>
      <c r="H84" s="180">
        <v>1</v>
      </c>
      <c r="I84" s="181"/>
      <c r="J84" s="182">
        <f>ROUND(I84*H84,2)</f>
        <v>0</v>
      </c>
      <c r="K84" s="178" t="s">
        <v>21</v>
      </c>
      <c r="L84" s="42"/>
      <c r="M84" s="183" t="s">
        <v>21</v>
      </c>
      <c r="N84" s="184" t="s">
        <v>48</v>
      </c>
      <c r="O84" s="67"/>
      <c r="P84" s="185">
        <f>O84*H84</f>
        <v>0</v>
      </c>
      <c r="Q84" s="185">
        <v>0</v>
      </c>
      <c r="R84" s="185">
        <f>Q84*H84</f>
        <v>0</v>
      </c>
      <c r="S84" s="185">
        <v>0</v>
      </c>
      <c r="T84" s="186">
        <f>S84*H84</f>
        <v>0</v>
      </c>
      <c r="U84" s="37"/>
      <c r="V84" s="37"/>
      <c r="W84" s="37"/>
      <c r="X84" s="37"/>
      <c r="Y84" s="37"/>
      <c r="Z84" s="37"/>
      <c r="AA84" s="37"/>
      <c r="AB84" s="37"/>
      <c r="AC84" s="37"/>
      <c r="AD84" s="37"/>
      <c r="AE84" s="37"/>
      <c r="AR84" s="187" t="s">
        <v>630</v>
      </c>
      <c r="AT84" s="187" t="s">
        <v>167</v>
      </c>
      <c r="AU84" s="187" t="s">
        <v>87</v>
      </c>
      <c r="AY84" s="20" t="s">
        <v>165</v>
      </c>
      <c r="BE84" s="188">
        <f>IF(N84="základní",J84,0)</f>
        <v>0</v>
      </c>
      <c r="BF84" s="188">
        <f>IF(N84="snížená",J84,0)</f>
        <v>0</v>
      </c>
      <c r="BG84" s="188">
        <f>IF(N84="zákl. přenesená",J84,0)</f>
        <v>0</v>
      </c>
      <c r="BH84" s="188">
        <f>IF(N84="sníž. přenesená",J84,0)</f>
        <v>0</v>
      </c>
      <c r="BI84" s="188">
        <f>IF(N84="nulová",J84,0)</f>
        <v>0</v>
      </c>
      <c r="BJ84" s="20" t="s">
        <v>85</v>
      </c>
      <c r="BK84" s="188">
        <f>ROUND(I84*H84,2)</f>
        <v>0</v>
      </c>
      <c r="BL84" s="20" t="s">
        <v>630</v>
      </c>
      <c r="BM84" s="187" t="s">
        <v>4492</v>
      </c>
    </row>
    <row r="85" spans="1:65" s="2" customFormat="1" ht="19.5">
      <c r="A85" s="37"/>
      <c r="B85" s="38"/>
      <c r="C85" s="39"/>
      <c r="D85" s="189" t="s">
        <v>174</v>
      </c>
      <c r="E85" s="39"/>
      <c r="F85" s="190" t="s">
        <v>4491</v>
      </c>
      <c r="G85" s="39"/>
      <c r="H85" s="39"/>
      <c r="I85" s="191"/>
      <c r="J85" s="39"/>
      <c r="K85" s="39"/>
      <c r="L85" s="42"/>
      <c r="M85" s="192"/>
      <c r="N85" s="193"/>
      <c r="O85" s="67"/>
      <c r="P85" s="67"/>
      <c r="Q85" s="67"/>
      <c r="R85" s="67"/>
      <c r="S85" s="67"/>
      <c r="T85" s="68"/>
      <c r="U85" s="37"/>
      <c r="V85" s="37"/>
      <c r="W85" s="37"/>
      <c r="X85" s="37"/>
      <c r="Y85" s="37"/>
      <c r="Z85" s="37"/>
      <c r="AA85" s="37"/>
      <c r="AB85" s="37"/>
      <c r="AC85" s="37"/>
      <c r="AD85" s="37"/>
      <c r="AE85" s="37"/>
      <c r="AT85" s="20" t="s">
        <v>174</v>
      </c>
      <c r="AU85" s="20" t="s">
        <v>87</v>
      </c>
    </row>
    <row r="86" spans="1:65" s="13" customFormat="1" ht="11.25">
      <c r="B86" s="196"/>
      <c r="C86" s="197"/>
      <c r="D86" s="189" t="s">
        <v>178</v>
      </c>
      <c r="E86" s="198" t="s">
        <v>21</v>
      </c>
      <c r="F86" s="199" t="s">
        <v>4493</v>
      </c>
      <c r="G86" s="197"/>
      <c r="H86" s="200">
        <v>1</v>
      </c>
      <c r="I86" s="201"/>
      <c r="J86" s="197"/>
      <c r="K86" s="197"/>
      <c r="L86" s="202"/>
      <c r="M86" s="203"/>
      <c r="N86" s="204"/>
      <c r="O86" s="204"/>
      <c r="P86" s="204"/>
      <c r="Q86" s="204"/>
      <c r="R86" s="204"/>
      <c r="S86" s="204"/>
      <c r="T86" s="205"/>
      <c r="AT86" s="206" t="s">
        <v>178</v>
      </c>
      <c r="AU86" s="206" t="s">
        <v>87</v>
      </c>
      <c r="AV86" s="13" t="s">
        <v>87</v>
      </c>
      <c r="AW86" s="13" t="s">
        <v>38</v>
      </c>
      <c r="AX86" s="13" t="s">
        <v>77</v>
      </c>
      <c r="AY86" s="206" t="s">
        <v>165</v>
      </c>
    </row>
    <row r="87" spans="1:65" s="14" customFormat="1" ht="11.25">
      <c r="B87" s="207"/>
      <c r="C87" s="208"/>
      <c r="D87" s="189" t="s">
        <v>178</v>
      </c>
      <c r="E87" s="209" t="s">
        <v>21</v>
      </c>
      <c r="F87" s="210" t="s">
        <v>180</v>
      </c>
      <c r="G87" s="208"/>
      <c r="H87" s="211">
        <v>1</v>
      </c>
      <c r="I87" s="212"/>
      <c r="J87" s="208"/>
      <c r="K87" s="208"/>
      <c r="L87" s="213"/>
      <c r="M87" s="250"/>
      <c r="N87" s="251"/>
      <c r="O87" s="251"/>
      <c r="P87" s="251"/>
      <c r="Q87" s="251"/>
      <c r="R87" s="251"/>
      <c r="S87" s="251"/>
      <c r="T87" s="252"/>
      <c r="AT87" s="217" t="s">
        <v>178</v>
      </c>
      <c r="AU87" s="217" t="s">
        <v>87</v>
      </c>
      <c r="AV87" s="14" t="s">
        <v>172</v>
      </c>
      <c r="AW87" s="14" t="s">
        <v>38</v>
      </c>
      <c r="AX87" s="14" t="s">
        <v>85</v>
      </c>
      <c r="AY87" s="217" t="s">
        <v>165</v>
      </c>
    </row>
    <row r="88" spans="1:65" s="2" customFormat="1" ht="6.95" customHeight="1">
      <c r="A88" s="37"/>
      <c r="B88" s="50"/>
      <c r="C88" s="51"/>
      <c r="D88" s="51"/>
      <c r="E88" s="51"/>
      <c r="F88" s="51"/>
      <c r="G88" s="51"/>
      <c r="H88" s="51"/>
      <c r="I88" s="51"/>
      <c r="J88" s="51"/>
      <c r="K88" s="51"/>
      <c r="L88" s="42"/>
      <c r="M88" s="37"/>
      <c r="O88" s="37"/>
      <c r="P88" s="37"/>
      <c r="Q88" s="37"/>
      <c r="R88" s="37"/>
      <c r="S88" s="37"/>
      <c r="T88" s="37"/>
      <c r="U88" s="37"/>
      <c r="V88" s="37"/>
      <c r="W88" s="37"/>
      <c r="X88" s="37"/>
      <c r="Y88" s="37"/>
      <c r="Z88" s="37"/>
      <c r="AA88" s="37"/>
      <c r="AB88" s="37"/>
      <c r="AC88" s="37"/>
      <c r="AD88" s="37"/>
      <c r="AE88" s="37"/>
    </row>
  </sheetData>
  <sheetProtection algorithmName="SHA-512" hashValue="TFWHDoHY5pruqKN2NvcG7MdPFv35ugRS28jifkKmN8Z7DgCwkpAejBaOQwI24f5BSqLOEADC3/unvtJG1h6YeA==" saltValue="U8REn+3wu0efT8drcsfpbLH40Qs/UH8aTNrhsYmW9dVdocO3IIOPzsElkRWyeWhte+xaM/qg4bmlpilzwnPRzA==" spinCount="100000" sheet="1" objects="1" scenarios="1" formatColumns="0" formatRows="0" autoFilter="0"/>
  <autoFilter ref="C80:K87"/>
  <mergeCells count="9">
    <mergeCell ref="E50:H50"/>
    <mergeCell ref="E71:H71"/>
    <mergeCell ref="E73:H73"/>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88"/>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82"/>
      <c r="M2" s="382"/>
      <c r="N2" s="382"/>
      <c r="O2" s="382"/>
      <c r="P2" s="382"/>
      <c r="Q2" s="382"/>
      <c r="R2" s="382"/>
      <c r="S2" s="382"/>
      <c r="T2" s="382"/>
      <c r="U2" s="382"/>
      <c r="V2" s="382"/>
      <c r="AT2" s="20" t="s">
        <v>105</v>
      </c>
    </row>
    <row r="3" spans="1:46" s="1" customFormat="1" ht="6.95" customHeight="1">
      <c r="B3" s="104"/>
      <c r="C3" s="105"/>
      <c r="D3" s="105"/>
      <c r="E3" s="105"/>
      <c r="F3" s="105"/>
      <c r="G3" s="105"/>
      <c r="H3" s="105"/>
      <c r="I3" s="105"/>
      <c r="J3" s="105"/>
      <c r="K3" s="105"/>
      <c r="L3" s="23"/>
      <c r="AT3" s="20" t="s">
        <v>87</v>
      </c>
    </row>
    <row r="4" spans="1:46" s="1" customFormat="1" ht="24.95" customHeight="1">
      <c r="B4" s="23"/>
      <c r="D4" s="106" t="s">
        <v>109</v>
      </c>
      <c r="L4" s="23"/>
      <c r="M4" s="107" t="s">
        <v>10</v>
      </c>
      <c r="AT4" s="20" t="s">
        <v>4</v>
      </c>
    </row>
    <row r="5" spans="1:46" s="1" customFormat="1" ht="6.95" customHeight="1">
      <c r="B5" s="23"/>
      <c r="L5" s="23"/>
    </row>
    <row r="6" spans="1:46" s="1" customFormat="1" ht="12" customHeight="1">
      <c r="B6" s="23"/>
      <c r="D6" s="108" t="s">
        <v>16</v>
      </c>
      <c r="L6" s="23"/>
    </row>
    <row r="7" spans="1:46" s="1" customFormat="1" ht="16.5" customHeight="1">
      <c r="B7" s="23"/>
      <c r="E7" s="383" t="str">
        <f>'Rekapitulace stavby'!K6</f>
        <v>Gymnázium Jihlava - vestavba učeben v půdním prostoru</v>
      </c>
      <c r="F7" s="384"/>
      <c r="G7" s="384"/>
      <c r="H7" s="384"/>
      <c r="L7" s="23"/>
    </row>
    <row r="8" spans="1:46" s="2" customFormat="1" ht="12" customHeight="1">
      <c r="A8" s="37"/>
      <c r="B8" s="42"/>
      <c r="C8" s="37"/>
      <c r="D8" s="108" t="s">
        <v>110</v>
      </c>
      <c r="E8" s="37"/>
      <c r="F8" s="37"/>
      <c r="G8" s="37"/>
      <c r="H8" s="37"/>
      <c r="I8" s="37"/>
      <c r="J8" s="37"/>
      <c r="K8" s="37"/>
      <c r="L8" s="109"/>
      <c r="S8" s="37"/>
      <c r="T8" s="37"/>
      <c r="U8" s="37"/>
      <c r="V8" s="37"/>
      <c r="W8" s="37"/>
      <c r="X8" s="37"/>
      <c r="Y8" s="37"/>
      <c r="Z8" s="37"/>
      <c r="AA8" s="37"/>
      <c r="AB8" s="37"/>
      <c r="AC8" s="37"/>
      <c r="AD8" s="37"/>
      <c r="AE8" s="37"/>
    </row>
    <row r="9" spans="1:46" s="2" customFormat="1" ht="16.5" customHeight="1">
      <c r="A9" s="37"/>
      <c r="B9" s="42"/>
      <c r="C9" s="37"/>
      <c r="D9" s="37"/>
      <c r="E9" s="385" t="s">
        <v>4494</v>
      </c>
      <c r="F9" s="386"/>
      <c r="G9" s="386"/>
      <c r="H9" s="386"/>
      <c r="I9" s="37"/>
      <c r="J9" s="37"/>
      <c r="K9" s="37"/>
      <c r="L9" s="109"/>
      <c r="S9" s="37"/>
      <c r="T9" s="37"/>
      <c r="U9" s="37"/>
      <c r="V9" s="37"/>
      <c r="W9" s="37"/>
      <c r="X9" s="37"/>
      <c r="Y9" s="37"/>
      <c r="Z9" s="37"/>
      <c r="AA9" s="37"/>
      <c r="AB9" s="37"/>
      <c r="AC9" s="37"/>
      <c r="AD9" s="37"/>
      <c r="AE9" s="37"/>
    </row>
    <row r="10" spans="1:46" s="2" customFormat="1" ht="11.25">
      <c r="A10" s="37"/>
      <c r="B10" s="42"/>
      <c r="C10" s="37"/>
      <c r="D10" s="37"/>
      <c r="E10" s="37"/>
      <c r="F10" s="37"/>
      <c r="G10" s="37"/>
      <c r="H10" s="37"/>
      <c r="I10" s="37"/>
      <c r="J10" s="37"/>
      <c r="K10" s="37"/>
      <c r="L10" s="109"/>
      <c r="S10" s="37"/>
      <c r="T10" s="37"/>
      <c r="U10" s="37"/>
      <c r="V10" s="37"/>
      <c r="W10" s="37"/>
      <c r="X10" s="37"/>
      <c r="Y10" s="37"/>
      <c r="Z10" s="37"/>
      <c r="AA10" s="37"/>
      <c r="AB10" s="37"/>
      <c r="AC10" s="37"/>
      <c r="AD10" s="37"/>
      <c r="AE10" s="37"/>
    </row>
    <row r="11" spans="1:46" s="2" customFormat="1" ht="12" customHeight="1">
      <c r="A11" s="37"/>
      <c r="B11" s="42"/>
      <c r="C11" s="37"/>
      <c r="D11" s="108" t="s">
        <v>18</v>
      </c>
      <c r="E11" s="37"/>
      <c r="F11" s="110" t="s">
        <v>21</v>
      </c>
      <c r="G11" s="37"/>
      <c r="H11" s="37"/>
      <c r="I11" s="108" t="s">
        <v>20</v>
      </c>
      <c r="J11" s="110" t="s">
        <v>21</v>
      </c>
      <c r="K11" s="37"/>
      <c r="L11" s="109"/>
      <c r="S11" s="37"/>
      <c r="T11" s="37"/>
      <c r="U11" s="37"/>
      <c r="V11" s="37"/>
      <c r="W11" s="37"/>
      <c r="X11" s="37"/>
      <c r="Y11" s="37"/>
      <c r="Z11" s="37"/>
      <c r="AA11" s="37"/>
      <c r="AB11" s="37"/>
      <c r="AC11" s="37"/>
      <c r="AD11" s="37"/>
      <c r="AE11" s="37"/>
    </row>
    <row r="12" spans="1:46" s="2" customFormat="1" ht="12" customHeight="1">
      <c r="A12" s="37"/>
      <c r="B12" s="42"/>
      <c r="C12" s="37"/>
      <c r="D12" s="108" t="s">
        <v>22</v>
      </c>
      <c r="E12" s="37"/>
      <c r="F12" s="110" t="s">
        <v>23</v>
      </c>
      <c r="G12" s="37"/>
      <c r="H12" s="37"/>
      <c r="I12" s="108" t="s">
        <v>24</v>
      </c>
      <c r="J12" s="111" t="str">
        <f>'Rekapitulace stavby'!AN8</f>
        <v>26. 1. 2025</v>
      </c>
      <c r="K12" s="37"/>
      <c r="L12" s="109"/>
      <c r="S12" s="37"/>
      <c r="T12" s="37"/>
      <c r="U12" s="37"/>
      <c r="V12" s="37"/>
      <c r="W12" s="37"/>
      <c r="X12" s="37"/>
      <c r="Y12" s="37"/>
      <c r="Z12" s="37"/>
      <c r="AA12" s="37"/>
      <c r="AB12" s="37"/>
      <c r="AC12" s="37"/>
      <c r="AD12" s="37"/>
      <c r="AE12" s="37"/>
    </row>
    <row r="13" spans="1:46" s="2" customFormat="1" ht="10.9" customHeight="1">
      <c r="A13" s="37"/>
      <c r="B13" s="42"/>
      <c r="C13" s="37"/>
      <c r="D13" s="37"/>
      <c r="E13" s="37"/>
      <c r="F13" s="37"/>
      <c r="G13" s="37"/>
      <c r="H13" s="37"/>
      <c r="I13" s="37"/>
      <c r="J13" s="37"/>
      <c r="K13" s="37"/>
      <c r="L13" s="109"/>
      <c r="S13" s="37"/>
      <c r="T13" s="37"/>
      <c r="U13" s="37"/>
      <c r="V13" s="37"/>
      <c r="W13" s="37"/>
      <c r="X13" s="37"/>
      <c r="Y13" s="37"/>
      <c r="Z13" s="37"/>
      <c r="AA13" s="37"/>
      <c r="AB13" s="37"/>
      <c r="AC13" s="37"/>
      <c r="AD13" s="37"/>
      <c r="AE13" s="37"/>
    </row>
    <row r="14" spans="1:46" s="2" customFormat="1" ht="12" customHeight="1">
      <c r="A14" s="37"/>
      <c r="B14" s="42"/>
      <c r="C14" s="37"/>
      <c r="D14" s="108" t="s">
        <v>26</v>
      </c>
      <c r="E14" s="37"/>
      <c r="F14" s="37"/>
      <c r="G14" s="37"/>
      <c r="H14" s="37"/>
      <c r="I14" s="108" t="s">
        <v>27</v>
      </c>
      <c r="J14" s="110" t="s">
        <v>28</v>
      </c>
      <c r="K14" s="37"/>
      <c r="L14" s="109"/>
      <c r="S14" s="37"/>
      <c r="T14" s="37"/>
      <c r="U14" s="37"/>
      <c r="V14" s="37"/>
      <c r="W14" s="37"/>
      <c r="X14" s="37"/>
      <c r="Y14" s="37"/>
      <c r="Z14" s="37"/>
      <c r="AA14" s="37"/>
      <c r="AB14" s="37"/>
      <c r="AC14" s="37"/>
      <c r="AD14" s="37"/>
      <c r="AE14" s="37"/>
    </row>
    <row r="15" spans="1:46" s="2" customFormat="1" ht="18" customHeight="1">
      <c r="A15" s="37"/>
      <c r="B15" s="42"/>
      <c r="C15" s="37"/>
      <c r="D15" s="37"/>
      <c r="E15" s="110" t="s">
        <v>29</v>
      </c>
      <c r="F15" s="37"/>
      <c r="G15" s="37"/>
      <c r="H15" s="37"/>
      <c r="I15" s="108" t="s">
        <v>30</v>
      </c>
      <c r="J15" s="110" t="s">
        <v>31</v>
      </c>
      <c r="K15" s="37"/>
      <c r="L15" s="109"/>
      <c r="S15" s="37"/>
      <c r="T15" s="37"/>
      <c r="U15" s="37"/>
      <c r="V15" s="37"/>
      <c r="W15" s="37"/>
      <c r="X15" s="37"/>
      <c r="Y15" s="37"/>
      <c r="Z15" s="37"/>
      <c r="AA15" s="37"/>
      <c r="AB15" s="37"/>
      <c r="AC15" s="37"/>
      <c r="AD15" s="37"/>
      <c r="AE15" s="37"/>
    </row>
    <row r="16" spans="1:46" s="2" customFormat="1" ht="6.95" customHeight="1">
      <c r="A16" s="37"/>
      <c r="B16" s="42"/>
      <c r="C16" s="37"/>
      <c r="D16" s="37"/>
      <c r="E16" s="37"/>
      <c r="F16" s="37"/>
      <c r="G16" s="37"/>
      <c r="H16" s="37"/>
      <c r="I16" s="37"/>
      <c r="J16" s="37"/>
      <c r="K16" s="37"/>
      <c r="L16" s="109"/>
      <c r="S16" s="37"/>
      <c r="T16" s="37"/>
      <c r="U16" s="37"/>
      <c r="V16" s="37"/>
      <c r="W16" s="37"/>
      <c r="X16" s="37"/>
      <c r="Y16" s="37"/>
      <c r="Z16" s="37"/>
      <c r="AA16" s="37"/>
      <c r="AB16" s="37"/>
      <c r="AC16" s="37"/>
      <c r="AD16" s="37"/>
      <c r="AE16" s="37"/>
    </row>
    <row r="17" spans="1:31" s="2" customFormat="1" ht="12" customHeight="1">
      <c r="A17" s="37"/>
      <c r="B17" s="42"/>
      <c r="C17" s="37"/>
      <c r="D17" s="108" t="s">
        <v>32</v>
      </c>
      <c r="E17" s="37"/>
      <c r="F17" s="37"/>
      <c r="G17" s="37"/>
      <c r="H17" s="37"/>
      <c r="I17" s="108" t="s">
        <v>27</v>
      </c>
      <c r="J17" s="33" t="str">
        <f>'Rekapitulace stavby'!AN13</f>
        <v>Vyplň údaj</v>
      </c>
      <c r="K17" s="37"/>
      <c r="L17" s="109"/>
      <c r="S17" s="37"/>
      <c r="T17" s="37"/>
      <c r="U17" s="37"/>
      <c r="V17" s="37"/>
      <c r="W17" s="37"/>
      <c r="X17" s="37"/>
      <c r="Y17" s="37"/>
      <c r="Z17" s="37"/>
      <c r="AA17" s="37"/>
      <c r="AB17" s="37"/>
      <c r="AC17" s="37"/>
      <c r="AD17" s="37"/>
      <c r="AE17" s="37"/>
    </row>
    <row r="18" spans="1:31" s="2" customFormat="1" ht="18" customHeight="1">
      <c r="A18" s="37"/>
      <c r="B18" s="42"/>
      <c r="C18" s="37"/>
      <c r="D18" s="37"/>
      <c r="E18" s="387" t="str">
        <f>'Rekapitulace stavby'!E14</f>
        <v>Vyplň údaj</v>
      </c>
      <c r="F18" s="388"/>
      <c r="G18" s="388"/>
      <c r="H18" s="388"/>
      <c r="I18" s="108" t="s">
        <v>30</v>
      </c>
      <c r="J18" s="33" t="str">
        <f>'Rekapitulace stavby'!AN14</f>
        <v>Vyplň údaj</v>
      </c>
      <c r="K18" s="37"/>
      <c r="L18" s="109"/>
      <c r="S18" s="37"/>
      <c r="T18" s="37"/>
      <c r="U18" s="37"/>
      <c r="V18" s="37"/>
      <c r="W18" s="37"/>
      <c r="X18" s="37"/>
      <c r="Y18" s="37"/>
      <c r="Z18" s="37"/>
      <c r="AA18" s="37"/>
      <c r="AB18" s="37"/>
      <c r="AC18" s="37"/>
      <c r="AD18" s="37"/>
      <c r="AE18" s="37"/>
    </row>
    <row r="19" spans="1:31" s="2" customFormat="1" ht="6.95" customHeight="1">
      <c r="A19" s="37"/>
      <c r="B19" s="42"/>
      <c r="C19" s="37"/>
      <c r="D19" s="37"/>
      <c r="E19" s="37"/>
      <c r="F19" s="37"/>
      <c r="G19" s="37"/>
      <c r="H19" s="37"/>
      <c r="I19" s="37"/>
      <c r="J19" s="37"/>
      <c r="K19" s="37"/>
      <c r="L19" s="109"/>
      <c r="S19" s="37"/>
      <c r="T19" s="37"/>
      <c r="U19" s="37"/>
      <c r="V19" s="37"/>
      <c r="W19" s="37"/>
      <c r="X19" s="37"/>
      <c r="Y19" s="37"/>
      <c r="Z19" s="37"/>
      <c r="AA19" s="37"/>
      <c r="AB19" s="37"/>
      <c r="AC19" s="37"/>
      <c r="AD19" s="37"/>
      <c r="AE19" s="37"/>
    </row>
    <row r="20" spans="1:31" s="2" customFormat="1" ht="12" customHeight="1">
      <c r="A20" s="37"/>
      <c r="B20" s="42"/>
      <c r="C20" s="37"/>
      <c r="D20" s="108" t="s">
        <v>34</v>
      </c>
      <c r="E20" s="37"/>
      <c r="F20" s="37"/>
      <c r="G20" s="37"/>
      <c r="H20" s="37"/>
      <c r="I20" s="108" t="s">
        <v>27</v>
      </c>
      <c r="J20" s="110" t="s">
        <v>35</v>
      </c>
      <c r="K20" s="37"/>
      <c r="L20" s="109"/>
      <c r="S20" s="37"/>
      <c r="T20" s="37"/>
      <c r="U20" s="37"/>
      <c r="V20" s="37"/>
      <c r="W20" s="37"/>
      <c r="X20" s="37"/>
      <c r="Y20" s="37"/>
      <c r="Z20" s="37"/>
      <c r="AA20" s="37"/>
      <c r="AB20" s="37"/>
      <c r="AC20" s="37"/>
      <c r="AD20" s="37"/>
      <c r="AE20" s="37"/>
    </row>
    <row r="21" spans="1:31" s="2" customFormat="1" ht="18" customHeight="1">
      <c r="A21" s="37"/>
      <c r="B21" s="42"/>
      <c r="C21" s="37"/>
      <c r="D21" s="37"/>
      <c r="E21" s="110" t="s">
        <v>36</v>
      </c>
      <c r="F21" s="37"/>
      <c r="G21" s="37"/>
      <c r="H21" s="37"/>
      <c r="I21" s="108" t="s">
        <v>30</v>
      </c>
      <c r="J21" s="110" t="s">
        <v>37</v>
      </c>
      <c r="K21" s="37"/>
      <c r="L21" s="109"/>
      <c r="S21" s="37"/>
      <c r="T21" s="37"/>
      <c r="U21" s="37"/>
      <c r="V21" s="37"/>
      <c r="W21" s="37"/>
      <c r="X21" s="37"/>
      <c r="Y21" s="37"/>
      <c r="Z21" s="37"/>
      <c r="AA21" s="37"/>
      <c r="AB21" s="37"/>
      <c r="AC21" s="37"/>
      <c r="AD21" s="37"/>
      <c r="AE21" s="37"/>
    </row>
    <row r="22" spans="1:31" s="2" customFormat="1" ht="6.95" customHeight="1">
      <c r="A22" s="37"/>
      <c r="B22" s="42"/>
      <c r="C22" s="37"/>
      <c r="D22" s="37"/>
      <c r="E22" s="37"/>
      <c r="F22" s="37"/>
      <c r="G22" s="37"/>
      <c r="H22" s="37"/>
      <c r="I22" s="37"/>
      <c r="J22" s="37"/>
      <c r="K22" s="37"/>
      <c r="L22" s="109"/>
      <c r="S22" s="37"/>
      <c r="T22" s="37"/>
      <c r="U22" s="37"/>
      <c r="V22" s="37"/>
      <c r="W22" s="37"/>
      <c r="X22" s="37"/>
      <c r="Y22" s="37"/>
      <c r="Z22" s="37"/>
      <c r="AA22" s="37"/>
      <c r="AB22" s="37"/>
      <c r="AC22" s="37"/>
      <c r="AD22" s="37"/>
      <c r="AE22" s="37"/>
    </row>
    <row r="23" spans="1:31" s="2" customFormat="1" ht="12" customHeight="1">
      <c r="A23" s="37"/>
      <c r="B23" s="42"/>
      <c r="C23" s="37"/>
      <c r="D23" s="108" t="s">
        <v>39</v>
      </c>
      <c r="E23" s="37"/>
      <c r="F23" s="37"/>
      <c r="G23" s="37"/>
      <c r="H23" s="37"/>
      <c r="I23" s="108" t="s">
        <v>27</v>
      </c>
      <c r="J23" s="110" t="str">
        <f>IF('Rekapitulace stavby'!AN19="","",'Rekapitulace stavby'!AN19)</f>
        <v/>
      </c>
      <c r="K23" s="37"/>
      <c r="L23" s="109"/>
      <c r="S23" s="37"/>
      <c r="T23" s="37"/>
      <c r="U23" s="37"/>
      <c r="V23" s="37"/>
      <c r="W23" s="37"/>
      <c r="X23" s="37"/>
      <c r="Y23" s="37"/>
      <c r="Z23" s="37"/>
      <c r="AA23" s="37"/>
      <c r="AB23" s="37"/>
      <c r="AC23" s="37"/>
      <c r="AD23" s="37"/>
      <c r="AE23" s="37"/>
    </row>
    <row r="24" spans="1:31" s="2" customFormat="1" ht="18" customHeight="1">
      <c r="A24" s="37"/>
      <c r="B24" s="42"/>
      <c r="C24" s="37"/>
      <c r="D24" s="37"/>
      <c r="E24" s="110" t="str">
        <f>IF('Rekapitulace stavby'!E20="","",'Rekapitulace stavby'!E20)</f>
        <v xml:space="preserve"> </v>
      </c>
      <c r="F24" s="37"/>
      <c r="G24" s="37"/>
      <c r="H24" s="37"/>
      <c r="I24" s="108" t="s">
        <v>30</v>
      </c>
      <c r="J24" s="110" t="str">
        <f>IF('Rekapitulace stavby'!AN20="","",'Rekapitulace stavby'!AN20)</f>
        <v/>
      </c>
      <c r="K24" s="37"/>
      <c r="L24" s="109"/>
      <c r="S24" s="37"/>
      <c r="T24" s="37"/>
      <c r="U24" s="37"/>
      <c r="V24" s="37"/>
      <c r="W24" s="37"/>
      <c r="X24" s="37"/>
      <c r="Y24" s="37"/>
      <c r="Z24" s="37"/>
      <c r="AA24" s="37"/>
      <c r="AB24" s="37"/>
      <c r="AC24" s="37"/>
      <c r="AD24" s="37"/>
      <c r="AE24" s="37"/>
    </row>
    <row r="25" spans="1:31" s="2" customFormat="1" ht="6.95" customHeight="1">
      <c r="A25" s="37"/>
      <c r="B25" s="42"/>
      <c r="C25" s="37"/>
      <c r="D25" s="37"/>
      <c r="E25" s="37"/>
      <c r="F25" s="37"/>
      <c r="G25" s="37"/>
      <c r="H25" s="37"/>
      <c r="I25" s="37"/>
      <c r="J25" s="37"/>
      <c r="K25" s="37"/>
      <c r="L25" s="109"/>
      <c r="S25" s="37"/>
      <c r="T25" s="37"/>
      <c r="U25" s="37"/>
      <c r="V25" s="37"/>
      <c r="W25" s="37"/>
      <c r="X25" s="37"/>
      <c r="Y25" s="37"/>
      <c r="Z25" s="37"/>
      <c r="AA25" s="37"/>
      <c r="AB25" s="37"/>
      <c r="AC25" s="37"/>
      <c r="AD25" s="37"/>
      <c r="AE25" s="37"/>
    </row>
    <row r="26" spans="1:31" s="2" customFormat="1" ht="12" customHeight="1">
      <c r="A26" s="37"/>
      <c r="B26" s="42"/>
      <c r="C26" s="37"/>
      <c r="D26" s="108" t="s">
        <v>41</v>
      </c>
      <c r="E26" s="37"/>
      <c r="F26" s="37"/>
      <c r="G26" s="37"/>
      <c r="H26" s="37"/>
      <c r="I26" s="37"/>
      <c r="J26" s="37"/>
      <c r="K26" s="37"/>
      <c r="L26" s="109"/>
      <c r="S26" s="37"/>
      <c r="T26" s="37"/>
      <c r="U26" s="37"/>
      <c r="V26" s="37"/>
      <c r="W26" s="37"/>
      <c r="X26" s="37"/>
      <c r="Y26" s="37"/>
      <c r="Z26" s="37"/>
      <c r="AA26" s="37"/>
      <c r="AB26" s="37"/>
      <c r="AC26" s="37"/>
      <c r="AD26" s="37"/>
      <c r="AE26" s="37"/>
    </row>
    <row r="27" spans="1:31" s="8" customFormat="1" ht="16.5" customHeight="1">
      <c r="A27" s="112"/>
      <c r="B27" s="113"/>
      <c r="C27" s="112"/>
      <c r="D27" s="112"/>
      <c r="E27" s="389" t="s">
        <v>21</v>
      </c>
      <c r="F27" s="389"/>
      <c r="G27" s="389"/>
      <c r="H27" s="389"/>
      <c r="I27" s="112"/>
      <c r="J27" s="112"/>
      <c r="K27" s="112"/>
      <c r="L27" s="114"/>
      <c r="S27" s="112"/>
      <c r="T27" s="112"/>
      <c r="U27" s="112"/>
      <c r="V27" s="112"/>
      <c r="W27" s="112"/>
      <c r="X27" s="112"/>
      <c r="Y27" s="112"/>
      <c r="Z27" s="112"/>
      <c r="AA27" s="112"/>
      <c r="AB27" s="112"/>
      <c r="AC27" s="112"/>
      <c r="AD27" s="112"/>
      <c r="AE27" s="112"/>
    </row>
    <row r="28" spans="1:31" s="2" customFormat="1" ht="6.95" customHeight="1">
      <c r="A28" s="37"/>
      <c r="B28" s="42"/>
      <c r="C28" s="37"/>
      <c r="D28" s="37"/>
      <c r="E28" s="37"/>
      <c r="F28" s="37"/>
      <c r="G28" s="37"/>
      <c r="H28" s="37"/>
      <c r="I28" s="37"/>
      <c r="J28" s="37"/>
      <c r="K28" s="37"/>
      <c r="L28" s="109"/>
      <c r="S28" s="37"/>
      <c r="T28" s="37"/>
      <c r="U28" s="37"/>
      <c r="V28" s="37"/>
      <c r="W28" s="37"/>
      <c r="X28" s="37"/>
      <c r="Y28" s="37"/>
      <c r="Z28" s="37"/>
      <c r="AA28" s="37"/>
      <c r="AB28" s="37"/>
      <c r="AC28" s="37"/>
      <c r="AD28" s="37"/>
      <c r="AE28" s="37"/>
    </row>
    <row r="29" spans="1:31" s="2" customFormat="1" ht="6.95" customHeight="1">
      <c r="A29" s="37"/>
      <c r="B29" s="42"/>
      <c r="C29" s="37"/>
      <c r="D29" s="115"/>
      <c r="E29" s="115"/>
      <c r="F29" s="115"/>
      <c r="G29" s="115"/>
      <c r="H29" s="115"/>
      <c r="I29" s="115"/>
      <c r="J29" s="115"/>
      <c r="K29" s="115"/>
      <c r="L29" s="109"/>
      <c r="S29" s="37"/>
      <c r="T29" s="37"/>
      <c r="U29" s="37"/>
      <c r="V29" s="37"/>
      <c r="W29" s="37"/>
      <c r="X29" s="37"/>
      <c r="Y29" s="37"/>
      <c r="Z29" s="37"/>
      <c r="AA29" s="37"/>
      <c r="AB29" s="37"/>
      <c r="AC29" s="37"/>
      <c r="AD29" s="37"/>
      <c r="AE29" s="37"/>
    </row>
    <row r="30" spans="1:31" s="2" customFormat="1" ht="25.35" customHeight="1">
      <c r="A30" s="37"/>
      <c r="B30" s="42"/>
      <c r="C30" s="37"/>
      <c r="D30" s="116" t="s">
        <v>43</v>
      </c>
      <c r="E30" s="37"/>
      <c r="F30" s="37"/>
      <c r="G30" s="37"/>
      <c r="H30" s="37"/>
      <c r="I30" s="37"/>
      <c r="J30" s="117">
        <f>ROUND(J81, 2)</f>
        <v>0</v>
      </c>
      <c r="K30" s="37"/>
      <c r="L30" s="109"/>
      <c r="S30" s="37"/>
      <c r="T30" s="37"/>
      <c r="U30" s="37"/>
      <c r="V30" s="37"/>
      <c r="W30" s="37"/>
      <c r="X30" s="37"/>
      <c r="Y30" s="37"/>
      <c r="Z30" s="37"/>
      <c r="AA30" s="37"/>
      <c r="AB30" s="37"/>
      <c r="AC30" s="37"/>
      <c r="AD30" s="37"/>
      <c r="AE30" s="37"/>
    </row>
    <row r="31" spans="1:31" s="2" customFormat="1" ht="6.95" customHeight="1">
      <c r="A31" s="37"/>
      <c r="B31" s="42"/>
      <c r="C31" s="37"/>
      <c r="D31" s="115"/>
      <c r="E31" s="115"/>
      <c r="F31" s="115"/>
      <c r="G31" s="115"/>
      <c r="H31" s="115"/>
      <c r="I31" s="115"/>
      <c r="J31" s="115"/>
      <c r="K31" s="115"/>
      <c r="L31" s="109"/>
      <c r="S31" s="37"/>
      <c r="T31" s="37"/>
      <c r="U31" s="37"/>
      <c r="V31" s="37"/>
      <c r="W31" s="37"/>
      <c r="X31" s="37"/>
      <c r="Y31" s="37"/>
      <c r="Z31" s="37"/>
      <c r="AA31" s="37"/>
      <c r="AB31" s="37"/>
      <c r="AC31" s="37"/>
      <c r="AD31" s="37"/>
      <c r="AE31" s="37"/>
    </row>
    <row r="32" spans="1:31" s="2" customFormat="1" ht="14.45" customHeight="1">
      <c r="A32" s="37"/>
      <c r="B32" s="42"/>
      <c r="C32" s="37"/>
      <c r="D32" s="37"/>
      <c r="E32" s="37"/>
      <c r="F32" s="118" t="s">
        <v>45</v>
      </c>
      <c r="G32" s="37"/>
      <c r="H32" s="37"/>
      <c r="I32" s="118" t="s">
        <v>44</v>
      </c>
      <c r="J32" s="118" t="s">
        <v>46</v>
      </c>
      <c r="K32" s="37"/>
      <c r="L32" s="109"/>
      <c r="S32" s="37"/>
      <c r="T32" s="37"/>
      <c r="U32" s="37"/>
      <c r="V32" s="37"/>
      <c r="W32" s="37"/>
      <c r="X32" s="37"/>
      <c r="Y32" s="37"/>
      <c r="Z32" s="37"/>
      <c r="AA32" s="37"/>
      <c r="AB32" s="37"/>
      <c r="AC32" s="37"/>
      <c r="AD32" s="37"/>
      <c r="AE32" s="37"/>
    </row>
    <row r="33" spans="1:31" s="2" customFormat="1" ht="14.45" customHeight="1">
      <c r="A33" s="37"/>
      <c r="B33" s="42"/>
      <c r="C33" s="37"/>
      <c r="D33" s="119" t="s">
        <v>47</v>
      </c>
      <c r="E33" s="108" t="s">
        <v>48</v>
      </c>
      <c r="F33" s="120">
        <f>ROUND((SUM(BE81:BE87)),  2)</f>
        <v>0</v>
      </c>
      <c r="G33" s="37"/>
      <c r="H33" s="37"/>
      <c r="I33" s="121">
        <v>0.21</v>
      </c>
      <c r="J33" s="120">
        <f>ROUND(((SUM(BE81:BE87))*I33),  2)</f>
        <v>0</v>
      </c>
      <c r="K33" s="37"/>
      <c r="L33" s="109"/>
      <c r="S33" s="37"/>
      <c r="T33" s="37"/>
      <c r="U33" s="37"/>
      <c r="V33" s="37"/>
      <c r="W33" s="37"/>
      <c r="X33" s="37"/>
      <c r="Y33" s="37"/>
      <c r="Z33" s="37"/>
      <c r="AA33" s="37"/>
      <c r="AB33" s="37"/>
      <c r="AC33" s="37"/>
      <c r="AD33" s="37"/>
      <c r="AE33" s="37"/>
    </row>
    <row r="34" spans="1:31" s="2" customFormat="1" ht="14.45" customHeight="1">
      <c r="A34" s="37"/>
      <c r="B34" s="42"/>
      <c r="C34" s="37"/>
      <c r="D34" s="37"/>
      <c r="E34" s="108" t="s">
        <v>49</v>
      </c>
      <c r="F34" s="120">
        <f>ROUND((SUM(BF81:BF87)),  2)</f>
        <v>0</v>
      </c>
      <c r="G34" s="37"/>
      <c r="H34" s="37"/>
      <c r="I34" s="121">
        <v>0.12</v>
      </c>
      <c r="J34" s="120">
        <f>ROUND(((SUM(BF81:BF87))*I34),  2)</f>
        <v>0</v>
      </c>
      <c r="K34" s="37"/>
      <c r="L34" s="109"/>
      <c r="S34" s="37"/>
      <c r="T34" s="37"/>
      <c r="U34" s="37"/>
      <c r="V34" s="37"/>
      <c r="W34" s="37"/>
      <c r="X34" s="37"/>
      <c r="Y34" s="37"/>
      <c r="Z34" s="37"/>
      <c r="AA34" s="37"/>
      <c r="AB34" s="37"/>
      <c r="AC34" s="37"/>
      <c r="AD34" s="37"/>
      <c r="AE34" s="37"/>
    </row>
    <row r="35" spans="1:31" s="2" customFormat="1" ht="14.45" hidden="1" customHeight="1">
      <c r="A35" s="37"/>
      <c r="B35" s="42"/>
      <c r="C35" s="37"/>
      <c r="D35" s="37"/>
      <c r="E35" s="108" t="s">
        <v>50</v>
      </c>
      <c r="F35" s="120">
        <f>ROUND((SUM(BG81:BG87)),  2)</f>
        <v>0</v>
      </c>
      <c r="G35" s="37"/>
      <c r="H35" s="37"/>
      <c r="I35" s="121">
        <v>0.21</v>
      </c>
      <c r="J35" s="120">
        <f>0</f>
        <v>0</v>
      </c>
      <c r="K35" s="37"/>
      <c r="L35" s="109"/>
      <c r="S35" s="37"/>
      <c r="T35" s="37"/>
      <c r="U35" s="37"/>
      <c r="V35" s="37"/>
      <c r="W35" s="37"/>
      <c r="X35" s="37"/>
      <c r="Y35" s="37"/>
      <c r="Z35" s="37"/>
      <c r="AA35" s="37"/>
      <c r="AB35" s="37"/>
      <c r="AC35" s="37"/>
      <c r="AD35" s="37"/>
      <c r="AE35" s="37"/>
    </row>
    <row r="36" spans="1:31" s="2" customFormat="1" ht="14.45" hidden="1" customHeight="1">
      <c r="A36" s="37"/>
      <c r="B36" s="42"/>
      <c r="C36" s="37"/>
      <c r="D36" s="37"/>
      <c r="E36" s="108" t="s">
        <v>51</v>
      </c>
      <c r="F36" s="120">
        <f>ROUND((SUM(BH81:BH87)),  2)</f>
        <v>0</v>
      </c>
      <c r="G36" s="37"/>
      <c r="H36" s="37"/>
      <c r="I36" s="121">
        <v>0.12</v>
      </c>
      <c r="J36" s="120">
        <f>0</f>
        <v>0</v>
      </c>
      <c r="K36" s="37"/>
      <c r="L36" s="109"/>
      <c r="S36" s="37"/>
      <c r="T36" s="37"/>
      <c r="U36" s="37"/>
      <c r="V36" s="37"/>
      <c r="W36" s="37"/>
      <c r="X36" s="37"/>
      <c r="Y36" s="37"/>
      <c r="Z36" s="37"/>
      <c r="AA36" s="37"/>
      <c r="AB36" s="37"/>
      <c r="AC36" s="37"/>
      <c r="AD36" s="37"/>
      <c r="AE36" s="37"/>
    </row>
    <row r="37" spans="1:31" s="2" customFormat="1" ht="14.45" hidden="1" customHeight="1">
      <c r="A37" s="37"/>
      <c r="B37" s="42"/>
      <c r="C37" s="37"/>
      <c r="D37" s="37"/>
      <c r="E37" s="108" t="s">
        <v>52</v>
      </c>
      <c r="F37" s="120">
        <f>ROUND((SUM(BI81:BI87)),  2)</f>
        <v>0</v>
      </c>
      <c r="G37" s="37"/>
      <c r="H37" s="37"/>
      <c r="I37" s="121">
        <v>0</v>
      </c>
      <c r="J37" s="120">
        <f>0</f>
        <v>0</v>
      </c>
      <c r="K37" s="37"/>
      <c r="L37" s="109"/>
      <c r="S37" s="37"/>
      <c r="T37" s="37"/>
      <c r="U37" s="37"/>
      <c r="V37" s="37"/>
      <c r="W37" s="37"/>
      <c r="X37" s="37"/>
      <c r="Y37" s="37"/>
      <c r="Z37" s="37"/>
      <c r="AA37" s="37"/>
      <c r="AB37" s="37"/>
      <c r="AC37" s="37"/>
      <c r="AD37" s="37"/>
      <c r="AE37" s="37"/>
    </row>
    <row r="38" spans="1:31" s="2" customFormat="1" ht="6.95" customHeight="1">
      <c r="A38" s="37"/>
      <c r="B38" s="42"/>
      <c r="C38" s="37"/>
      <c r="D38" s="37"/>
      <c r="E38" s="37"/>
      <c r="F38" s="37"/>
      <c r="G38" s="37"/>
      <c r="H38" s="37"/>
      <c r="I38" s="37"/>
      <c r="J38" s="37"/>
      <c r="K38" s="37"/>
      <c r="L38" s="109"/>
      <c r="S38" s="37"/>
      <c r="T38" s="37"/>
      <c r="U38" s="37"/>
      <c r="V38" s="37"/>
      <c r="W38" s="37"/>
      <c r="X38" s="37"/>
      <c r="Y38" s="37"/>
      <c r="Z38" s="37"/>
      <c r="AA38" s="37"/>
      <c r="AB38" s="37"/>
      <c r="AC38" s="37"/>
      <c r="AD38" s="37"/>
      <c r="AE38" s="37"/>
    </row>
    <row r="39" spans="1:31" s="2" customFormat="1" ht="25.35" customHeight="1">
      <c r="A39" s="37"/>
      <c r="B39" s="42"/>
      <c r="C39" s="122"/>
      <c r="D39" s="123" t="s">
        <v>53</v>
      </c>
      <c r="E39" s="124"/>
      <c r="F39" s="124"/>
      <c r="G39" s="125" t="s">
        <v>54</v>
      </c>
      <c r="H39" s="126" t="s">
        <v>55</v>
      </c>
      <c r="I39" s="124"/>
      <c r="J39" s="127">
        <f>SUM(J30:J37)</f>
        <v>0</v>
      </c>
      <c r="K39" s="128"/>
      <c r="L39" s="109"/>
      <c r="S39" s="37"/>
      <c r="T39" s="37"/>
      <c r="U39" s="37"/>
      <c r="V39" s="37"/>
      <c r="W39" s="37"/>
      <c r="X39" s="37"/>
      <c r="Y39" s="37"/>
      <c r="Z39" s="37"/>
      <c r="AA39" s="37"/>
      <c r="AB39" s="37"/>
      <c r="AC39" s="37"/>
      <c r="AD39" s="37"/>
      <c r="AE39" s="37"/>
    </row>
    <row r="40" spans="1:31" s="2" customFormat="1" ht="14.45" customHeight="1">
      <c r="A40" s="37"/>
      <c r="B40" s="129"/>
      <c r="C40" s="130"/>
      <c r="D40" s="130"/>
      <c r="E40" s="130"/>
      <c r="F40" s="130"/>
      <c r="G40" s="130"/>
      <c r="H40" s="130"/>
      <c r="I40" s="130"/>
      <c r="J40" s="130"/>
      <c r="K40" s="130"/>
      <c r="L40" s="109"/>
      <c r="S40" s="37"/>
      <c r="T40" s="37"/>
      <c r="U40" s="37"/>
      <c r="V40" s="37"/>
      <c r="W40" s="37"/>
      <c r="X40" s="37"/>
      <c r="Y40" s="37"/>
      <c r="Z40" s="37"/>
      <c r="AA40" s="37"/>
      <c r="AB40" s="37"/>
      <c r="AC40" s="37"/>
      <c r="AD40" s="37"/>
      <c r="AE40" s="37"/>
    </row>
    <row r="44" spans="1:31" s="2" customFormat="1" ht="6.95" customHeight="1">
      <c r="A44" s="37"/>
      <c r="B44" s="131"/>
      <c r="C44" s="132"/>
      <c r="D44" s="132"/>
      <c r="E44" s="132"/>
      <c r="F44" s="132"/>
      <c r="G44" s="132"/>
      <c r="H44" s="132"/>
      <c r="I44" s="132"/>
      <c r="J44" s="132"/>
      <c r="K44" s="132"/>
      <c r="L44" s="109"/>
      <c r="S44" s="37"/>
      <c r="T44" s="37"/>
      <c r="U44" s="37"/>
      <c r="V44" s="37"/>
      <c r="W44" s="37"/>
      <c r="X44" s="37"/>
      <c r="Y44" s="37"/>
      <c r="Z44" s="37"/>
      <c r="AA44" s="37"/>
      <c r="AB44" s="37"/>
      <c r="AC44" s="37"/>
      <c r="AD44" s="37"/>
      <c r="AE44" s="37"/>
    </row>
    <row r="45" spans="1:31" s="2" customFormat="1" ht="24.95" customHeight="1">
      <c r="A45" s="37"/>
      <c r="B45" s="38"/>
      <c r="C45" s="26" t="s">
        <v>112</v>
      </c>
      <c r="D45" s="39"/>
      <c r="E45" s="39"/>
      <c r="F45" s="39"/>
      <c r="G45" s="39"/>
      <c r="H45" s="39"/>
      <c r="I45" s="39"/>
      <c r="J45" s="39"/>
      <c r="K45" s="39"/>
      <c r="L45" s="109"/>
      <c r="S45" s="37"/>
      <c r="T45" s="37"/>
      <c r="U45" s="37"/>
      <c r="V45" s="37"/>
      <c r="W45" s="37"/>
      <c r="X45" s="37"/>
      <c r="Y45" s="37"/>
      <c r="Z45" s="37"/>
      <c r="AA45" s="37"/>
      <c r="AB45" s="37"/>
      <c r="AC45" s="37"/>
      <c r="AD45" s="37"/>
      <c r="AE45" s="37"/>
    </row>
    <row r="46" spans="1:31" s="2" customFormat="1" ht="6.95" customHeight="1">
      <c r="A46" s="37"/>
      <c r="B46" s="38"/>
      <c r="C46" s="39"/>
      <c r="D46" s="39"/>
      <c r="E46" s="39"/>
      <c r="F46" s="39"/>
      <c r="G46" s="39"/>
      <c r="H46" s="39"/>
      <c r="I46" s="39"/>
      <c r="J46" s="39"/>
      <c r="K46" s="39"/>
      <c r="L46" s="109"/>
      <c r="S46" s="37"/>
      <c r="T46" s="37"/>
      <c r="U46" s="37"/>
      <c r="V46" s="37"/>
      <c r="W46" s="37"/>
      <c r="X46" s="37"/>
      <c r="Y46" s="37"/>
      <c r="Z46" s="37"/>
      <c r="AA46" s="37"/>
      <c r="AB46" s="37"/>
      <c r="AC46" s="37"/>
      <c r="AD46" s="37"/>
      <c r="AE46" s="37"/>
    </row>
    <row r="47" spans="1:31" s="2" customFormat="1" ht="12" customHeight="1">
      <c r="A47" s="37"/>
      <c r="B47" s="38"/>
      <c r="C47" s="32" t="s">
        <v>16</v>
      </c>
      <c r="D47" s="39"/>
      <c r="E47" s="39"/>
      <c r="F47" s="39"/>
      <c r="G47" s="39"/>
      <c r="H47" s="39"/>
      <c r="I47" s="39"/>
      <c r="J47" s="39"/>
      <c r="K47" s="39"/>
      <c r="L47" s="109"/>
      <c r="S47" s="37"/>
      <c r="T47" s="37"/>
      <c r="U47" s="37"/>
      <c r="V47" s="37"/>
      <c r="W47" s="37"/>
      <c r="X47" s="37"/>
      <c r="Y47" s="37"/>
      <c r="Z47" s="37"/>
      <c r="AA47" s="37"/>
      <c r="AB47" s="37"/>
      <c r="AC47" s="37"/>
      <c r="AD47" s="37"/>
      <c r="AE47" s="37"/>
    </row>
    <row r="48" spans="1:31" s="2" customFormat="1" ht="16.5" customHeight="1">
      <c r="A48" s="37"/>
      <c r="B48" s="38"/>
      <c r="C48" s="39"/>
      <c r="D48" s="39"/>
      <c r="E48" s="390" t="str">
        <f>E7</f>
        <v>Gymnázium Jihlava - vestavba učeben v půdním prostoru</v>
      </c>
      <c r="F48" s="391"/>
      <c r="G48" s="391"/>
      <c r="H48" s="391"/>
      <c r="I48" s="39"/>
      <c r="J48" s="39"/>
      <c r="K48" s="39"/>
      <c r="L48" s="109"/>
      <c r="S48" s="37"/>
      <c r="T48" s="37"/>
      <c r="U48" s="37"/>
      <c r="V48" s="37"/>
      <c r="W48" s="37"/>
      <c r="X48" s="37"/>
      <c r="Y48" s="37"/>
      <c r="Z48" s="37"/>
      <c r="AA48" s="37"/>
      <c r="AB48" s="37"/>
      <c r="AC48" s="37"/>
      <c r="AD48" s="37"/>
      <c r="AE48" s="37"/>
    </row>
    <row r="49" spans="1:47" s="2" customFormat="1" ht="12" customHeight="1">
      <c r="A49" s="37"/>
      <c r="B49" s="38"/>
      <c r="C49" s="32" t="s">
        <v>110</v>
      </c>
      <c r="D49" s="39"/>
      <c r="E49" s="39"/>
      <c r="F49" s="39"/>
      <c r="G49" s="39"/>
      <c r="H49" s="39"/>
      <c r="I49" s="39"/>
      <c r="J49" s="39"/>
      <c r="K49" s="39"/>
      <c r="L49" s="109"/>
      <c r="S49" s="37"/>
      <c r="T49" s="37"/>
      <c r="U49" s="37"/>
      <c r="V49" s="37"/>
      <c r="W49" s="37"/>
      <c r="X49" s="37"/>
      <c r="Y49" s="37"/>
      <c r="Z49" s="37"/>
      <c r="AA49" s="37"/>
      <c r="AB49" s="37"/>
      <c r="AC49" s="37"/>
      <c r="AD49" s="37"/>
      <c r="AE49" s="37"/>
    </row>
    <row r="50" spans="1:47" s="2" customFormat="1" ht="16.5" customHeight="1">
      <c r="A50" s="37"/>
      <c r="B50" s="38"/>
      <c r="C50" s="39"/>
      <c r="D50" s="39"/>
      <c r="E50" s="343" t="str">
        <f>E9</f>
        <v>D.1.4.6 - MaR</v>
      </c>
      <c r="F50" s="392"/>
      <c r="G50" s="392"/>
      <c r="H50" s="392"/>
      <c r="I50" s="39"/>
      <c r="J50" s="39"/>
      <c r="K50" s="39"/>
      <c r="L50" s="109"/>
      <c r="S50" s="37"/>
      <c r="T50" s="37"/>
      <c r="U50" s="37"/>
      <c r="V50" s="37"/>
      <c r="W50" s="37"/>
      <c r="X50" s="37"/>
      <c r="Y50" s="37"/>
      <c r="Z50" s="37"/>
      <c r="AA50" s="37"/>
      <c r="AB50" s="37"/>
      <c r="AC50" s="37"/>
      <c r="AD50" s="37"/>
      <c r="AE50" s="37"/>
    </row>
    <row r="51" spans="1:47" s="2" customFormat="1" ht="6.95" customHeight="1">
      <c r="A51" s="37"/>
      <c r="B51" s="38"/>
      <c r="C51" s="39"/>
      <c r="D51" s="39"/>
      <c r="E51" s="39"/>
      <c r="F51" s="39"/>
      <c r="G51" s="39"/>
      <c r="H51" s="39"/>
      <c r="I51" s="39"/>
      <c r="J51" s="39"/>
      <c r="K51" s="39"/>
      <c r="L51" s="109"/>
      <c r="S51" s="37"/>
      <c r="T51" s="37"/>
      <c r="U51" s="37"/>
      <c r="V51" s="37"/>
      <c r="W51" s="37"/>
      <c r="X51" s="37"/>
      <c r="Y51" s="37"/>
      <c r="Z51" s="37"/>
      <c r="AA51" s="37"/>
      <c r="AB51" s="37"/>
      <c r="AC51" s="37"/>
      <c r="AD51" s="37"/>
      <c r="AE51" s="37"/>
    </row>
    <row r="52" spans="1:47" s="2" customFormat="1" ht="12" customHeight="1">
      <c r="A52" s="37"/>
      <c r="B52" s="38"/>
      <c r="C52" s="32" t="s">
        <v>22</v>
      </c>
      <c r="D52" s="39"/>
      <c r="E52" s="39"/>
      <c r="F52" s="30" t="str">
        <f>F12</f>
        <v>Jihlava</v>
      </c>
      <c r="G52" s="39"/>
      <c r="H52" s="39"/>
      <c r="I52" s="32" t="s">
        <v>24</v>
      </c>
      <c r="J52" s="62" t="str">
        <f>IF(J12="","",J12)</f>
        <v>26. 1. 2025</v>
      </c>
      <c r="K52" s="39"/>
      <c r="L52" s="109"/>
      <c r="S52" s="37"/>
      <c r="T52" s="37"/>
      <c r="U52" s="37"/>
      <c r="V52" s="37"/>
      <c r="W52" s="37"/>
      <c r="X52" s="37"/>
      <c r="Y52" s="37"/>
      <c r="Z52" s="37"/>
      <c r="AA52" s="37"/>
      <c r="AB52" s="37"/>
      <c r="AC52" s="37"/>
      <c r="AD52" s="37"/>
      <c r="AE52" s="37"/>
    </row>
    <row r="53" spans="1:47" s="2" customFormat="1" ht="6.95" customHeight="1">
      <c r="A53" s="37"/>
      <c r="B53" s="38"/>
      <c r="C53" s="39"/>
      <c r="D53" s="39"/>
      <c r="E53" s="39"/>
      <c r="F53" s="39"/>
      <c r="G53" s="39"/>
      <c r="H53" s="39"/>
      <c r="I53" s="39"/>
      <c r="J53" s="39"/>
      <c r="K53" s="39"/>
      <c r="L53" s="109"/>
      <c r="S53" s="37"/>
      <c r="T53" s="37"/>
      <c r="U53" s="37"/>
      <c r="V53" s="37"/>
      <c r="W53" s="37"/>
      <c r="X53" s="37"/>
      <c r="Y53" s="37"/>
      <c r="Z53" s="37"/>
      <c r="AA53" s="37"/>
      <c r="AB53" s="37"/>
      <c r="AC53" s="37"/>
      <c r="AD53" s="37"/>
      <c r="AE53" s="37"/>
    </row>
    <row r="54" spans="1:47" s="2" customFormat="1" ht="40.15" customHeight="1">
      <c r="A54" s="37"/>
      <c r="B54" s="38"/>
      <c r="C54" s="32" t="s">
        <v>26</v>
      </c>
      <c r="D54" s="39"/>
      <c r="E54" s="39"/>
      <c r="F54" s="30" t="str">
        <f>E15</f>
        <v>Kraj Vysočina, Žižkova 57/1882, 586 01 Jihlava</v>
      </c>
      <c r="G54" s="39"/>
      <c r="H54" s="39"/>
      <c r="I54" s="32" t="s">
        <v>34</v>
      </c>
      <c r="J54" s="35" t="str">
        <f>E21</f>
        <v>ARTPROJEKT JIHLAVA, spol. s r.o., 586 01 Jihlava</v>
      </c>
      <c r="K54" s="39"/>
      <c r="L54" s="109"/>
      <c r="S54" s="37"/>
      <c r="T54" s="37"/>
      <c r="U54" s="37"/>
      <c r="V54" s="37"/>
      <c r="W54" s="37"/>
      <c r="X54" s="37"/>
      <c r="Y54" s="37"/>
      <c r="Z54" s="37"/>
      <c r="AA54" s="37"/>
      <c r="AB54" s="37"/>
      <c r="AC54" s="37"/>
      <c r="AD54" s="37"/>
      <c r="AE54" s="37"/>
    </row>
    <row r="55" spans="1:47" s="2" customFormat="1" ht="15.2" customHeight="1">
      <c r="A55" s="37"/>
      <c r="B55" s="38"/>
      <c r="C55" s="32" t="s">
        <v>32</v>
      </c>
      <c r="D55" s="39"/>
      <c r="E55" s="39"/>
      <c r="F55" s="30" t="str">
        <f>IF(E18="","",E18)</f>
        <v>Vyplň údaj</v>
      </c>
      <c r="G55" s="39"/>
      <c r="H55" s="39"/>
      <c r="I55" s="32" t="s">
        <v>39</v>
      </c>
      <c r="J55" s="35" t="str">
        <f>E24</f>
        <v xml:space="preserve"> </v>
      </c>
      <c r="K55" s="39"/>
      <c r="L55" s="109"/>
      <c r="S55" s="37"/>
      <c r="T55" s="37"/>
      <c r="U55" s="37"/>
      <c r="V55" s="37"/>
      <c r="W55" s="37"/>
      <c r="X55" s="37"/>
      <c r="Y55" s="37"/>
      <c r="Z55" s="37"/>
      <c r="AA55" s="37"/>
      <c r="AB55" s="37"/>
      <c r="AC55" s="37"/>
      <c r="AD55" s="37"/>
      <c r="AE55" s="37"/>
    </row>
    <row r="56" spans="1:47" s="2" customFormat="1" ht="10.35" customHeight="1">
      <c r="A56" s="37"/>
      <c r="B56" s="38"/>
      <c r="C56" s="39"/>
      <c r="D56" s="39"/>
      <c r="E56" s="39"/>
      <c r="F56" s="39"/>
      <c r="G56" s="39"/>
      <c r="H56" s="39"/>
      <c r="I56" s="39"/>
      <c r="J56" s="39"/>
      <c r="K56" s="39"/>
      <c r="L56" s="109"/>
      <c r="S56" s="37"/>
      <c r="T56" s="37"/>
      <c r="U56" s="37"/>
      <c r="V56" s="37"/>
      <c r="W56" s="37"/>
      <c r="X56" s="37"/>
      <c r="Y56" s="37"/>
      <c r="Z56" s="37"/>
      <c r="AA56" s="37"/>
      <c r="AB56" s="37"/>
      <c r="AC56" s="37"/>
      <c r="AD56" s="37"/>
      <c r="AE56" s="37"/>
    </row>
    <row r="57" spans="1:47" s="2" customFormat="1" ht="29.25" customHeight="1">
      <c r="A57" s="37"/>
      <c r="B57" s="38"/>
      <c r="C57" s="133" t="s">
        <v>113</v>
      </c>
      <c r="D57" s="134"/>
      <c r="E57" s="134"/>
      <c r="F57" s="134"/>
      <c r="G57" s="134"/>
      <c r="H57" s="134"/>
      <c r="I57" s="134"/>
      <c r="J57" s="135" t="s">
        <v>114</v>
      </c>
      <c r="K57" s="134"/>
      <c r="L57" s="109"/>
      <c r="S57" s="37"/>
      <c r="T57" s="37"/>
      <c r="U57" s="37"/>
      <c r="V57" s="37"/>
      <c r="W57" s="37"/>
      <c r="X57" s="37"/>
      <c r="Y57" s="37"/>
      <c r="Z57" s="37"/>
      <c r="AA57" s="37"/>
      <c r="AB57" s="37"/>
      <c r="AC57" s="37"/>
      <c r="AD57" s="37"/>
      <c r="AE57" s="37"/>
    </row>
    <row r="58" spans="1:47" s="2" customFormat="1" ht="10.35" customHeight="1">
      <c r="A58" s="37"/>
      <c r="B58" s="38"/>
      <c r="C58" s="39"/>
      <c r="D58" s="39"/>
      <c r="E58" s="39"/>
      <c r="F58" s="39"/>
      <c r="G58" s="39"/>
      <c r="H58" s="39"/>
      <c r="I58" s="39"/>
      <c r="J58" s="39"/>
      <c r="K58" s="39"/>
      <c r="L58" s="109"/>
      <c r="S58" s="37"/>
      <c r="T58" s="37"/>
      <c r="U58" s="37"/>
      <c r="V58" s="37"/>
      <c r="W58" s="37"/>
      <c r="X58" s="37"/>
      <c r="Y58" s="37"/>
      <c r="Z58" s="37"/>
      <c r="AA58" s="37"/>
      <c r="AB58" s="37"/>
      <c r="AC58" s="37"/>
      <c r="AD58" s="37"/>
      <c r="AE58" s="37"/>
    </row>
    <row r="59" spans="1:47" s="2" customFormat="1" ht="22.9" customHeight="1">
      <c r="A59" s="37"/>
      <c r="B59" s="38"/>
      <c r="C59" s="136" t="s">
        <v>75</v>
      </c>
      <c r="D59" s="39"/>
      <c r="E59" s="39"/>
      <c r="F59" s="39"/>
      <c r="G59" s="39"/>
      <c r="H59" s="39"/>
      <c r="I59" s="39"/>
      <c r="J59" s="80">
        <f>J81</f>
        <v>0</v>
      </c>
      <c r="K59" s="39"/>
      <c r="L59" s="109"/>
      <c r="S59" s="37"/>
      <c r="T59" s="37"/>
      <c r="U59" s="37"/>
      <c r="V59" s="37"/>
      <c r="W59" s="37"/>
      <c r="X59" s="37"/>
      <c r="Y59" s="37"/>
      <c r="Z59" s="37"/>
      <c r="AA59" s="37"/>
      <c r="AB59" s="37"/>
      <c r="AC59" s="37"/>
      <c r="AD59" s="37"/>
      <c r="AE59" s="37"/>
      <c r="AU59" s="20" t="s">
        <v>115</v>
      </c>
    </row>
    <row r="60" spans="1:47" s="9" customFormat="1" ht="24.95" customHeight="1">
      <c r="B60" s="137"/>
      <c r="C60" s="138"/>
      <c r="D60" s="139" t="s">
        <v>147</v>
      </c>
      <c r="E60" s="140"/>
      <c r="F60" s="140"/>
      <c r="G60" s="140"/>
      <c r="H60" s="140"/>
      <c r="I60" s="140"/>
      <c r="J60" s="141">
        <f>J82</f>
        <v>0</v>
      </c>
      <c r="K60" s="138"/>
      <c r="L60" s="142"/>
    </row>
    <row r="61" spans="1:47" s="10" customFormat="1" ht="19.899999999999999" customHeight="1">
      <c r="B61" s="143"/>
      <c r="C61" s="144"/>
      <c r="D61" s="145" t="s">
        <v>4484</v>
      </c>
      <c r="E61" s="146"/>
      <c r="F61" s="146"/>
      <c r="G61" s="146"/>
      <c r="H61" s="146"/>
      <c r="I61" s="146"/>
      <c r="J61" s="147">
        <f>J83</f>
        <v>0</v>
      </c>
      <c r="K61" s="144"/>
      <c r="L61" s="148"/>
    </row>
    <row r="62" spans="1:47" s="2" customFormat="1" ht="21.75" customHeight="1">
      <c r="A62" s="37"/>
      <c r="B62" s="38"/>
      <c r="C62" s="39"/>
      <c r="D62" s="39"/>
      <c r="E62" s="39"/>
      <c r="F62" s="39"/>
      <c r="G62" s="39"/>
      <c r="H62" s="39"/>
      <c r="I62" s="39"/>
      <c r="J62" s="39"/>
      <c r="K62" s="39"/>
      <c r="L62" s="109"/>
      <c r="S62" s="37"/>
      <c r="T62" s="37"/>
      <c r="U62" s="37"/>
      <c r="V62" s="37"/>
      <c r="W62" s="37"/>
      <c r="X62" s="37"/>
      <c r="Y62" s="37"/>
      <c r="Z62" s="37"/>
      <c r="AA62" s="37"/>
      <c r="AB62" s="37"/>
      <c r="AC62" s="37"/>
      <c r="AD62" s="37"/>
      <c r="AE62" s="37"/>
    </row>
    <row r="63" spans="1:47" s="2" customFormat="1" ht="6.95" customHeight="1">
      <c r="A63" s="37"/>
      <c r="B63" s="50"/>
      <c r="C63" s="51"/>
      <c r="D63" s="51"/>
      <c r="E63" s="51"/>
      <c r="F63" s="51"/>
      <c r="G63" s="51"/>
      <c r="H63" s="51"/>
      <c r="I63" s="51"/>
      <c r="J63" s="51"/>
      <c r="K63" s="51"/>
      <c r="L63" s="109"/>
      <c r="S63" s="37"/>
      <c r="T63" s="37"/>
      <c r="U63" s="37"/>
      <c r="V63" s="37"/>
      <c r="W63" s="37"/>
      <c r="X63" s="37"/>
      <c r="Y63" s="37"/>
      <c r="Z63" s="37"/>
      <c r="AA63" s="37"/>
      <c r="AB63" s="37"/>
      <c r="AC63" s="37"/>
      <c r="AD63" s="37"/>
      <c r="AE63" s="37"/>
    </row>
    <row r="67" spans="1:31" s="2" customFormat="1" ht="6.95" customHeight="1">
      <c r="A67" s="37"/>
      <c r="B67" s="52"/>
      <c r="C67" s="53"/>
      <c r="D67" s="53"/>
      <c r="E67" s="53"/>
      <c r="F67" s="53"/>
      <c r="G67" s="53"/>
      <c r="H67" s="53"/>
      <c r="I67" s="53"/>
      <c r="J67" s="53"/>
      <c r="K67" s="53"/>
      <c r="L67" s="109"/>
      <c r="S67" s="37"/>
      <c r="T67" s="37"/>
      <c r="U67" s="37"/>
      <c r="V67" s="37"/>
      <c r="W67" s="37"/>
      <c r="X67" s="37"/>
      <c r="Y67" s="37"/>
      <c r="Z67" s="37"/>
      <c r="AA67" s="37"/>
      <c r="AB67" s="37"/>
      <c r="AC67" s="37"/>
      <c r="AD67" s="37"/>
      <c r="AE67" s="37"/>
    </row>
    <row r="68" spans="1:31" s="2" customFormat="1" ht="24.95" customHeight="1">
      <c r="A68" s="37"/>
      <c r="B68" s="38"/>
      <c r="C68" s="26" t="s">
        <v>150</v>
      </c>
      <c r="D68" s="39"/>
      <c r="E68" s="39"/>
      <c r="F68" s="39"/>
      <c r="G68" s="39"/>
      <c r="H68" s="39"/>
      <c r="I68" s="39"/>
      <c r="J68" s="39"/>
      <c r="K68" s="39"/>
      <c r="L68" s="109"/>
      <c r="S68" s="37"/>
      <c r="T68" s="37"/>
      <c r="U68" s="37"/>
      <c r="V68" s="37"/>
      <c r="W68" s="37"/>
      <c r="X68" s="37"/>
      <c r="Y68" s="37"/>
      <c r="Z68" s="37"/>
      <c r="AA68" s="37"/>
      <c r="AB68" s="37"/>
      <c r="AC68" s="37"/>
      <c r="AD68" s="37"/>
      <c r="AE68" s="37"/>
    </row>
    <row r="69" spans="1:31" s="2" customFormat="1" ht="6.95" customHeight="1">
      <c r="A69" s="37"/>
      <c r="B69" s="38"/>
      <c r="C69" s="39"/>
      <c r="D69" s="39"/>
      <c r="E69" s="39"/>
      <c r="F69" s="39"/>
      <c r="G69" s="39"/>
      <c r="H69" s="39"/>
      <c r="I69" s="39"/>
      <c r="J69" s="39"/>
      <c r="K69" s="39"/>
      <c r="L69" s="109"/>
      <c r="S69" s="37"/>
      <c r="T69" s="37"/>
      <c r="U69" s="37"/>
      <c r="V69" s="37"/>
      <c r="W69" s="37"/>
      <c r="X69" s="37"/>
      <c r="Y69" s="37"/>
      <c r="Z69" s="37"/>
      <c r="AA69" s="37"/>
      <c r="AB69" s="37"/>
      <c r="AC69" s="37"/>
      <c r="AD69" s="37"/>
      <c r="AE69" s="37"/>
    </row>
    <row r="70" spans="1:31" s="2" customFormat="1" ht="12" customHeight="1">
      <c r="A70" s="37"/>
      <c r="B70" s="38"/>
      <c r="C70" s="32" t="s">
        <v>16</v>
      </c>
      <c r="D70" s="39"/>
      <c r="E70" s="39"/>
      <c r="F70" s="39"/>
      <c r="G70" s="39"/>
      <c r="H70" s="39"/>
      <c r="I70" s="39"/>
      <c r="J70" s="39"/>
      <c r="K70" s="39"/>
      <c r="L70" s="109"/>
      <c r="S70" s="37"/>
      <c r="T70" s="37"/>
      <c r="U70" s="37"/>
      <c r="V70" s="37"/>
      <c r="W70" s="37"/>
      <c r="X70" s="37"/>
      <c r="Y70" s="37"/>
      <c r="Z70" s="37"/>
      <c r="AA70" s="37"/>
      <c r="AB70" s="37"/>
      <c r="AC70" s="37"/>
      <c r="AD70" s="37"/>
      <c r="AE70" s="37"/>
    </row>
    <row r="71" spans="1:31" s="2" customFormat="1" ht="16.5" customHeight="1">
      <c r="A71" s="37"/>
      <c r="B71" s="38"/>
      <c r="C71" s="39"/>
      <c r="D71" s="39"/>
      <c r="E71" s="390" t="str">
        <f>E7</f>
        <v>Gymnázium Jihlava - vestavba učeben v půdním prostoru</v>
      </c>
      <c r="F71" s="391"/>
      <c r="G71" s="391"/>
      <c r="H71" s="391"/>
      <c r="I71" s="39"/>
      <c r="J71" s="39"/>
      <c r="K71" s="39"/>
      <c r="L71" s="109"/>
      <c r="S71" s="37"/>
      <c r="T71" s="37"/>
      <c r="U71" s="37"/>
      <c r="V71" s="37"/>
      <c r="W71" s="37"/>
      <c r="X71" s="37"/>
      <c r="Y71" s="37"/>
      <c r="Z71" s="37"/>
      <c r="AA71" s="37"/>
      <c r="AB71" s="37"/>
      <c r="AC71" s="37"/>
      <c r="AD71" s="37"/>
      <c r="AE71" s="37"/>
    </row>
    <row r="72" spans="1:31" s="2" customFormat="1" ht="12" customHeight="1">
      <c r="A72" s="37"/>
      <c r="B72" s="38"/>
      <c r="C72" s="32" t="s">
        <v>110</v>
      </c>
      <c r="D72" s="39"/>
      <c r="E72" s="39"/>
      <c r="F72" s="39"/>
      <c r="G72" s="39"/>
      <c r="H72" s="39"/>
      <c r="I72" s="39"/>
      <c r="J72" s="39"/>
      <c r="K72" s="39"/>
      <c r="L72" s="109"/>
      <c r="S72" s="37"/>
      <c r="T72" s="37"/>
      <c r="U72" s="37"/>
      <c r="V72" s="37"/>
      <c r="W72" s="37"/>
      <c r="X72" s="37"/>
      <c r="Y72" s="37"/>
      <c r="Z72" s="37"/>
      <c r="AA72" s="37"/>
      <c r="AB72" s="37"/>
      <c r="AC72" s="37"/>
      <c r="AD72" s="37"/>
      <c r="AE72" s="37"/>
    </row>
    <row r="73" spans="1:31" s="2" customFormat="1" ht="16.5" customHeight="1">
      <c r="A73" s="37"/>
      <c r="B73" s="38"/>
      <c r="C73" s="39"/>
      <c r="D73" s="39"/>
      <c r="E73" s="343" t="str">
        <f>E9</f>
        <v>D.1.4.6 - MaR</v>
      </c>
      <c r="F73" s="392"/>
      <c r="G73" s="392"/>
      <c r="H73" s="392"/>
      <c r="I73" s="39"/>
      <c r="J73" s="39"/>
      <c r="K73" s="39"/>
      <c r="L73" s="109"/>
      <c r="S73" s="37"/>
      <c r="T73" s="37"/>
      <c r="U73" s="37"/>
      <c r="V73" s="37"/>
      <c r="W73" s="37"/>
      <c r="X73" s="37"/>
      <c r="Y73" s="37"/>
      <c r="Z73" s="37"/>
      <c r="AA73" s="37"/>
      <c r="AB73" s="37"/>
      <c r="AC73" s="37"/>
      <c r="AD73" s="37"/>
      <c r="AE73" s="37"/>
    </row>
    <row r="74" spans="1:31" s="2" customFormat="1" ht="6.95" customHeight="1">
      <c r="A74" s="37"/>
      <c r="B74" s="38"/>
      <c r="C74" s="39"/>
      <c r="D74" s="39"/>
      <c r="E74" s="39"/>
      <c r="F74" s="39"/>
      <c r="G74" s="39"/>
      <c r="H74" s="39"/>
      <c r="I74" s="39"/>
      <c r="J74" s="39"/>
      <c r="K74" s="39"/>
      <c r="L74" s="109"/>
      <c r="S74" s="37"/>
      <c r="T74" s="37"/>
      <c r="U74" s="37"/>
      <c r="V74" s="37"/>
      <c r="W74" s="37"/>
      <c r="X74" s="37"/>
      <c r="Y74" s="37"/>
      <c r="Z74" s="37"/>
      <c r="AA74" s="37"/>
      <c r="AB74" s="37"/>
      <c r="AC74" s="37"/>
      <c r="AD74" s="37"/>
      <c r="AE74" s="37"/>
    </row>
    <row r="75" spans="1:31" s="2" customFormat="1" ht="12" customHeight="1">
      <c r="A75" s="37"/>
      <c r="B75" s="38"/>
      <c r="C75" s="32" t="s">
        <v>22</v>
      </c>
      <c r="D75" s="39"/>
      <c r="E75" s="39"/>
      <c r="F75" s="30" t="str">
        <f>F12</f>
        <v>Jihlava</v>
      </c>
      <c r="G75" s="39"/>
      <c r="H75" s="39"/>
      <c r="I75" s="32" t="s">
        <v>24</v>
      </c>
      <c r="J75" s="62" t="str">
        <f>IF(J12="","",J12)</f>
        <v>26. 1. 2025</v>
      </c>
      <c r="K75" s="39"/>
      <c r="L75" s="109"/>
      <c r="S75" s="37"/>
      <c r="T75" s="37"/>
      <c r="U75" s="37"/>
      <c r="V75" s="37"/>
      <c r="W75" s="37"/>
      <c r="X75" s="37"/>
      <c r="Y75" s="37"/>
      <c r="Z75" s="37"/>
      <c r="AA75" s="37"/>
      <c r="AB75" s="37"/>
      <c r="AC75" s="37"/>
      <c r="AD75" s="37"/>
      <c r="AE75" s="37"/>
    </row>
    <row r="76" spans="1:31" s="2" customFormat="1" ht="6.95" customHeight="1">
      <c r="A76" s="37"/>
      <c r="B76" s="38"/>
      <c r="C76" s="39"/>
      <c r="D76" s="39"/>
      <c r="E76" s="39"/>
      <c r="F76" s="39"/>
      <c r="G76" s="39"/>
      <c r="H76" s="39"/>
      <c r="I76" s="39"/>
      <c r="J76" s="39"/>
      <c r="K76" s="39"/>
      <c r="L76" s="109"/>
      <c r="S76" s="37"/>
      <c r="T76" s="37"/>
      <c r="U76" s="37"/>
      <c r="V76" s="37"/>
      <c r="W76" s="37"/>
      <c r="X76" s="37"/>
      <c r="Y76" s="37"/>
      <c r="Z76" s="37"/>
      <c r="AA76" s="37"/>
      <c r="AB76" s="37"/>
      <c r="AC76" s="37"/>
      <c r="AD76" s="37"/>
      <c r="AE76" s="37"/>
    </row>
    <row r="77" spans="1:31" s="2" customFormat="1" ht="40.15" customHeight="1">
      <c r="A77" s="37"/>
      <c r="B77" s="38"/>
      <c r="C77" s="32" t="s">
        <v>26</v>
      </c>
      <c r="D77" s="39"/>
      <c r="E77" s="39"/>
      <c r="F77" s="30" t="str">
        <f>E15</f>
        <v>Kraj Vysočina, Žižkova 57/1882, 586 01 Jihlava</v>
      </c>
      <c r="G77" s="39"/>
      <c r="H77" s="39"/>
      <c r="I77" s="32" t="s">
        <v>34</v>
      </c>
      <c r="J77" s="35" t="str">
        <f>E21</f>
        <v>ARTPROJEKT JIHLAVA, spol. s r.o., 586 01 Jihlava</v>
      </c>
      <c r="K77" s="39"/>
      <c r="L77" s="109"/>
      <c r="S77" s="37"/>
      <c r="T77" s="37"/>
      <c r="U77" s="37"/>
      <c r="V77" s="37"/>
      <c r="W77" s="37"/>
      <c r="X77" s="37"/>
      <c r="Y77" s="37"/>
      <c r="Z77" s="37"/>
      <c r="AA77" s="37"/>
      <c r="AB77" s="37"/>
      <c r="AC77" s="37"/>
      <c r="AD77" s="37"/>
      <c r="AE77" s="37"/>
    </row>
    <row r="78" spans="1:31" s="2" customFormat="1" ht="15.2" customHeight="1">
      <c r="A78" s="37"/>
      <c r="B78" s="38"/>
      <c r="C78" s="32" t="s">
        <v>32</v>
      </c>
      <c r="D78" s="39"/>
      <c r="E78" s="39"/>
      <c r="F78" s="30" t="str">
        <f>IF(E18="","",E18)</f>
        <v>Vyplň údaj</v>
      </c>
      <c r="G78" s="39"/>
      <c r="H78" s="39"/>
      <c r="I78" s="32" t="s">
        <v>39</v>
      </c>
      <c r="J78" s="35" t="str">
        <f>E24</f>
        <v xml:space="preserve"> </v>
      </c>
      <c r="K78" s="39"/>
      <c r="L78" s="109"/>
      <c r="S78" s="37"/>
      <c r="T78" s="37"/>
      <c r="U78" s="37"/>
      <c r="V78" s="37"/>
      <c r="W78" s="37"/>
      <c r="X78" s="37"/>
      <c r="Y78" s="37"/>
      <c r="Z78" s="37"/>
      <c r="AA78" s="37"/>
      <c r="AB78" s="37"/>
      <c r="AC78" s="37"/>
      <c r="AD78" s="37"/>
      <c r="AE78" s="37"/>
    </row>
    <row r="79" spans="1:31" s="2" customFormat="1" ht="10.35" customHeight="1">
      <c r="A79" s="37"/>
      <c r="B79" s="38"/>
      <c r="C79" s="39"/>
      <c r="D79" s="39"/>
      <c r="E79" s="39"/>
      <c r="F79" s="39"/>
      <c r="G79" s="39"/>
      <c r="H79" s="39"/>
      <c r="I79" s="39"/>
      <c r="J79" s="39"/>
      <c r="K79" s="39"/>
      <c r="L79" s="109"/>
      <c r="S79" s="37"/>
      <c r="T79" s="37"/>
      <c r="U79" s="37"/>
      <c r="V79" s="37"/>
      <c r="W79" s="37"/>
      <c r="X79" s="37"/>
      <c r="Y79" s="37"/>
      <c r="Z79" s="37"/>
      <c r="AA79" s="37"/>
      <c r="AB79" s="37"/>
      <c r="AC79" s="37"/>
      <c r="AD79" s="37"/>
      <c r="AE79" s="37"/>
    </row>
    <row r="80" spans="1:31" s="11" customFormat="1" ht="29.25" customHeight="1">
      <c r="A80" s="149"/>
      <c r="B80" s="150"/>
      <c r="C80" s="151" t="s">
        <v>151</v>
      </c>
      <c r="D80" s="152" t="s">
        <v>62</v>
      </c>
      <c r="E80" s="152" t="s">
        <v>58</v>
      </c>
      <c r="F80" s="152" t="s">
        <v>59</v>
      </c>
      <c r="G80" s="152" t="s">
        <v>152</v>
      </c>
      <c r="H80" s="152" t="s">
        <v>153</v>
      </c>
      <c r="I80" s="152" t="s">
        <v>154</v>
      </c>
      <c r="J80" s="152" t="s">
        <v>114</v>
      </c>
      <c r="K80" s="153" t="s">
        <v>155</v>
      </c>
      <c r="L80" s="154"/>
      <c r="M80" s="71" t="s">
        <v>21</v>
      </c>
      <c r="N80" s="72" t="s">
        <v>47</v>
      </c>
      <c r="O80" s="72" t="s">
        <v>156</v>
      </c>
      <c r="P80" s="72" t="s">
        <v>157</v>
      </c>
      <c r="Q80" s="72" t="s">
        <v>158</v>
      </c>
      <c r="R80" s="72" t="s">
        <v>159</v>
      </c>
      <c r="S80" s="72" t="s">
        <v>160</v>
      </c>
      <c r="T80" s="73" t="s">
        <v>161</v>
      </c>
      <c r="U80" s="149"/>
      <c r="V80" s="149"/>
      <c r="W80" s="149"/>
      <c r="X80" s="149"/>
      <c r="Y80" s="149"/>
      <c r="Z80" s="149"/>
      <c r="AA80" s="149"/>
      <c r="AB80" s="149"/>
      <c r="AC80" s="149"/>
      <c r="AD80" s="149"/>
      <c r="AE80" s="149"/>
    </row>
    <row r="81" spans="1:65" s="2" customFormat="1" ht="22.9" customHeight="1">
      <c r="A81" s="37"/>
      <c r="B81" s="38"/>
      <c r="C81" s="78" t="s">
        <v>162</v>
      </c>
      <c r="D81" s="39"/>
      <c r="E81" s="39"/>
      <c r="F81" s="39"/>
      <c r="G81" s="39"/>
      <c r="H81" s="39"/>
      <c r="I81" s="39"/>
      <c r="J81" s="155">
        <f>BK81</f>
        <v>0</v>
      </c>
      <c r="K81" s="39"/>
      <c r="L81" s="42"/>
      <c r="M81" s="74"/>
      <c r="N81" s="156"/>
      <c r="O81" s="75"/>
      <c r="P81" s="157">
        <f>P82</f>
        <v>0</v>
      </c>
      <c r="Q81" s="75"/>
      <c r="R81" s="157">
        <f>R82</f>
        <v>0</v>
      </c>
      <c r="S81" s="75"/>
      <c r="T81" s="158">
        <f>T82</f>
        <v>0</v>
      </c>
      <c r="U81" s="37"/>
      <c r="V81" s="37"/>
      <c r="W81" s="37"/>
      <c r="X81" s="37"/>
      <c r="Y81" s="37"/>
      <c r="Z81" s="37"/>
      <c r="AA81" s="37"/>
      <c r="AB81" s="37"/>
      <c r="AC81" s="37"/>
      <c r="AD81" s="37"/>
      <c r="AE81" s="37"/>
      <c r="AT81" s="20" t="s">
        <v>76</v>
      </c>
      <c r="AU81" s="20" t="s">
        <v>115</v>
      </c>
      <c r="BK81" s="159">
        <f>BK82</f>
        <v>0</v>
      </c>
    </row>
    <row r="82" spans="1:65" s="12" customFormat="1" ht="25.9" customHeight="1">
      <c r="B82" s="160"/>
      <c r="C82" s="161"/>
      <c r="D82" s="162" t="s">
        <v>76</v>
      </c>
      <c r="E82" s="163" t="s">
        <v>281</v>
      </c>
      <c r="F82" s="163" t="s">
        <v>4059</v>
      </c>
      <c r="G82" s="161"/>
      <c r="H82" s="161"/>
      <c r="I82" s="164"/>
      <c r="J82" s="165">
        <f>BK82</f>
        <v>0</v>
      </c>
      <c r="K82" s="161"/>
      <c r="L82" s="166"/>
      <c r="M82" s="167"/>
      <c r="N82" s="168"/>
      <c r="O82" s="168"/>
      <c r="P82" s="169">
        <f>P83</f>
        <v>0</v>
      </c>
      <c r="Q82" s="168"/>
      <c r="R82" s="169">
        <f>R83</f>
        <v>0</v>
      </c>
      <c r="S82" s="168"/>
      <c r="T82" s="170">
        <f>T83</f>
        <v>0</v>
      </c>
      <c r="AR82" s="171" t="s">
        <v>186</v>
      </c>
      <c r="AT82" s="172" t="s">
        <v>76</v>
      </c>
      <c r="AU82" s="172" t="s">
        <v>77</v>
      </c>
      <c r="AY82" s="171" t="s">
        <v>165</v>
      </c>
      <c r="BK82" s="173">
        <f>BK83</f>
        <v>0</v>
      </c>
    </row>
    <row r="83" spans="1:65" s="12" customFormat="1" ht="22.9" customHeight="1">
      <c r="B83" s="160"/>
      <c r="C83" s="161"/>
      <c r="D83" s="162" t="s">
        <v>76</v>
      </c>
      <c r="E83" s="174" t="s">
        <v>4485</v>
      </c>
      <c r="F83" s="174" t="s">
        <v>4486</v>
      </c>
      <c r="G83" s="161"/>
      <c r="H83" s="161"/>
      <c r="I83" s="164"/>
      <c r="J83" s="175">
        <f>BK83</f>
        <v>0</v>
      </c>
      <c r="K83" s="161"/>
      <c r="L83" s="166"/>
      <c r="M83" s="167"/>
      <c r="N83" s="168"/>
      <c r="O83" s="168"/>
      <c r="P83" s="169">
        <f>SUM(P84:P87)</f>
        <v>0</v>
      </c>
      <c r="Q83" s="168"/>
      <c r="R83" s="169">
        <f>SUM(R84:R87)</f>
        <v>0</v>
      </c>
      <c r="S83" s="168"/>
      <c r="T83" s="170">
        <f>SUM(T84:T87)</f>
        <v>0</v>
      </c>
      <c r="AR83" s="171" t="s">
        <v>186</v>
      </c>
      <c r="AT83" s="172" t="s">
        <v>76</v>
      </c>
      <c r="AU83" s="172" t="s">
        <v>85</v>
      </c>
      <c r="AY83" s="171" t="s">
        <v>165</v>
      </c>
      <c r="BK83" s="173">
        <f>SUM(BK84:BK87)</f>
        <v>0</v>
      </c>
    </row>
    <row r="84" spans="1:65" s="2" customFormat="1" ht="24.2" customHeight="1">
      <c r="A84" s="37"/>
      <c r="B84" s="38"/>
      <c r="C84" s="176" t="s">
        <v>85</v>
      </c>
      <c r="D84" s="176" t="s">
        <v>167</v>
      </c>
      <c r="E84" s="177" t="s">
        <v>85</v>
      </c>
      <c r="F84" s="178" t="s">
        <v>4495</v>
      </c>
      <c r="G84" s="179" t="s">
        <v>297</v>
      </c>
      <c r="H84" s="180">
        <v>1</v>
      </c>
      <c r="I84" s="181"/>
      <c r="J84" s="182">
        <f>ROUND(I84*H84,2)</f>
        <v>0</v>
      </c>
      <c r="K84" s="178" t="s">
        <v>21</v>
      </c>
      <c r="L84" s="42"/>
      <c r="M84" s="183" t="s">
        <v>21</v>
      </c>
      <c r="N84" s="184" t="s">
        <v>48</v>
      </c>
      <c r="O84" s="67"/>
      <c r="P84" s="185">
        <f>O84*H84</f>
        <v>0</v>
      </c>
      <c r="Q84" s="185">
        <v>0</v>
      </c>
      <c r="R84" s="185">
        <f>Q84*H84</f>
        <v>0</v>
      </c>
      <c r="S84" s="185">
        <v>0</v>
      </c>
      <c r="T84" s="186">
        <f>S84*H84</f>
        <v>0</v>
      </c>
      <c r="U84" s="37"/>
      <c r="V84" s="37"/>
      <c r="W84" s="37"/>
      <c r="X84" s="37"/>
      <c r="Y84" s="37"/>
      <c r="Z84" s="37"/>
      <c r="AA84" s="37"/>
      <c r="AB84" s="37"/>
      <c r="AC84" s="37"/>
      <c r="AD84" s="37"/>
      <c r="AE84" s="37"/>
      <c r="AR84" s="187" t="s">
        <v>630</v>
      </c>
      <c r="AT84" s="187" t="s">
        <v>167</v>
      </c>
      <c r="AU84" s="187" t="s">
        <v>87</v>
      </c>
      <c r="AY84" s="20" t="s">
        <v>165</v>
      </c>
      <c r="BE84" s="188">
        <f>IF(N84="základní",J84,0)</f>
        <v>0</v>
      </c>
      <c r="BF84" s="188">
        <f>IF(N84="snížená",J84,0)</f>
        <v>0</v>
      </c>
      <c r="BG84" s="188">
        <f>IF(N84="zákl. přenesená",J84,0)</f>
        <v>0</v>
      </c>
      <c r="BH84" s="188">
        <f>IF(N84="sníž. přenesená",J84,0)</f>
        <v>0</v>
      </c>
      <c r="BI84" s="188">
        <f>IF(N84="nulová",J84,0)</f>
        <v>0</v>
      </c>
      <c r="BJ84" s="20" t="s">
        <v>85</v>
      </c>
      <c r="BK84" s="188">
        <f>ROUND(I84*H84,2)</f>
        <v>0</v>
      </c>
      <c r="BL84" s="20" t="s">
        <v>630</v>
      </c>
      <c r="BM84" s="187" t="s">
        <v>4496</v>
      </c>
    </row>
    <row r="85" spans="1:65" s="2" customFormat="1" ht="11.25">
      <c r="A85" s="37"/>
      <c r="B85" s="38"/>
      <c r="C85" s="39"/>
      <c r="D85" s="189" t="s">
        <v>174</v>
      </c>
      <c r="E85" s="39"/>
      <c r="F85" s="190" t="s">
        <v>4495</v>
      </c>
      <c r="G85" s="39"/>
      <c r="H85" s="39"/>
      <c r="I85" s="191"/>
      <c r="J85" s="39"/>
      <c r="K85" s="39"/>
      <c r="L85" s="42"/>
      <c r="M85" s="192"/>
      <c r="N85" s="193"/>
      <c r="O85" s="67"/>
      <c r="P85" s="67"/>
      <c r="Q85" s="67"/>
      <c r="R85" s="67"/>
      <c r="S85" s="67"/>
      <c r="T85" s="68"/>
      <c r="U85" s="37"/>
      <c r="V85" s="37"/>
      <c r="W85" s="37"/>
      <c r="X85" s="37"/>
      <c r="Y85" s="37"/>
      <c r="Z85" s="37"/>
      <c r="AA85" s="37"/>
      <c r="AB85" s="37"/>
      <c r="AC85" s="37"/>
      <c r="AD85" s="37"/>
      <c r="AE85" s="37"/>
      <c r="AT85" s="20" t="s">
        <v>174</v>
      </c>
      <c r="AU85" s="20" t="s">
        <v>87</v>
      </c>
    </row>
    <row r="86" spans="1:65" s="13" customFormat="1" ht="11.25">
      <c r="B86" s="196"/>
      <c r="C86" s="197"/>
      <c r="D86" s="189" t="s">
        <v>178</v>
      </c>
      <c r="E86" s="198" t="s">
        <v>21</v>
      </c>
      <c r="F86" s="199" t="s">
        <v>4497</v>
      </c>
      <c r="G86" s="197"/>
      <c r="H86" s="200">
        <v>1</v>
      </c>
      <c r="I86" s="201"/>
      <c r="J86" s="197"/>
      <c r="K86" s="197"/>
      <c r="L86" s="202"/>
      <c r="M86" s="203"/>
      <c r="N86" s="204"/>
      <c r="O86" s="204"/>
      <c r="P86" s="204"/>
      <c r="Q86" s="204"/>
      <c r="R86" s="204"/>
      <c r="S86" s="204"/>
      <c r="T86" s="205"/>
      <c r="AT86" s="206" t="s">
        <v>178</v>
      </c>
      <c r="AU86" s="206" t="s">
        <v>87</v>
      </c>
      <c r="AV86" s="13" t="s">
        <v>87</v>
      </c>
      <c r="AW86" s="13" t="s">
        <v>38</v>
      </c>
      <c r="AX86" s="13" t="s">
        <v>77</v>
      </c>
      <c r="AY86" s="206" t="s">
        <v>165</v>
      </c>
    </row>
    <row r="87" spans="1:65" s="14" customFormat="1" ht="11.25">
      <c r="B87" s="207"/>
      <c r="C87" s="208"/>
      <c r="D87" s="189" t="s">
        <v>178</v>
      </c>
      <c r="E87" s="209" t="s">
        <v>21</v>
      </c>
      <c r="F87" s="210" t="s">
        <v>180</v>
      </c>
      <c r="G87" s="208"/>
      <c r="H87" s="211">
        <v>1</v>
      </c>
      <c r="I87" s="212"/>
      <c r="J87" s="208"/>
      <c r="K87" s="208"/>
      <c r="L87" s="213"/>
      <c r="M87" s="250"/>
      <c r="N87" s="251"/>
      <c r="O87" s="251"/>
      <c r="P87" s="251"/>
      <c r="Q87" s="251"/>
      <c r="R87" s="251"/>
      <c r="S87" s="251"/>
      <c r="T87" s="252"/>
      <c r="AT87" s="217" t="s">
        <v>178</v>
      </c>
      <c r="AU87" s="217" t="s">
        <v>87</v>
      </c>
      <c r="AV87" s="14" t="s">
        <v>172</v>
      </c>
      <c r="AW87" s="14" t="s">
        <v>38</v>
      </c>
      <c r="AX87" s="14" t="s">
        <v>85</v>
      </c>
      <c r="AY87" s="217" t="s">
        <v>165</v>
      </c>
    </row>
    <row r="88" spans="1:65" s="2" customFormat="1" ht="6.95" customHeight="1">
      <c r="A88" s="37"/>
      <c r="B88" s="50"/>
      <c r="C88" s="51"/>
      <c r="D88" s="51"/>
      <c r="E88" s="51"/>
      <c r="F88" s="51"/>
      <c r="G88" s="51"/>
      <c r="H88" s="51"/>
      <c r="I88" s="51"/>
      <c r="J88" s="51"/>
      <c r="K88" s="51"/>
      <c r="L88" s="42"/>
      <c r="M88" s="37"/>
      <c r="O88" s="37"/>
      <c r="P88" s="37"/>
      <c r="Q88" s="37"/>
      <c r="R88" s="37"/>
      <c r="S88" s="37"/>
      <c r="T88" s="37"/>
      <c r="U88" s="37"/>
      <c r="V88" s="37"/>
      <c r="W88" s="37"/>
      <c r="X88" s="37"/>
      <c r="Y88" s="37"/>
      <c r="Z88" s="37"/>
      <c r="AA88" s="37"/>
      <c r="AB88" s="37"/>
      <c r="AC88" s="37"/>
      <c r="AD88" s="37"/>
      <c r="AE88" s="37"/>
    </row>
  </sheetData>
  <sheetProtection algorithmName="SHA-512" hashValue="mKiCFs09LiBZioFuLNj0BX0kQ3kKYxgs+Zg6uiH7xoy5CxNX6TTXDDEPWBGqTOm6lc8/7zksu4kbJMIXPIRjxA==" saltValue="ysNcywFLjfwFlTnl6ck8OHj2EdwUfviAgYfOXexAKKS+/caC83wfw013+7ojIBvzjDlOLsTmtUP3RgXMyIBMUg==" spinCount="100000" sheet="1" objects="1" scenarios="1" formatColumns="0" formatRows="0" autoFilter="0"/>
  <autoFilter ref="C80:K87"/>
  <mergeCells count="9">
    <mergeCell ref="E50:H50"/>
    <mergeCell ref="E71:H71"/>
    <mergeCell ref="E73:H73"/>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40"/>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82"/>
      <c r="M2" s="382"/>
      <c r="N2" s="382"/>
      <c r="O2" s="382"/>
      <c r="P2" s="382"/>
      <c r="Q2" s="382"/>
      <c r="R2" s="382"/>
      <c r="S2" s="382"/>
      <c r="T2" s="382"/>
      <c r="U2" s="382"/>
      <c r="V2" s="382"/>
      <c r="AT2" s="20" t="s">
        <v>108</v>
      </c>
    </row>
    <row r="3" spans="1:46" s="1" customFormat="1" ht="6.95" customHeight="1">
      <c r="B3" s="104"/>
      <c r="C3" s="105"/>
      <c r="D3" s="105"/>
      <c r="E3" s="105"/>
      <c r="F3" s="105"/>
      <c r="G3" s="105"/>
      <c r="H3" s="105"/>
      <c r="I3" s="105"/>
      <c r="J3" s="105"/>
      <c r="K3" s="105"/>
      <c r="L3" s="23"/>
      <c r="AT3" s="20" t="s">
        <v>87</v>
      </c>
    </row>
    <row r="4" spans="1:46" s="1" customFormat="1" ht="24.95" customHeight="1">
      <c r="B4" s="23"/>
      <c r="D4" s="106" t="s">
        <v>109</v>
      </c>
      <c r="L4" s="23"/>
      <c r="M4" s="107" t="s">
        <v>10</v>
      </c>
      <c r="AT4" s="20" t="s">
        <v>4</v>
      </c>
    </row>
    <row r="5" spans="1:46" s="1" customFormat="1" ht="6.95" customHeight="1">
      <c r="B5" s="23"/>
      <c r="L5" s="23"/>
    </row>
    <row r="6" spans="1:46" s="1" customFormat="1" ht="12" customHeight="1">
      <c r="B6" s="23"/>
      <c r="D6" s="108" t="s">
        <v>16</v>
      </c>
      <c r="L6" s="23"/>
    </row>
    <row r="7" spans="1:46" s="1" customFormat="1" ht="16.5" customHeight="1">
      <c r="B7" s="23"/>
      <c r="E7" s="383" t="str">
        <f>'Rekapitulace stavby'!K6</f>
        <v>Gymnázium Jihlava - vestavba učeben v půdním prostoru</v>
      </c>
      <c r="F7" s="384"/>
      <c r="G7" s="384"/>
      <c r="H7" s="384"/>
      <c r="L7" s="23"/>
    </row>
    <row r="8" spans="1:46" s="2" customFormat="1" ht="12" customHeight="1">
      <c r="A8" s="37"/>
      <c r="B8" s="42"/>
      <c r="C8" s="37"/>
      <c r="D8" s="108" t="s">
        <v>110</v>
      </c>
      <c r="E8" s="37"/>
      <c r="F8" s="37"/>
      <c r="G8" s="37"/>
      <c r="H8" s="37"/>
      <c r="I8" s="37"/>
      <c r="J8" s="37"/>
      <c r="K8" s="37"/>
      <c r="L8" s="109"/>
      <c r="S8" s="37"/>
      <c r="T8" s="37"/>
      <c r="U8" s="37"/>
      <c r="V8" s="37"/>
      <c r="W8" s="37"/>
      <c r="X8" s="37"/>
      <c r="Y8" s="37"/>
      <c r="Z8" s="37"/>
      <c r="AA8" s="37"/>
      <c r="AB8" s="37"/>
      <c r="AC8" s="37"/>
      <c r="AD8" s="37"/>
      <c r="AE8" s="37"/>
    </row>
    <row r="9" spans="1:46" s="2" customFormat="1" ht="16.5" customHeight="1">
      <c r="A9" s="37"/>
      <c r="B9" s="42"/>
      <c r="C9" s="37"/>
      <c r="D9" s="37"/>
      <c r="E9" s="385" t="s">
        <v>4498</v>
      </c>
      <c r="F9" s="386"/>
      <c r="G9" s="386"/>
      <c r="H9" s="386"/>
      <c r="I9" s="37"/>
      <c r="J9" s="37"/>
      <c r="K9" s="37"/>
      <c r="L9" s="109"/>
      <c r="S9" s="37"/>
      <c r="T9" s="37"/>
      <c r="U9" s="37"/>
      <c r="V9" s="37"/>
      <c r="W9" s="37"/>
      <c r="X9" s="37"/>
      <c r="Y9" s="37"/>
      <c r="Z9" s="37"/>
      <c r="AA9" s="37"/>
      <c r="AB9" s="37"/>
      <c r="AC9" s="37"/>
      <c r="AD9" s="37"/>
      <c r="AE9" s="37"/>
    </row>
    <row r="10" spans="1:46" s="2" customFormat="1" ht="11.25">
      <c r="A10" s="37"/>
      <c r="B10" s="42"/>
      <c r="C10" s="37"/>
      <c r="D10" s="37"/>
      <c r="E10" s="37"/>
      <c r="F10" s="37"/>
      <c r="G10" s="37"/>
      <c r="H10" s="37"/>
      <c r="I10" s="37"/>
      <c r="J10" s="37"/>
      <c r="K10" s="37"/>
      <c r="L10" s="109"/>
      <c r="S10" s="37"/>
      <c r="T10" s="37"/>
      <c r="U10" s="37"/>
      <c r="V10" s="37"/>
      <c r="W10" s="37"/>
      <c r="X10" s="37"/>
      <c r="Y10" s="37"/>
      <c r="Z10" s="37"/>
      <c r="AA10" s="37"/>
      <c r="AB10" s="37"/>
      <c r="AC10" s="37"/>
      <c r="AD10" s="37"/>
      <c r="AE10" s="37"/>
    </row>
    <row r="11" spans="1:46" s="2" customFormat="1" ht="12" customHeight="1">
      <c r="A11" s="37"/>
      <c r="B11" s="42"/>
      <c r="C11" s="37"/>
      <c r="D11" s="108" t="s">
        <v>18</v>
      </c>
      <c r="E11" s="37"/>
      <c r="F11" s="110" t="s">
        <v>21</v>
      </c>
      <c r="G11" s="37"/>
      <c r="H11" s="37"/>
      <c r="I11" s="108" t="s">
        <v>20</v>
      </c>
      <c r="J11" s="110" t="s">
        <v>21</v>
      </c>
      <c r="K11" s="37"/>
      <c r="L11" s="109"/>
      <c r="S11" s="37"/>
      <c r="T11" s="37"/>
      <c r="U11" s="37"/>
      <c r="V11" s="37"/>
      <c r="W11" s="37"/>
      <c r="X11" s="37"/>
      <c r="Y11" s="37"/>
      <c r="Z11" s="37"/>
      <c r="AA11" s="37"/>
      <c r="AB11" s="37"/>
      <c r="AC11" s="37"/>
      <c r="AD11" s="37"/>
      <c r="AE11" s="37"/>
    </row>
    <row r="12" spans="1:46" s="2" customFormat="1" ht="12" customHeight="1">
      <c r="A12" s="37"/>
      <c r="B12" s="42"/>
      <c r="C12" s="37"/>
      <c r="D12" s="108" t="s">
        <v>22</v>
      </c>
      <c r="E12" s="37"/>
      <c r="F12" s="110" t="s">
        <v>23</v>
      </c>
      <c r="G12" s="37"/>
      <c r="H12" s="37"/>
      <c r="I12" s="108" t="s">
        <v>24</v>
      </c>
      <c r="J12" s="111" t="str">
        <f>'Rekapitulace stavby'!AN8</f>
        <v>26. 1. 2025</v>
      </c>
      <c r="K12" s="37"/>
      <c r="L12" s="109"/>
      <c r="S12" s="37"/>
      <c r="T12" s="37"/>
      <c r="U12" s="37"/>
      <c r="V12" s="37"/>
      <c r="W12" s="37"/>
      <c r="X12" s="37"/>
      <c r="Y12" s="37"/>
      <c r="Z12" s="37"/>
      <c r="AA12" s="37"/>
      <c r="AB12" s="37"/>
      <c r="AC12" s="37"/>
      <c r="AD12" s="37"/>
      <c r="AE12" s="37"/>
    </row>
    <row r="13" spans="1:46" s="2" customFormat="1" ht="10.9" customHeight="1">
      <c r="A13" s="37"/>
      <c r="B13" s="42"/>
      <c r="C13" s="37"/>
      <c r="D13" s="37"/>
      <c r="E13" s="37"/>
      <c r="F13" s="37"/>
      <c r="G13" s="37"/>
      <c r="H13" s="37"/>
      <c r="I13" s="37"/>
      <c r="J13" s="37"/>
      <c r="K13" s="37"/>
      <c r="L13" s="109"/>
      <c r="S13" s="37"/>
      <c r="T13" s="37"/>
      <c r="U13" s="37"/>
      <c r="V13" s="37"/>
      <c r="W13" s="37"/>
      <c r="X13" s="37"/>
      <c r="Y13" s="37"/>
      <c r="Z13" s="37"/>
      <c r="AA13" s="37"/>
      <c r="AB13" s="37"/>
      <c r="AC13" s="37"/>
      <c r="AD13" s="37"/>
      <c r="AE13" s="37"/>
    </row>
    <row r="14" spans="1:46" s="2" customFormat="1" ht="12" customHeight="1">
      <c r="A14" s="37"/>
      <c r="B14" s="42"/>
      <c r="C14" s="37"/>
      <c r="D14" s="108" t="s">
        <v>26</v>
      </c>
      <c r="E14" s="37"/>
      <c r="F14" s="37"/>
      <c r="G14" s="37"/>
      <c r="H14" s="37"/>
      <c r="I14" s="108" t="s">
        <v>27</v>
      </c>
      <c r="J14" s="110" t="s">
        <v>28</v>
      </c>
      <c r="K14" s="37"/>
      <c r="L14" s="109"/>
      <c r="S14" s="37"/>
      <c r="T14" s="37"/>
      <c r="U14" s="37"/>
      <c r="V14" s="37"/>
      <c r="W14" s="37"/>
      <c r="X14" s="37"/>
      <c r="Y14" s="37"/>
      <c r="Z14" s="37"/>
      <c r="AA14" s="37"/>
      <c r="AB14" s="37"/>
      <c r="AC14" s="37"/>
      <c r="AD14" s="37"/>
      <c r="AE14" s="37"/>
    </row>
    <row r="15" spans="1:46" s="2" customFormat="1" ht="18" customHeight="1">
      <c r="A15" s="37"/>
      <c r="B15" s="42"/>
      <c r="C15" s="37"/>
      <c r="D15" s="37"/>
      <c r="E15" s="110" t="s">
        <v>29</v>
      </c>
      <c r="F15" s="37"/>
      <c r="G15" s="37"/>
      <c r="H15" s="37"/>
      <c r="I15" s="108" t="s">
        <v>30</v>
      </c>
      <c r="J15" s="110" t="s">
        <v>31</v>
      </c>
      <c r="K15" s="37"/>
      <c r="L15" s="109"/>
      <c r="S15" s="37"/>
      <c r="T15" s="37"/>
      <c r="U15" s="37"/>
      <c r="V15" s="37"/>
      <c r="W15" s="37"/>
      <c r="X15" s="37"/>
      <c r="Y15" s="37"/>
      <c r="Z15" s="37"/>
      <c r="AA15" s="37"/>
      <c r="AB15" s="37"/>
      <c r="AC15" s="37"/>
      <c r="AD15" s="37"/>
      <c r="AE15" s="37"/>
    </row>
    <row r="16" spans="1:46" s="2" customFormat="1" ht="6.95" customHeight="1">
      <c r="A16" s="37"/>
      <c r="B16" s="42"/>
      <c r="C16" s="37"/>
      <c r="D16" s="37"/>
      <c r="E16" s="37"/>
      <c r="F16" s="37"/>
      <c r="G16" s="37"/>
      <c r="H16" s="37"/>
      <c r="I16" s="37"/>
      <c r="J16" s="37"/>
      <c r="K16" s="37"/>
      <c r="L16" s="109"/>
      <c r="S16" s="37"/>
      <c r="T16" s="37"/>
      <c r="U16" s="37"/>
      <c r="V16" s="37"/>
      <c r="W16" s="37"/>
      <c r="X16" s="37"/>
      <c r="Y16" s="37"/>
      <c r="Z16" s="37"/>
      <c r="AA16" s="37"/>
      <c r="AB16" s="37"/>
      <c r="AC16" s="37"/>
      <c r="AD16" s="37"/>
      <c r="AE16" s="37"/>
    </row>
    <row r="17" spans="1:31" s="2" customFormat="1" ht="12" customHeight="1">
      <c r="A17" s="37"/>
      <c r="B17" s="42"/>
      <c r="C17" s="37"/>
      <c r="D17" s="108" t="s">
        <v>32</v>
      </c>
      <c r="E17" s="37"/>
      <c r="F17" s="37"/>
      <c r="G17" s="37"/>
      <c r="H17" s="37"/>
      <c r="I17" s="108" t="s">
        <v>27</v>
      </c>
      <c r="J17" s="33" t="str">
        <f>'Rekapitulace stavby'!AN13</f>
        <v>Vyplň údaj</v>
      </c>
      <c r="K17" s="37"/>
      <c r="L17" s="109"/>
      <c r="S17" s="37"/>
      <c r="T17" s="37"/>
      <c r="U17" s="37"/>
      <c r="V17" s="37"/>
      <c r="W17" s="37"/>
      <c r="X17" s="37"/>
      <c r="Y17" s="37"/>
      <c r="Z17" s="37"/>
      <c r="AA17" s="37"/>
      <c r="AB17" s="37"/>
      <c r="AC17" s="37"/>
      <c r="AD17" s="37"/>
      <c r="AE17" s="37"/>
    </row>
    <row r="18" spans="1:31" s="2" customFormat="1" ht="18" customHeight="1">
      <c r="A18" s="37"/>
      <c r="B18" s="42"/>
      <c r="C18" s="37"/>
      <c r="D18" s="37"/>
      <c r="E18" s="387" t="str">
        <f>'Rekapitulace stavby'!E14</f>
        <v>Vyplň údaj</v>
      </c>
      <c r="F18" s="388"/>
      <c r="G18" s="388"/>
      <c r="H18" s="388"/>
      <c r="I18" s="108" t="s">
        <v>30</v>
      </c>
      <c r="J18" s="33" t="str">
        <f>'Rekapitulace stavby'!AN14</f>
        <v>Vyplň údaj</v>
      </c>
      <c r="K18" s="37"/>
      <c r="L18" s="109"/>
      <c r="S18" s="37"/>
      <c r="T18" s="37"/>
      <c r="U18" s="37"/>
      <c r="V18" s="37"/>
      <c r="W18" s="37"/>
      <c r="X18" s="37"/>
      <c r="Y18" s="37"/>
      <c r="Z18" s="37"/>
      <c r="AA18" s="37"/>
      <c r="AB18" s="37"/>
      <c r="AC18" s="37"/>
      <c r="AD18" s="37"/>
      <c r="AE18" s="37"/>
    </row>
    <row r="19" spans="1:31" s="2" customFormat="1" ht="6.95" customHeight="1">
      <c r="A19" s="37"/>
      <c r="B19" s="42"/>
      <c r="C19" s="37"/>
      <c r="D19" s="37"/>
      <c r="E19" s="37"/>
      <c r="F19" s="37"/>
      <c r="G19" s="37"/>
      <c r="H19" s="37"/>
      <c r="I19" s="37"/>
      <c r="J19" s="37"/>
      <c r="K19" s="37"/>
      <c r="L19" s="109"/>
      <c r="S19" s="37"/>
      <c r="T19" s="37"/>
      <c r="U19" s="37"/>
      <c r="V19" s="37"/>
      <c r="W19" s="37"/>
      <c r="X19" s="37"/>
      <c r="Y19" s="37"/>
      <c r="Z19" s="37"/>
      <c r="AA19" s="37"/>
      <c r="AB19" s="37"/>
      <c r="AC19" s="37"/>
      <c r="AD19" s="37"/>
      <c r="AE19" s="37"/>
    </row>
    <row r="20" spans="1:31" s="2" customFormat="1" ht="12" customHeight="1">
      <c r="A20" s="37"/>
      <c r="B20" s="42"/>
      <c r="C20" s="37"/>
      <c r="D20" s="108" t="s">
        <v>34</v>
      </c>
      <c r="E20" s="37"/>
      <c r="F20" s="37"/>
      <c r="G20" s="37"/>
      <c r="H20" s="37"/>
      <c r="I20" s="108" t="s">
        <v>27</v>
      </c>
      <c r="J20" s="110" t="s">
        <v>35</v>
      </c>
      <c r="K20" s="37"/>
      <c r="L20" s="109"/>
      <c r="S20" s="37"/>
      <c r="T20" s="37"/>
      <c r="U20" s="37"/>
      <c r="V20" s="37"/>
      <c r="W20" s="37"/>
      <c r="X20" s="37"/>
      <c r="Y20" s="37"/>
      <c r="Z20" s="37"/>
      <c r="AA20" s="37"/>
      <c r="AB20" s="37"/>
      <c r="AC20" s="37"/>
      <c r="AD20" s="37"/>
      <c r="AE20" s="37"/>
    </row>
    <row r="21" spans="1:31" s="2" customFormat="1" ht="18" customHeight="1">
      <c r="A21" s="37"/>
      <c r="B21" s="42"/>
      <c r="C21" s="37"/>
      <c r="D21" s="37"/>
      <c r="E21" s="110" t="s">
        <v>36</v>
      </c>
      <c r="F21" s="37"/>
      <c r="G21" s="37"/>
      <c r="H21" s="37"/>
      <c r="I21" s="108" t="s">
        <v>30</v>
      </c>
      <c r="J21" s="110" t="s">
        <v>37</v>
      </c>
      <c r="K21" s="37"/>
      <c r="L21" s="109"/>
      <c r="S21" s="37"/>
      <c r="T21" s="37"/>
      <c r="U21" s="37"/>
      <c r="V21" s="37"/>
      <c r="W21" s="37"/>
      <c r="X21" s="37"/>
      <c r="Y21" s="37"/>
      <c r="Z21" s="37"/>
      <c r="AA21" s="37"/>
      <c r="AB21" s="37"/>
      <c r="AC21" s="37"/>
      <c r="AD21" s="37"/>
      <c r="AE21" s="37"/>
    </row>
    <row r="22" spans="1:31" s="2" customFormat="1" ht="6.95" customHeight="1">
      <c r="A22" s="37"/>
      <c r="B22" s="42"/>
      <c r="C22" s="37"/>
      <c r="D22" s="37"/>
      <c r="E22" s="37"/>
      <c r="F22" s="37"/>
      <c r="G22" s="37"/>
      <c r="H22" s="37"/>
      <c r="I22" s="37"/>
      <c r="J22" s="37"/>
      <c r="K22" s="37"/>
      <c r="L22" s="109"/>
      <c r="S22" s="37"/>
      <c r="T22" s="37"/>
      <c r="U22" s="37"/>
      <c r="V22" s="37"/>
      <c r="W22" s="37"/>
      <c r="X22" s="37"/>
      <c r="Y22" s="37"/>
      <c r="Z22" s="37"/>
      <c r="AA22" s="37"/>
      <c r="AB22" s="37"/>
      <c r="AC22" s="37"/>
      <c r="AD22" s="37"/>
      <c r="AE22" s="37"/>
    </row>
    <row r="23" spans="1:31" s="2" customFormat="1" ht="12" customHeight="1">
      <c r="A23" s="37"/>
      <c r="B23" s="42"/>
      <c r="C23" s="37"/>
      <c r="D23" s="108" t="s">
        <v>39</v>
      </c>
      <c r="E23" s="37"/>
      <c r="F23" s="37"/>
      <c r="G23" s="37"/>
      <c r="H23" s="37"/>
      <c r="I23" s="108" t="s">
        <v>27</v>
      </c>
      <c r="J23" s="110" t="str">
        <f>IF('Rekapitulace stavby'!AN19="","",'Rekapitulace stavby'!AN19)</f>
        <v/>
      </c>
      <c r="K23" s="37"/>
      <c r="L23" s="109"/>
      <c r="S23" s="37"/>
      <c r="T23" s="37"/>
      <c r="U23" s="37"/>
      <c r="V23" s="37"/>
      <c r="W23" s="37"/>
      <c r="X23" s="37"/>
      <c r="Y23" s="37"/>
      <c r="Z23" s="37"/>
      <c r="AA23" s="37"/>
      <c r="AB23" s="37"/>
      <c r="AC23" s="37"/>
      <c r="AD23" s="37"/>
      <c r="AE23" s="37"/>
    </row>
    <row r="24" spans="1:31" s="2" customFormat="1" ht="18" customHeight="1">
      <c r="A24" s="37"/>
      <c r="B24" s="42"/>
      <c r="C24" s="37"/>
      <c r="D24" s="37"/>
      <c r="E24" s="110" t="str">
        <f>IF('Rekapitulace stavby'!E20="","",'Rekapitulace stavby'!E20)</f>
        <v xml:space="preserve"> </v>
      </c>
      <c r="F24" s="37"/>
      <c r="G24" s="37"/>
      <c r="H24" s="37"/>
      <c r="I24" s="108" t="s">
        <v>30</v>
      </c>
      <c r="J24" s="110" t="str">
        <f>IF('Rekapitulace stavby'!AN20="","",'Rekapitulace stavby'!AN20)</f>
        <v/>
      </c>
      <c r="K24" s="37"/>
      <c r="L24" s="109"/>
      <c r="S24" s="37"/>
      <c r="T24" s="37"/>
      <c r="U24" s="37"/>
      <c r="V24" s="37"/>
      <c r="W24" s="37"/>
      <c r="X24" s="37"/>
      <c r="Y24" s="37"/>
      <c r="Z24" s="37"/>
      <c r="AA24" s="37"/>
      <c r="AB24" s="37"/>
      <c r="AC24" s="37"/>
      <c r="AD24" s="37"/>
      <c r="AE24" s="37"/>
    </row>
    <row r="25" spans="1:31" s="2" customFormat="1" ht="6.95" customHeight="1">
      <c r="A25" s="37"/>
      <c r="B25" s="42"/>
      <c r="C25" s="37"/>
      <c r="D25" s="37"/>
      <c r="E25" s="37"/>
      <c r="F25" s="37"/>
      <c r="G25" s="37"/>
      <c r="H25" s="37"/>
      <c r="I25" s="37"/>
      <c r="J25" s="37"/>
      <c r="K25" s="37"/>
      <c r="L25" s="109"/>
      <c r="S25" s="37"/>
      <c r="T25" s="37"/>
      <c r="U25" s="37"/>
      <c r="V25" s="37"/>
      <c r="W25" s="37"/>
      <c r="X25" s="37"/>
      <c r="Y25" s="37"/>
      <c r="Z25" s="37"/>
      <c r="AA25" s="37"/>
      <c r="AB25" s="37"/>
      <c r="AC25" s="37"/>
      <c r="AD25" s="37"/>
      <c r="AE25" s="37"/>
    </row>
    <row r="26" spans="1:31" s="2" customFormat="1" ht="12" customHeight="1">
      <c r="A26" s="37"/>
      <c r="B26" s="42"/>
      <c r="C26" s="37"/>
      <c r="D26" s="108" t="s">
        <v>41</v>
      </c>
      <c r="E26" s="37"/>
      <c r="F26" s="37"/>
      <c r="G26" s="37"/>
      <c r="H26" s="37"/>
      <c r="I26" s="37"/>
      <c r="J26" s="37"/>
      <c r="K26" s="37"/>
      <c r="L26" s="109"/>
      <c r="S26" s="37"/>
      <c r="T26" s="37"/>
      <c r="U26" s="37"/>
      <c r="V26" s="37"/>
      <c r="W26" s="37"/>
      <c r="X26" s="37"/>
      <c r="Y26" s="37"/>
      <c r="Z26" s="37"/>
      <c r="AA26" s="37"/>
      <c r="AB26" s="37"/>
      <c r="AC26" s="37"/>
      <c r="AD26" s="37"/>
      <c r="AE26" s="37"/>
    </row>
    <row r="27" spans="1:31" s="8" customFormat="1" ht="71.25" customHeight="1">
      <c r="A27" s="112"/>
      <c r="B27" s="113"/>
      <c r="C27" s="112"/>
      <c r="D27" s="112"/>
      <c r="E27" s="389" t="s">
        <v>42</v>
      </c>
      <c r="F27" s="389"/>
      <c r="G27" s="389"/>
      <c r="H27" s="389"/>
      <c r="I27" s="112"/>
      <c r="J27" s="112"/>
      <c r="K27" s="112"/>
      <c r="L27" s="114"/>
      <c r="S27" s="112"/>
      <c r="T27" s="112"/>
      <c r="U27" s="112"/>
      <c r="V27" s="112"/>
      <c r="W27" s="112"/>
      <c r="X27" s="112"/>
      <c r="Y27" s="112"/>
      <c r="Z27" s="112"/>
      <c r="AA27" s="112"/>
      <c r="AB27" s="112"/>
      <c r="AC27" s="112"/>
      <c r="AD27" s="112"/>
      <c r="AE27" s="112"/>
    </row>
    <row r="28" spans="1:31" s="2" customFormat="1" ht="6.95" customHeight="1">
      <c r="A28" s="37"/>
      <c r="B28" s="42"/>
      <c r="C28" s="37"/>
      <c r="D28" s="37"/>
      <c r="E28" s="37"/>
      <c r="F28" s="37"/>
      <c r="G28" s="37"/>
      <c r="H28" s="37"/>
      <c r="I28" s="37"/>
      <c r="J28" s="37"/>
      <c r="K28" s="37"/>
      <c r="L28" s="109"/>
      <c r="S28" s="37"/>
      <c r="T28" s="37"/>
      <c r="U28" s="37"/>
      <c r="V28" s="37"/>
      <c r="W28" s="37"/>
      <c r="X28" s="37"/>
      <c r="Y28" s="37"/>
      <c r="Z28" s="37"/>
      <c r="AA28" s="37"/>
      <c r="AB28" s="37"/>
      <c r="AC28" s="37"/>
      <c r="AD28" s="37"/>
      <c r="AE28" s="37"/>
    </row>
    <row r="29" spans="1:31" s="2" customFormat="1" ht="6.95" customHeight="1">
      <c r="A29" s="37"/>
      <c r="B29" s="42"/>
      <c r="C29" s="37"/>
      <c r="D29" s="115"/>
      <c r="E29" s="115"/>
      <c r="F29" s="115"/>
      <c r="G29" s="115"/>
      <c r="H29" s="115"/>
      <c r="I29" s="115"/>
      <c r="J29" s="115"/>
      <c r="K29" s="115"/>
      <c r="L29" s="109"/>
      <c r="S29" s="37"/>
      <c r="T29" s="37"/>
      <c r="U29" s="37"/>
      <c r="V29" s="37"/>
      <c r="W29" s="37"/>
      <c r="X29" s="37"/>
      <c r="Y29" s="37"/>
      <c r="Z29" s="37"/>
      <c r="AA29" s="37"/>
      <c r="AB29" s="37"/>
      <c r="AC29" s="37"/>
      <c r="AD29" s="37"/>
      <c r="AE29" s="37"/>
    </row>
    <row r="30" spans="1:31" s="2" customFormat="1" ht="25.35" customHeight="1">
      <c r="A30" s="37"/>
      <c r="B30" s="42"/>
      <c r="C30" s="37"/>
      <c r="D30" s="116" t="s">
        <v>43</v>
      </c>
      <c r="E30" s="37"/>
      <c r="F30" s="37"/>
      <c r="G30" s="37"/>
      <c r="H30" s="37"/>
      <c r="I30" s="37"/>
      <c r="J30" s="117">
        <f>ROUND(J86, 2)</f>
        <v>0</v>
      </c>
      <c r="K30" s="37"/>
      <c r="L30" s="109"/>
      <c r="S30" s="37"/>
      <c r="T30" s="37"/>
      <c r="U30" s="37"/>
      <c r="V30" s="37"/>
      <c r="W30" s="37"/>
      <c r="X30" s="37"/>
      <c r="Y30" s="37"/>
      <c r="Z30" s="37"/>
      <c r="AA30" s="37"/>
      <c r="AB30" s="37"/>
      <c r="AC30" s="37"/>
      <c r="AD30" s="37"/>
      <c r="AE30" s="37"/>
    </row>
    <row r="31" spans="1:31" s="2" customFormat="1" ht="6.95" customHeight="1">
      <c r="A31" s="37"/>
      <c r="B31" s="42"/>
      <c r="C31" s="37"/>
      <c r="D31" s="115"/>
      <c r="E31" s="115"/>
      <c r="F31" s="115"/>
      <c r="G31" s="115"/>
      <c r="H31" s="115"/>
      <c r="I31" s="115"/>
      <c r="J31" s="115"/>
      <c r="K31" s="115"/>
      <c r="L31" s="109"/>
      <c r="S31" s="37"/>
      <c r="T31" s="37"/>
      <c r="U31" s="37"/>
      <c r="V31" s="37"/>
      <c r="W31" s="37"/>
      <c r="X31" s="37"/>
      <c r="Y31" s="37"/>
      <c r="Z31" s="37"/>
      <c r="AA31" s="37"/>
      <c r="AB31" s="37"/>
      <c r="AC31" s="37"/>
      <c r="AD31" s="37"/>
      <c r="AE31" s="37"/>
    </row>
    <row r="32" spans="1:31" s="2" customFormat="1" ht="14.45" customHeight="1">
      <c r="A32" s="37"/>
      <c r="B32" s="42"/>
      <c r="C32" s="37"/>
      <c r="D32" s="37"/>
      <c r="E32" s="37"/>
      <c r="F32" s="118" t="s">
        <v>45</v>
      </c>
      <c r="G32" s="37"/>
      <c r="H32" s="37"/>
      <c r="I32" s="118" t="s">
        <v>44</v>
      </c>
      <c r="J32" s="118" t="s">
        <v>46</v>
      </c>
      <c r="K32" s="37"/>
      <c r="L32" s="109"/>
      <c r="S32" s="37"/>
      <c r="T32" s="37"/>
      <c r="U32" s="37"/>
      <c r="V32" s="37"/>
      <c r="W32" s="37"/>
      <c r="X32" s="37"/>
      <c r="Y32" s="37"/>
      <c r="Z32" s="37"/>
      <c r="AA32" s="37"/>
      <c r="AB32" s="37"/>
      <c r="AC32" s="37"/>
      <c r="AD32" s="37"/>
      <c r="AE32" s="37"/>
    </row>
    <row r="33" spans="1:31" s="2" customFormat="1" ht="14.45" customHeight="1">
      <c r="A33" s="37"/>
      <c r="B33" s="42"/>
      <c r="C33" s="37"/>
      <c r="D33" s="119" t="s">
        <v>47</v>
      </c>
      <c r="E33" s="108" t="s">
        <v>48</v>
      </c>
      <c r="F33" s="120">
        <f>ROUND((SUM(BE86:BE139)),  2)</f>
        <v>0</v>
      </c>
      <c r="G33" s="37"/>
      <c r="H33" s="37"/>
      <c r="I33" s="121">
        <v>0.21</v>
      </c>
      <c r="J33" s="120">
        <f>ROUND(((SUM(BE86:BE139))*I33),  2)</f>
        <v>0</v>
      </c>
      <c r="K33" s="37"/>
      <c r="L33" s="109"/>
      <c r="S33" s="37"/>
      <c r="T33" s="37"/>
      <c r="U33" s="37"/>
      <c r="V33" s="37"/>
      <c r="W33" s="37"/>
      <c r="X33" s="37"/>
      <c r="Y33" s="37"/>
      <c r="Z33" s="37"/>
      <c r="AA33" s="37"/>
      <c r="AB33" s="37"/>
      <c r="AC33" s="37"/>
      <c r="AD33" s="37"/>
      <c r="AE33" s="37"/>
    </row>
    <row r="34" spans="1:31" s="2" customFormat="1" ht="14.45" customHeight="1">
      <c r="A34" s="37"/>
      <c r="B34" s="42"/>
      <c r="C34" s="37"/>
      <c r="D34" s="37"/>
      <c r="E34" s="108" t="s">
        <v>49</v>
      </c>
      <c r="F34" s="120">
        <f>ROUND((SUM(BF86:BF139)),  2)</f>
        <v>0</v>
      </c>
      <c r="G34" s="37"/>
      <c r="H34" s="37"/>
      <c r="I34" s="121">
        <v>0.12</v>
      </c>
      <c r="J34" s="120">
        <f>ROUND(((SUM(BF86:BF139))*I34),  2)</f>
        <v>0</v>
      </c>
      <c r="K34" s="37"/>
      <c r="L34" s="109"/>
      <c r="S34" s="37"/>
      <c r="T34" s="37"/>
      <c r="U34" s="37"/>
      <c r="V34" s="37"/>
      <c r="W34" s="37"/>
      <c r="X34" s="37"/>
      <c r="Y34" s="37"/>
      <c r="Z34" s="37"/>
      <c r="AA34" s="37"/>
      <c r="AB34" s="37"/>
      <c r="AC34" s="37"/>
      <c r="AD34" s="37"/>
      <c r="AE34" s="37"/>
    </row>
    <row r="35" spans="1:31" s="2" customFormat="1" ht="14.45" hidden="1" customHeight="1">
      <c r="A35" s="37"/>
      <c r="B35" s="42"/>
      <c r="C35" s="37"/>
      <c r="D35" s="37"/>
      <c r="E35" s="108" t="s">
        <v>50</v>
      </c>
      <c r="F35" s="120">
        <f>ROUND((SUM(BG86:BG139)),  2)</f>
        <v>0</v>
      </c>
      <c r="G35" s="37"/>
      <c r="H35" s="37"/>
      <c r="I35" s="121">
        <v>0.21</v>
      </c>
      <c r="J35" s="120">
        <f>0</f>
        <v>0</v>
      </c>
      <c r="K35" s="37"/>
      <c r="L35" s="109"/>
      <c r="S35" s="37"/>
      <c r="T35" s="37"/>
      <c r="U35" s="37"/>
      <c r="V35" s="37"/>
      <c r="W35" s="37"/>
      <c r="X35" s="37"/>
      <c r="Y35" s="37"/>
      <c r="Z35" s="37"/>
      <c r="AA35" s="37"/>
      <c r="AB35" s="37"/>
      <c r="AC35" s="37"/>
      <c r="AD35" s="37"/>
      <c r="AE35" s="37"/>
    </row>
    <row r="36" spans="1:31" s="2" customFormat="1" ht="14.45" hidden="1" customHeight="1">
      <c r="A36" s="37"/>
      <c r="B36" s="42"/>
      <c r="C36" s="37"/>
      <c r="D36" s="37"/>
      <c r="E36" s="108" t="s">
        <v>51</v>
      </c>
      <c r="F36" s="120">
        <f>ROUND((SUM(BH86:BH139)),  2)</f>
        <v>0</v>
      </c>
      <c r="G36" s="37"/>
      <c r="H36" s="37"/>
      <c r="I36" s="121">
        <v>0.12</v>
      </c>
      <c r="J36" s="120">
        <f>0</f>
        <v>0</v>
      </c>
      <c r="K36" s="37"/>
      <c r="L36" s="109"/>
      <c r="S36" s="37"/>
      <c r="T36" s="37"/>
      <c r="U36" s="37"/>
      <c r="V36" s="37"/>
      <c r="W36" s="37"/>
      <c r="X36" s="37"/>
      <c r="Y36" s="37"/>
      <c r="Z36" s="37"/>
      <c r="AA36" s="37"/>
      <c r="AB36" s="37"/>
      <c r="AC36" s="37"/>
      <c r="AD36" s="37"/>
      <c r="AE36" s="37"/>
    </row>
    <row r="37" spans="1:31" s="2" customFormat="1" ht="14.45" hidden="1" customHeight="1">
      <c r="A37" s="37"/>
      <c r="B37" s="42"/>
      <c r="C37" s="37"/>
      <c r="D37" s="37"/>
      <c r="E37" s="108" t="s">
        <v>52</v>
      </c>
      <c r="F37" s="120">
        <f>ROUND((SUM(BI86:BI139)),  2)</f>
        <v>0</v>
      </c>
      <c r="G37" s="37"/>
      <c r="H37" s="37"/>
      <c r="I37" s="121">
        <v>0</v>
      </c>
      <c r="J37" s="120">
        <f>0</f>
        <v>0</v>
      </c>
      <c r="K37" s="37"/>
      <c r="L37" s="109"/>
      <c r="S37" s="37"/>
      <c r="T37" s="37"/>
      <c r="U37" s="37"/>
      <c r="V37" s="37"/>
      <c r="W37" s="37"/>
      <c r="X37" s="37"/>
      <c r="Y37" s="37"/>
      <c r="Z37" s="37"/>
      <c r="AA37" s="37"/>
      <c r="AB37" s="37"/>
      <c r="AC37" s="37"/>
      <c r="AD37" s="37"/>
      <c r="AE37" s="37"/>
    </row>
    <row r="38" spans="1:31" s="2" customFormat="1" ht="6.95" customHeight="1">
      <c r="A38" s="37"/>
      <c r="B38" s="42"/>
      <c r="C38" s="37"/>
      <c r="D38" s="37"/>
      <c r="E38" s="37"/>
      <c r="F38" s="37"/>
      <c r="G38" s="37"/>
      <c r="H38" s="37"/>
      <c r="I38" s="37"/>
      <c r="J38" s="37"/>
      <c r="K38" s="37"/>
      <c r="L38" s="109"/>
      <c r="S38" s="37"/>
      <c r="T38" s="37"/>
      <c r="U38" s="37"/>
      <c r="V38" s="37"/>
      <c r="W38" s="37"/>
      <c r="X38" s="37"/>
      <c r="Y38" s="37"/>
      <c r="Z38" s="37"/>
      <c r="AA38" s="37"/>
      <c r="AB38" s="37"/>
      <c r="AC38" s="37"/>
      <c r="AD38" s="37"/>
      <c r="AE38" s="37"/>
    </row>
    <row r="39" spans="1:31" s="2" customFormat="1" ht="25.35" customHeight="1">
      <c r="A39" s="37"/>
      <c r="B39" s="42"/>
      <c r="C39" s="122"/>
      <c r="D39" s="123" t="s">
        <v>53</v>
      </c>
      <c r="E39" s="124"/>
      <c r="F39" s="124"/>
      <c r="G39" s="125" t="s">
        <v>54</v>
      </c>
      <c r="H39" s="126" t="s">
        <v>55</v>
      </c>
      <c r="I39" s="124"/>
      <c r="J39" s="127">
        <f>SUM(J30:J37)</f>
        <v>0</v>
      </c>
      <c r="K39" s="128"/>
      <c r="L39" s="109"/>
      <c r="S39" s="37"/>
      <c r="T39" s="37"/>
      <c r="U39" s="37"/>
      <c r="V39" s="37"/>
      <c r="W39" s="37"/>
      <c r="X39" s="37"/>
      <c r="Y39" s="37"/>
      <c r="Z39" s="37"/>
      <c r="AA39" s="37"/>
      <c r="AB39" s="37"/>
      <c r="AC39" s="37"/>
      <c r="AD39" s="37"/>
      <c r="AE39" s="37"/>
    </row>
    <row r="40" spans="1:31" s="2" customFormat="1" ht="14.45" customHeight="1">
      <c r="A40" s="37"/>
      <c r="B40" s="129"/>
      <c r="C40" s="130"/>
      <c r="D40" s="130"/>
      <c r="E40" s="130"/>
      <c r="F40" s="130"/>
      <c r="G40" s="130"/>
      <c r="H40" s="130"/>
      <c r="I40" s="130"/>
      <c r="J40" s="130"/>
      <c r="K40" s="130"/>
      <c r="L40" s="109"/>
      <c r="S40" s="37"/>
      <c r="T40" s="37"/>
      <c r="U40" s="37"/>
      <c r="V40" s="37"/>
      <c r="W40" s="37"/>
      <c r="X40" s="37"/>
      <c r="Y40" s="37"/>
      <c r="Z40" s="37"/>
      <c r="AA40" s="37"/>
      <c r="AB40" s="37"/>
      <c r="AC40" s="37"/>
      <c r="AD40" s="37"/>
      <c r="AE40" s="37"/>
    </row>
    <row r="44" spans="1:31" s="2" customFormat="1" ht="6.95" customHeight="1">
      <c r="A44" s="37"/>
      <c r="B44" s="131"/>
      <c r="C44" s="132"/>
      <c r="D44" s="132"/>
      <c r="E44" s="132"/>
      <c r="F44" s="132"/>
      <c r="G44" s="132"/>
      <c r="H44" s="132"/>
      <c r="I44" s="132"/>
      <c r="J44" s="132"/>
      <c r="K44" s="132"/>
      <c r="L44" s="109"/>
      <c r="S44" s="37"/>
      <c r="T44" s="37"/>
      <c r="U44" s="37"/>
      <c r="V44" s="37"/>
      <c r="W44" s="37"/>
      <c r="X44" s="37"/>
      <c r="Y44" s="37"/>
      <c r="Z44" s="37"/>
      <c r="AA44" s="37"/>
      <c r="AB44" s="37"/>
      <c r="AC44" s="37"/>
      <c r="AD44" s="37"/>
      <c r="AE44" s="37"/>
    </row>
    <row r="45" spans="1:31" s="2" customFormat="1" ht="24.95" customHeight="1">
      <c r="A45" s="37"/>
      <c r="B45" s="38"/>
      <c r="C45" s="26" t="s">
        <v>112</v>
      </c>
      <c r="D45" s="39"/>
      <c r="E45" s="39"/>
      <c r="F45" s="39"/>
      <c r="G45" s="39"/>
      <c r="H45" s="39"/>
      <c r="I45" s="39"/>
      <c r="J45" s="39"/>
      <c r="K45" s="39"/>
      <c r="L45" s="109"/>
      <c r="S45" s="37"/>
      <c r="T45" s="37"/>
      <c r="U45" s="37"/>
      <c r="V45" s="37"/>
      <c r="W45" s="37"/>
      <c r="X45" s="37"/>
      <c r="Y45" s="37"/>
      <c r="Z45" s="37"/>
      <c r="AA45" s="37"/>
      <c r="AB45" s="37"/>
      <c r="AC45" s="37"/>
      <c r="AD45" s="37"/>
      <c r="AE45" s="37"/>
    </row>
    <row r="46" spans="1:31" s="2" customFormat="1" ht="6.95" customHeight="1">
      <c r="A46" s="37"/>
      <c r="B46" s="38"/>
      <c r="C46" s="39"/>
      <c r="D46" s="39"/>
      <c r="E46" s="39"/>
      <c r="F46" s="39"/>
      <c r="G46" s="39"/>
      <c r="H46" s="39"/>
      <c r="I46" s="39"/>
      <c r="J46" s="39"/>
      <c r="K46" s="39"/>
      <c r="L46" s="109"/>
      <c r="S46" s="37"/>
      <c r="T46" s="37"/>
      <c r="U46" s="37"/>
      <c r="V46" s="37"/>
      <c r="W46" s="37"/>
      <c r="X46" s="37"/>
      <c r="Y46" s="37"/>
      <c r="Z46" s="37"/>
      <c r="AA46" s="37"/>
      <c r="AB46" s="37"/>
      <c r="AC46" s="37"/>
      <c r="AD46" s="37"/>
      <c r="AE46" s="37"/>
    </row>
    <row r="47" spans="1:31" s="2" customFormat="1" ht="12" customHeight="1">
      <c r="A47" s="37"/>
      <c r="B47" s="38"/>
      <c r="C47" s="32" t="s">
        <v>16</v>
      </c>
      <c r="D47" s="39"/>
      <c r="E47" s="39"/>
      <c r="F47" s="39"/>
      <c r="G47" s="39"/>
      <c r="H47" s="39"/>
      <c r="I47" s="39"/>
      <c r="J47" s="39"/>
      <c r="K47" s="39"/>
      <c r="L47" s="109"/>
      <c r="S47" s="37"/>
      <c r="T47" s="37"/>
      <c r="U47" s="37"/>
      <c r="V47" s="37"/>
      <c r="W47" s="37"/>
      <c r="X47" s="37"/>
      <c r="Y47" s="37"/>
      <c r="Z47" s="37"/>
      <c r="AA47" s="37"/>
      <c r="AB47" s="37"/>
      <c r="AC47" s="37"/>
      <c r="AD47" s="37"/>
      <c r="AE47" s="37"/>
    </row>
    <row r="48" spans="1:31" s="2" customFormat="1" ht="16.5" customHeight="1">
      <c r="A48" s="37"/>
      <c r="B48" s="38"/>
      <c r="C48" s="39"/>
      <c r="D48" s="39"/>
      <c r="E48" s="390" t="str">
        <f>E7</f>
        <v>Gymnázium Jihlava - vestavba učeben v půdním prostoru</v>
      </c>
      <c r="F48" s="391"/>
      <c r="G48" s="391"/>
      <c r="H48" s="391"/>
      <c r="I48" s="39"/>
      <c r="J48" s="39"/>
      <c r="K48" s="39"/>
      <c r="L48" s="109"/>
      <c r="S48" s="37"/>
      <c r="T48" s="37"/>
      <c r="U48" s="37"/>
      <c r="V48" s="37"/>
      <c r="W48" s="37"/>
      <c r="X48" s="37"/>
      <c r="Y48" s="37"/>
      <c r="Z48" s="37"/>
      <c r="AA48" s="37"/>
      <c r="AB48" s="37"/>
      <c r="AC48" s="37"/>
      <c r="AD48" s="37"/>
      <c r="AE48" s="37"/>
    </row>
    <row r="49" spans="1:47" s="2" customFormat="1" ht="12" customHeight="1">
      <c r="A49" s="37"/>
      <c r="B49" s="38"/>
      <c r="C49" s="32" t="s">
        <v>110</v>
      </c>
      <c r="D49" s="39"/>
      <c r="E49" s="39"/>
      <c r="F49" s="39"/>
      <c r="G49" s="39"/>
      <c r="H49" s="39"/>
      <c r="I49" s="39"/>
      <c r="J49" s="39"/>
      <c r="K49" s="39"/>
      <c r="L49" s="109"/>
      <c r="S49" s="37"/>
      <c r="T49" s="37"/>
      <c r="U49" s="37"/>
      <c r="V49" s="37"/>
      <c r="W49" s="37"/>
      <c r="X49" s="37"/>
      <c r="Y49" s="37"/>
      <c r="Z49" s="37"/>
      <c r="AA49" s="37"/>
      <c r="AB49" s="37"/>
      <c r="AC49" s="37"/>
      <c r="AD49" s="37"/>
      <c r="AE49" s="37"/>
    </row>
    <row r="50" spans="1:47" s="2" customFormat="1" ht="16.5" customHeight="1">
      <c r="A50" s="37"/>
      <c r="B50" s="38"/>
      <c r="C50" s="39"/>
      <c r="D50" s="39"/>
      <c r="E50" s="343" t="str">
        <f>E9</f>
        <v>VN a ON - Vedlejší náklady a ostatní náklady</v>
      </c>
      <c r="F50" s="392"/>
      <c r="G50" s="392"/>
      <c r="H50" s="392"/>
      <c r="I50" s="39"/>
      <c r="J50" s="39"/>
      <c r="K50" s="39"/>
      <c r="L50" s="109"/>
      <c r="S50" s="37"/>
      <c r="T50" s="37"/>
      <c r="U50" s="37"/>
      <c r="V50" s="37"/>
      <c r="W50" s="37"/>
      <c r="X50" s="37"/>
      <c r="Y50" s="37"/>
      <c r="Z50" s="37"/>
      <c r="AA50" s="37"/>
      <c r="AB50" s="37"/>
      <c r="AC50" s="37"/>
      <c r="AD50" s="37"/>
      <c r="AE50" s="37"/>
    </row>
    <row r="51" spans="1:47" s="2" customFormat="1" ht="6.95" customHeight="1">
      <c r="A51" s="37"/>
      <c r="B51" s="38"/>
      <c r="C51" s="39"/>
      <c r="D51" s="39"/>
      <c r="E51" s="39"/>
      <c r="F51" s="39"/>
      <c r="G51" s="39"/>
      <c r="H51" s="39"/>
      <c r="I51" s="39"/>
      <c r="J51" s="39"/>
      <c r="K51" s="39"/>
      <c r="L51" s="109"/>
      <c r="S51" s="37"/>
      <c r="T51" s="37"/>
      <c r="U51" s="37"/>
      <c r="V51" s="37"/>
      <c r="W51" s="37"/>
      <c r="X51" s="37"/>
      <c r="Y51" s="37"/>
      <c r="Z51" s="37"/>
      <c r="AA51" s="37"/>
      <c r="AB51" s="37"/>
      <c r="AC51" s="37"/>
      <c r="AD51" s="37"/>
      <c r="AE51" s="37"/>
    </row>
    <row r="52" spans="1:47" s="2" customFormat="1" ht="12" customHeight="1">
      <c r="A52" s="37"/>
      <c r="B52" s="38"/>
      <c r="C52" s="32" t="s">
        <v>22</v>
      </c>
      <c r="D52" s="39"/>
      <c r="E52" s="39"/>
      <c r="F52" s="30" t="str">
        <f>F12</f>
        <v>Jihlava</v>
      </c>
      <c r="G52" s="39"/>
      <c r="H52" s="39"/>
      <c r="I52" s="32" t="s">
        <v>24</v>
      </c>
      <c r="J52" s="62" t="str">
        <f>IF(J12="","",J12)</f>
        <v>26. 1. 2025</v>
      </c>
      <c r="K52" s="39"/>
      <c r="L52" s="109"/>
      <c r="S52" s="37"/>
      <c r="T52" s="37"/>
      <c r="U52" s="37"/>
      <c r="V52" s="37"/>
      <c r="W52" s="37"/>
      <c r="X52" s="37"/>
      <c r="Y52" s="37"/>
      <c r="Z52" s="37"/>
      <c r="AA52" s="37"/>
      <c r="AB52" s="37"/>
      <c r="AC52" s="37"/>
      <c r="AD52" s="37"/>
      <c r="AE52" s="37"/>
    </row>
    <row r="53" spans="1:47" s="2" customFormat="1" ht="6.95" customHeight="1">
      <c r="A53" s="37"/>
      <c r="B53" s="38"/>
      <c r="C53" s="39"/>
      <c r="D53" s="39"/>
      <c r="E53" s="39"/>
      <c r="F53" s="39"/>
      <c r="G53" s="39"/>
      <c r="H53" s="39"/>
      <c r="I53" s="39"/>
      <c r="J53" s="39"/>
      <c r="K53" s="39"/>
      <c r="L53" s="109"/>
      <c r="S53" s="37"/>
      <c r="T53" s="37"/>
      <c r="U53" s="37"/>
      <c r="V53" s="37"/>
      <c r="W53" s="37"/>
      <c r="X53" s="37"/>
      <c r="Y53" s="37"/>
      <c r="Z53" s="37"/>
      <c r="AA53" s="37"/>
      <c r="AB53" s="37"/>
      <c r="AC53" s="37"/>
      <c r="AD53" s="37"/>
      <c r="AE53" s="37"/>
    </row>
    <row r="54" spans="1:47" s="2" customFormat="1" ht="40.15" customHeight="1">
      <c r="A54" s="37"/>
      <c r="B54" s="38"/>
      <c r="C54" s="32" t="s">
        <v>26</v>
      </c>
      <c r="D54" s="39"/>
      <c r="E54" s="39"/>
      <c r="F54" s="30" t="str">
        <f>E15</f>
        <v>Kraj Vysočina, Žižkova 57/1882, 586 01 Jihlava</v>
      </c>
      <c r="G54" s="39"/>
      <c r="H54" s="39"/>
      <c r="I54" s="32" t="s">
        <v>34</v>
      </c>
      <c r="J54" s="35" t="str">
        <f>E21</f>
        <v>ARTPROJEKT JIHLAVA, spol. s r.o., 586 01 Jihlava</v>
      </c>
      <c r="K54" s="39"/>
      <c r="L54" s="109"/>
      <c r="S54" s="37"/>
      <c r="T54" s="37"/>
      <c r="U54" s="37"/>
      <c r="V54" s="37"/>
      <c r="W54" s="37"/>
      <c r="X54" s="37"/>
      <c r="Y54" s="37"/>
      <c r="Z54" s="37"/>
      <c r="AA54" s="37"/>
      <c r="AB54" s="37"/>
      <c r="AC54" s="37"/>
      <c r="AD54" s="37"/>
      <c r="AE54" s="37"/>
    </row>
    <row r="55" spans="1:47" s="2" customFormat="1" ht="15.2" customHeight="1">
      <c r="A55" s="37"/>
      <c r="B55" s="38"/>
      <c r="C55" s="32" t="s">
        <v>32</v>
      </c>
      <c r="D55" s="39"/>
      <c r="E55" s="39"/>
      <c r="F55" s="30" t="str">
        <f>IF(E18="","",E18)</f>
        <v>Vyplň údaj</v>
      </c>
      <c r="G55" s="39"/>
      <c r="H55" s="39"/>
      <c r="I55" s="32" t="s">
        <v>39</v>
      </c>
      <c r="J55" s="35" t="str">
        <f>E24</f>
        <v xml:space="preserve"> </v>
      </c>
      <c r="K55" s="39"/>
      <c r="L55" s="109"/>
      <c r="S55" s="37"/>
      <c r="T55" s="37"/>
      <c r="U55" s="37"/>
      <c r="V55" s="37"/>
      <c r="W55" s="37"/>
      <c r="X55" s="37"/>
      <c r="Y55" s="37"/>
      <c r="Z55" s="37"/>
      <c r="AA55" s="37"/>
      <c r="AB55" s="37"/>
      <c r="AC55" s="37"/>
      <c r="AD55" s="37"/>
      <c r="AE55" s="37"/>
    </row>
    <row r="56" spans="1:47" s="2" customFormat="1" ht="10.35" customHeight="1">
      <c r="A56" s="37"/>
      <c r="B56" s="38"/>
      <c r="C56" s="39"/>
      <c r="D56" s="39"/>
      <c r="E56" s="39"/>
      <c r="F56" s="39"/>
      <c r="G56" s="39"/>
      <c r="H56" s="39"/>
      <c r="I56" s="39"/>
      <c r="J56" s="39"/>
      <c r="K56" s="39"/>
      <c r="L56" s="109"/>
      <c r="S56" s="37"/>
      <c r="T56" s="37"/>
      <c r="U56" s="37"/>
      <c r="V56" s="37"/>
      <c r="W56" s="37"/>
      <c r="X56" s="37"/>
      <c r="Y56" s="37"/>
      <c r="Z56" s="37"/>
      <c r="AA56" s="37"/>
      <c r="AB56" s="37"/>
      <c r="AC56" s="37"/>
      <c r="AD56" s="37"/>
      <c r="AE56" s="37"/>
    </row>
    <row r="57" spans="1:47" s="2" customFormat="1" ht="29.25" customHeight="1">
      <c r="A57" s="37"/>
      <c r="B57" s="38"/>
      <c r="C57" s="133" t="s">
        <v>113</v>
      </c>
      <c r="D57" s="134"/>
      <c r="E57" s="134"/>
      <c r="F57" s="134"/>
      <c r="G57" s="134"/>
      <c r="H57" s="134"/>
      <c r="I57" s="134"/>
      <c r="J57" s="135" t="s">
        <v>114</v>
      </c>
      <c r="K57" s="134"/>
      <c r="L57" s="109"/>
      <c r="S57" s="37"/>
      <c r="T57" s="37"/>
      <c r="U57" s="37"/>
      <c r="V57" s="37"/>
      <c r="W57" s="37"/>
      <c r="X57" s="37"/>
      <c r="Y57" s="37"/>
      <c r="Z57" s="37"/>
      <c r="AA57" s="37"/>
      <c r="AB57" s="37"/>
      <c r="AC57" s="37"/>
      <c r="AD57" s="37"/>
      <c r="AE57" s="37"/>
    </row>
    <row r="58" spans="1:47" s="2" customFormat="1" ht="10.35" customHeight="1">
      <c r="A58" s="37"/>
      <c r="B58" s="38"/>
      <c r="C58" s="39"/>
      <c r="D58" s="39"/>
      <c r="E58" s="39"/>
      <c r="F58" s="39"/>
      <c r="G58" s="39"/>
      <c r="H58" s="39"/>
      <c r="I58" s="39"/>
      <c r="J58" s="39"/>
      <c r="K58" s="39"/>
      <c r="L58" s="109"/>
      <c r="S58" s="37"/>
      <c r="T58" s="37"/>
      <c r="U58" s="37"/>
      <c r="V58" s="37"/>
      <c r="W58" s="37"/>
      <c r="X58" s="37"/>
      <c r="Y58" s="37"/>
      <c r="Z58" s="37"/>
      <c r="AA58" s="37"/>
      <c r="AB58" s="37"/>
      <c r="AC58" s="37"/>
      <c r="AD58" s="37"/>
      <c r="AE58" s="37"/>
    </row>
    <row r="59" spans="1:47" s="2" customFormat="1" ht="22.9" customHeight="1">
      <c r="A59" s="37"/>
      <c r="B59" s="38"/>
      <c r="C59" s="136" t="s">
        <v>75</v>
      </c>
      <c r="D59" s="39"/>
      <c r="E59" s="39"/>
      <c r="F59" s="39"/>
      <c r="G59" s="39"/>
      <c r="H59" s="39"/>
      <c r="I59" s="39"/>
      <c r="J59" s="80">
        <f>J86</f>
        <v>0</v>
      </c>
      <c r="K59" s="39"/>
      <c r="L59" s="109"/>
      <c r="S59" s="37"/>
      <c r="T59" s="37"/>
      <c r="U59" s="37"/>
      <c r="V59" s="37"/>
      <c r="W59" s="37"/>
      <c r="X59" s="37"/>
      <c r="Y59" s="37"/>
      <c r="Z59" s="37"/>
      <c r="AA59" s="37"/>
      <c r="AB59" s="37"/>
      <c r="AC59" s="37"/>
      <c r="AD59" s="37"/>
      <c r="AE59" s="37"/>
      <c r="AU59" s="20" t="s">
        <v>115</v>
      </c>
    </row>
    <row r="60" spans="1:47" s="9" customFormat="1" ht="24.95" customHeight="1">
      <c r="B60" s="137"/>
      <c r="C60" s="138"/>
      <c r="D60" s="139" t="s">
        <v>4499</v>
      </c>
      <c r="E60" s="140"/>
      <c r="F60" s="140"/>
      <c r="G60" s="140"/>
      <c r="H60" s="140"/>
      <c r="I60" s="140"/>
      <c r="J60" s="141">
        <f>J87</f>
        <v>0</v>
      </c>
      <c r="K60" s="138"/>
      <c r="L60" s="142"/>
    </row>
    <row r="61" spans="1:47" s="10" customFormat="1" ht="19.899999999999999" customHeight="1">
      <c r="B61" s="143"/>
      <c r="C61" s="144"/>
      <c r="D61" s="145" t="s">
        <v>4500</v>
      </c>
      <c r="E61" s="146"/>
      <c r="F61" s="146"/>
      <c r="G61" s="146"/>
      <c r="H61" s="146"/>
      <c r="I61" s="146"/>
      <c r="J61" s="147">
        <f>J88</f>
        <v>0</v>
      </c>
      <c r="K61" s="144"/>
      <c r="L61" s="148"/>
    </row>
    <row r="62" spans="1:47" s="10" customFormat="1" ht="19.899999999999999" customHeight="1">
      <c r="B62" s="143"/>
      <c r="C62" s="144"/>
      <c r="D62" s="145" t="s">
        <v>4501</v>
      </c>
      <c r="E62" s="146"/>
      <c r="F62" s="146"/>
      <c r="G62" s="146"/>
      <c r="H62" s="146"/>
      <c r="I62" s="146"/>
      <c r="J62" s="147">
        <f>J105</f>
        <v>0</v>
      </c>
      <c r="K62" s="144"/>
      <c r="L62" s="148"/>
    </row>
    <row r="63" spans="1:47" s="10" customFormat="1" ht="19.899999999999999" customHeight="1">
      <c r="B63" s="143"/>
      <c r="C63" s="144"/>
      <c r="D63" s="145" t="s">
        <v>4502</v>
      </c>
      <c r="E63" s="146"/>
      <c r="F63" s="146"/>
      <c r="G63" s="146"/>
      <c r="H63" s="146"/>
      <c r="I63" s="146"/>
      <c r="J63" s="147">
        <f>J110</f>
        <v>0</v>
      </c>
      <c r="K63" s="144"/>
      <c r="L63" s="148"/>
    </row>
    <row r="64" spans="1:47" s="10" customFormat="1" ht="19.899999999999999" customHeight="1">
      <c r="B64" s="143"/>
      <c r="C64" s="144"/>
      <c r="D64" s="145" t="s">
        <v>4503</v>
      </c>
      <c r="E64" s="146"/>
      <c r="F64" s="146"/>
      <c r="G64" s="146"/>
      <c r="H64" s="146"/>
      <c r="I64" s="146"/>
      <c r="J64" s="147">
        <f>J115</f>
        <v>0</v>
      </c>
      <c r="K64" s="144"/>
      <c r="L64" s="148"/>
    </row>
    <row r="65" spans="1:31" s="10" customFormat="1" ht="19.899999999999999" customHeight="1">
      <c r="B65" s="143"/>
      <c r="C65" s="144"/>
      <c r="D65" s="145" t="s">
        <v>4504</v>
      </c>
      <c r="E65" s="146"/>
      <c r="F65" s="146"/>
      <c r="G65" s="146"/>
      <c r="H65" s="146"/>
      <c r="I65" s="146"/>
      <c r="J65" s="147">
        <f>J125</f>
        <v>0</v>
      </c>
      <c r="K65" s="144"/>
      <c r="L65" s="148"/>
    </row>
    <row r="66" spans="1:31" s="10" customFormat="1" ht="19.899999999999999" customHeight="1">
      <c r="B66" s="143"/>
      <c r="C66" s="144"/>
      <c r="D66" s="145" t="s">
        <v>4505</v>
      </c>
      <c r="E66" s="146"/>
      <c r="F66" s="146"/>
      <c r="G66" s="146"/>
      <c r="H66" s="146"/>
      <c r="I66" s="146"/>
      <c r="J66" s="147">
        <f>J130</f>
        <v>0</v>
      </c>
      <c r="K66" s="144"/>
      <c r="L66" s="148"/>
    </row>
    <row r="67" spans="1:31" s="2" customFormat="1" ht="21.75" customHeight="1">
      <c r="A67" s="37"/>
      <c r="B67" s="38"/>
      <c r="C67" s="39"/>
      <c r="D67" s="39"/>
      <c r="E67" s="39"/>
      <c r="F67" s="39"/>
      <c r="G67" s="39"/>
      <c r="H67" s="39"/>
      <c r="I67" s="39"/>
      <c r="J67" s="39"/>
      <c r="K67" s="39"/>
      <c r="L67" s="109"/>
      <c r="S67" s="37"/>
      <c r="T67" s="37"/>
      <c r="U67" s="37"/>
      <c r="V67" s="37"/>
      <c r="W67" s="37"/>
      <c r="X67" s="37"/>
      <c r="Y67" s="37"/>
      <c r="Z67" s="37"/>
      <c r="AA67" s="37"/>
      <c r="AB67" s="37"/>
      <c r="AC67" s="37"/>
      <c r="AD67" s="37"/>
      <c r="AE67" s="37"/>
    </row>
    <row r="68" spans="1:31" s="2" customFormat="1" ht="6.95" customHeight="1">
      <c r="A68" s="37"/>
      <c r="B68" s="50"/>
      <c r="C68" s="51"/>
      <c r="D68" s="51"/>
      <c r="E68" s="51"/>
      <c r="F68" s="51"/>
      <c r="G68" s="51"/>
      <c r="H68" s="51"/>
      <c r="I68" s="51"/>
      <c r="J68" s="51"/>
      <c r="K68" s="51"/>
      <c r="L68" s="109"/>
      <c r="S68" s="37"/>
      <c r="T68" s="37"/>
      <c r="U68" s="37"/>
      <c r="V68" s="37"/>
      <c r="W68" s="37"/>
      <c r="X68" s="37"/>
      <c r="Y68" s="37"/>
      <c r="Z68" s="37"/>
      <c r="AA68" s="37"/>
      <c r="AB68" s="37"/>
      <c r="AC68" s="37"/>
      <c r="AD68" s="37"/>
      <c r="AE68" s="37"/>
    </row>
    <row r="72" spans="1:31" s="2" customFormat="1" ht="6.95" customHeight="1">
      <c r="A72" s="37"/>
      <c r="B72" s="52"/>
      <c r="C72" s="53"/>
      <c r="D72" s="53"/>
      <c r="E72" s="53"/>
      <c r="F72" s="53"/>
      <c r="G72" s="53"/>
      <c r="H72" s="53"/>
      <c r="I72" s="53"/>
      <c r="J72" s="53"/>
      <c r="K72" s="53"/>
      <c r="L72" s="109"/>
      <c r="S72" s="37"/>
      <c r="T72" s="37"/>
      <c r="U72" s="37"/>
      <c r="V72" s="37"/>
      <c r="W72" s="37"/>
      <c r="X72" s="37"/>
      <c r="Y72" s="37"/>
      <c r="Z72" s="37"/>
      <c r="AA72" s="37"/>
      <c r="AB72" s="37"/>
      <c r="AC72" s="37"/>
      <c r="AD72" s="37"/>
      <c r="AE72" s="37"/>
    </row>
    <row r="73" spans="1:31" s="2" customFormat="1" ht="24.95" customHeight="1">
      <c r="A73" s="37"/>
      <c r="B73" s="38"/>
      <c r="C73" s="26" t="s">
        <v>150</v>
      </c>
      <c r="D73" s="39"/>
      <c r="E73" s="39"/>
      <c r="F73" s="39"/>
      <c r="G73" s="39"/>
      <c r="H73" s="39"/>
      <c r="I73" s="39"/>
      <c r="J73" s="39"/>
      <c r="K73" s="39"/>
      <c r="L73" s="109"/>
      <c r="S73" s="37"/>
      <c r="T73" s="37"/>
      <c r="U73" s="37"/>
      <c r="V73" s="37"/>
      <c r="W73" s="37"/>
      <c r="X73" s="37"/>
      <c r="Y73" s="37"/>
      <c r="Z73" s="37"/>
      <c r="AA73" s="37"/>
      <c r="AB73" s="37"/>
      <c r="AC73" s="37"/>
      <c r="AD73" s="37"/>
      <c r="AE73" s="37"/>
    </row>
    <row r="74" spans="1:31" s="2" customFormat="1" ht="6.95" customHeight="1">
      <c r="A74" s="37"/>
      <c r="B74" s="38"/>
      <c r="C74" s="39"/>
      <c r="D74" s="39"/>
      <c r="E74" s="39"/>
      <c r="F74" s="39"/>
      <c r="G74" s="39"/>
      <c r="H74" s="39"/>
      <c r="I74" s="39"/>
      <c r="J74" s="39"/>
      <c r="K74" s="39"/>
      <c r="L74" s="109"/>
      <c r="S74" s="37"/>
      <c r="T74" s="37"/>
      <c r="U74" s="37"/>
      <c r="V74" s="37"/>
      <c r="W74" s="37"/>
      <c r="X74" s="37"/>
      <c r="Y74" s="37"/>
      <c r="Z74" s="37"/>
      <c r="AA74" s="37"/>
      <c r="AB74" s="37"/>
      <c r="AC74" s="37"/>
      <c r="AD74" s="37"/>
      <c r="AE74" s="37"/>
    </row>
    <row r="75" spans="1:31" s="2" customFormat="1" ht="12" customHeight="1">
      <c r="A75" s="37"/>
      <c r="B75" s="38"/>
      <c r="C75" s="32" t="s">
        <v>16</v>
      </c>
      <c r="D75" s="39"/>
      <c r="E75" s="39"/>
      <c r="F75" s="39"/>
      <c r="G75" s="39"/>
      <c r="H75" s="39"/>
      <c r="I75" s="39"/>
      <c r="J75" s="39"/>
      <c r="K75" s="39"/>
      <c r="L75" s="109"/>
      <c r="S75" s="37"/>
      <c r="T75" s="37"/>
      <c r="U75" s="37"/>
      <c r="V75" s="37"/>
      <c r="W75" s="37"/>
      <c r="X75" s="37"/>
      <c r="Y75" s="37"/>
      <c r="Z75" s="37"/>
      <c r="AA75" s="37"/>
      <c r="AB75" s="37"/>
      <c r="AC75" s="37"/>
      <c r="AD75" s="37"/>
      <c r="AE75" s="37"/>
    </row>
    <row r="76" spans="1:31" s="2" customFormat="1" ht="16.5" customHeight="1">
      <c r="A76" s="37"/>
      <c r="B76" s="38"/>
      <c r="C76" s="39"/>
      <c r="D76" s="39"/>
      <c r="E76" s="390" t="str">
        <f>E7</f>
        <v>Gymnázium Jihlava - vestavba učeben v půdním prostoru</v>
      </c>
      <c r="F76" s="391"/>
      <c r="G76" s="391"/>
      <c r="H76" s="391"/>
      <c r="I76" s="39"/>
      <c r="J76" s="39"/>
      <c r="K76" s="39"/>
      <c r="L76" s="109"/>
      <c r="S76" s="37"/>
      <c r="T76" s="37"/>
      <c r="U76" s="37"/>
      <c r="V76" s="37"/>
      <c r="W76" s="37"/>
      <c r="X76" s="37"/>
      <c r="Y76" s="37"/>
      <c r="Z76" s="37"/>
      <c r="AA76" s="37"/>
      <c r="AB76" s="37"/>
      <c r="AC76" s="37"/>
      <c r="AD76" s="37"/>
      <c r="AE76" s="37"/>
    </row>
    <row r="77" spans="1:31" s="2" customFormat="1" ht="12" customHeight="1">
      <c r="A77" s="37"/>
      <c r="B77" s="38"/>
      <c r="C77" s="32" t="s">
        <v>110</v>
      </c>
      <c r="D77" s="39"/>
      <c r="E77" s="39"/>
      <c r="F77" s="39"/>
      <c r="G77" s="39"/>
      <c r="H77" s="39"/>
      <c r="I77" s="39"/>
      <c r="J77" s="39"/>
      <c r="K77" s="39"/>
      <c r="L77" s="109"/>
      <c r="S77" s="37"/>
      <c r="T77" s="37"/>
      <c r="U77" s="37"/>
      <c r="V77" s="37"/>
      <c r="W77" s="37"/>
      <c r="X77" s="37"/>
      <c r="Y77" s="37"/>
      <c r="Z77" s="37"/>
      <c r="AA77" s="37"/>
      <c r="AB77" s="37"/>
      <c r="AC77" s="37"/>
      <c r="AD77" s="37"/>
      <c r="AE77" s="37"/>
    </row>
    <row r="78" spans="1:31" s="2" customFormat="1" ht="16.5" customHeight="1">
      <c r="A78" s="37"/>
      <c r="B78" s="38"/>
      <c r="C78" s="39"/>
      <c r="D78" s="39"/>
      <c r="E78" s="343" t="str">
        <f>E9</f>
        <v>VN a ON - Vedlejší náklady a ostatní náklady</v>
      </c>
      <c r="F78" s="392"/>
      <c r="G78" s="392"/>
      <c r="H78" s="392"/>
      <c r="I78" s="39"/>
      <c r="J78" s="39"/>
      <c r="K78" s="39"/>
      <c r="L78" s="109"/>
      <c r="S78" s="37"/>
      <c r="T78" s="37"/>
      <c r="U78" s="37"/>
      <c r="V78" s="37"/>
      <c r="W78" s="37"/>
      <c r="X78" s="37"/>
      <c r="Y78" s="37"/>
      <c r="Z78" s="37"/>
      <c r="AA78" s="37"/>
      <c r="AB78" s="37"/>
      <c r="AC78" s="37"/>
      <c r="AD78" s="37"/>
      <c r="AE78" s="37"/>
    </row>
    <row r="79" spans="1:31" s="2" customFormat="1" ht="6.95" customHeight="1">
      <c r="A79" s="37"/>
      <c r="B79" s="38"/>
      <c r="C79" s="39"/>
      <c r="D79" s="39"/>
      <c r="E79" s="39"/>
      <c r="F79" s="39"/>
      <c r="G79" s="39"/>
      <c r="H79" s="39"/>
      <c r="I79" s="39"/>
      <c r="J79" s="39"/>
      <c r="K79" s="39"/>
      <c r="L79" s="109"/>
      <c r="S79" s="37"/>
      <c r="T79" s="37"/>
      <c r="U79" s="37"/>
      <c r="V79" s="37"/>
      <c r="W79" s="37"/>
      <c r="X79" s="37"/>
      <c r="Y79" s="37"/>
      <c r="Z79" s="37"/>
      <c r="AA79" s="37"/>
      <c r="AB79" s="37"/>
      <c r="AC79" s="37"/>
      <c r="AD79" s="37"/>
      <c r="AE79" s="37"/>
    </row>
    <row r="80" spans="1:31" s="2" customFormat="1" ht="12" customHeight="1">
      <c r="A80" s="37"/>
      <c r="B80" s="38"/>
      <c r="C80" s="32" t="s">
        <v>22</v>
      </c>
      <c r="D80" s="39"/>
      <c r="E80" s="39"/>
      <c r="F80" s="30" t="str">
        <f>F12</f>
        <v>Jihlava</v>
      </c>
      <c r="G80" s="39"/>
      <c r="H80" s="39"/>
      <c r="I80" s="32" t="s">
        <v>24</v>
      </c>
      <c r="J80" s="62" t="str">
        <f>IF(J12="","",J12)</f>
        <v>26. 1. 2025</v>
      </c>
      <c r="K80" s="39"/>
      <c r="L80" s="109"/>
      <c r="S80" s="37"/>
      <c r="T80" s="37"/>
      <c r="U80" s="37"/>
      <c r="V80" s="37"/>
      <c r="W80" s="37"/>
      <c r="X80" s="37"/>
      <c r="Y80" s="37"/>
      <c r="Z80" s="37"/>
      <c r="AA80" s="37"/>
      <c r="AB80" s="37"/>
      <c r="AC80" s="37"/>
      <c r="AD80" s="37"/>
      <c r="AE80" s="37"/>
    </row>
    <row r="81" spans="1:65" s="2" customFormat="1" ht="6.95" customHeight="1">
      <c r="A81" s="37"/>
      <c r="B81" s="38"/>
      <c r="C81" s="39"/>
      <c r="D81" s="39"/>
      <c r="E81" s="39"/>
      <c r="F81" s="39"/>
      <c r="G81" s="39"/>
      <c r="H81" s="39"/>
      <c r="I81" s="39"/>
      <c r="J81" s="39"/>
      <c r="K81" s="39"/>
      <c r="L81" s="109"/>
      <c r="S81" s="37"/>
      <c r="T81" s="37"/>
      <c r="U81" s="37"/>
      <c r="V81" s="37"/>
      <c r="W81" s="37"/>
      <c r="X81" s="37"/>
      <c r="Y81" s="37"/>
      <c r="Z81" s="37"/>
      <c r="AA81" s="37"/>
      <c r="AB81" s="37"/>
      <c r="AC81" s="37"/>
      <c r="AD81" s="37"/>
      <c r="AE81" s="37"/>
    </row>
    <row r="82" spans="1:65" s="2" customFormat="1" ht="40.15" customHeight="1">
      <c r="A82" s="37"/>
      <c r="B82" s="38"/>
      <c r="C82" s="32" t="s">
        <v>26</v>
      </c>
      <c r="D82" s="39"/>
      <c r="E82" s="39"/>
      <c r="F82" s="30" t="str">
        <f>E15</f>
        <v>Kraj Vysočina, Žižkova 57/1882, 586 01 Jihlava</v>
      </c>
      <c r="G82" s="39"/>
      <c r="H82" s="39"/>
      <c r="I82" s="32" t="s">
        <v>34</v>
      </c>
      <c r="J82" s="35" t="str">
        <f>E21</f>
        <v>ARTPROJEKT JIHLAVA, spol. s r.o., 586 01 Jihlava</v>
      </c>
      <c r="K82" s="39"/>
      <c r="L82" s="109"/>
      <c r="S82" s="37"/>
      <c r="T82" s="37"/>
      <c r="U82" s="37"/>
      <c r="V82" s="37"/>
      <c r="W82" s="37"/>
      <c r="X82" s="37"/>
      <c r="Y82" s="37"/>
      <c r="Z82" s="37"/>
      <c r="AA82" s="37"/>
      <c r="AB82" s="37"/>
      <c r="AC82" s="37"/>
      <c r="AD82" s="37"/>
      <c r="AE82" s="37"/>
    </row>
    <row r="83" spans="1:65" s="2" customFormat="1" ht="15.2" customHeight="1">
      <c r="A83" s="37"/>
      <c r="B83" s="38"/>
      <c r="C83" s="32" t="s">
        <v>32</v>
      </c>
      <c r="D83" s="39"/>
      <c r="E83" s="39"/>
      <c r="F83" s="30" t="str">
        <f>IF(E18="","",E18)</f>
        <v>Vyplň údaj</v>
      </c>
      <c r="G83" s="39"/>
      <c r="H83" s="39"/>
      <c r="I83" s="32" t="s">
        <v>39</v>
      </c>
      <c r="J83" s="35" t="str">
        <f>E24</f>
        <v xml:space="preserve"> </v>
      </c>
      <c r="K83" s="39"/>
      <c r="L83" s="109"/>
      <c r="S83" s="37"/>
      <c r="T83" s="37"/>
      <c r="U83" s="37"/>
      <c r="V83" s="37"/>
      <c r="W83" s="37"/>
      <c r="X83" s="37"/>
      <c r="Y83" s="37"/>
      <c r="Z83" s="37"/>
      <c r="AA83" s="37"/>
      <c r="AB83" s="37"/>
      <c r="AC83" s="37"/>
      <c r="AD83" s="37"/>
      <c r="AE83" s="37"/>
    </row>
    <row r="84" spans="1:65" s="2" customFormat="1" ht="10.35" customHeight="1">
      <c r="A84" s="37"/>
      <c r="B84" s="38"/>
      <c r="C84" s="39"/>
      <c r="D84" s="39"/>
      <c r="E84" s="39"/>
      <c r="F84" s="39"/>
      <c r="G84" s="39"/>
      <c r="H84" s="39"/>
      <c r="I84" s="39"/>
      <c r="J84" s="39"/>
      <c r="K84" s="39"/>
      <c r="L84" s="109"/>
      <c r="S84" s="37"/>
      <c r="T84" s="37"/>
      <c r="U84" s="37"/>
      <c r="V84" s="37"/>
      <c r="W84" s="37"/>
      <c r="X84" s="37"/>
      <c r="Y84" s="37"/>
      <c r="Z84" s="37"/>
      <c r="AA84" s="37"/>
      <c r="AB84" s="37"/>
      <c r="AC84" s="37"/>
      <c r="AD84" s="37"/>
      <c r="AE84" s="37"/>
    </row>
    <row r="85" spans="1:65" s="11" customFormat="1" ht="29.25" customHeight="1">
      <c r="A85" s="149"/>
      <c r="B85" s="150"/>
      <c r="C85" s="151" t="s">
        <v>151</v>
      </c>
      <c r="D85" s="152" t="s">
        <v>62</v>
      </c>
      <c r="E85" s="152" t="s">
        <v>58</v>
      </c>
      <c r="F85" s="152" t="s">
        <v>59</v>
      </c>
      <c r="G85" s="152" t="s">
        <v>152</v>
      </c>
      <c r="H85" s="152" t="s">
        <v>153</v>
      </c>
      <c r="I85" s="152" t="s">
        <v>154</v>
      </c>
      <c r="J85" s="152" t="s">
        <v>114</v>
      </c>
      <c r="K85" s="153" t="s">
        <v>155</v>
      </c>
      <c r="L85" s="154"/>
      <c r="M85" s="71" t="s">
        <v>21</v>
      </c>
      <c r="N85" s="72" t="s">
        <v>47</v>
      </c>
      <c r="O85" s="72" t="s">
        <v>156</v>
      </c>
      <c r="P85" s="72" t="s">
        <v>157</v>
      </c>
      <c r="Q85" s="72" t="s">
        <v>158</v>
      </c>
      <c r="R85" s="72" t="s">
        <v>159</v>
      </c>
      <c r="S85" s="72" t="s">
        <v>160</v>
      </c>
      <c r="T85" s="73" t="s">
        <v>161</v>
      </c>
      <c r="U85" s="149"/>
      <c r="V85" s="149"/>
      <c r="W85" s="149"/>
      <c r="X85" s="149"/>
      <c r="Y85" s="149"/>
      <c r="Z85" s="149"/>
      <c r="AA85" s="149"/>
      <c r="AB85" s="149"/>
      <c r="AC85" s="149"/>
      <c r="AD85" s="149"/>
      <c r="AE85" s="149"/>
    </row>
    <row r="86" spans="1:65" s="2" customFormat="1" ht="22.9" customHeight="1">
      <c r="A86" s="37"/>
      <c r="B86" s="38"/>
      <c r="C86" s="78" t="s">
        <v>162</v>
      </c>
      <c r="D86" s="39"/>
      <c r="E86" s="39"/>
      <c r="F86" s="39"/>
      <c r="G86" s="39"/>
      <c r="H86" s="39"/>
      <c r="I86" s="39"/>
      <c r="J86" s="155">
        <f>BK86</f>
        <v>0</v>
      </c>
      <c r="K86" s="39"/>
      <c r="L86" s="42"/>
      <c r="M86" s="74"/>
      <c r="N86" s="156"/>
      <c r="O86" s="75"/>
      <c r="P86" s="157">
        <f>P87</f>
        <v>0</v>
      </c>
      <c r="Q86" s="75"/>
      <c r="R86" s="157">
        <f>R87</f>
        <v>0</v>
      </c>
      <c r="S86" s="75"/>
      <c r="T86" s="158">
        <f>T87</f>
        <v>0</v>
      </c>
      <c r="U86" s="37"/>
      <c r="V86" s="37"/>
      <c r="W86" s="37"/>
      <c r="X86" s="37"/>
      <c r="Y86" s="37"/>
      <c r="Z86" s="37"/>
      <c r="AA86" s="37"/>
      <c r="AB86" s="37"/>
      <c r="AC86" s="37"/>
      <c r="AD86" s="37"/>
      <c r="AE86" s="37"/>
      <c r="AT86" s="20" t="s">
        <v>76</v>
      </c>
      <c r="AU86" s="20" t="s">
        <v>115</v>
      </c>
      <c r="BK86" s="159">
        <f>BK87</f>
        <v>0</v>
      </c>
    </row>
    <row r="87" spans="1:65" s="12" customFormat="1" ht="25.9" customHeight="1">
      <c r="B87" s="160"/>
      <c r="C87" s="161"/>
      <c r="D87" s="162" t="s">
        <v>76</v>
      </c>
      <c r="E87" s="163" t="s">
        <v>4506</v>
      </c>
      <c r="F87" s="163" t="s">
        <v>4507</v>
      </c>
      <c r="G87" s="161"/>
      <c r="H87" s="161"/>
      <c r="I87" s="164"/>
      <c r="J87" s="165">
        <f>BK87</f>
        <v>0</v>
      </c>
      <c r="K87" s="161"/>
      <c r="L87" s="166"/>
      <c r="M87" s="167"/>
      <c r="N87" s="168"/>
      <c r="O87" s="168"/>
      <c r="P87" s="169">
        <f>P88+P105+P110+P115+P125+P130</f>
        <v>0</v>
      </c>
      <c r="Q87" s="168"/>
      <c r="R87" s="169">
        <f>R88+R105+R110+R115+R125+R130</f>
        <v>0</v>
      </c>
      <c r="S87" s="168"/>
      <c r="T87" s="170">
        <f>T88+T105+T110+T115+T125+T130</f>
        <v>0</v>
      </c>
      <c r="AR87" s="171" t="s">
        <v>201</v>
      </c>
      <c r="AT87" s="172" t="s">
        <v>76</v>
      </c>
      <c r="AU87" s="172" t="s">
        <v>77</v>
      </c>
      <c r="AY87" s="171" t="s">
        <v>165</v>
      </c>
      <c r="BK87" s="173">
        <f>BK88+BK105+BK110+BK115+BK125+BK130</f>
        <v>0</v>
      </c>
    </row>
    <row r="88" spans="1:65" s="12" customFormat="1" ht="22.9" customHeight="1">
      <c r="B88" s="160"/>
      <c r="C88" s="161"/>
      <c r="D88" s="162" t="s">
        <v>76</v>
      </c>
      <c r="E88" s="174" t="s">
        <v>4508</v>
      </c>
      <c r="F88" s="174" t="s">
        <v>4509</v>
      </c>
      <c r="G88" s="161"/>
      <c r="H88" s="161"/>
      <c r="I88" s="164"/>
      <c r="J88" s="175">
        <f>BK88</f>
        <v>0</v>
      </c>
      <c r="K88" s="161"/>
      <c r="L88" s="166"/>
      <c r="M88" s="167"/>
      <c r="N88" s="168"/>
      <c r="O88" s="168"/>
      <c r="P88" s="169">
        <f>SUM(P89:P104)</f>
        <v>0</v>
      </c>
      <c r="Q88" s="168"/>
      <c r="R88" s="169">
        <f>SUM(R89:R104)</f>
        <v>0</v>
      </c>
      <c r="S88" s="168"/>
      <c r="T88" s="170">
        <f>SUM(T89:T104)</f>
        <v>0</v>
      </c>
      <c r="AR88" s="171" t="s">
        <v>201</v>
      </c>
      <c r="AT88" s="172" t="s">
        <v>76</v>
      </c>
      <c r="AU88" s="172" t="s">
        <v>85</v>
      </c>
      <c r="AY88" s="171" t="s">
        <v>165</v>
      </c>
      <c r="BK88" s="173">
        <f>SUM(BK89:BK104)</f>
        <v>0</v>
      </c>
    </row>
    <row r="89" spans="1:65" s="2" customFormat="1" ht="21.75" customHeight="1">
      <c r="A89" s="37"/>
      <c r="B89" s="38"/>
      <c r="C89" s="176" t="s">
        <v>85</v>
      </c>
      <c r="D89" s="176" t="s">
        <v>167</v>
      </c>
      <c r="E89" s="177" t="s">
        <v>85</v>
      </c>
      <c r="F89" s="178" t="s">
        <v>4510</v>
      </c>
      <c r="G89" s="179" t="s">
        <v>297</v>
      </c>
      <c r="H89" s="180">
        <v>1</v>
      </c>
      <c r="I89" s="181"/>
      <c r="J89" s="182">
        <f>ROUND(I89*H89,2)</f>
        <v>0</v>
      </c>
      <c r="K89" s="178" t="s">
        <v>21</v>
      </c>
      <c r="L89" s="42"/>
      <c r="M89" s="183" t="s">
        <v>21</v>
      </c>
      <c r="N89" s="184" t="s">
        <v>48</v>
      </c>
      <c r="O89" s="67"/>
      <c r="P89" s="185">
        <f>O89*H89</f>
        <v>0</v>
      </c>
      <c r="Q89" s="185">
        <v>0</v>
      </c>
      <c r="R89" s="185">
        <f>Q89*H89</f>
        <v>0</v>
      </c>
      <c r="S89" s="185">
        <v>0</v>
      </c>
      <c r="T89" s="186">
        <f>S89*H89</f>
        <v>0</v>
      </c>
      <c r="U89" s="37"/>
      <c r="V89" s="37"/>
      <c r="W89" s="37"/>
      <c r="X89" s="37"/>
      <c r="Y89" s="37"/>
      <c r="Z89" s="37"/>
      <c r="AA89" s="37"/>
      <c r="AB89" s="37"/>
      <c r="AC89" s="37"/>
      <c r="AD89" s="37"/>
      <c r="AE89" s="37"/>
      <c r="AR89" s="187" t="s">
        <v>4511</v>
      </c>
      <c r="AT89" s="187" t="s">
        <v>167</v>
      </c>
      <c r="AU89" s="187" t="s">
        <v>87</v>
      </c>
      <c r="AY89" s="20" t="s">
        <v>165</v>
      </c>
      <c r="BE89" s="188">
        <f>IF(N89="základní",J89,0)</f>
        <v>0</v>
      </c>
      <c r="BF89" s="188">
        <f>IF(N89="snížená",J89,0)</f>
        <v>0</v>
      </c>
      <c r="BG89" s="188">
        <f>IF(N89="zákl. přenesená",J89,0)</f>
        <v>0</v>
      </c>
      <c r="BH89" s="188">
        <f>IF(N89="sníž. přenesená",J89,0)</f>
        <v>0</v>
      </c>
      <c r="BI89" s="188">
        <f>IF(N89="nulová",J89,0)</f>
        <v>0</v>
      </c>
      <c r="BJ89" s="20" t="s">
        <v>85</v>
      </c>
      <c r="BK89" s="188">
        <f>ROUND(I89*H89,2)</f>
        <v>0</v>
      </c>
      <c r="BL89" s="20" t="s">
        <v>4511</v>
      </c>
      <c r="BM89" s="187" t="s">
        <v>4512</v>
      </c>
    </row>
    <row r="90" spans="1:65" s="2" customFormat="1" ht="48.75">
      <c r="A90" s="37"/>
      <c r="B90" s="38"/>
      <c r="C90" s="39"/>
      <c r="D90" s="189" t="s">
        <v>174</v>
      </c>
      <c r="E90" s="39"/>
      <c r="F90" s="190" t="s">
        <v>4513</v>
      </c>
      <c r="G90" s="39"/>
      <c r="H90" s="39"/>
      <c r="I90" s="191"/>
      <c r="J90" s="39"/>
      <c r="K90" s="39"/>
      <c r="L90" s="42"/>
      <c r="M90" s="192"/>
      <c r="N90" s="193"/>
      <c r="O90" s="67"/>
      <c r="P90" s="67"/>
      <c r="Q90" s="67"/>
      <c r="R90" s="67"/>
      <c r="S90" s="67"/>
      <c r="T90" s="68"/>
      <c r="U90" s="37"/>
      <c r="V90" s="37"/>
      <c r="W90" s="37"/>
      <c r="X90" s="37"/>
      <c r="Y90" s="37"/>
      <c r="Z90" s="37"/>
      <c r="AA90" s="37"/>
      <c r="AB90" s="37"/>
      <c r="AC90" s="37"/>
      <c r="AD90" s="37"/>
      <c r="AE90" s="37"/>
      <c r="AT90" s="20" t="s">
        <v>174</v>
      </c>
      <c r="AU90" s="20" t="s">
        <v>87</v>
      </c>
    </row>
    <row r="91" spans="1:65" s="13" customFormat="1" ht="22.5">
      <c r="B91" s="196"/>
      <c r="C91" s="197"/>
      <c r="D91" s="189" t="s">
        <v>178</v>
      </c>
      <c r="E91" s="198" t="s">
        <v>21</v>
      </c>
      <c r="F91" s="199" t="s">
        <v>4514</v>
      </c>
      <c r="G91" s="197"/>
      <c r="H91" s="200">
        <v>1</v>
      </c>
      <c r="I91" s="201"/>
      <c r="J91" s="197"/>
      <c r="K91" s="197"/>
      <c r="L91" s="202"/>
      <c r="M91" s="203"/>
      <c r="N91" s="204"/>
      <c r="O91" s="204"/>
      <c r="P91" s="204"/>
      <c r="Q91" s="204"/>
      <c r="R91" s="204"/>
      <c r="S91" s="204"/>
      <c r="T91" s="205"/>
      <c r="AT91" s="206" t="s">
        <v>178</v>
      </c>
      <c r="AU91" s="206" t="s">
        <v>87</v>
      </c>
      <c r="AV91" s="13" t="s">
        <v>87</v>
      </c>
      <c r="AW91" s="13" t="s">
        <v>38</v>
      </c>
      <c r="AX91" s="13" t="s">
        <v>77</v>
      </c>
      <c r="AY91" s="206" t="s">
        <v>165</v>
      </c>
    </row>
    <row r="92" spans="1:65" s="14" customFormat="1" ht="11.25">
      <c r="B92" s="207"/>
      <c r="C92" s="208"/>
      <c r="D92" s="189" t="s">
        <v>178</v>
      </c>
      <c r="E92" s="209" t="s">
        <v>21</v>
      </c>
      <c r="F92" s="210" t="s">
        <v>180</v>
      </c>
      <c r="G92" s="208"/>
      <c r="H92" s="211">
        <v>1</v>
      </c>
      <c r="I92" s="212"/>
      <c r="J92" s="208"/>
      <c r="K92" s="208"/>
      <c r="L92" s="213"/>
      <c r="M92" s="214"/>
      <c r="N92" s="215"/>
      <c r="O92" s="215"/>
      <c r="P92" s="215"/>
      <c r="Q92" s="215"/>
      <c r="R92" s="215"/>
      <c r="S92" s="215"/>
      <c r="T92" s="216"/>
      <c r="AT92" s="217" t="s">
        <v>178</v>
      </c>
      <c r="AU92" s="217" t="s">
        <v>87</v>
      </c>
      <c r="AV92" s="14" t="s">
        <v>172</v>
      </c>
      <c r="AW92" s="14" t="s">
        <v>38</v>
      </c>
      <c r="AX92" s="14" t="s">
        <v>85</v>
      </c>
      <c r="AY92" s="217" t="s">
        <v>165</v>
      </c>
    </row>
    <row r="93" spans="1:65" s="2" customFormat="1" ht="21.75" customHeight="1">
      <c r="A93" s="37"/>
      <c r="B93" s="38"/>
      <c r="C93" s="176" t="s">
        <v>87</v>
      </c>
      <c r="D93" s="176" t="s">
        <v>167</v>
      </c>
      <c r="E93" s="177" t="s">
        <v>87</v>
      </c>
      <c r="F93" s="178" t="s">
        <v>4515</v>
      </c>
      <c r="G93" s="179" t="s">
        <v>297</v>
      </c>
      <c r="H93" s="180">
        <v>1</v>
      </c>
      <c r="I93" s="181"/>
      <c r="J93" s="182">
        <f>ROUND(I93*H93,2)</f>
        <v>0</v>
      </c>
      <c r="K93" s="178" t="s">
        <v>21</v>
      </c>
      <c r="L93" s="42"/>
      <c r="M93" s="183" t="s">
        <v>21</v>
      </c>
      <c r="N93" s="184" t="s">
        <v>48</v>
      </c>
      <c r="O93" s="67"/>
      <c r="P93" s="185">
        <f>O93*H93</f>
        <v>0</v>
      </c>
      <c r="Q93" s="185">
        <v>0</v>
      </c>
      <c r="R93" s="185">
        <f>Q93*H93</f>
        <v>0</v>
      </c>
      <c r="S93" s="185">
        <v>0</v>
      </c>
      <c r="T93" s="186">
        <f>S93*H93</f>
        <v>0</v>
      </c>
      <c r="U93" s="37"/>
      <c r="V93" s="37"/>
      <c r="W93" s="37"/>
      <c r="X93" s="37"/>
      <c r="Y93" s="37"/>
      <c r="Z93" s="37"/>
      <c r="AA93" s="37"/>
      <c r="AB93" s="37"/>
      <c r="AC93" s="37"/>
      <c r="AD93" s="37"/>
      <c r="AE93" s="37"/>
      <c r="AR93" s="187" t="s">
        <v>4511</v>
      </c>
      <c r="AT93" s="187" t="s">
        <v>167</v>
      </c>
      <c r="AU93" s="187" t="s">
        <v>87</v>
      </c>
      <c r="AY93" s="20" t="s">
        <v>165</v>
      </c>
      <c r="BE93" s="188">
        <f>IF(N93="základní",J93,0)</f>
        <v>0</v>
      </c>
      <c r="BF93" s="188">
        <f>IF(N93="snížená",J93,0)</f>
        <v>0</v>
      </c>
      <c r="BG93" s="188">
        <f>IF(N93="zákl. přenesená",J93,0)</f>
        <v>0</v>
      </c>
      <c r="BH93" s="188">
        <f>IF(N93="sníž. přenesená",J93,0)</f>
        <v>0</v>
      </c>
      <c r="BI93" s="188">
        <f>IF(N93="nulová",J93,0)</f>
        <v>0</v>
      </c>
      <c r="BJ93" s="20" t="s">
        <v>85</v>
      </c>
      <c r="BK93" s="188">
        <f>ROUND(I93*H93,2)</f>
        <v>0</v>
      </c>
      <c r="BL93" s="20" t="s">
        <v>4511</v>
      </c>
      <c r="BM93" s="187" t="s">
        <v>4516</v>
      </c>
    </row>
    <row r="94" spans="1:65" s="2" customFormat="1" ht="39">
      <c r="A94" s="37"/>
      <c r="B94" s="38"/>
      <c r="C94" s="39"/>
      <c r="D94" s="189" t="s">
        <v>174</v>
      </c>
      <c r="E94" s="39"/>
      <c r="F94" s="190" t="s">
        <v>4517</v>
      </c>
      <c r="G94" s="39"/>
      <c r="H94" s="39"/>
      <c r="I94" s="191"/>
      <c r="J94" s="39"/>
      <c r="K94" s="39"/>
      <c r="L94" s="42"/>
      <c r="M94" s="192"/>
      <c r="N94" s="193"/>
      <c r="O94" s="67"/>
      <c r="P94" s="67"/>
      <c r="Q94" s="67"/>
      <c r="R94" s="67"/>
      <c r="S94" s="67"/>
      <c r="T94" s="68"/>
      <c r="U94" s="37"/>
      <c r="V94" s="37"/>
      <c r="W94" s="37"/>
      <c r="X94" s="37"/>
      <c r="Y94" s="37"/>
      <c r="Z94" s="37"/>
      <c r="AA94" s="37"/>
      <c r="AB94" s="37"/>
      <c r="AC94" s="37"/>
      <c r="AD94" s="37"/>
      <c r="AE94" s="37"/>
      <c r="AT94" s="20" t="s">
        <v>174</v>
      </c>
      <c r="AU94" s="20" t="s">
        <v>87</v>
      </c>
    </row>
    <row r="95" spans="1:65" s="13" customFormat="1" ht="22.5">
      <c r="B95" s="196"/>
      <c r="C95" s="197"/>
      <c r="D95" s="189" t="s">
        <v>178</v>
      </c>
      <c r="E95" s="198" t="s">
        <v>21</v>
      </c>
      <c r="F95" s="199" t="s">
        <v>4514</v>
      </c>
      <c r="G95" s="197"/>
      <c r="H95" s="200">
        <v>1</v>
      </c>
      <c r="I95" s="201"/>
      <c r="J95" s="197"/>
      <c r="K95" s="197"/>
      <c r="L95" s="202"/>
      <c r="M95" s="203"/>
      <c r="N95" s="204"/>
      <c r="O95" s="204"/>
      <c r="P95" s="204"/>
      <c r="Q95" s="204"/>
      <c r="R95" s="204"/>
      <c r="S95" s="204"/>
      <c r="T95" s="205"/>
      <c r="AT95" s="206" t="s">
        <v>178</v>
      </c>
      <c r="AU95" s="206" t="s">
        <v>87</v>
      </c>
      <c r="AV95" s="13" t="s">
        <v>87</v>
      </c>
      <c r="AW95" s="13" t="s">
        <v>38</v>
      </c>
      <c r="AX95" s="13" t="s">
        <v>77</v>
      </c>
      <c r="AY95" s="206" t="s">
        <v>165</v>
      </c>
    </row>
    <row r="96" spans="1:65" s="14" customFormat="1" ht="11.25">
      <c r="B96" s="207"/>
      <c r="C96" s="208"/>
      <c r="D96" s="189" t="s">
        <v>178</v>
      </c>
      <c r="E96" s="209" t="s">
        <v>21</v>
      </c>
      <c r="F96" s="210" t="s">
        <v>180</v>
      </c>
      <c r="G96" s="208"/>
      <c r="H96" s="211">
        <v>1</v>
      </c>
      <c r="I96" s="212"/>
      <c r="J96" s="208"/>
      <c r="K96" s="208"/>
      <c r="L96" s="213"/>
      <c r="M96" s="214"/>
      <c r="N96" s="215"/>
      <c r="O96" s="215"/>
      <c r="P96" s="215"/>
      <c r="Q96" s="215"/>
      <c r="R96" s="215"/>
      <c r="S96" s="215"/>
      <c r="T96" s="216"/>
      <c r="AT96" s="217" t="s">
        <v>178</v>
      </c>
      <c r="AU96" s="217" t="s">
        <v>87</v>
      </c>
      <c r="AV96" s="14" t="s">
        <v>172</v>
      </c>
      <c r="AW96" s="14" t="s">
        <v>38</v>
      </c>
      <c r="AX96" s="14" t="s">
        <v>85</v>
      </c>
      <c r="AY96" s="217" t="s">
        <v>165</v>
      </c>
    </row>
    <row r="97" spans="1:65" s="2" customFormat="1" ht="16.5" customHeight="1">
      <c r="A97" s="37"/>
      <c r="B97" s="38"/>
      <c r="C97" s="176" t="s">
        <v>186</v>
      </c>
      <c r="D97" s="176" t="s">
        <v>167</v>
      </c>
      <c r="E97" s="177" t="s">
        <v>186</v>
      </c>
      <c r="F97" s="178" t="s">
        <v>4518</v>
      </c>
      <c r="G97" s="179" t="s">
        <v>297</v>
      </c>
      <c r="H97" s="180">
        <v>1</v>
      </c>
      <c r="I97" s="181"/>
      <c r="J97" s="182">
        <f>ROUND(I97*H97,2)</f>
        <v>0</v>
      </c>
      <c r="K97" s="178" t="s">
        <v>21</v>
      </c>
      <c r="L97" s="42"/>
      <c r="M97" s="183" t="s">
        <v>21</v>
      </c>
      <c r="N97" s="184" t="s">
        <v>48</v>
      </c>
      <c r="O97" s="67"/>
      <c r="P97" s="185">
        <f>O97*H97</f>
        <v>0</v>
      </c>
      <c r="Q97" s="185">
        <v>0</v>
      </c>
      <c r="R97" s="185">
        <f>Q97*H97</f>
        <v>0</v>
      </c>
      <c r="S97" s="185">
        <v>0</v>
      </c>
      <c r="T97" s="186">
        <f>S97*H97</f>
        <v>0</v>
      </c>
      <c r="U97" s="37"/>
      <c r="V97" s="37"/>
      <c r="W97" s="37"/>
      <c r="X97" s="37"/>
      <c r="Y97" s="37"/>
      <c r="Z97" s="37"/>
      <c r="AA97" s="37"/>
      <c r="AB97" s="37"/>
      <c r="AC97" s="37"/>
      <c r="AD97" s="37"/>
      <c r="AE97" s="37"/>
      <c r="AR97" s="187" t="s">
        <v>4511</v>
      </c>
      <c r="AT97" s="187" t="s">
        <v>167</v>
      </c>
      <c r="AU97" s="187" t="s">
        <v>87</v>
      </c>
      <c r="AY97" s="20" t="s">
        <v>165</v>
      </c>
      <c r="BE97" s="188">
        <f>IF(N97="základní",J97,0)</f>
        <v>0</v>
      </c>
      <c r="BF97" s="188">
        <f>IF(N97="snížená",J97,0)</f>
        <v>0</v>
      </c>
      <c r="BG97" s="188">
        <f>IF(N97="zákl. přenesená",J97,0)</f>
        <v>0</v>
      </c>
      <c r="BH97" s="188">
        <f>IF(N97="sníž. přenesená",J97,0)</f>
        <v>0</v>
      </c>
      <c r="BI97" s="188">
        <f>IF(N97="nulová",J97,0)</f>
        <v>0</v>
      </c>
      <c r="BJ97" s="20" t="s">
        <v>85</v>
      </c>
      <c r="BK97" s="188">
        <f>ROUND(I97*H97,2)</f>
        <v>0</v>
      </c>
      <c r="BL97" s="20" t="s">
        <v>4511</v>
      </c>
      <c r="BM97" s="187" t="s">
        <v>4519</v>
      </c>
    </row>
    <row r="98" spans="1:65" s="2" customFormat="1" ht="97.5">
      <c r="A98" s="37"/>
      <c r="B98" s="38"/>
      <c r="C98" s="39"/>
      <c r="D98" s="189" t="s">
        <v>174</v>
      </c>
      <c r="E98" s="39"/>
      <c r="F98" s="190" t="s">
        <v>4520</v>
      </c>
      <c r="G98" s="39"/>
      <c r="H98" s="39"/>
      <c r="I98" s="191"/>
      <c r="J98" s="39"/>
      <c r="K98" s="39"/>
      <c r="L98" s="42"/>
      <c r="M98" s="192"/>
      <c r="N98" s="193"/>
      <c r="O98" s="67"/>
      <c r="P98" s="67"/>
      <c r="Q98" s="67"/>
      <c r="R98" s="67"/>
      <c r="S98" s="67"/>
      <c r="T98" s="68"/>
      <c r="U98" s="37"/>
      <c r="V98" s="37"/>
      <c r="W98" s="37"/>
      <c r="X98" s="37"/>
      <c r="Y98" s="37"/>
      <c r="Z98" s="37"/>
      <c r="AA98" s="37"/>
      <c r="AB98" s="37"/>
      <c r="AC98" s="37"/>
      <c r="AD98" s="37"/>
      <c r="AE98" s="37"/>
      <c r="AT98" s="20" t="s">
        <v>174</v>
      </c>
      <c r="AU98" s="20" t="s">
        <v>87</v>
      </c>
    </row>
    <row r="99" spans="1:65" s="13" customFormat="1" ht="22.5">
      <c r="B99" s="196"/>
      <c r="C99" s="197"/>
      <c r="D99" s="189" t="s">
        <v>178</v>
      </c>
      <c r="E99" s="198" t="s">
        <v>21</v>
      </c>
      <c r="F99" s="199" t="s">
        <v>4514</v>
      </c>
      <c r="G99" s="197"/>
      <c r="H99" s="200">
        <v>1</v>
      </c>
      <c r="I99" s="201"/>
      <c r="J99" s="197"/>
      <c r="K99" s="197"/>
      <c r="L99" s="202"/>
      <c r="M99" s="203"/>
      <c r="N99" s="204"/>
      <c r="O99" s="204"/>
      <c r="P99" s="204"/>
      <c r="Q99" s="204"/>
      <c r="R99" s="204"/>
      <c r="S99" s="204"/>
      <c r="T99" s="205"/>
      <c r="AT99" s="206" t="s">
        <v>178</v>
      </c>
      <c r="AU99" s="206" t="s">
        <v>87</v>
      </c>
      <c r="AV99" s="13" t="s">
        <v>87</v>
      </c>
      <c r="AW99" s="13" t="s">
        <v>38</v>
      </c>
      <c r="AX99" s="13" t="s">
        <v>77</v>
      </c>
      <c r="AY99" s="206" t="s">
        <v>165</v>
      </c>
    </row>
    <row r="100" spans="1:65" s="14" customFormat="1" ht="11.25">
      <c r="B100" s="207"/>
      <c r="C100" s="208"/>
      <c r="D100" s="189" t="s">
        <v>178</v>
      </c>
      <c r="E100" s="209" t="s">
        <v>21</v>
      </c>
      <c r="F100" s="210" t="s">
        <v>180</v>
      </c>
      <c r="G100" s="208"/>
      <c r="H100" s="211">
        <v>1</v>
      </c>
      <c r="I100" s="212"/>
      <c r="J100" s="208"/>
      <c r="K100" s="208"/>
      <c r="L100" s="213"/>
      <c r="M100" s="214"/>
      <c r="N100" s="215"/>
      <c r="O100" s="215"/>
      <c r="P100" s="215"/>
      <c r="Q100" s="215"/>
      <c r="R100" s="215"/>
      <c r="S100" s="215"/>
      <c r="T100" s="216"/>
      <c r="AT100" s="217" t="s">
        <v>178</v>
      </c>
      <c r="AU100" s="217" t="s">
        <v>87</v>
      </c>
      <c r="AV100" s="14" t="s">
        <v>172</v>
      </c>
      <c r="AW100" s="14" t="s">
        <v>38</v>
      </c>
      <c r="AX100" s="14" t="s">
        <v>85</v>
      </c>
      <c r="AY100" s="217" t="s">
        <v>165</v>
      </c>
    </row>
    <row r="101" spans="1:65" s="2" customFormat="1" ht="16.5" customHeight="1">
      <c r="A101" s="37"/>
      <c r="B101" s="38"/>
      <c r="C101" s="176" t="s">
        <v>172</v>
      </c>
      <c r="D101" s="176" t="s">
        <v>167</v>
      </c>
      <c r="E101" s="177" t="s">
        <v>172</v>
      </c>
      <c r="F101" s="178" t="s">
        <v>4521</v>
      </c>
      <c r="G101" s="179" t="s">
        <v>297</v>
      </c>
      <c r="H101" s="180">
        <v>1</v>
      </c>
      <c r="I101" s="181"/>
      <c r="J101" s="182">
        <f>ROUND(I101*H101,2)</f>
        <v>0</v>
      </c>
      <c r="K101" s="178" t="s">
        <v>21</v>
      </c>
      <c r="L101" s="42"/>
      <c r="M101" s="183" t="s">
        <v>21</v>
      </c>
      <c r="N101" s="184" t="s">
        <v>48</v>
      </c>
      <c r="O101" s="67"/>
      <c r="P101" s="185">
        <f>O101*H101</f>
        <v>0</v>
      </c>
      <c r="Q101" s="185">
        <v>0</v>
      </c>
      <c r="R101" s="185">
        <f>Q101*H101</f>
        <v>0</v>
      </c>
      <c r="S101" s="185">
        <v>0</v>
      </c>
      <c r="T101" s="186">
        <f>S101*H101</f>
        <v>0</v>
      </c>
      <c r="U101" s="37"/>
      <c r="V101" s="37"/>
      <c r="W101" s="37"/>
      <c r="X101" s="37"/>
      <c r="Y101" s="37"/>
      <c r="Z101" s="37"/>
      <c r="AA101" s="37"/>
      <c r="AB101" s="37"/>
      <c r="AC101" s="37"/>
      <c r="AD101" s="37"/>
      <c r="AE101" s="37"/>
      <c r="AR101" s="187" t="s">
        <v>4511</v>
      </c>
      <c r="AT101" s="187" t="s">
        <v>167</v>
      </c>
      <c r="AU101" s="187" t="s">
        <v>87</v>
      </c>
      <c r="AY101" s="20" t="s">
        <v>165</v>
      </c>
      <c r="BE101" s="188">
        <f>IF(N101="základní",J101,0)</f>
        <v>0</v>
      </c>
      <c r="BF101" s="188">
        <f>IF(N101="snížená",J101,0)</f>
        <v>0</v>
      </c>
      <c r="BG101" s="188">
        <f>IF(N101="zákl. přenesená",J101,0)</f>
        <v>0</v>
      </c>
      <c r="BH101" s="188">
        <f>IF(N101="sníž. přenesená",J101,0)</f>
        <v>0</v>
      </c>
      <c r="BI101" s="188">
        <f>IF(N101="nulová",J101,0)</f>
        <v>0</v>
      </c>
      <c r="BJ101" s="20" t="s">
        <v>85</v>
      </c>
      <c r="BK101" s="188">
        <f>ROUND(I101*H101,2)</f>
        <v>0</v>
      </c>
      <c r="BL101" s="20" t="s">
        <v>4511</v>
      </c>
      <c r="BM101" s="187" t="s">
        <v>4522</v>
      </c>
    </row>
    <row r="102" spans="1:65" s="2" customFormat="1" ht="214.5">
      <c r="A102" s="37"/>
      <c r="B102" s="38"/>
      <c r="C102" s="39"/>
      <c r="D102" s="189" t="s">
        <v>174</v>
      </c>
      <c r="E102" s="39"/>
      <c r="F102" s="190" t="s">
        <v>4523</v>
      </c>
      <c r="G102" s="39"/>
      <c r="H102" s="39"/>
      <c r="I102" s="191"/>
      <c r="J102" s="39"/>
      <c r="K102" s="39"/>
      <c r="L102" s="42"/>
      <c r="M102" s="192"/>
      <c r="N102" s="193"/>
      <c r="O102" s="67"/>
      <c r="P102" s="67"/>
      <c r="Q102" s="67"/>
      <c r="R102" s="67"/>
      <c r="S102" s="67"/>
      <c r="T102" s="68"/>
      <c r="U102" s="37"/>
      <c r="V102" s="37"/>
      <c r="W102" s="37"/>
      <c r="X102" s="37"/>
      <c r="Y102" s="37"/>
      <c r="Z102" s="37"/>
      <c r="AA102" s="37"/>
      <c r="AB102" s="37"/>
      <c r="AC102" s="37"/>
      <c r="AD102" s="37"/>
      <c r="AE102" s="37"/>
      <c r="AT102" s="20" t="s">
        <v>174</v>
      </c>
      <c r="AU102" s="20" t="s">
        <v>87</v>
      </c>
    </row>
    <row r="103" spans="1:65" s="13" customFormat="1" ht="22.5">
      <c r="B103" s="196"/>
      <c r="C103" s="197"/>
      <c r="D103" s="189" t="s">
        <v>178</v>
      </c>
      <c r="E103" s="198" t="s">
        <v>21</v>
      </c>
      <c r="F103" s="199" t="s">
        <v>4514</v>
      </c>
      <c r="G103" s="197"/>
      <c r="H103" s="200">
        <v>1</v>
      </c>
      <c r="I103" s="201"/>
      <c r="J103" s="197"/>
      <c r="K103" s="197"/>
      <c r="L103" s="202"/>
      <c r="M103" s="203"/>
      <c r="N103" s="204"/>
      <c r="O103" s="204"/>
      <c r="P103" s="204"/>
      <c r="Q103" s="204"/>
      <c r="R103" s="204"/>
      <c r="S103" s="204"/>
      <c r="T103" s="205"/>
      <c r="AT103" s="206" t="s">
        <v>178</v>
      </c>
      <c r="AU103" s="206" t="s">
        <v>87</v>
      </c>
      <c r="AV103" s="13" t="s">
        <v>87</v>
      </c>
      <c r="AW103" s="13" t="s">
        <v>38</v>
      </c>
      <c r="AX103" s="13" t="s">
        <v>77</v>
      </c>
      <c r="AY103" s="206" t="s">
        <v>165</v>
      </c>
    </row>
    <row r="104" spans="1:65" s="14" customFormat="1" ht="11.25">
      <c r="B104" s="207"/>
      <c r="C104" s="208"/>
      <c r="D104" s="189" t="s">
        <v>178</v>
      </c>
      <c r="E104" s="209" t="s">
        <v>21</v>
      </c>
      <c r="F104" s="210" t="s">
        <v>180</v>
      </c>
      <c r="G104" s="208"/>
      <c r="H104" s="211">
        <v>1</v>
      </c>
      <c r="I104" s="212"/>
      <c r="J104" s="208"/>
      <c r="K104" s="208"/>
      <c r="L104" s="213"/>
      <c r="M104" s="214"/>
      <c r="N104" s="215"/>
      <c r="O104" s="215"/>
      <c r="P104" s="215"/>
      <c r="Q104" s="215"/>
      <c r="R104" s="215"/>
      <c r="S104" s="215"/>
      <c r="T104" s="216"/>
      <c r="AT104" s="217" t="s">
        <v>178</v>
      </c>
      <c r="AU104" s="217" t="s">
        <v>87</v>
      </c>
      <c r="AV104" s="14" t="s">
        <v>172</v>
      </c>
      <c r="AW104" s="14" t="s">
        <v>38</v>
      </c>
      <c r="AX104" s="14" t="s">
        <v>85</v>
      </c>
      <c r="AY104" s="217" t="s">
        <v>165</v>
      </c>
    </row>
    <row r="105" spans="1:65" s="12" customFormat="1" ht="22.9" customHeight="1">
      <c r="B105" s="160"/>
      <c r="C105" s="161"/>
      <c r="D105" s="162" t="s">
        <v>76</v>
      </c>
      <c r="E105" s="174" t="s">
        <v>4524</v>
      </c>
      <c r="F105" s="174" t="s">
        <v>4525</v>
      </c>
      <c r="G105" s="161"/>
      <c r="H105" s="161"/>
      <c r="I105" s="164"/>
      <c r="J105" s="175">
        <f>BK105</f>
        <v>0</v>
      </c>
      <c r="K105" s="161"/>
      <c r="L105" s="166"/>
      <c r="M105" s="167"/>
      <c r="N105" s="168"/>
      <c r="O105" s="168"/>
      <c r="P105" s="169">
        <f>SUM(P106:P109)</f>
        <v>0</v>
      </c>
      <c r="Q105" s="168"/>
      <c r="R105" s="169">
        <f>SUM(R106:R109)</f>
        <v>0</v>
      </c>
      <c r="S105" s="168"/>
      <c r="T105" s="170">
        <f>SUM(T106:T109)</f>
        <v>0</v>
      </c>
      <c r="AR105" s="171" t="s">
        <v>201</v>
      </c>
      <c r="AT105" s="172" t="s">
        <v>76</v>
      </c>
      <c r="AU105" s="172" t="s">
        <v>85</v>
      </c>
      <c r="AY105" s="171" t="s">
        <v>165</v>
      </c>
      <c r="BK105" s="173">
        <f>SUM(BK106:BK109)</f>
        <v>0</v>
      </c>
    </row>
    <row r="106" spans="1:65" s="2" customFormat="1" ht="16.5" customHeight="1">
      <c r="A106" s="37"/>
      <c r="B106" s="38"/>
      <c r="C106" s="176" t="s">
        <v>201</v>
      </c>
      <c r="D106" s="176" t="s">
        <v>167</v>
      </c>
      <c r="E106" s="177" t="s">
        <v>201</v>
      </c>
      <c r="F106" s="178" t="s">
        <v>4525</v>
      </c>
      <c r="G106" s="179" t="s">
        <v>297</v>
      </c>
      <c r="H106" s="180">
        <v>1</v>
      </c>
      <c r="I106" s="181"/>
      <c r="J106" s="182">
        <f>ROUND(I106*H106,2)</f>
        <v>0</v>
      </c>
      <c r="K106" s="178" t="s">
        <v>21</v>
      </c>
      <c r="L106" s="42"/>
      <c r="M106" s="183" t="s">
        <v>21</v>
      </c>
      <c r="N106" s="184" t="s">
        <v>48</v>
      </c>
      <c r="O106" s="67"/>
      <c r="P106" s="185">
        <f>O106*H106</f>
        <v>0</v>
      </c>
      <c r="Q106" s="185">
        <v>0</v>
      </c>
      <c r="R106" s="185">
        <f>Q106*H106</f>
        <v>0</v>
      </c>
      <c r="S106" s="185">
        <v>0</v>
      </c>
      <c r="T106" s="186">
        <f>S106*H106</f>
        <v>0</v>
      </c>
      <c r="U106" s="37"/>
      <c r="V106" s="37"/>
      <c r="W106" s="37"/>
      <c r="X106" s="37"/>
      <c r="Y106" s="37"/>
      <c r="Z106" s="37"/>
      <c r="AA106" s="37"/>
      <c r="AB106" s="37"/>
      <c r="AC106" s="37"/>
      <c r="AD106" s="37"/>
      <c r="AE106" s="37"/>
      <c r="AR106" s="187" t="s">
        <v>4511</v>
      </c>
      <c r="AT106" s="187" t="s">
        <v>167</v>
      </c>
      <c r="AU106" s="187" t="s">
        <v>87</v>
      </c>
      <c r="AY106" s="20" t="s">
        <v>165</v>
      </c>
      <c r="BE106" s="188">
        <f>IF(N106="základní",J106,0)</f>
        <v>0</v>
      </c>
      <c r="BF106" s="188">
        <f>IF(N106="snížená",J106,0)</f>
        <v>0</v>
      </c>
      <c r="BG106" s="188">
        <f>IF(N106="zákl. přenesená",J106,0)</f>
        <v>0</v>
      </c>
      <c r="BH106" s="188">
        <f>IF(N106="sníž. přenesená",J106,0)</f>
        <v>0</v>
      </c>
      <c r="BI106" s="188">
        <f>IF(N106="nulová",J106,0)</f>
        <v>0</v>
      </c>
      <c r="BJ106" s="20" t="s">
        <v>85</v>
      </c>
      <c r="BK106" s="188">
        <f>ROUND(I106*H106,2)</f>
        <v>0</v>
      </c>
      <c r="BL106" s="20" t="s">
        <v>4511</v>
      </c>
      <c r="BM106" s="187" t="s">
        <v>4526</v>
      </c>
    </row>
    <row r="107" spans="1:65" s="2" customFormat="1" ht="341.25">
      <c r="A107" s="37"/>
      <c r="B107" s="38"/>
      <c r="C107" s="39"/>
      <c r="D107" s="189" t="s">
        <v>174</v>
      </c>
      <c r="E107" s="39"/>
      <c r="F107" s="190" t="s">
        <v>4527</v>
      </c>
      <c r="G107" s="39"/>
      <c r="H107" s="39"/>
      <c r="I107" s="191"/>
      <c r="J107" s="39"/>
      <c r="K107" s="39"/>
      <c r="L107" s="42"/>
      <c r="M107" s="192"/>
      <c r="N107" s="193"/>
      <c r="O107" s="67"/>
      <c r="P107" s="67"/>
      <c r="Q107" s="67"/>
      <c r="R107" s="67"/>
      <c r="S107" s="67"/>
      <c r="T107" s="68"/>
      <c r="U107" s="37"/>
      <c r="V107" s="37"/>
      <c r="W107" s="37"/>
      <c r="X107" s="37"/>
      <c r="Y107" s="37"/>
      <c r="Z107" s="37"/>
      <c r="AA107" s="37"/>
      <c r="AB107" s="37"/>
      <c r="AC107" s="37"/>
      <c r="AD107" s="37"/>
      <c r="AE107" s="37"/>
      <c r="AT107" s="20" t="s">
        <v>174</v>
      </c>
      <c r="AU107" s="20" t="s">
        <v>87</v>
      </c>
    </row>
    <row r="108" spans="1:65" s="13" customFormat="1" ht="22.5">
      <c r="B108" s="196"/>
      <c r="C108" s="197"/>
      <c r="D108" s="189" t="s">
        <v>178</v>
      </c>
      <c r="E108" s="198" t="s">
        <v>21</v>
      </c>
      <c r="F108" s="199" t="s">
        <v>4514</v>
      </c>
      <c r="G108" s="197"/>
      <c r="H108" s="200">
        <v>1</v>
      </c>
      <c r="I108" s="201"/>
      <c r="J108" s="197"/>
      <c r="K108" s="197"/>
      <c r="L108" s="202"/>
      <c r="M108" s="203"/>
      <c r="N108" s="204"/>
      <c r="O108" s="204"/>
      <c r="P108" s="204"/>
      <c r="Q108" s="204"/>
      <c r="R108" s="204"/>
      <c r="S108" s="204"/>
      <c r="T108" s="205"/>
      <c r="AT108" s="206" t="s">
        <v>178</v>
      </c>
      <c r="AU108" s="206" t="s">
        <v>87</v>
      </c>
      <c r="AV108" s="13" t="s">
        <v>87</v>
      </c>
      <c r="AW108" s="13" t="s">
        <v>38</v>
      </c>
      <c r="AX108" s="13" t="s">
        <v>77</v>
      </c>
      <c r="AY108" s="206" t="s">
        <v>165</v>
      </c>
    </row>
    <row r="109" spans="1:65" s="14" customFormat="1" ht="11.25">
      <c r="B109" s="207"/>
      <c r="C109" s="208"/>
      <c r="D109" s="189" t="s">
        <v>178</v>
      </c>
      <c r="E109" s="209" t="s">
        <v>21</v>
      </c>
      <c r="F109" s="210" t="s">
        <v>180</v>
      </c>
      <c r="G109" s="208"/>
      <c r="H109" s="211">
        <v>1</v>
      </c>
      <c r="I109" s="212"/>
      <c r="J109" s="208"/>
      <c r="K109" s="208"/>
      <c r="L109" s="213"/>
      <c r="M109" s="214"/>
      <c r="N109" s="215"/>
      <c r="O109" s="215"/>
      <c r="P109" s="215"/>
      <c r="Q109" s="215"/>
      <c r="R109" s="215"/>
      <c r="S109" s="215"/>
      <c r="T109" s="216"/>
      <c r="AT109" s="217" t="s">
        <v>178</v>
      </c>
      <c r="AU109" s="217" t="s">
        <v>87</v>
      </c>
      <c r="AV109" s="14" t="s">
        <v>172</v>
      </c>
      <c r="AW109" s="14" t="s">
        <v>38</v>
      </c>
      <c r="AX109" s="14" t="s">
        <v>85</v>
      </c>
      <c r="AY109" s="217" t="s">
        <v>165</v>
      </c>
    </row>
    <row r="110" spans="1:65" s="12" customFormat="1" ht="22.9" customHeight="1">
      <c r="B110" s="160"/>
      <c r="C110" s="161"/>
      <c r="D110" s="162" t="s">
        <v>76</v>
      </c>
      <c r="E110" s="174" t="s">
        <v>4528</v>
      </c>
      <c r="F110" s="174" t="s">
        <v>4529</v>
      </c>
      <c r="G110" s="161"/>
      <c r="H110" s="161"/>
      <c r="I110" s="164"/>
      <c r="J110" s="175">
        <f>BK110</f>
        <v>0</v>
      </c>
      <c r="K110" s="161"/>
      <c r="L110" s="166"/>
      <c r="M110" s="167"/>
      <c r="N110" s="168"/>
      <c r="O110" s="168"/>
      <c r="P110" s="169">
        <f>SUM(P111:P114)</f>
        <v>0</v>
      </c>
      <c r="Q110" s="168"/>
      <c r="R110" s="169">
        <f>SUM(R111:R114)</f>
        <v>0</v>
      </c>
      <c r="S110" s="168"/>
      <c r="T110" s="170">
        <f>SUM(T111:T114)</f>
        <v>0</v>
      </c>
      <c r="AR110" s="171" t="s">
        <v>201</v>
      </c>
      <c r="AT110" s="172" t="s">
        <v>76</v>
      </c>
      <c r="AU110" s="172" t="s">
        <v>85</v>
      </c>
      <c r="AY110" s="171" t="s">
        <v>165</v>
      </c>
      <c r="BK110" s="173">
        <f>SUM(BK111:BK114)</f>
        <v>0</v>
      </c>
    </row>
    <row r="111" spans="1:65" s="2" customFormat="1" ht="16.5" customHeight="1">
      <c r="A111" s="37"/>
      <c r="B111" s="38"/>
      <c r="C111" s="176" t="s">
        <v>208</v>
      </c>
      <c r="D111" s="176" t="s">
        <v>167</v>
      </c>
      <c r="E111" s="177" t="s">
        <v>208</v>
      </c>
      <c r="F111" s="178" t="s">
        <v>4529</v>
      </c>
      <c r="G111" s="179" t="s">
        <v>297</v>
      </c>
      <c r="H111" s="180">
        <v>1</v>
      </c>
      <c r="I111" s="181"/>
      <c r="J111" s="182">
        <f>ROUND(I111*H111,2)</f>
        <v>0</v>
      </c>
      <c r="K111" s="178" t="s">
        <v>21</v>
      </c>
      <c r="L111" s="42"/>
      <c r="M111" s="183" t="s">
        <v>21</v>
      </c>
      <c r="N111" s="184" t="s">
        <v>48</v>
      </c>
      <c r="O111" s="67"/>
      <c r="P111" s="185">
        <f>O111*H111</f>
        <v>0</v>
      </c>
      <c r="Q111" s="185">
        <v>0</v>
      </c>
      <c r="R111" s="185">
        <f>Q111*H111</f>
        <v>0</v>
      </c>
      <c r="S111" s="185">
        <v>0</v>
      </c>
      <c r="T111" s="186">
        <f>S111*H111</f>
        <v>0</v>
      </c>
      <c r="U111" s="37"/>
      <c r="V111" s="37"/>
      <c r="W111" s="37"/>
      <c r="X111" s="37"/>
      <c r="Y111" s="37"/>
      <c r="Z111" s="37"/>
      <c r="AA111" s="37"/>
      <c r="AB111" s="37"/>
      <c r="AC111" s="37"/>
      <c r="AD111" s="37"/>
      <c r="AE111" s="37"/>
      <c r="AR111" s="187" t="s">
        <v>4511</v>
      </c>
      <c r="AT111" s="187" t="s">
        <v>167</v>
      </c>
      <c r="AU111" s="187" t="s">
        <v>87</v>
      </c>
      <c r="AY111" s="20" t="s">
        <v>165</v>
      </c>
      <c r="BE111" s="188">
        <f>IF(N111="základní",J111,0)</f>
        <v>0</v>
      </c>
      <c r="BF111" s="188">
        <f>IF(N111="snížená",J111,0)</f>
        <v>0</v>
      </c>
      <c r="BG111" s="188">
        <f>IF(N111="zákl. přenesená",J111,0)</f>
        <v>0</v>
      </c>
      <c r="BH111" s="188">
        <f>IF(N111="sníž. přenesená",J111,0)</f>
        <v>0</v>
      </c>
      <c r="BI111" s="188">
        <f>IF(N111="nulová",J111,0)</f>
        <v>0</v>
      </c>
      <c r="BJ111" s="20" t="s">
        <v>85</v>
      </c>
      <c r="BK111" s="188">
        <f>ROUND(I111*H111,2)</f>
        <v>0</v>
      </c>
      <c r="BL111" s="20" t="s">
        <v>4511</v>
      </c>
      <c r="BM111" s="187" t="s">
        <v>4530</v>
      </c>
    </row>
    <row r="112" spans="1:65" s="2" customFormat="1" ht="360.75">
      <c r="A112" s="37"/>
      <c r="B112" s="38"/>
      <c r="C112" s="39"/>
      <c r="D112" s="189" t="s">
        <v>174</v>
      </c>
      <c r="E112" s="39"/>
      <c r="F112" s="190" t="s">
        <v>4531</v>
      </c>
      <c r="G112" s="39"/>
      <c r="H112" s="39"/>
      <c r="I112" s="191"/>
      <c r="J112" s="39"/>
      <c r="K112" s="39"/>
      <c r="L112" s="42"/>
      <c r="M112" s="192"/>
      <c r="N112" s="193"/>
      <c r="O112" s="67"/>
      <c r="P112" s="67"/>
      <c r="Q112" s="67"/>
      <c r="R112" s="67"/>
      <c r="S112" s="67"/>
      <c r="T112" s="68"/>
      <c r="U112" s="37"/>
      <c r="V112" s="37"/>
      <c r="W112" s="37"/>
      <c r="X112" s="37"/>
      <c r="Y112" s="37"/>
      <c r="Z112" s="37"/>
      <c r="AA112" s="37"/>
      <c r="AB112" s="37"/>
      <c r="AC112" s="37"/>
      <c r="AD112" s="37"/>
      <c r="AE112" s="37"/>
      <c r="AT112" s="20" t="s">
        <v>174</v>
      </c>
      <c r="AU112" s="20" t="s">
        <v>87</v>
      </c>
    </row>
    <row r="113" spans="1:65" s="13" customFormat="1" ht="22.5">
      <c r="B113" s="196"/>
      <c r="C113" s="197"/>
      <c r="D113" s="189" t="s">
        <v>178</v>
      </c>
      <c r="E113" s="198" t="s">
        <v>21</v>
      </c>
      <c r="F113" s="199" t="s">
        <v>4514</v>
      </c>
      <c r="G113" s="197"/>
      <c r="H113" s="200">
        <v>1</v>
      </c>
      <c r="I113" s="201"/>
      <c r="J113" s="197"/>
      <c r="K113" s="197"/>
      <c r="L113" s="202"/>
      <c r="M113" s="203"/>
      <c r="N113" s="204"/>
      <c r="O113" s="204"/>
      <c r="P113" s="204"/>
      <c r="Q113" s="204"/>
      <c r="R113" s="204"/>
      <c r="S113" s="204"/>
      <c r="T113" s="205"/>
      <c r="AT113" s="206" t="s">
        <v>178</v>
      </c>
      <c r="AU113" s="206" t="s">
        <v>87</v>
      </c>
      <c r="AV113" s="13" t="s">
        <v>87</v>
      </c>
      <c r="AW113" s="13" t="s">
        <v>38</v>
      </c>
      <c r="AX113" s="13" t="s">
        <v>77</v>
      </c>
      <c r="AY113" s="206" t="s">
        <v>165</v>
      </c>
    </row>
    <row r="114" spans="1:65" s="14" customFormat="1" ht="11.25">
      <c r="B114" s="207"/>
      <c r="C114" s="208"/>
      <c r="D114" s="189" t="s">
        <v>178</v>
      </c>
      <c r="E114" s="209" t="s">
        <v>21</v>
      </c>
      <c r="F114" s="210" t="s">
        <v>180</v>
      </c>
      <c r="G114" s="208"/>
      <c r="H114" s="211">
        <v>1</v>
      </c>
      <c r="I114" s="212"/>
      <c r="J114" s="208"/>
      <c r="K114" s="208"/>
      <c r="L114" s="213"/>
      <c r="M114" s="214"/>
      <c r="N114" s="215"/>
      <c r="O114" s="215"/>
      <c r="P114" s="215"/>
      <c r="Q114" s="215"/>
      <c r="R114" s="215"/>
      <c r="S114" s="215"/>
      <c r="T114" s="216"/>
      <c r="AT114" s="217" t="s">
        <v>178</v>
      </c>
      <c r="AU114" s="217" t="s">
        <v>87</v>
      </c>
      <c r="AV114" s="14" t="s">
        <v>172</v>
      </c>
      <c r="AW114" s="14" t="s">
        <v>38</v>
      </c>
      <c r="AX114" s="14" t="s">
        <v>85</v>
      </c>
      <c r="AY114" s="217" t="s">
        <v>165</v>
      </c>
    </row>
    <row r="115" spans="1:65" s="12" customFormat="1" ht="22.9" customHeight="1">
      <c r="B115" s="160"/>
      <c r="C115" s="161"/>
      <c r="D115" s="162" t="s">
        <v>76</v>
      </c>
      <c r="E115" s="174" t="s">
        <v>4532</v>
      </c>
      <c r="F115" s="174" t="s">
        <v>4533</v>
      </c>
      <c r="G115" s="161"/>
      <c r="H115" s="161"/>
      <c r="I115" s="164"/>
      <c r="J115" s="175">
        <f>BK115</f>
        <v>0</v>
      </c>
      <c r="K115" s="161"/>
      <c r="L115" s="166"/>
      <c r="M115" s="167"/>
      <c r="N115" s="168"/>
      <c r="O115" s="168"/>
      <c r="P115" s="169">
        <f>SUM(P116:P124)</f>
        <v>0</v>
      </c>
      <c r="Q115" s="168"/>
      <c r="R115" s="169">
        <f>SUM(R116:R124)</f>
        <v>0</v>
      </c>
      <c r="S115" s="168"/>
      <c r="T115" s="170">
        <f>SUM(T116:T124)</f>
        <v>0</v>
      </c>
      <c r="AR115" s="171" t="s">
        <v>201</v>
      </c>
      <c r="AT115" s="172" t="s">
        <v>76</v>
      </c>
      <c r="AU115" s="172" t="s">
        <v>85</v>
      </c>
      <c r="AY115" s="171" t="s">
        <v>165</v>
      </c>
      <c r="BK115" s="173">
        <f>SUM(BK116:BK124)</f>
        <v>0</v>
      </c>
    </row>
    <row r="116" spans="1:65" s="2" customFormat="1" ht="16.5" customHeight="1">
      <c r="A116" s="37"/>
      <c r="B116" s="38"/>
      <c r="C116" s="176" t="s">
        <v>215</v>
      </c>
      <c r="D116" s="176" t="s">
        <v>167</v>
      </c>
      <c r="E116" s="177" t="s">
        <v>215</v>
      </c>
      <c r="F116" s="178" t="s">
        <v>4534</v>
      </c>
      <c r="G116" s="179" t="s">
        <v>297</v>
      </c>
      <c r="H116" s="180">
        <v>2</v>
      </c>
      <c r="I116" s="181"/>
      <c r="J116" s="182">
        <f>ROUND(I116*H116,2)</f>
        <v>0</v>
      </c>
      <c r="K116" s="178" t="s">
        <v>21</v>
      </c>
      <c r="L116" s="42"/>
      <c r="M116" s="183" t="s">
        <v>21</v>
      </c>
      <c r="N116" s="184" t="s">
        <v>48</v>
      </c>
      <c r="O116" s="67"/>
      <c r="P116" s="185">
        <f>O116*H116</f>
        <v>0</v>
      </c>
      <c r="Q116" s="185">
        <v>0</v>
      </c>
      <c r="R116" s="185">
        <f>Q116*H116</f>
        <v>0</v>
      </c>
      <c r="S116" s="185">
        <v>0</v>
      </c>
      <c r="T116" s="186">
        <f>S116*H116</f>
        <v>0</v>
      </c>
      <c r="U116" s="37"/>
      <c r="V116" s="37"/>
      <c r="W116" s="37"/>
      <c r="X116" s="37"/>
      <c r="Y116" s="37"/>
      <c r="Z116" s="37"/>
      <c r="AA116" s="37"/>
      <c r="AB116" s="37"/>
      <c r="AC116" s="37"/>
      <c r="AD116" s="37"/>
      <c r="AE116" s="37"/>
      <c r="AR116" s="187" t="s">
        <v>4511</v>
      </c>
      <c r="AT116" s="187" t="s">
        <v>167</v>
      </c>
      <c r="AU116" s="187" t="s">
        <v>87</v>
      </c>
      <c r="AY116" s="20" t="s">
        <v>165</v>
      </c>
      <c r="BE116" s="188">
        <f>IF(N116="základní",J116,0)</f>
        <v>0</v>
      </c>
      <c r="BF116" s="188">
        <f>IF(N116="snížená",J116,0)</f>
        <v>0</v>
      </c>
      <c r="BG116" s="188">
        <f>IF(N116="zákl. přenesená",J116,0)</f>
        <v>0</v>
      </c>
      <c r="BH116" s="188">
        <f>IF(N116="sníž. přenesená",J116,0)</f>
        <v>0</v>
      </c>
      <c r="BI116" s="188">
        <f>IF(N116="nulová",J116,0)</f>
        <v>0</v>
      </c>
      <c r="BJ116" s="20" t="s">
        <v>85</v>
      </c>
      <c r="BK116" s="188">
        <f>ROUND(I116*H116,2)</f>
        <v>0</v>
      </c>
      <c r="BL116" s="20" t="s">
        <v>4511</v>
      </c>
      <c r="BM116" s="187" t="s">
        <v>4535</v>
      </c>
    </row>
    <row r="117" spans="1:65" s="2" customFormat="1" ht="78">
      <c r="A117" s="37"/>
      <c r="B117" s="38"/>
      <c r="C117" s="39"/>
      <c r="D117" s="189" t="s">
        <v>174</v>
      </c>
      <c r="E117" s="39"/>
      <c r="F117" s="190" t="s">
        <v>4536</v>
      </c>
      <c r="G117" s="39"/>
      <c r="H117" s="39"/>
      <c r="I117" s="191"/>
      <c r="J117" s="39"/>
      <c r="K117" s="39"/>
      <c r="L117" s="42"/>
      <c r="M117" s="192"/>
      <c r="N117" s="193"/>
      <c r="O117" s="67"/>
      <c r="P117" s="67"/>
      <c r="Q117" s="67"/>
      <c r="R117" s="67"/>
      <c r="S117" s="67"/>
      <c r="T117" s="68"/>
      <c r="U117" s="37"/>
      <c r="V117" s="37"/>
      <c r="W117" s="37"/>
      <c r="X117" s="37"/>
      <c r="Y117" s="37"/>
      <c r="Z117" s="37"/>
      <c r="AA117" s="37"/>
      <c r="AB117" s="37"/>
      <c r="AC117" s="37"/>
      <c r="AD117" s="37"/>
      <c r="AE117" s="37"/>
      <c r="AT117" s="20" t="s">
        <v>174</v>
      </c>
      <c r="AU117" s="20" t="s">
        <v>87</v>
      </c>
    </row>
    <row r="118" spans="1:65" s="13" customFormat="1" ht="22.5">
      <c r="B118" s="196"/>
      <c r="C118" s="197"/>
      <c r="D118" s="189" t="s">
        <v>178</v>
      </c>
      <c r="E118" s="198" t="s">
        <v>21</v>
      </c>
      <c r="F118" s="199" t="s">
        <v>4537</v>
      </c>
      <c r="G118" s="197"/>
      <c r="H118" s="200">
        <v>2</v>
      </c>
      <c r="I118" s="201"/>
      <c r="J118" s="197"/>
      <c r="K118" s="197"/>
      <c r="L118" s="202"/>
      <c r="M118" s="203"/>
      <c r="N118" s="204"/>
      <c r="O118" s="204"/>
      <c r="P118" s="204"/>
      <c r="Q118" s="204"/>
      <c r="R118" s="204"/>
      <c r="S118" s="204"/>
      <c r="T118" s="205"/>
      <c r="AT118" s="206" t="s">
        <v>178</v>
      </c>
      <c r="AU118" s="206" t="s">
        <v>87</v>
      </c>
      <c r="AV118" s="13" t="s">
        <v>87</v>
      </c>
      <c r="AW118" s="13" t="s">
        <v>38</v>
      </c>
      <c r="AX118" s="13" t="s">
        <v>77</v>
      </c>
      <c r="AY118" s="206" t="s">
        <v>165</v>
      </c>
    </row>
    <row r="119" spans="1:65" s="14" customFormat="1" ht="11.25">
      <c r="B119" s="207"/>
      <c r="C119" s="208"/>
      <c r="D119" s="189" t="s">
        <v>178</v>
      </c>
      <c r="E119" s="209" t="s">
        <v>21</v>
      </c>
      <c r="F119" s="210" t="s">
        <v>180</v>
      </c>
      <c r="G119" s="208"/>
      <c r="H119" s="211">
        <v>2</v>
      </c>
      <c r="I119" s="212"/>
      <c r="J119" s="208"/>
      <c r="K119" s="208"/>
      <c r="L119" s="213"/>
      <c r="M119" s="214"/>
      <c r="N119" s="215"/>
      <c r="O119" s="215"/>
      <c r="P119" s="215"/>
      <c r="Q119" s="215"/>
      <c r="R119" s="215"/>
      <c r="S119" s="215"/>
      <c r="T119" s="216"/>
      <c r="AT119" s="217" t="s">
        <v>178</v>
      </c>
      <c r="AU119" s="217" t="s">
        <v>87</v>
      </c>
      <c r="AV119" s="14" t="s">
        <v>172</v>
      </c>
      <c r="AW119" s="14" t="s">
        <v>38</v>
      </c>
      <c r="AX119" s="14" t="s">
        <v>85</v>
      </c>
      <c r="AY119" s="217" t="s">
        <v>165</v>
      </c>
    </row>
    <row r="120" spans="1:65" s="2" customFormat="1" ht="24.2" customHeight="1">
      <c r="A120" s="37"/>
      <c r="B120" s="38"/>
      <c r="C120" s="176" t="s">
        <v>222</v>
      </c>
      <c r="D120" s="176" t="s">
        <v>167</v>
      </c>
      <c r="E120" s="177" t="s">
        <v>222</v>
      </c>
      <c r="F120" s="178" t="s">
        <v>4538</v>
      </c>
      <c r="G120" s="179" t="s">
        <v>297</v>
      </c>
      <c r="H120" s="180">
        <v>1</v>
      </c>
      <c r="I120" s="181"/>
      <c r="J120" s="182">
        <f>ROUND(I120*H120,2)</f>
        <v>0</v>
      </c>
      <c r="K120" s="178" t="s">
        <v>21</v>
      </c>
      <c r="L120" s="42"/>
      <c r="M120" s="183" t="s">
        <v>21</v>
      </c>
      <c r="N120" s="184" t="s">
        <v>48</v>
      </c>
      <c r="O120" s="67"/>
      <c r="P120" s="185">
        <f>O120*H120</f>
        <v>0</v>
      </c>
      <c r="Q120" s="185">
        <v>0</v>
      </c>
      <c r="R120" s="185">
        <f>Q120*H120</f>
        <v>0</v>
      </c>
      <c r="S120" s="185">
        <v>0</v>
      </c>
      <c r="T120" s="186">
        <f>S120*H120</f>
        <v>0</v>
      </c>
      <c r="U120" s="37"/>
      <c r="V120" s="37"/>
      <c r="W120" s="37"/>
      <c r="X120" s="37"/>
      <c r="Y120" s="37"/>
      <c r="Z120" s="37"/>
      <c r="AA120" s="37"/>
      <c r="AB120" s="37"/>
      <c r="AC120" s="37"/>
      <c r="AD120" s="37"/>
      <c r="AE120" s="37"/>
      <c r="AR120" s="187" t="s">
        <v>4511</v>
      </c>
      <c r="AT120" s="187" t="s">
        <v>167</v>
      </c>
      <c r="AU120" s="187" t="s">
        <v>87</v>
      </c>
      <c r="AY120" s="20" t="s">
        <v>165</v>
      </c>
      <c r="BE120" s="188">
        <f>IF(N120="základní",J120,0)</f>
        <v>0</v>
      </c>
      <c r="BF120" s="188">
        <f>IF(N120="snížená",J120,0)</f>
        <v>0</v>
      </c>
      <c r="BG120" s="188">
        <f>IF(N120="zákl. přenesená",J120,0)</f>
        <v>0</v>
      </c>
      <c r="BH120" s="188">
        <f>IF(N120="sníž. přenesená",J120,0)</f>
        <v>0</v>
      </c>
      <c r="BI120" s="188">
        <f>IF(N120="nulová",J120,0)</f>
        <v>0</v>
      </c>
      <c r="BJ120" s="20" t="s">
        <v>85</v>
      </c>
      <c r="BK120" s="188">
        <f>ROUND(I120*H120,2)</f>
        <v>0</v>
      </c>
      <c r="BL120" s="20" t="s">
        <v>4511</v>
      </c>
      <c r="BM120" s="187" t="s">
        <v>4539</v>
      </c>
    </row>
    <row r="121" spans="1:65" s="2" customFormat="1" ht="68.25">
      <c r="A121" s="37"/>
      <c r="B121" s="38"/>
      <c r="C121" s="39"/>
      <c r="D121" s="189" t="s">
        <v>174</v>
      </c>
      <c r="E121" s="39"/>
      <c r="F121" s="190" t="s">
        <v>4540</v>
      </c>
      <c r="G121" s="39"/>
      <c r="H121" s="39"/>
      <c r="I121" s="191"/>
      <c r="J121" s="39"/>
      <c r="K121" s="39"/>
      <c r="L121" s="42"/>
      <c r="M121" s="192"/>
      <c r="N121" s="193"/>
      <c r="O121" s="67"/>
      <c r="P121" s="67"/>
      <c r="Q121" s="67"/>
      <c r="R121" s="67"/>
      <c r="S121" s="67"/>
      <c r="T121" s="68"/>
      <c r="U121" s="37"/>
      <c r="V121" s="37"/>
      <c r="W121" s="37"/>
      <c r="X121" s="37"/>
      <c r="Y121" s="37"/>
      <c r="Z121" s="37"/>
      <c r="AA121" s="37"/>
      <c r="AB121" s="37"/>
      <c r="AC121" s="37"/>
      <c r="AD121" s="37"/>
      <c r="AE121" s="37"/>
      <c r="AT121" s="20" t="s">
        <v>174</v>
      </c>
      <c r="AU121" s="20" t="s">
        <v>87</v>
      </c>
    </row>
    <row r="122" spans="1:65" s="2" customFormat="1" ht="19.5">
      <c r="A122" s="37"/>
      <c r="B122" s="38"/>
      <c r="C122" s="39"/>
      <c r="D122" s="189" t="s">
        <v>372</v>
      </c>
      <c r="E122" s="39"/>
      <c r="F122" s="249" t="s">
        <v>4541</v>
      </c>
      <c r="G122" s="39"/>
      <c r="H122" s="39"/>
      <c r="I122" s="191"/>
      <c r="J122" s="39"/>
      <c r="K122" s="39"/>
      <c r="L122" s="42"/>
      <c r="M122" s="192"/>
      <c r="N122" s="193"/>
      <c r="O122" s="67"/>
      <c r="P122" s="67"/>
      <c r="Q122" s="67"/>
      <c r="R122" s="67"/>
      <c r="S122" s="67"/>
      <c r="T122" s="68"/>
      <c r="U122" s="37"/>
      <c r="V122" s="37"/>
      <c r="W122" s="37"/>
      <c r="X122" s="37"/>
      <c r="Y122" s="37"/>
      <c r="Z122" s="37"/>
      <c r="AA122" s="37"/>
      <c r="AB122" s="37"/>
      <c r="AC122" s="37"/>
      <c r="AD122" s="37"/>
      <c r="AE122" s="37"/>
      <c r="AT122" s="20" t="s">
        <v>372</v>
      </c>
      <c r="AU122" s="20" t="s">
        <v>87</v>
      </c>
    </row>
    <row r="123" spans="1:65" s="13" customFormat="1" ht="22.5">
      <c r="B123" s="196"/>
      <c r="C123" s="197"/>
      <c r="D123" s="189" t="s">
        <v>178</v>
      </c>
      <c r="E123" s="198" t="s">
        <v>21</v>
      </c>
      <c r="F123" s="199" t="s">
        <v>4514</v>
      </c>
      <c r="G123" s="197"/>
      <c r="H123" s="200">
        <v>1</v>
      </c>
      <c r="I123" s="201"/>
      <c r="J123" s="197"/>
      <c r="K123" s="197"/>
      <c r="L123" s="202"/>
      <c r="M123" s="203"/>
      <c r="N123" s="204"/>
      <c r="O123" s="204"/>
      <c r="P123" s="204"/>
      <c r="Q123" s="204"/>
      <c r="R123" s="204"/>
      <c r="S123" s="204"/>
      <c r="T123" s="205"/>
      <c r="AT123" s="206" t="s">
        <v>178</v>
      </c>
      <c r="AU123" s="206" t="s">
        <v>87</v>
      </c>
      <c r="AV123" s="13" t="s">
        <v>87</v>
      </c>
      <c r="AW123" s="13" t="s">
        <v>38</v>
      </c>
      <c r="AX123" s="13" t="s">
        <v>77</v>
      </c>
      <c r="AY123" s="206" t="s">
        <v>165</v>
      </c>
    </row>
    <row r="124" spans="1:65" s="14" customFormat="1" ht="11.25">
      <c r="B124" s="207"/>
      <c r="C124" s="208"/>
      <c r="D124" s="189" t="s">
        <v>178</v>
      </c>
      <c r="E124" s="209" t="s">
        <v>21</v>
      </c>
      <c r="F124" s="210" t="s">
        <v>180</v>
      </c>
      <c r="G124" s="208"/>
      <c r="H124" s="211">
        <v>1</v>
      </c>
      <c r="I124" s="212"/>
      <c r="J124" s="208"/>
      <c r="K124" s="208"/>
      <c r="L124" s="213"/>
      <c r="M124" s="214"/>
      <c r="N124" s="215"/>
      <c r="O124" s="215"/>
      <c r="P124" s="215"/>
      <c r="Q124" s="215"/>
      <c r="R124" s="215"/>
      <c r="S124" s="215"/>
      <c r="T124" s="216"/>
      <c r="AT124" s="217" t="s">
        <v>178</v>
      </c>
      <c r="AU124" s="217" t="s">
        <v>87</v>
      </c>
      <c r="AV124" s="14" t="s">
        <v>172</v>
      </c>
      <c r="AW124" s="14" t="s">
        <v>38</v>
      </c>
      <c r="AX124" s="14" t="s">
        <v>85</v>
      </c>
      <c r="AY124" s="217" t="s">
        <v>165</v>
      </c>
    </row>
    <row r="125" spans="1:65" s="12" customFormat="1" ht="22.9" customHeight="1">
      <c r="B125" s="160"/>
      <c r="C125" s="161"/>
      <c r="D125" s="162" t="s">
        <v>76</v>
      </c>
      <c r="E125" s="174" t="s">
        <v>4542</v>
      </c>
      <c r="F125" s="174" t="s">
        <v>4543</v>
      </c>
      <c r="G125" s="161"/>
      <c r="H125" s="161"/>
      <c r="I125" s="164"/>
      <c r="J125" s="175">
        <f>BK125</f>
        <v>0</v>
      </c>
      <c r="K125" s="161"/>
      <c r="L125" s="166"/>
      <c r="M125" s="167"/>
      <c r="N125" s="168"/>
      <c r="O125" s="168"/>
      <c r="P125" s="169">
        <f>SUM(P126:P129)</f>
        <v>0</v>
      </c>
      <c r="Q125" s="168"/>
      <c r="R125" s="169">
        <f>SUM(R126:R129)</f>
        <v>0</v>
      </c>
      <c r="S125" s="168"/>
      <c r="T125" s="170">
        <f>SUM(T126:T129)</f>
        <v>0</v>
      </c>
      <c r="AR125" s="171" t="s">
        <v>201</v>
      </c>
      <c r="AT125" s="172" t="s">
        <v>76</v>
      </c>
      <c r="AU125" s="172" t="s">
        <v>85</v>
      </c>
      <c r="AY125" s="171" t="s">
        <v>165</v>
      </c>
      <c r="BK125" s="173">
        <f>SUM(BK126:BK129)</f>
        <v>0</v>
      </c>
    </row>
    <row r="126" spans="1:65" s="2" customFormat="1" ht="16.5" customHeight="1">
      <c r="A126" s="37"/>
      <c r="B126" s="38"/>
      <c r="C126" s="176" t="s">
        <v>230</v>
      </c>
      <c r="D126" s="176" t="s">
        <v>167</v>
      </c>
      <c r="E126" s="177" t="s">
        <v>230</v>
      </c>
      <c r="F126" s="178" t="s">
        <v>4543</v>
      </c>
      <c r="G126" s="179" t="s">
        <v>297</v>
      </c>
      <c r="H126" s="180">
        <v>1</v>
      </c>
      <c r="I126" s="181"/>
      <c r="J126" s="182">
        <f>ROUND(I126*H126,2)</f>
        <v>0</v>
      </c>
      <c r="K126" s="178" t="s">
        <v>21</v>
      </c>
      <c r="L126" s="42"/>
      <c r="M126" s="183" t="s">
        <v>21</v>
      </c>
      <c r="N126" s="184" t="s">
        <v>48</v>
      </c>
      <c r="O126" s="67"/>
      <c r="P126" s="185">
        <f>O126*H126</f>
        <v>0</v>
      </c>
      <c r="Q126" s="185">
        <v>0</v>
      </c>
      <c r="R126" s="185">
        <f>Q126*H126</f>
        <v>0</v>
      </c>
      <c r="S126" s="185">
        <v>0</v>
      </c>
      <c r="T126" s="186">
        <f>S126*H126</f>
        <v>0</v>
      </c>
      <c r="U126" s="37"/>
      <c r="V126" s="37"/>
      <c r="W126" s="37"/>
      <c r="X126" s="37"/>
      <c r="Y126" s="37"/>
      <c r="Z126" s="37"/>
      <c r="AA126" s="37"/>
      <c r="AB126" s="37"/>
      <c r="AC126" s="37"/>
      <c r="AD126" s="37"/>
      <c r="AE126" s="37"/>
      <c r="AR126" s="187" t="s">
        <v>4511</v>
      </c>
      <c r="AT126" s="187" t="s">
        <v>167</v>
      </c>
      <c r="AU126" s="187" t="s">
        <v>87</v>
      </c>
      <c r="AY126" s="20" t="s">
        <v>165</v>
      </c>
      <c r="BE126" s="188">
        <f>IF(N126="základní",J126,0)</f>
        <v>0</v>
      </c>
      <c r="BF126" s="188">
        <f>IF(N126="snížená",J126,0)</f>
        <v>0</v>
      </c>
      <c r="BG126" s="188">
        <f>IF(N126="zákl. přenesená",J126,0)</f>
        <v>0</v>
      </c>
      <c r="BH126" s="188">
        <f>IF(N126="sníž. přenesená",J126,0)</f>
        <v>0</v>
      </c>
      <c r="BI126" s="188">
        <f>IF(N126="nulová",J126,0)</f>
        <v>0</v>
      </c>
      <c r="BJ126" s="20" t="s">
        <v>85</v>
      </c>
      <c r="BK126" s="188">
        <f>ROUND(I126*H126,2)</f>
        <v>0</v>
      </c>
      <c r="BL126" s="20" t="s">
        <v>4511</v>
      </c>
      <c r="BM126" s="187" t="s">
        <v>4544</v>
      </c>
    </row>
    <row r="127" spans="1:65" s="2" customFormat="1" ht="97.5">
      <c r="A127" s="37"/>
      <c r="B127" s="38"/>
      <c r="C127" s="39"/>
      <c r="D127" s="189" t="s">
        <v>174</v>
      </c>
      <c r="E127" s="39"/>
      <c r="F127" s="190" t="s">
        <v>4545</v>
      </c>
      <c r="G127" s="39"/>
      <c r="H127" s="39"/>
      <c r="I127" s="191"/>
      <c r="J127" s="39"/>
      <c r="K127" s="39"/>
      <c r="L127" s="42"/>
      <c r="M127" s="192"/>
      <c r="N127" s="193"/>
      <c r="O127" s="67"/>
      <c r="P127" s="67"/>
      <c r="Q127" s="67"/>
      <c r="R127" s="67"/>
      <c r="S127" s="67"/>
      <c r="T127" s="68"/>
      <c r="U127" s="37"/>
      <c r="V127" s="37"/>
      <c r="W127" s="37"/>
      <c r="X127" s="37"/>
      <c r="Y127" s="37"/>
      <c r="Z127" s="37"/>
      <c r="AA127" s="37"/>
      <c r="AB127" s="37"/>
      <c r="AC127" s="37"/>
      <c r="AD127" s="37"/>
      <c r="AE127" s="37"/>
      <c r="AT127" s="20" t="s">
        <v>174</v>
      </c>
      <c r="AU127" s="20" t="s">
        <v>87</v>
      </c>
    </row>
    <row r="128" spans="1:65" s="13" customFormat="1" ht="22.5">
      <c r="B128" s="196"/>
      <c r="C128" s="197"/>
      <c r="D128" s="189" t="s">
        <v>178</v>
      </c>
      <c r="E128" s="198" t="s">
        <v>21</v>
      </c>
      <c r="F128" s="199" t="s">
        <v>4514</v>
      </c>
      <c r="G128" s="197"/>
      <c r="H128" s="200">
        <v>1</v>
      </c>
      <c r="I128" s="201"/>
      <c r="J128" s="197"/>
      <c r="K128" s="197"/>
      <c r="L128" s="202"/>
      <c r="M128" s="203"/>
      <c r="N128" s="204"/>
      <c r="O128" s="204"/>
      <c r="P128" s="204"/>
      <c r="Q128" s="204"/>
      <c r="R128" s="204"/>
      <c r="S128" s="204"/>
      <c r="T128" s="205"/>
      <c r="AT128" s="206" t="s">
        <v>178</v>
      </c>
      <c r="AU128" s="206" t="s">
        <v>87</v>
      </c>
      <c r="AV128" s="13" t="s">
        <v>87</v>
      </c>
      <c r="AW128" s="13" t="s">
        <v>38</v>
      </c>
      <c r="AX128" s="13" t="s">
        <v>77</v>
      </c>
      <c r="AY128" s="206" t="s">
        <v>165</v>
      </c>
    </row>
    <row r="129" spans="1:65" s="14" customFormat="1" ht="11.25">
      <c r="B129" s="207"/>
      <c r="C129" s="208"/>
      <c r="D129" s="189" t="s">
        <v>178</v>
      </c>
      <c r="E129" s="209" t="s">
        <v>21</v>
      </c>
      <c r="F129" s="210" t="s">
        <v>180</v>
      </c>
      <c r="G129" s="208"/>
      <c r="H129" s="211">
        <v>1</v>
      </c>
      <c r="I129" s="212"/>
      <c r="J129" s="208"/>
      <c r="K129" s="208"/>
      <c r="L129" s="213"/>
      <c r="M129" s="214"/>
      <c r="N129" s="215"/>
      <c r="O129" s="215"/>
      <c r="P129" s="215"/>
      <c r="Q129" s="215"/>
      <c r="R129" s="215"/>
      <c r="S129" s="215"/>
      <c r="T129" s="216"/>
      <c r="AT129" s="217" t="s">
        <v>178</v>
      </c>
      <c r="AU129" s="217" t="s">
        <v>87</v>
      </c>
      <c r="AV129" s="14" t="s">
        <v>172</v>
      </c>
      <c r="AW129" s="14" t="s">
        <v>38</v>
      </c>
      <c r="AX129" s="14" t="s">
        <v>85</v>
      </c>
      <c r="AY129" s="217" t="s">
        <v>165</v>
      </c>
    </row>
    <row r="130" spans="1:65" s="12" customFormat="1" ht="22.9" customHeight="1">
      <c r="B130" s="160"/>
      <c r="C130" s="161"/>
      <c r="D130" s="162" t="s">
        <v>76</v>
      </c>
      <c r="E130" s="174" t="s">
        <v>4546</v>
      </c>
      <c r="F130" s="174" t="s">
        <v>4547</v>
      </c>
      <c r="G130" s="161"/>
      <c r="H130" s="161"/>
      <c r="I130" s="164"/>
      <c r="J130" s="175">
        <f>BK130</f>
        <v>0</v>
      </c>
      <c r="K130" s="161"/>
      <c r="L130" s="166"/>
      <c r="M130" s="167"/>
      <c r="N130" s="168"/>
      <c r="O130" s="168"/>
      <c r="P130" s="169">
        <f>SUM(P131:P139)</f>
        <v>0</v>
      </c>
      <c r="Q130" s="168"/>
      <c r="R130" s="169">
        <f>SUM(R131:R139)</f>
        <v>0</v>
      </c>
      <c r="S130" s="168"/>
      <c r="T130" s="170">
        <f>SUM(T131:T139)</f>
        <v>0</v>
      </c>
      <c r="AR130" s="171" t="s">
        <v>201</v>
      </c>
      <c r="AT130" s="172" t="s">
        <v>76</v>
      </c>
      <c r="AU130" s="172" t="s">
        <v>85</v>
      </c>
      <c r="AY130" s="171" t="s">
        <v>165</v>
      </c>
      <c r="BK130" s="173">
        <f>SUM(BK131:BK139)</f>
        <v>0</v>
      </c>
    </row>
    <row r="131" spans="1:65" s="2" customFormat="1" ht="16.5" customHeight="1">
      <c r="A131" s="37"/>
      <c r="B131" s="38"/>
      <c r="C131" s="176" t="s">
        <v>236</v>
      </c>
      <c r="D131" s="176" t="s">
        <v>167</v>
      </c>
      <c r="E131" s="177" t="s">
        <v>236</v>
      </c>
      <c r="F131" s="178" t="s">
        <v>4548</v>
      </c>
      <c r="G131" s="179" t="s">
        <v>297</v>
      </c>
      <c r="H131" s="180">
        <v>1</v>
      </c>
      <c r="I131" s="181"/>
      <c r="J131" s="182">
        <f>ROUND(I131*H131,2)</f>
        <v>0</v>
      </c>
      <c r="K131" s="178" t="s">
        <v>21</v>
      </c>
      <c r="L131" s="42"/>
      <c r="M131" s="183" t="s">
        <v>21</v>
      </c>
      <c r="N131" s="184" t="s">
        <v>48</v>
      </c>
      <c r="O131" s="67"/>
      <c r="P131" s="185">
        <f>O131*H131</f>
        <v>0</v>
      </c>
      <c r="Q131" s="185">
        <v>0</v>
      </c>
      <c r="R131" s="185">
        <f>Q131*H131</f>
        <v>0</v>
      </c>
      <c r="S131" s="185">
        <v>0</v>
      </c>
      <c r="T131" s="186">
        <f>S131*H131</f>
        <v>0</v>
      </c>
      <c r="U131" s="37"/>
      <c r="V131" s="37"/>
      <c r="W131" s="37"/>
      <c r="X131" s="37"/>
      <c r="Y131" s="37"/>
      <c r="Z131" s="37"/>
      <c r="AA131" s="37"/>
      <c r="AB131" s="37"/>
      <c r="AC131" s="37"/>
      <c r="AD131" s="37"/>
      <c r="AE131" s="37"/>
      <c r="AR131" s="187" t="s">
        <v>4511</v>
      </c>
      <c r="AT131" s="187" t="s">
        <v>167</v>
      </c>
      <c r="AU131" s="187" t="s">
        <v>87</v>
      </c>
      <c r="AY131" s="20" t="s">
        <v>165</v>
      </c>
      <c r="BE131" s="188">
        <f>IF(N131="základní",J131,0)</f>
        <v>0</v>
      </c>
      <c r="BF131" s="188">
        <f>IF(N131="snížená",J131,0)</f>
        <v>0</v>
      </c>
      <c r="BG131" s="188">
        <f>IF(N131="zákl. přenesená",J131,0)</f>
        <v>0</v>
      </c>
      <c r="BH131" s="188">
        <f>IF(N131="sníž. přenesená",J131,0)</f>
        <v>0</v>
      </c>
      <c r="BI131" s="188">
        <f>IF(N131="nulová",J131,0)</f>
        <v>0</v>
      </c>
      <c r="BJ131" s="20" t="s">
        <v>85</v>
      </c>
      <c r="BK131" s="188">
        <f>ROUND(I131*H131,2)</f>
        <v>0</v>
      </c>
      <c r="BL131" s="20" t="s">
        <v>4511</v>
      </c>
      <c r="BM131" s="187" t="s">
        <v>4549</v>
      </c>
    </row>
    <row r="132" spans="1:65" s="2" customFormat="1" ht="87.75">
      <c r="A132" s="37"/>
      <c r="B132" s="38"/>
      <c r="C132" s="39"/>
      <c r="D132" s="189" t="s">
        <v>174</v>
      </c>
      <c r="E132" s="39"/>
      <c r="F132" s="190" t="s">
        <v>4550</v>
      </c>
      <c r="G132" s="39"/>
      <c r="H132" s="39"/>
      <c r="I132" s="191"/>
      <c r="J132" s="39"/>
      <c r="K132" s="39"/>
      <c r="L132" s="42"/>
      <c r="M132" s="192"/>
      <c r="N132" s="193"/>
      <c r="O132" s="67"/>
      <c r="P132" s="67"/>
      <c r="Q132" s="67"/>
      <c r="R132" s="67"/>
      <c r="S132" s="67"/>
      <c r="T132" s="68"/>
      <c r="U132" s="37"/>
      <c r="V132" s="37"/>
      <c r="W132" s="37"/>
      <c r="X132" s="37"/>
      <c r="Y132" s="37"/>
      <c r="Z132" s="37"/>
      <c r="AA132" s="37"/>
      <c r="AB132" s="37"/>
      <c r="AC132" s="37"/>
      <c r="AD132" s="37"/>
      <c r="AE132" s="37"/>
      <c r="AT132" s="20" t="s">
        <v>174</v>
      </c>
      <c r="AU132" s="20" t="s">
        <v>87</v>
      </c>
    </row>
    <row r="133" spans="1:65" s="2" customFormat="1" ht="39">
      <c r="A133" s="37"/>
      <c r="B133" s="38"/>
      <c r="C133" s="39"/>
      <c r="D133" s="189" t="s">
        <v>372</v>
      </c>
      <c r="E133" s="39"/>
      <c r="F133" s="249" t="s">
        <v>4551</v>
      </c>
      <c r="G133" s="39"/>
      <c r="H133" s="39"/>
      <c r="I133" s="191"/>
      <c r="J133" s="39"/>
      <c r="K133" s="39"/>
      <c r="L133" s="42"/>
      <c r="M133" s="192"/>
      <c r="N133" s="193"/>
      <c r="O133" s="67"/>
      <c r="P133" s="67"/>
      <c r="Q133" s="67"/>
      <c r="R133" s="67"/>
      <c r="S133" s="67"/>
      <c r="T133" s="68"/>
      <c r="U133" s="37"/>
      <c r="V133" s="37"/>
      <c r="W133" s="37"/>
      <c r="X133" s="37"/>
      <c r="Y133" s="37"/>
      <c r="Z133" s="37"/>
      <c r="AA133" s="37"/>
      <c r="AB133" s="37"/>
      <c r="AC133" s="37"/>
      <c r="AD133" s="37"/>
      <c r="AE133" s="37"/>
      <c r="AT133" s="20" t="s">
        <v>372</v>
      </c>
      <c r="AU133" s="20" t="s">
        <v>87</v>
      </c>
    </row>
    <row r="134" spans="1:65" s="13" customFormat="1" ht="22.5">
      <c r="B134" s="196"/>
      <c r="C134" s="197"/>
      <c r="D134" s="189" t="s">
        <v>178</v>
      </c>
      <c r="E134" s="198" t="s">
        <v>21</v>
      </c>
      <c r="F134" s="199" t="s">
        <v>4514</v>
      </c>
      <c r="G134" s="197"/>
      <c r="H134" s="200">
        <v>1</v>
      </c>
      <c r="I134" s="201"/>
      <c r="J134" s="197"/>
      <c r="K134" s="197"/>
      <c r="L134" s="202"/>
      <c r="M134" s="203"/>
      <c r="N134" s="204"/>
      <c r="O134" s="204"/>
      <c r="P134" s="204"/>
      <c r="Q134" s="204"/>
      <c r="R134" s="204"/>
      <c r="S134" s="204"/>
      <c r="T134" s="205"/>
      <c r="AT134" s="206" t="s">
        <v>178</v>
      </c>
      <c r="AU134" s="206" t="s">
        <v>87</v>
      </c>
      <c r="AV134" s="13" t="s">
        <v>87</v>
      </c>
      <c r="AW134" s="13" t="s">
        <v>38</v>
      </c>
      <c r="AX134" s="13" t="s">
        <v>77</v>
      </c>
      <c r="AY134" s="206" t="s">
        <v>165</v>
      </c>
    </row>
    <row r="135" spans="1:65" s="14" customFormat="1" ht="11.25">
      <c r="B135" s="207"/>
      <c r="C135" s="208"/>
      <c r="D135" s="189" t="s">
        <v>178</v>
      </c>
      <c r="E135" s="209" t="s">
        <v>21</v>
      </c>
      <c r="F135" s="210" t="s">
        <v>180</v>
      </c>
      <c r="G135" s="208"/>
      <c r="H135" s="211">
        <v>1</v>
      </c>
      <c r="I135" s="212"/>
      <c r="J135" s="208"/>
      <c r="K135" s="208"/>
      <c r="L135" s="213"/>
      <c r="M135" s="214"/>
      <c r="N135" s="215"/>
      <c r="O135" s="215"/>
      <c r="P135" s="215"/>
      <c r="Q135" s="215"/>
      <c r="R135" s="215"/>
      <c r="S135" s="215"/>
      <c r="T135" s="216"/>
      <c r="AT135" s="217" t="s">
        <v>178</v>
      </c>
      <c r="AU135" s="217" t="s">
        <v>87</v>
      </c>
      <c r="AV135" s="14" t="s">
        <v>172</v>
      </c>
      <c r="AW135" s="14" t="s">
        <v>38</v>
      </c>
      <c r="AX135" s="14" t="s">
        <v>85</v>
      </c>
      <c r="AY135" s="217" t="s">
        <v>165</v>
      </c>
    </row>
    <row r="136" spans="1:65" s="2" customFormat="1" ht="24.2" customHeight="1">
      <c r="A136" s="37"/>
      <c r="B136" s="38"/>
      <c r="C136" s="176" t="s">
        <v>244</v>
      </c>
      <c r="D136" s="176" t="s">
        <v>167</v>
      </c>
      <c r="E136" s="177" t="s">
        <v>244</v>
      </c>
      <c r="F136" s="178" t="s">
        <v>4552</v>
      </c>
      <c r="G136" s="179" t="s">
        <v>297</v>
      </c>
      <c r="H136" s="180">
        <v>1</v>
      </c>
      <c r="I136" s="181"/>
      <c r="J136" s="182">
        <f>ROUND(I136*H136,2)</f>
        <v>0</v>
      </c>
      <c r="K136" s="178" t="s">
        <v>21</v>
      </c>
      <c r="L136" s="42"/>
      <c r="M136" s="183" t="s">
        <v>21</v>
      </c>
      <c r="N136" s="184" t="s">
        <v>48</v>
      </c>
      <c r="O136" s="67"/>
      <c r="P136" s="185">
        <f>O136*H136</f>
        <v>0</v>
      </c>
      <c r="Q136" s="185">
        <v>0</v>
      </c>
      <c r="R136" s="185">
        <f>Q136*H136</f>
        <v>0</v>
      </c>
      <c r="S136" s="185">
        <v>0</v>
      </c>
      <c r="T136" s="186">
        <f>S136*H136</f>
        <v>0</v>
      </c>
      <c r="U136" s="37"/>
      <c r="V136" s="37"/>
      <c r="W136" s="37"/>
      <c r="X136" s="37"/>
      <c r="Y136" s="37"/>
      <c r="Z136" s="37"/>
      <c r="AA136" s="37"/>
      <c r="AB136" s="37"/>
      <c r="AC136" s="37"/>
      <c r="AD136" s="37"/>
      <c r="AE136" s="37"/>
      <c r="AR136" s="187" t="s">
        <v>4511</v>
      </c>
      <c r="AT136" s="187" t="s">
        <v>167</v>
      </c>
      <c r="AU136" s="187" t="s">
        <v>87</v>
      </c>
      <c r="AY136" s="20" t="s">
        <v>165</v>
      </c>
      <c r="BE136" s="188">
        <f>IF(N136="základní",J136,0)</f>
        <v>0</v>
      </c>
      <c r="BF136" s="188">
        <f>IF(N136="snížená",J136,0)</f>
        <v>0</v>
      </c>
      <c r="BG136" s="188">
        <f>IF(N136="zákl. přenesená",J136,0)</f>
        <v>0</v>
      </c>
      <c r="BH136" s="188">
        <f>IF(N136="sníž. přenesená",J136,0)</f>
        <v>0</v>
      </c>
      <c r="BI136" s="188">
        <f>IF(N136="nulová",J136,0)</f>
        <v>0</v>
      </c>
      <c r="BJ136" s="20" t="s">
        <v>85</v>
      </c>
      <c r="BK136" s="188">
        <f>ROUND(I136*H136,2)</f>
        <v>0</v>
      </c>
      <c r="BL136" s="20" t="s">
        <v>4511</v>
      </c>
      <c r="BM136" s="187" t="s">
        <v>4553</v>
      </c>
    </row>
    <row r="137" spans="1:65" s="2" customFormat="1" ht="29.25">
      <c r="A137" s="37"/>
      <c r="B137" s="38"/>
      <c r="C137" s="39"/>
      <c r="D137" s="189" t="s">
        <v>174</v>
      </c>
      <c r="E137" s="39"/>
      <c r="F137" s="190" t="s">
        <v>4554</v>
      </c>
      <c r="G137" s="39"/>
      <c r="H137" s="39"/>
      <c r="I137" s="191"/>
      <c r="J137" s="39"/>
      <c r="K137" s="39"/>
      <c r="L137" s="42"/>
      <c r="M137" s="192"/>
      <c r="N137" s="193"/>
      <c r="O137" s="67"/>
      <c r="P137" s="67"/>
      <c r="Q137" s="67"/>
      <c r="R137" s="67"/>
      <c r="S137" s="67"/>
      <c r="T137" s="68"/>
      <c r="U137" s="37"/>
      <c r="V137" s="37"/>
      <c r="W137" s="37"/>
      <c r="X137" s="37"/>
      <c r="Y137" s="37"/>
      <c r="Z137" s="37"/>
      <c r="AA137" s="37"/>
      <c r="AB137" s="37"/>
      <c r="AC137" s="37"/>
      <c r="AD137" s="37"/>
      <c r="AE137" s="37"/>
      <c r="AT137" s="20" t="s">
        <v>174</v>
      </c>
      <c r="AU137" s="20" t="s">
        <v>87</v>
      </c>
    </row>
    <row r="138" spans="1:65" s="13" customFormat="1" ht="22.5">
      <c r="B138" s="196"/>
      <c r="C138" s="197"/>
      <c r="D138" s="189" t="s">
        <v>178</v>
      </c>
      <c r="E138" s="198" t="s">
        <v>21</v>
      </c>
      <c r="F138" s="199" t="s">
        <v>4514</v>
      </c>
      <c r="G138" s="197"/>
      <c r="H138" s="200">
        <v>1</v>
      </c>
      <c r="I138" s="201"/>
      <c r="J138" s="197"/>
      <c r="K138" s="197"/>
      <c r="L138" s="202"/>
      <c r="M138" s="203"/>
      <c r="N138" s="204"/>
      <c r="O138" s="204"/>
      <c r="P138" s="204"/>
      <c r="Q138" s="204"/>
      <c r="R138" s="204"/>
      <c r="S138" s="204"/>
      <c r="T138" s="205"/>
      <c r="AT138" s="206" t="s">
        <v>178</v>
      </c>
      <c r="AU138" s="206" t="s">
        <v>87</v>
      </c>
      <c r="AV138" s="13" t="s">
        <v>87</v>
      </c>
      <c r="AW138" s="13" t="s">
        <v>38</v>
      </c>
      <c r="AX138" s="13" t="s">
        <v>77</v>
      </c>
      <c r="AY138" s="206" t="s">
        <v>165</v>
      </c>
    </row>
    <row r="139" spans="1:65" s="14" customFormat="1" ht="11.25">
      <c r="B139" s="207"/>
      <c r="C139" s="208"/>
      <c r="D139" s="189" t="s">
        <v>178</v>
      </c>
      <c r="E139" s="209" t="s">
        <v>21</v>
      </c>
      <c r="F139" s="210" t="s">
        <v>180</v>
      </c>
      <c r="G139" s="208"/>
      <c r="H139" s="211">
        <v>1</v>
      </c>
      <c r="I139" s="212"/>
      <c r="J139" s="208"/>
      <c r="K139" s="208"/>
      <c r="L139" s="213"/>
      <c r="M139" s="250"/>
      <c r="N139" s="251"/>
      <c r="O139" s="251"/>
      <c r="P139" s="251"/>
      <c r="Q139" s="251"/>
      <c r="R139" s="251"/>
      <c r="S139" s="251"/>
      <c r="T139" s="252"/>
      <c r="AT139" s="217" t="s">
        <v>178</v>
      </c>
      <c r="AU139" s="217" t="s">
        <v>87</v>
      </c>
      <c r="AV139" s="14" t="s">
        <v>172</v>
      </c>
      <c r="AW139" s="14" t="s">
        <v>38</v>
      </c>
      <c r="AX139" s="14" t="s">
        <v>85</v>
      </c>
      <c r="AY139" s="217" t="s">
        <v>165</v>
      </c>
    </row>
    <row r="140" spans="1:65" s="2" customFormat="1" ht="6.95" customHeight="1">
      <c r="A140" s="37"/>
      <c r="B140" s="50"/>
      <c r="C140" s="51"/>
      <c r="D140" s="51"/>
      <c r="E140" s="51"/>
      <c r="F140" s="51"/>
      <c r="G140" s="51"/>
      <c r="H140" s="51"/>
      <c r="I140" s="51"/>
      <c r="J140" s="51"/>
      <c r="K140" s="51"/>
      <c r="L140" s="42"/>
      <c r="M140" s="37"/>
      <c r="O140" s="37"/>
      <c r="P140" s="37"/>
      <c r="Q140" s="37"/>
      <c r="R140" s="37"/>
      <c r="S140" s="37"/>
      <c r="T140" s="37"/>
      <c r="U140" s="37"/>
      <c r="V140" s="37"/>
      <c r="W140" s="37"/>
      <c r="X140" s="37"/>
      <c r="Y140" s="37"/>
      <c r="Z140" s="37"/>
      <c r="AA140" s="37"/>
      <c r="AB140" s="37"/>
      <c r="AC140" s="37"/>
      <c r="AD140" s="37"/>
      <c r="AE140" s="37"/>
    </row>
  </sheetData>
  <sheetProtection algorithmName="SHA-512" hashValue="bNiGLQ5ymBjH3MoEaVP3C5TGb12NvH1jVF4latEADkpJO4V7sycYmXKKNQqXSlg7gL8N6RRs9CdGaF3S+C7Ybg==" saltValue="HaoBekZj/6kiQ105erP5G6ML/u3sxEXJ+3Ui+Pvl3RLpqeRxfYrMMl3nNULYWh+KOjVFMCWWTC03kIIs1rEK3Q==" spinCount="100000" sheet="1" objects="1" scenarios="1" formatColumns="0" formatRows="0" autoFilter="0"/>
  <autoFilter ref="C85:K139"/>
  <mergeCells count="9">
    <mergeCell ref="E50:H50"/>
    <mergeCell ref="E76:H76"/>
    <mergeCell ref="E78:H78"/>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10</vt:i4>
      </vt:variant>
      <vt:variant>
        <vt:lpstr>Pojmenované oblasti</vt:lpstr>
      </vt:variant>
      <vt:variant>
        <vt:i4>19</vt:i4>
      </vt:variant>
    </vt:vector>
  </HeadingPairs>
  <TitlesOfParts>
    <vt:vector size="29" baseType="lpstr">
      <vt:lpstr>Rekapitulace stavby</vt:lpstr>
      <vt:lpstr>D.1.2 - Stavebně-konstruk...</vt:lpstr>
      <vt:lpstr>D.1.4.1 - Zdravotně techn...</vt:lpstr>
      <vt:lpstr>D.1.4.2 - Vzduchotechnika</vt:lpstr>
      <vt:lpstr>D.1.4.3 - Vytápění a chla...</vt:lpstr>
      <vt:lpstr>D.1.4.4 - Silnoproudá ele...</vt:lpstr>
      <vt:lpstr>D.1.4.5 - Slaboproudá ele...</vt:lpstr>
      <vt:lpstr>D.1.4.6 - MaR</vt:lpstr>
      <vt:lpstr>VN a ON - Vedlejší náklad...</vt:lpstr>
      <vt:lpstr>Pokyny pro vyplnění</vt:lpstr>
      <vt:lpstr>'D.1.2 - Stavebně-konstruk...'!Názvy_tisku</vt:lpstr>
      <vt:lpstr>'D.1.4.1 - Zdravotně techn...'!Názvy_tisku</vt:lpstr>
      <vt:lpstr>'D.1.4.2 - Vzduchotechnika'!Názvy_tisku</vt:lpstr>
      <vt:lpstr>'D.1.4.3 - Vytápění a chla...'!Názvy_tisku</vt:lpstr>
      <vt:lpstr>'D.1.4.4 - Silnoproudá ele...'!Názvy_tisku</vt:lpstr>
      <vt:lpstr>'D.1.4.5 - Slaboproudá ele...'!Názvy_tisku</vt:lpstr>
      <vt:lpstr>'D.1.4.6 - MaR'!Názvy_tisku</vt:lpstr>
      <vt:lpstr>'Rekapitulace stavby'!Názvy_tisku</vt:lpstr>
      <vt:lpstr>'VN a ON - Vedlejší náklad...'!Názvy_tisku</vt:lpstr>
      <vt:lpstr>'D.1.2 - Stavebně-konstruk...'!Oblast_tisku</vt:lpstr>
      <vt:lpstr>'D.1.4.1 - Zdravotně techn...'!Oblast_tisku</vt:lpstr>
      <vt:lpstr>'D.1.4.2 - Vzduchotechnika'!Oblast_tisku</vt:lpstr>
      <vt:lpstr>'D.1.4.3 - Vytápění a chla...'!Oblast_tisku</vt:lpstr>
      <vt:lpstr>'D.1.4.4 - Silnoproudá ele...'!Oblast_tisku</vt:lpstr>
      <vt:lpstr>'D.1.4.5 - Slaboproudá ele...'!Oblast_tisku</vt:lpstr>
      <vt:lpstr>'D.1.4.6 - MaR'!Oblast_tisku</vt:lpstr>
      <vt:lpstr>'Pokyny pro vyplnění'!Oblast_tisku</vt:lpstr>
      <vt:lpstr>'Rekapitulace stavby'!Oblast_tisku</vt:lpstr>
      <vt:lpstr>'VN a ON - Vedlejší náklad...'!Oblast_tisku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Pavel</dc:creator>
  <cp:lastModifiedBy>Benda Jiří Ing.</cp:lastModifiedBy>
  <dcterms:created xsi:type="dcterms:W3CDTF">2025-02-27T14:34:05Z</dcterms:created>
  <dcterms:modified xsi:type="dcterms:W3CDTF">2025-04-04T05:59:52Z</dcterms:modified>
</cp:coreProperties>
</file>