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D.1.1 stavební úp..." sheetId="2" r:id="rId2"/>
    <sheet name="D.1.2 - ostatní a vedlejš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D.1.1 stavební úp...'!$C$123:$K$224</definedName>
    <definedName name="_xlnm.Print_Area" localSheetId="1">'SO 01 - D.1.1 stavební úp...'!$C$4:$J$76,'SO 01 - D.1.1 stavební úp...'!$C$82:$J$105,'SO 01 - D.1.1 stavební úp...'!$C$111:$J$224</definedName>
    <definedName name="_xlnm.Print_Titles" localSheetId="1">'SO 01 - D.1.1 stavební úp...'!$123:$123</definedName>
    <definedName name="_xlnm._FilterDatabase" localSheetId="2" hidden="1">'D.1.2 - ostatní a vedlejš...'!$C$118:$K$127</definedName>
    <definedName name="_xlnm.Print_Area" localSheetId="2">'D.1.2 - ostatní a vedlejš...'!$C$4:$J$76,'D.1.2 - ostatní a vedlejš...'!$C$82:$J$100,'D.1.2 - ostatní a vedlejš...'!$C$106:$J$127</definedName>
    <definedName name="_xlnm.Print_Titles" localSheetId="2">'D.1.2 - ostatní a vedlejš...'!$118:$118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T121"/>
  <c r="R122"/>
  <c r="R121"/>
  <c r="P122"/>
  <c r="P121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2" r="J37"/>
  <c r="J36"/>
  <c i="1" r="AY95"/>
  <c i="2" r="J35"/>
  <c i="1" r="AX95"/>
  <c i="2" r="BI223"/>
  <c r="BH223"/>
  <c r="BG223"/>
  <c r="BF223"/>
  <c r="T223"/>
  <c r="R223"/>
  <c r="P223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L90"/>
  <c r="AM90"/>
  <c r="AM89"/>
  <c r="L89"/>
  <c r="AM87"/>
  <c r="L87"/>
  <c r="L85"/>
  <c r="L84"/>
  <c i="2" r="BK209"/>
  <c r="J222"/>
  <c r="BK208"/>
  <c r="BK163"/>
  <c r="J145"/>
  <c r="J206"/>
  <c r="BK159"/>
  <c r="BK197"/>
  <c r="BK142"/>
  <c r="BK204"/>
  <c r="BK165"/>
  <c i="3" r="BK125"/>
  <c r="J125"/>
  <c i="2" r="J187"/>
  <c r="J204"/>
  <c r="J191"/>
  <c r="J185"/>
  <c r="J177"/>
  <c r="BK203"/>
  <c r="BK146"/>
  <c r="BK187"/>
  <c r="J162"/>
  <c r="BK128"/>
  <c r="J163"/>
  <c r="BK140"/>
  <c r="J194"/>
  <c r="BK196"/>
  <c r="J223"/>
  <c r="BK194"/>
  <c r="J142"/>
  <c r="J197"/>
  <c r="BK139"/>
  <c r="J146"/>
  <c i="3" r="J122"/>
  <c i="2" r="J196"/>
  <c r="BK177"/>
  <c r="BK185"/>
  <c r="BK135"/>
  <c r="BK189"/>
  <c i="1" r="AS94"/>
  <c i="2" r="J140"/>
  <c r="BK173"/>
  <c r="J208"/>
  <c r="J212"/>
  <c r="BK217"/>
  <c r="J203"/>
  <c r="J127"/>
  <c r="J131"/>
  <c r="J195"/>
  <c i="3" r="J127"/>
  <c i="2" r="J189"/>
  <c r="BK223"/>
  <c r="BK127"/>
  <c r="BK195"/>
  <c r="J217"/>
  <c r="BK155"/>
  <c r="J209"/>
  <c r="J175"/>
  <c r="BK131"/>
  <c r="J166"/>
  <c r="BK145"/>
  <c r="J159"/>
  <c i="3" r="BK127"/>
  <c i="2" r="J165"/>
  <c r="J128"/>
  <c r="J200"/>
  <c r="J135"/>
  <c r="BK166"/>
  <c r="BK212"/>
  <c r="BK162"/>
  <c r="J173"/>
  <c r="BK150"/>
  <c r="J139"/>
  <c i="3" r="BK122"/>
  <c i="2" r="J155"/>
  <c r="BK200"/>
  <c r="BK206"/>
  <c r="BK222"/>
  <c r="J150"/>
  <c r="BK191"/>
  <c r="BK175"/>
  <c i="3" r="F35"/>
  <c i="2" l="1" r="T126"/>
  <c r="P221"/>
  <c r="P220"/>
  <c r="P164"/>
  <c r="P211"/>
  <c r="P210"/>
  <c r="BK126"/>
  <c r="J126"/>
  <c r="J98"/>
  <c r="R193"/>
  <c r="BK193"/>
  <c r="J193"/>
  <c r="J100"/>
  <c r="R221"/>
  <c r="R220"/>
  <c r="R164"/>
  <c r="R211"/>
  <c r="R210"/>
  <c r="BK164"/>
  <c r="J164"/>
  <c r="J99"/>
  <c r="BK211"/>
  <c r="J211"/>
  <c r="J102"/>
  <c r="P126"/>
  <c r="P125"/>
  <c r="P124"/>
  <c i="1" r="AU95"/>
  <c i="2" r="P193"/>
  <c r="T221"/>
  <c r="T220"/>
  <c r="T164"/>
  <c r="T211"/>
  <c r="T210"/>
  <c r="R126"/>
  <c r="R125"/>
  <c r="R124"/>
  <c r="T193"/>
  <c r="BK221"/>
  <c r="J221"/>
  <c r="J104"/>
  <c i="3" r="BK124"/>
  <c r="J124"/>
  <c r="J99"/>
  <c r="P124"/>
  <c r="P120"/>
  <c r="P119"/>
  <c i="1" r="AU96"/>
  <c i="3" r="R124"/>
  <c r="R120"/>
  <c r="R119"/>
  <c r="T124"/>
  <c r="T120"/>
  <c r="T119"/>
  <c r="BK121"/>
  <c r="J121"/>
  <c r="J98"/>
  <c i="2" r="BK125"/>
  <c r="J125"/>
  <c r="J97"/>
  <c i="3" r="J89"/>
  <c r="E85"/>
  <c r="F116"/>
  <c i="2" r="BK210"/>
  <c r="J210"/>
  <c r="J101"/>
  <c i="3" r="BE125"/>
  <c i="1" r="BB96"/>
  <c i="3" r="BE122"/>
  <c r="BE127"/>
  <c i="2" r="BE155"/>
  <c r="J89"/>
  <c r="BE140"/>
  <c r="BE163"/>
  <c r="E85"/>
  <c r="BE127"/>
  <c r="BE187"/>
  <c r="BE131"/>
  <c r="BE185"/>
  <c r="BE204"/>
  <c r="BE146"/>
  <c r="BE177"/>
  <c r="BE189"/>
  <c r="BE203"/>
  <c r="BE142"/>
  <c r="BE139"/>
  <c r="BE165"/>
  <c r="BE196"/>
  <c r="BE200"/>
  <c r="BE150"/>
  <c r="BE173"/>
  <c r="BE191"/>
  <c r="BE195"/>
  <c r="BE209"/>
  <c r="BE128"/>
  <c r="BE145"/>
  <c r="BE159"/>
  <c r="BE175"/>
  <c r="BE194"/>
  <c r="BE197"/>
  <c r="BE212"/>
  <c r="BE217"/>
  <c r="F92"/>
  <c r="BE135"/>
  <c r="BE162"/>
  <c r="BE166"/>
  <c r="BE206"/>
  <c r="BE208"/>
  <c r="BE222"/>
  <c r="BE223"/>
  <c r="F34"/>
  <c i="1" r="BA95"/>
  <c i="3" r="F34"/>
  <c i="1" r="BA96"/>
  <c i="2" r="F35"/>
  <c i="1" r="BB95"/>
  <c r="BB94"/>
  <c r="W31"/>
  <c i="3" r="F36"/>
  <c i="1" r="BC96"/>
  <c i="2" r="J34"/>
  <c i="1" r="AW95"/>
  <c i="2" r="F37"/>
  <c i="1" r="BD95"/>
  <c i="3" r="J34"/>
  <c i="1" r="AW96"/>
  <c i="2" r="F36"/>
  <c i="1" r="BC95"/>
  <c i="3" r="F37"/>
  <c i="1" r="BD96"/>
  <c i="2" l="1" r="T125"/>
  <c r="T124"/>
  <c r="BK220"/>
  <c r="J220"/>
  <c r="J103"/>
  <c i="3" r="BK120"/>
  <c r="J120"/>
  <c r="J97"/>
  <c i="2" r="BK124"/>
  <c r="J124"/>
  <c r="J96"/>
  <c i="1" r="AU94"/>
  <c i="2" r="J33"/>
  <c i="1" r="AV95"/>
  <c r="AT95"/>
  <c i="3" r="J33"/>
  <c i="1" r="AV96"/>
  <c r="AT96"/>
  <c r="BC94"/>
  <c r="AY94"/>
  <c i="3" r="F33"/>
  <c i="1" r="AZ96"/>
  <c i="2" r="F33"/>
  <c i="1" r="AZ95"/>
  <c r="BD94"/>
  <c r="W33"/>
  <c r="BA94"/>
  <c r="W30"/>
  <c r="AX94"/>
  <c i="3" l="1" r="BK119"/>
  <c r="J119"/>
  <c r="J96"/>
  <c i="1" r="AZ94"/>
  <c r="AV94"/>
  <c r="AK29"/>
  <c i="2" r="J30"/>
  <c i="1" r="AG95"/>
  <c r="AW94"/>
  <c r="AK30"/>
  <c r="W32"/>
  <c i="2" l="1" r="J39"/>
  <c i="1" r="AN95"/>
  <c i="3" r="J30"/>
  <c i="1" r="AG96"/>
  <c r="W29"/>
  <c r="AT94"/>
  <c i="3" l="1" r="J39"/>
  <c i="1"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<sst xmlns="http://schemas.openxmlformats.org/spreadsheetml/2006/main">
  <si>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</si>
  <si>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</si>
  <si>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</si>
  <si>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</si>
  <si>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</si>
  <si>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{21f72c9d-67ae-4eb3-91e4-077e665958b1}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</si>
  <si>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</si>
  <si>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</si>
  <si>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</si>
  <si>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</si>
  <si>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</si>
  <si>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</si>
  <si>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</si>
  <si>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</si>
  <si>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9/2025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</si>
  <si>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</si>
  <si>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</si>
  <si>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SPŠ Žďár nad Sázavou Strojírenská - Stavební úpravy podlahy části haly - Loď 3</t>
  </si>
  <si>
    <t>KSO:</t>
  </si>
  <si>
    <t>CC-CZ:</t>
  </si>
  <si>
    <t>Místo:</t>
  </si>
  <si>
    <t>Žďár nad Sázavou, Strojírenská</t>
  </si>
  <si>
    <t>Datum:</t>
  </si>
  <si>
    <t>26. 5. 2025</t>
  </si>
  <si>
    <t>Zadavatel:</t>
  </si>
  <si>
    <t>IČ:</t>
  </si>
  <si>
    <t>SPŠ Žďár nad Sázavou</t>
  </si>
  <si>
    <t>DIČ:</t>
  </si>
  <si>
    <t>Uchazeč:</t>
  </si>
  <si>
    <t>Vyplň údaj</t>
  </si>
  <si>
    <t>Projektant:</t>
  </si>
  <si>
    <t>Filip Marek, Brněnská 326/34, Žďár nad Sázavou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</si>
  <si>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</si>
  <si>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</si>
  <si>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</si>
  <si>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</si>
  <si>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</si>
  <si>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</si>
  <si>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</si>
  <si>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</si>
  <si>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</si>
  <si>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</si>
  <si>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</si>
  <si>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</si>
  <si>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</si>
  <si>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</si>
  <si>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</si>
  <si>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</si>
  <si>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</si>
  <si>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</si>
  <si>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</si>
  <si>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</si>
  <si>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</si>
  <si>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</si>
  <si>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</si>
  <si>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</si>
  <si>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</si>
  <si>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</si>
  <si>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</si>
  <si>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</si>
  <si>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</si>
  <si>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</si>
  <si>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</si>
  <si>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</si>
  <si>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</si>
  <si>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</si>
  <si>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</si>
  <si>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</si>
  <si>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</si>
  <si>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</si>
  <si>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</si>
  <si>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</si>
  <si>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</si>
  <si>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</si>
  <si>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</si>
  <si>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</si>
  <si>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</si>
  <si>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</si>
  <si>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</si>
  <si>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</si>
  <si>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</si>
  <si>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D.1.1 stavební úpravy</t>
  </si>
  <si>
    <t>STA</t>
  </si>
  <si>
    <t>1</t>
  </si>
  <si>
    <t>{c1eb3ebe-a03d-4853-818d-f6ebfcd477cc}</t>
  </si>
  <si>
    <t>2</t>
  </si>
  <si>
    <t>D.1.2</t>
  </si>
  <si>
    <t>ostatní a vedlejší náklady</t>
  </si>
  <si>
    <t>{a2f6eea8-4706-4079-b0d9-f04cd224c923}</t>
  </si>
  <si>
    <t>KRYCÍ LIST SOUPISU PRACÍ</t>
  </si>
  <si>
    <t>Objekt:</t>
  </si>
  <si>
    <t>SO 01 - D.1.1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</si>
  <si>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</si>
  <si>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</si>
  <si>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</si>
  <si>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</si>
  <si>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</si>
  <si>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</si>
  <si>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</si>
  <si>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</si>
  <si>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</si>
  <si>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</si>
  <si>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</si>
  <si>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</si>
  <si>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</si>
  <si>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</si>
  <si>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</si>
  <si>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</si>
  <si>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</si>
  <si>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</si>
  <si>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</si>
  <si>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</si>
  <si>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</si>
  <si>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</si>
  <si>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</si>
  <si>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</si>
  <si>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</si>
  <si>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</si>
  <si>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</si>
  <si>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</si>
  <si>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</si>
  <si>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</si>
  <si>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</si>
  <si>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</si>
  <si>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631311112</t>
  </si>
  <si>
    <t>Mazanina tl přes 50 do 80 mm z betonu prostého bez zvýšených nároků na prostředí tř. C 8/10</t>
  </si>
  <si>
    <t>m3</t>
  </si>
  <si>
    <t>4</t>
  </si>
  <si>
    <t>-1979240839</t>
  </si>
  <si>
    <t>631311135</t>
  </si>
  <si>
    <t>Mazanina tl přes 120 do 240 mm z betonu prostého bez zvýšených nároků na prostředí tř. C 20/25</t>
  </si>
  <si>
    <t>-1859901296</t>
  </si>
  <si>
    <t>VV</t>
  </si>
  <si>
    <t>1,77*3*0,15"betonáž bunkru na kovový odpad</t>
  </si>
  <si>
    <t>Součet</t>
  </si>
  <si>
    <t>3</t>
  </si>
  <si>
    <t>631311135RM001</t>
  </si>
  <si>
    <t>Mazanina tl přes 120 do 240 mm z betonu prostého bez zvýšených nároků na prostředí tř. C 20/25 - vyztužená ocelovými vlákny 25 kg/m3,</t>
  </si>
  <si>
    <t>-1915489096</t>
  </si>
  <si>
    <t>P</t>
  </si>
  <si>
    <t>Poznámka k položce:_x000d_
Drátkobetonová deska tl.150mm z betonu C20/25. se vsypem Mastertop 800 v přírodní šedé barvě v množství 4-5kg/m2   _x000d_
 </t>
  </si>
  <si>
    <t>1016,1*0,15</t>
  </si>
  <si>
    <t>631319203</t>
  </si>
  <si>
    <t>Příplatek k mazaninám za přidání ocelových vláken (drátkobeton) pro objemové vyztužení 25 kg/m3</t>
  </si>
  <si>
    <t>-308854054</t>
  </si>
  <si>
    <t>Poznámka k položce:_x000d_
včetně drátků</t>
  </si>
  <si>
    <t>5</t>
  </si>
  <si>
    <t>631362021</t>
  </si>
  <si>
    <t>Výztuž mazanin svařovanými sítěmi Kari</t>
  </si>
  <si>
    <t>t</t>
  </si>
  <si>
    <t>-2022534290</t>
  </si>
  <si>
    <t>632451234</t>
  </si>
  <si>
    <t>Potěr cementový samonivelační litý C25 tl přes 45 do 50 mm</t>
  </si>
  <si>
    <t>m2</t>
  </si>
  <si>
    <t>880637767</t>
  </si>
  <si>
    <t>2,8"mezi kanálem a stěnou</t>
  </si>
  <si>
    <t>7</t>
  </si>
  <si>
    <t>632481213</t>
  </si>
  <si>
    <t>Separační vrstva z PE fólie</t>
  </si>
  <si>
    <t>-360050046</t>
  </si>
  <si>
    <t>Poznámka k položce:_x000d_
včetně pokládky a fólie</t>
  </si>
  <si>
    <t>1016,1*1,10</t>
  </si>
  <si>
    <t>8</t>
  </si>
  <si>
    <t>633121112</t>
  </si>
  <si>
    <t>Povrchová úprava průmyslových podlah pro střední provoz vsypovou směsí s příměsí korundu tl 3 mm</t>
  </si>
  <si>
    <t>2033845149</t>
  </si>
  <si>
    <t>9</t>
  </si>
  <si>
    <t>634112115</t>
  </si>
  <si>
    <t>Obvodová dilatace podlahovým páskem z pěnového PE mezi stěnou a mazaninou nebo potěrem v 150 mm</t>
  </si>
  <si>
    <t>m</t>
  </si>
  <si>
    <t>1306849650</t>
  </si>
  <si>
    <t>(0,3+0,45+0,3)*20"sloupy</t>
  </si>
  <si>
    <t>17,95+66+18,2"zdivo</t>
  </si>
  <si>
    <t>10</t>
  </si>
  <si>
    <t>634662111</t>
  </si>
  <si>
    <t>Výplň dilatačních spar šířky do 10 mm v mazaninách akrylátovým tmelem</t>
  </si>
  <si>
    <t>246607953</t>
  </si>
  <si>
    <t>Poznámka k položce:_x000d_
včetně akrylátu</t>
  </si>
  <si>
    <t>64*5+18,2*14</t>
  </si>
  <si>
    <t>(2,1+2,1)*15</t>
  </si>
  <si>
    <t>11</t>
  </si>
  <si>
    <t>634911124 R001</t>
  </si>
  <si>
    <t xml:space="preserve">Řezání dilatačních spár š 10 mm  v čerstvé betonové mazanině</t>
  </si>
  <si>
    <t>-1037752614</t>
  </si>
  <si>
    <t>635112111</t>
  </si>
  <si>
    <t>Smíšený násyp pod podlahy z hrubého těženého kameniva a škváry</t>
  </si>
  <si>
    <t>-1661176302</t>
  </si>
  <si>
    <t>3*1,78*1,6"zásyp bungru na kovový odpad</t>
  </si>
  <si>
    <t>13</t>
  </si>
  <si>
    <t>777111111</t>
  </si>
  <si>
    <t>Vysátí podkladu před provedením lité podlahy</t>
  </si>
  <si>
    <t>16</t>
  </si>
  <si>
    <t>-1242880648</t>
  </si>
  <si>
    <t>14</t>
  </si>
  <si>
    <t>771151012</t>
  </si>
  <si>
    <t>Samonivelační stěrka podlah pevnosti 20 MPa tl přes 3 do 5 mm</t>
  </si>
  <si>
    <t>-1095961218</t>
  </si>
  <si>
    <t>Ostatní konstrukce a práce, bourání</t>
  </si>
  <si>
    <t>15</t>
  </si>
  <si>
    <t>952901221</t>
  </si>
  <si>
    <t>Vyčištění budov průmyslových objektů při jakékoliv výšce podlaží</t>
  </si>
  <si>
    <t>1795557686</t>
  </si>
  <si>
    <t>961055111</t>
  </si>
  <si>
    <t>Bourání základů ze ŽB</t>
  </si>
  <si>
    <t>-1670342744</t>
  </si>
  <si>
    <t>29,8*0,15"instalační kanál emulze</t>
  </si>
  <si>
    <t>2,11*0,15"instalační kanál elektro</t>
  </si>
  <si>
    <t>3*0,42*0,15"šachta vzduch</t>
  </si>
  <si>
    <t>(2*1,75+2,07+0,69+0,81+0,56+0,72+2*0,39+0,41+0,68+0,81+0,96+0,35+11,97+0,38+0,38+4,32+8,24+2,09+3,6+6,78+0,35+2,02+6+1,84+5,16+6,39+9,14)*0,15"základ</t>
  </si>
  <si>
    <t>(1,75+1,4+1,18+26,75+7,98+15*0,0144)*0,15"základ</t>
  </si>
  <si>
    <t>17</t>
  </si>
  <si>
    <t>965042121</t>
  </si>
  <si>
    <t>Bourání podkladů pod dlažby nebo mazanin betonových nebo z litého asfaltu tl do 100 mm pl do 1 m2</t>
  </si>
  <si>
    <t>-434467974</t>
  </si>
  <si>
    <t>18,2*0,04"beton mezi kanálem a stěnou</t>
  </si>
  <si>
    <t>18</t>
  </si>
  <si>
    <t>965042141</t>
  </si>
  <si>
    <t>Bourání podkladů pod dlažby nebo mazanin betonových nebo z litého asfaltu tl do 100 mm pl přes 4 m2</t>
  </si>
  <si>
    <t>-399054558</t>
  </si>
  <si>
    <t>135*0,04"asfaltová plocha nalitá na stávající podlaze</t>
  </si>
  <si>
    <t>19</t>
  </si>
  <si>
    <t>965061631</t>
  </si>
  <si>
    <t>Bourání dlažeb z dřevěných špalíků osazených do písku pl přes 1 m2</t>
  </si>
  <si>
    <t>1405458414</t>
  </si>
  <si>
    <t>1158+11,5</t>
  </si>
  <si>
    <t>-29,8"instalační kanál emulze</t>
  </si>
  <si>
    <t>-2,11"instalační kanál elektro</t>
  </si>
  <si>
    <t>-3*0,42"šachta vzduch</t>
  </si>
  <si>
    <t>-(2*1,75+2,07+0,69+0,81+0,56+0,72+2*0,39+0,41+0,68+0,81+0,96+0,35+11,97+0,38+0,38+4,32+8,24+2,09+3,6+6,78+0,35+2,02+6+1,84+5,16+6,39+9,14+1,75)"základ</t>
  </si>
  <si>
    <t>-(1,4+1,18+26,75+7,98+15*0,0144)"základ</t>
  </si>
  <si>
    <t>20</t>
  </si>
  <si>
    <t>965082923</t>
  </si>
  <si>
    <t>Odstranění násypů pod podlahami tl do 100 mm pl přes 2 m2</t>
  </si>
  <si>
    <t>-1629536607</t>
  </si>
  <si>
    <t>1016,054*0,1</t>
  </si>
  <si>
    <t>976085211</t>
  </si>
  <si>
    <t>Vybourání kanalizačních rámů včetně poklopů nebo mříží pl do 0,3 m2</t>
  </si>
  <si>
    <t>kus</t>
  </si>
  <si>
    <t>-19771112</t>
  </si>
  <si>
    <t>25"poklopy kanálů vzduch, elektro</t>
  </si>
  <si>
    <t>22</t>
  </si>
  <si>
    <t>977312113</t>
  </si>
  <si>
    <t>Řezání stávajících betonových mazanin vyztužených hl do 150 mm</t>
  </si>
  <si>
    <t>759318306</t>
  </si>
  <si>
    <t>62,3+16,7"zarovnání stávající podlahy</t>
  </si>
  <si>
    <t>23</t>
  </si>
  <si>
    <t>777111121</t>
  </si>
  <si>
    <t>Ruční broušení podkladu před provedením lité podlahy</t>
  </si>
  <si>
    <t>486808855</t>
  </si>
  <si>
    <t>15"ruční dokončovací práce, rohy...</t>
  </si>
  <si>
    <t>997</t>
  </si>
  <si>
    <t>Doprava suti a vybouraných hmot</t>
  </si>
  <si>
    <t>24</t>
  </si>
  <si>
    <t>997013111</t>
  </si>
  <si>
    <t>Vnitrostaveništní doprava suti a vybouraných hmot pro budovy v do 6 m</t>
  </si>
  <si>
    <t>1664303048</t>
  </si>
  <si>
    <t>25</t>
  </si>
  <si>
    <t>997013219</t>
  </si>
  <si>
    <t>Příplatek k vnitrostaveništní dopravě suti a vybouraných hmot za zvětšenou dopravu suti ZKD 10 m</t>
  </si>
  <si>
    <t>440704805</t>
  </si>
  <si>
    <t>26</t>
  </si>
  <si>
    <t>997013501</t>
  </si>
  <si>
    <t>Odvoz suti a vybouraných hmot na skládku nebo meziskládku do 1 km se složením</t>
  </si>
  <si>
    <t>-2093972155</t>
  </si>
  <si>
    <t>27</t>
  </si>
  <si>
    <t>997013509</t>
  </si>
  <si>
    <t>Příplatek k odvozu suti a vybouraných hmot na skládku ZKD 1 km přes 1 km</t>
  </si>
  <si>
    <t>1768067359</t>
  </si>
  <si>
    <t>Poznámka k položce:_x000d_
odvoz na skládku</t>
  </si>
  <si>
    <t>212,155*20 'Přepočtené koeficientem množství</t>
  </si>
  <si>
    <t>28</t>
  </si>
  <si>
    <t>997013509r001</t>
  </si>
  <si>
    <t>2134106520</t>
  </si>
  <si>
    <t>Poznámka k položce:_x000d_
odvoz do spalovny</t>
  </si>
  <si>
    <t>71,124*90 'Přepočtené koeficientem množství</t>
  </si>
  <si>
    <t>29</t>
  </si>
  <si>
    <t>997013511</t>
  </si>
  <si>
    <t>Odvoz suti a vybouraných hmot z meziskládky na skládku do 1 km s naložením a se složením</t>
  </si>
  <si>
    <t>-1753968278</t>
  </si>
  <si>
    <t>30</t>
  </si>
  <si>
    <t>997013602</t>
  </si>
  <si>
    <t>Poplatek za uložení na skládce (skládkovné) stavebního odpadu železobetonového kód odpadu 17 01 01</t>
  </si>
  <si>
    <t>-1880961027</t>
  </si>
  <si>
    <t>55,24+1,602</t>
  </si>
  <si>
    <t>31</t>
  </si>
  <si>
    <t>997013655</t>
  </si>
  <si>
    <t>Poplatek za uložení na skládce (skládkovné) zeminy a kamení kód odpadu 17 05 04</t>
  </si>
  <si>
    <t>-1753268027</t>
  </si>
  <si>
    <t>Poznámka k položce:_x000d_
podkladní písek</t>
  </si>
  <si>
    <t>32</t>
  </si>
  <si>
    <t>997013847</t>
  </si>
  <si>
    <t>Poplatek za uložení na skládce (skládkovné) odpadu asfaltového s dehtem kód odpadu 17 03 01</t>
  </si>
  <si>
    <t>459371566</t>
  </si>
  <si>
    <t>33</t>
  </si>
  <si>
    <t>997013847R001</t>
  </si>
  <si>
    <t>Poplatek za skladku -nebezpečný odpad-spalovna-kód 17 09 03</t>
  </si>
  <si>
    <t>54578224</t>
  </si>
  <si>
    <t>PSV</t>
  </si>
  <si>
    <t>Práce a dodávky PSV</t>
  </si>
  <si>
    <t>767</t>
  </si>
  <si>
    <t>Konstrukce zámečnické</t>
  </si>
  <si>
    <t>34</t>
  </si>
  <si>
    <t>767996701</t>
  </si>
  <si>
    <t>Demontáž atypických zámečnických konstrukcí řezáním hm jednotlivých dílů do 50 kg</t>
  </si>
  <si>
    <t>kg</t>
  </si>
  <si>
    <t>244773539</t>
  </si>
  <si>
    <t xml:space="preserve">Poznámka k položce:_x000d_
včetně ocelových kotev </t>
  </si>
  <si>
    <t>(0,16*(37+4,15+3,5+12,7+8+2+3,52))*2,76*2"instalační kanál 2,76kg/m2</t>
  </si>
  <si>
    <t>(0,16*(2+2+2+2,1+1,87+1,12+1,12+1,32+0,64*23))*2,76*2"rámy šachet</t>
  </si>
  <si>
    <t>35</t>
  </si>
  <si>
    <t>767996702</t>
  </si>
  <si>
    <t>Demontáž atypických zámečnických konstrukcí řezáním hm jednotlivých dílů přes 50 do 100kg</t>
  </si>
  <si>
    <t>-1759686542</t>
  </si>
  <si>
    <t>(0,2*(37+4,15+3,5+12,7+8+2+3,52))*41,35"zakrytí instalační kanál 41,35kg/m2</t>
  </si>
  <si>
    <t>M</t>
  </si>
  <si>
    <t>Práce a dodávky M</t>
  </si>
  <si>
    <t>21-M</t>
  </si>
  <si>
    <t>Elektromontáže</t>
  </si>
  <si>
    <t>36</t>
  </si>
  <si>
    <t>210220391RM001</t>
  </si>
  <si>
    <t>Montáž ochranné trubky</t>
  </si>
  <si>
    <t>64</t>
  </si>
  <si>
    <t>1848912184</t>
  </si>
  <si>
    <t>37</t>
  </si>
  <si>
    <t>FRK.19132110R</t>
  </si>
  <si>
    <t>Ochranné trubky pro kabely, ohebné, červená,vnitřní průměr 50mm</t>
  </si>
  <si>
    <t>128</t>
  </si>
  <si>
    <t>-185756717</t>
  </si>
  <si>
    <t>Poznámka k položce:_x000d_
Je ohebná kabelová chránička z PE v červené barvě, bezhalogenová, v sendvičové konstrukci, vně vlnitá, uvnitř s černou izolací, na jedné straně s nasazenou oboustrannou násuvnou spojkou (těsná proti vnikání písku). Tato kabelová chránička se používá jako ochranná nebo prázdná trubka, pro velká namáhání tlakem, např. pod silnicí, parkovištěm, v půdě atd. Speciální oboustranné násuvné spojky spojují trubky s utěsněním proti vnikání písku (SD). S profilovým těsnícím kroužkem WD je dosaženo vodotěsného spoje do 0,5 bar. Kabuflex(R) R se standardně dodává se zatahovací šňůrou. Hlavní výhodou je vysoká pevnost v tlaku. Absence halogenů dle EN 50642. Oblast použití: do země.</t>
  </si>
  <si>
    <t>D.1.2 - ostatní a vedlejší náklady</t>
  </si>
  <si>
    <t>VRN - Vedlejší rozpočtové náklady</t>
  </si>
  <si>
    <t xml:space="preserve">    VRN3 - Zařízení staveniště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</si>
  <si>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</si>
  <si>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</si>
  <si>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</si>
  <si>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</si>
  <si>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</si>
  <si>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</si>
  <si>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soubor</t>
  </si>
  <si>
    <t>1024</t>
  </si>
  <si>
    <t>549034178</t>
  </si>
  <si>
    <t xml:space="preserve">Poznámka k položce:_x000d_
zřízení, provoz, odstranění_x000d_
zabezbečení stavby </t>
  </si>
  <si>
    <t>VRN9</t>
  </si>
  <si>
    <t>Ostatní náklady</t>
  </si>
  <si>
    <t>HZS1292</t>
  </si>
  <si>
    <t>Hodinová zúčtovací sazba stavební dělník</t>
  </si>
  <si>
    <t>hod</t>
  </si>
  <si>
    <t>512</t>
  </si>
  <si>
    <t>2137682753</t>
  </si>
  <si>
    <t>Poznámka k položce:_x000d_
vyklizení stávajícíh řešených prostor, pomocné práce</t>
  </si>
  <si>
    <t>HZS3212r</t>
  </si>
  <si>
    <t>koordinace s provozem školy v rámcí budoucího rozmístění strojů, účast na kontrolních dnech</t>
  </si>
  <si>
    <t>-567846236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</si>
</sst>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9/2025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SPŠ Žďár nad Sázavou Strojírenská - Stavební úpravy podlahy části haly - Loď 3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Žďár nad Sázavou, Strojírenská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26. 5. 2025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SPŠ Žďár nad Sázavou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Filip Marek, Brněnská 326/34, Žďár nad Sázavou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25.6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Filip Marek, Brněnská 326/34, Žďár nad Sázavou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D.1.1 stavební úp...'!J30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 01 - D.1.1 stavební úp...'!P124</f>
        <v>0</v>
      </c>
      <c r="AV95" s="127">
        <f>'SO 01 - D.1.1 stavební úp...'!J33</f>
        <v>0</v>
      </c>
      <c r="AW95" s="127">
        <f>'SO 01 - D.1.1 stavební úp...'!J34</f>
        <v>0</v>
      </c>
      <c r="AX95" s="127">
        <f>'SO 01 - D.1.1 stavební úp...'!J35</f>
        <v>0</v>
      </c>
      <c r="AY95" s="127">
        <f>'SO 01 - D.1.1 stavební úp...'!J36</f>
        <v>0</v>
      </c>
      <c r="AZ95" s="127">
        <f>'SO 01 - D.1.1 stavební úp...'!F33</f>
        <v>0</v>
      </c>
      <c r="BA95" s="127">
        <f>'SO 01 - D.1.1 stavební úp...'!F34</f>
        <v>0</v>
      </c>
      <c r="BB95" s="127">
        <f>'SO 01 - D.1.1 stavební úp...'!F35</f>
        <v>0</v>
      </c>
      <c r="BC95" s="127">
        <f>'SO 01 - D.1.1 stavební úp...'!F36</f>
        <v>0</v>
      </c>
      <c r="BD95" s="129">
        <f>'SO 01 - D.1.1 stavební úp...'!F37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'D.1.2 - ostatní a vedlejš...'!J30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31">
        <v>0</v>
      </c>
      <c r="AT96" s="132">
        <f>ROUND(SUM(AV96:AW96),2)</f>
        <v>0</v>
      </c>
      <c r="AU96" s="133">
        <f>'D.1.2 - ostatní a vedlejš...'!P119</f>
        <v>0</v>
      </c>
      <c r="AV96" s="132">
        <f>'D.1.2 - ostatní a vedlejš...'!J33</f>
        <v>0</v>
      </c>
      <c r="AW96" s="132">
        <f>'D.1.2 - ostatní a vedlejš...'!J34</f>
        <v>0</v>
      </c>
      <c r="AX96" s="132">
        <f>'D.1.2 - ostatní a vedlejš...'!J35</f>
        <v>0</v>
      </c>
      <c r="AY96" s="132">
        <f>'D.1.2 - ostatní a vedlejš...'!J36</f>
        <v>0</v>
      </c>
      <c r="AZ96" s="132">
        <f>'D.1.2 - ostatní a vedlejš...'!F33</f>
        <v>0</v>
      </c>
      <c r="BA96" s="132">
        <f>'D.1.2 - ostatní a vedlejš...'!F34</f>
        <v>0</v>
      </c>
      <c r="BB96" s="132">
        <f>'D.1.2 - ostatní a vedlejš...'!F35</f>
        <v>0</v>
      </c>
      <c r="BC96" s="132">
        <f>'D.1.2 - ostatní a vedlejš...'!F36</f>
        <v>0</v>
      </c>
      <c r="BD96" s="134">
        <f>'D.1.2 - ostatní a vedlejš...'!F37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mcY2hzNPyERpKiYO8apUi8GWtinGDVWKk9R5ImS39OzGS1hA85y5MW9dO6jZ1ql8955GQOeuyFm6p+AGgdLs2w==" hashValue="sdlcjFeH07LUCcaNuFr5cEEF4dtO0yP2klHwxyUm0T4kHKQa/a5HxJASpVSgOtGX8zGN45kX6dJwXg0DpsFIL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D.1.1 stavební úp...'!C2" display="/"/>
    <hyperlink ref="A96" location="'D.1.2 - ostatní a vedlej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SPŠ Žďár nad Sázavou Strojírenská - Stavební úpravy podlahy části haly - Loď 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26. 5. 2025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ROUND((SUM(BE124:BE224)),  2)</f>
        <v>0</v>
      </c>
      <c r="G33" s="37"/>
      <c r="H33" s="37"/>
      <c r="I33" s="154">
        <v>0.20999999999999999</v>
      </c>
      <c r="J33" s="153">
        <f>ROUND(((SUM(BE124:BE224))*I33),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ROUND((SUM(BF124:BF224)),  2)</f>
        <v>0</v>
      </c>
      <c r="G34" s="37"/>
      <c r="H34" s="37"/>
      <c r="I34" s="154">
        <v>0.12</v>
      </c>
      <c r="J34" s="153">
        <f>ROUND(((SUM(BF124:BF224))*I34),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ROUND((SUM(BG124:BG224)),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ROUND((SUM(BH124:BH224)),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ROUND((SUM(BI124:BI224)),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SPŠ Žďár nad Sázavou Strojírenská - Stavební úpravy podlahy části haly - Loď 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D.1.1 stavební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Sázavou, Strojírenská</v>
      </c>
      <c r="G89" s="39"/>
      <c r="H89" s="39"/>
      <c r="I89" s="31" t="s">
        <v>22</v>
      </c>
      <c r="J89" s="78" t="str">
        <f>IF(J12="","",J12)</f>
        <v>26. 5. 2025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SPŠ Žďár nad Sázavou</v>
      </c>
      <c r="G91" s="39"/>
      <c r="H91" s="39"/>
      <c r="I91" s="31" t="s">
        <v>30</v>
      </c>
      <c r="J91" s="35" t="str">
        <f>E21</f>
        <v>Filip Marek, Brněnská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Žďár nad Sázavou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J164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100</v>
      </c>
      <c r="E100" s="187"/>
      <c r="F100" s="187"/>
      <c r="G100" s="187"/>
      <c r="H100" s="187"/>
      <c r="I100" s="187"/>
      <c r="J100" s="188">
        <f>J193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101</v>
      </c>
      <c r="E101" s="181"/>
      <c r="F101" s="181"/>
      <c r="G101" s="181"/>
      <c r="H101" s="181"/>
      <c r="I101" s="181"/>
      <c r="J101" s="182">
        <f>J210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102</v>
      </c>
      <c r="E102" s="187"/>
      <c r="F102" s="187"/>
      <c r="G102" s="187"/>
      <c r="H102" s="187"/>
      <c r="I102" s="187"/>
      <c r="J102" s="188">
        <f>J211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103</v>
      </c>
      <c r="E103" s="181"/>
      <c r="F103" s="181"/>
      <c r="G103" s="181"/>
      <c r="H103" s="181"/>
      <c r="I103" s="181"/>
      <c r="J103" s="182">
        <f>J220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104</v>
      </c>
      <c r="E104" s="187"/>
      <c r="F104" s="187"/>
      <c r="G104" s="187"/>
      <c r="H104" s="187"/>
      <c r="I104" s="187"/>
      <c r="J104" s="188">
        <f>J221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105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6.25" customHeight="1">
      <c r="A114" s="37"/>
      <c r="B114" s="38"/>
      <c r="C114" s="39"/>
      <c r="D114" s="39"/>
      <c r="E114" s="173" t="str">
        <f>E7</f>
        <v>SPŠ Žďár nad Sázavou Strojírenská - Stavební úpravy podlahy části haly - Loď 3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90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01 - D.1.1 stavební úpravy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Žďár nad Sázavou, Strojírenská</v>
      </c>
      <c r="G118" s="39"/>
      <c r="H118" s="39"/>
      <c r="I118" s="31" t="s">
        <v>22</v>
      </c>
      <c r="J118" s="78" t="str">
        <f>IF(J12="","",J12)</f>
        <v>26. 5. 2025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40.05" customHeight="1">
      <c r="A120" s="37"/>
      <c r="B120" s="38"/>
      <c r="C120" s="31" t="s">
        <v>24</v>
      </c>
      <c r="D120" s="39"/>
      <c r="E120" s="39"/>
      <c r="F120" s="26" t="str">
        <f>E15</f>
        <v>SPŠ Žďár nad Sázavou</v>
      </c>
      <c r="G120" s="39"/>
      <c r="H120" s="39"/>
      <c r="I120" s="31" t="s">
        <v>30</v>
      </c>
      <c r="J120" s="35" t="str">
        <f>E21</f>
        <v>Filip Marek, Brněnská 326/34, Žďár nad Sázavou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33</v>
      </c>
      <c r="J121" s="35" t="str">
        <f>E24</f>
        <v>Filip Marek, Brněnská 326/34, Žďár nad Sázavou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106</v>
      </c>
      <c r="D123" s="193" t="s">
        <v>60</v>
      </c>
      <c r="E123" s="193" t="s">
        <v>56</v>
      </c>
      <c r="F123" s="193" t="s">
        <v>57</v>
      </c>
      <c r="G123" s="193" t="s">
        <v>107</v>
      </c>
      <c r="H123" s="193" t="s">
        <v>108</v>
      </c>
      <c r="I123" s="193" t="s">
        <v>109</v>
      </c>
      <c r="J123" s="194" t="s">
        <v>94</v>
      </c>
      <c r="K123" s="195" t="s">
        <v>110</v>
      </c>
      <c r="L123" s="196"/>
      <c r="M123" s="99" t="s">
        <v>1</v>
      </c>
      <c r="N123" s="100" t="s">
        <v>39</v>
      </c>
      <c r="O123" s="100" t="s">
        <v>111</v>
      </c>
      <c r="P123" s="100" t="s">
        <v>112</v>
      </c>
      <c r="Q123" s="100" t="s">
        <v>113</v>
      </c>
      <c r="R123" s="100" t="s">
        <v>114</v>
      </c>
      <c r="S123" s="100" t="s">
        <v>115</v>
      </c>
      <c r="T123" s="101" t="s">
        <v>116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117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P125+P210+P220</f>
        <v>0</v>
      </c>
      <c r="Q124" s="103"/>
      <c r="R124" s="199">
        <f>R125+R210+R220</f>
        <v>0.055199999999999999</v>
      </c>
      <c r="S124" s="103"/>
      <c r="T124" s="200">
        <f>T125+T210+T220</f>
        <v>283.27927499999998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74</v>
      </c>
      <c r="AU124" s="16" t="s">
        <v>96</v>
      </c>
      <c r="BK124" s="201">
        <f>BK125+BK210+BK220</f>
        <v>0</v>
      </c>
    </row>
    <row r="125" s="12" customFormat="1" ht="25.92" customHeight="1">
      <c r="A125" s="12"/>
      <c r="B125" s="202"/>
      <c r="C125" s="203"/>
      <c r="D125" s="204" t="s">
        <v>74</v>
      </c>
      <c r="E125" s="205" t="s">
        <v>118</v>
      </c>
      <c r="F125" s="205" t="s">
        <v>119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P126+P164+P193</f>
        <v>0</v>
      </c>
      <c r="Q125" s="210"/>
      <c r="R125" s="211">
        <f>R126+R164+R193</f>
        <v>0</v>
      </c>
      <c r="S125" s="210"/>
      <c r="T125" s="212">
        <f>T126+T164+T193</f>
        <v>282.69317999999998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75</v>
      </c>
      <c r="AY125" s="213" t="s">
        <v>120</v>
      </c>
      <c r="BK125" s="215">
        <f>BK126+BK164+BK193</f>
        <v>0</v>
      </c>
    </row>
    <row r="126" s="12" customFormat="1" ht="22.8" customHeight="1">
      <c r="A126" s="12"/>
      <c r="B126" s="202"/>
      <c r="C126" s="203"/>
      <c r="D126" s="204" t="s">
        <v>74</v>
      </c>
      <c r="E126" s="216" t="s">
        <v>121</v>
      </c>
      <c r="F126" s="216" t="s">
        <v>122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SUM(P127:P163)</f>
        <v>0</v>
      </c>
      <c r="Q126" s="210"/>
      <c r="R126" s="211">
        <f>SUM(R127:R163)</f>
        <v>0</v>
      </c>
      <c r="S126" s="210"/>
      <c r="T126" s="212">
        <f>SUM(T127:T163)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74</v>
      </c>
      <c r="AU126" s="214" t="s">
        <v>83</v>
      </c>
      <c r="AY126" s="213" t="s">
        <v>120</v>
      </c>
      <c r="BK126" s="215">
        <f>SUM(BK127:BK163)</f>
        <v>0</v>
      </c>
    </row>
    <row r="127" s="2" customFormat="1" ht="33" customHeight="1">
      <c r="A127" s="37"/>
      <c r="B127" s="38"/>
      <c r="C127" s="218" t="s">
        <v>83</v>
      </c>
      <c r="D127" s="218" t="s">
        <v>123</v>
      </c>
      <c r="E127" s="219" t="s">
        <v>124</v>
      </c>
      <c r="F127" s="220" t="s">
        <v>125</v>
      </c>
      <c r="G127" s="221" t="s">
        <v>126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127</v>
      </c>
      <c r="AT127" s="230" t="s">
        <v>123</v>
      </c>
      <c r="AU127" s="230" t="s">
        <v>85</v>
      </c>
      <c r="AY127" s="16" t="s">
        <v>120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127</v>
      </c>
      <c r="BM127" s="230" t="s">
        <v>128</v>
      </c>
    </row>
    <row r="128" s="2" customFormat="1" ht="33" customHeight="1">
      <c r="A128" s="37"/>
      <c r="B128" s="38"/>
      <c r="C128" s="218" t="s">
        <v>85</v>
      </c>
      <c r="D128" s="218" t="s">
        <v>123</v>
      </c>
      <c r="E128" s="219" t="s">
        <v>129</v>
      </c>
      <c r="F128" s="220" t="s">
        <v>130</v>
      </c>
      <c r="G128" s="221" t="s">
        <v>126</v>
      </c>
      <c r="H128" s="222">
        <v>0.79700000000000004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40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127</v>
      </c>
      <c r="AT128" s="230" t="s">
        <v>123</v>
      </c>
      <c r="AU128" s="230" t="s">
        <v>85</v>
      </c>
      <c r="AY128" s="16" t="s">
        <v>120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127</v>
      </c>
      <c r="BM128" s="230" t="s">
        <v>131</v>
      </c>
    </row>
    <row r="129" s="13" customFormat="1">
      <c r="A129" s="13"/>
      <c r="B129" s="232"/>
      <c r="C129" s="233"/>
      <c r="D129" s="234" t="s">
        <v>132</v>
      </c>
      <c r="E129" s="235" t="s">
        <v>1</v>
      </c>
      <c r="F129" s="236" t="s">
        <v>133</v>
      </c>
      <c r="G129" s="233"/>
      <c r="H129" s="237">
        <v>0.79700000000000004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132</v>
      </c>
      <c r="AU129" s="243" t="s">
        <v>85</v>
      </c>
      <c r="AV129" s="13" t="s">
        <v>85</v>
      </c>
      <c r="AW129" s="13" t="s">
        <v>32</v>
      </c>
      <c r="AX129" s="13" t="s">
        <v>75</v>
      </c>
      <c r="AY129" s="243" t="s">
        <v>120</v>
      </c>
    </row>
    <row r="130" s="14" customFormat="1">
      <c r="A130" s="14"/>
      <c r="B130" s="244"/>
      <c r="C130" s="245"/>
      <c r="D130" s="234" t="s">
        <v>132</v>
      </c>
      <c r="E130" s="246" t="s">
        <v>1</v>
      </c>
      <c r="F130" s="247" t="s">
        <v>134</v>
      </c>
      <c r="G130" s="245"/>
      <c r="H130" s="248">
        <v>0.79700000000000004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132</v>
      </c>
      <c r="AU130" s="254" t="s">
        <v>85</v>
      </c>
      <c r="AV130" s="14" t="s">
        <v>127</v>
      </c>
      <c r="AW130" s="14" t="s">
        <v>32</v>
      </c>
      <c r="AX130" s="14" t="s">
        <v>83</v>
      </c>
      <c r="AY130" s="254" t="s">
        <v>120</v>
      </c>
    </row>
    <row r="131" s="2" customFormat="1" ht="37.8" customHeight="1">
      <c r="A131" s="37"/>
      <c r="B131" s="38"/>
      <c r="C131" s="218" t="s">
        <v>135</v>
      </c>
      <c r="D131" s="218" t="s">
        <v>123</v>
      </c>
      <c r="E131" s="219" t="s">
        <v>136</v>
      </c>
      <c r="F131" s="220" t="s">
        <v>137</v>
      </c>
      <c r="G131" s="221" t="s">
        <v>126</v>
      </c>
      <c r="H131" s="222">
        <v>152.41499999999999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40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127</v>
      </c>
      <c r="AT131" s="230" t="s">
        <v>123</v>
      </c>
      <c r="AU131" s="230" t="s">
        <v>85</v>
      </c>
      <c r="AY131" s="16" t="s">
        <v>120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127</v>
      </c>
      <c r="BM131" s="230" t="s">
        <v>138</v>
      </c>
    </row>
    <row r="132" s="2" customFormat="1">
      <c r="A132" s="37"/>
      <c r="B132" s="38"/>
      <c r="C132" s="39"/>
      <c r="D132" s="234" t="s">
        <v>139</v>
      </c>
      <c r="E132" s="39"/>
      <c r="F132" s="255" t="s">
        <v>140</v>
      </c>
      <c r="G132" s="39"/>
      <c r="H132" s="39"/>
      <c r="I132" s="256"/>
      <c r="J132" s="39"/>
      <c r="K132" s="39"/>
      <c r="L132" s="43"/>
      <c r="M132" s="257"/>
      <c r="N132" s="258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139</v>
      </c>
      <c r="AU132" s="16" t="s">
        <v>85</v>
      </c>
    </row>
    <row r="133" s="13" customFormat="1">
      <c r="A133" s="13"/>
      <c r="B133" s="232"/>
      <c r="C133" s="233"/>
      <c r="D133" s="234" t="s">
        <v>132</v>
      </c>
      <c r="E133" s="235" t="s">
        <v>1</v>
      </c>
      <c r="F133" s="236" t="s">
        <v>141</v>
      </c>
      <c r="G133" s="233"/>
      <c r="H133" s="237">
        <v>152.41499999999999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132</v>
      </c>
      <c r="AU133" s="243" t="s">
        <v>85</v>
      </c>
      <c r="AV133" s="13" t="s">
        <v>85</v>
      </c>
      <c r="AW133" s="13" t="s">
        <v>32</v>
      </c>
      <c r="AX133" s="13" t="s">
        <v>75</v>
      </c>
      <c r="AY133" s="243" t="s">
        <v>120</v>
      </c>
    </row>
    <row r="134" s="14" customFormat="1">
      <c r="A134" s="14"/>
      <c r="B134" s="244"/>
      <c r="C134" s="245"/>
      <c r="D134" s="234" t="s">
        <v>132</v>
      </c>
      <c r="E134" s="246" t="s">
        <v>1</v>
      </c>
      <c r="F134" s="247" t="s">
        <v>134</v>
      </c>
      <c r="G134" s="245"/>
      <c r="H134" s="248">
        <v>152.41499999999999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132</v>
      </c>
      <c r="AU134" s="254" t="s">
        <v>85</v>
      </c>
      <c r="AV134" s="14" t="s">
        <v>127</v>
      </c>
      <c r="AW134" s="14" t="s">
        <v>32</v>
      </c>
      <c r="AX134" s="14" t="s">
        <v>83</v>
      </c>
      <c r="AY134" s="254" t="s">
        <v>120</v>
      </c>
    </row>
    <row r="135" s="2" customFormat="1" ht="33" customHeight="1">
      <c r="A135" s="37"/>
      <c r="B135" s="38"/>
      <c r="C135" s="218" t="s">
        <v>127</v>
      </c>
      <c r="D135" s="218" t="s">
        <v>123</v>
      </c>
      <c r="E135" s="219" t="s">
        <v>142</v>
      </c>
      <c r="F135" s="220" t="s">
        <v>143</v>
      </c>
      <c r="G135" s="221" t="s">
        <v>126</v>
      </c>
      <c r="H135" s="222">
        <v>152.41499999999999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40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127</v>
      </c>
      <c r="AT135" s="230" t="s">
        <v>123</v>
      </c>
      <c r="AU135" s="230" t="s">
        <v>85</v>
      </c>
      <c r="AY135" s="16" t="s">
        <v>120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127</v>
      </c>
      <c r="BM135" s="230" t="s">
        <v>144</v>
      </c>
    </row>
    <row r="136" s="2" customFormat="1">
      <c r="A136" s="37"/>
      <c r="B136" s="38"/>
      <c r="C136" s="39"/>
      <c r="D136" s="234" t="s">
        <v>139</v>
      </c>
      <c r="E136" s="39"/>
      <c r="F136" s="255" t="s">
        <v>145</v>
      </c>
      <c r="G136" s="39"/>
      <c r="H136" s="39"/>
      <c r="I136" s="256"/>
      <c r="J136" s="39"/>
      <c r="K136" s="39"/>
      <c r="L136" s="43"/>
      <c r="M136" s="257"/>
      <c r="N136" s="258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85</v>
      </c>
    </row>
    <row r="137" s="13" customFormat="1">
      <c r="A137" s="13"/>
      <c r="B137" s="232"/>
      <c r="C137" s="233"/>
      <c r="D137" s="234" t="s">
        <v>132</v>
      </c>
      <c r="E137" s="235" t="s">
        <v>1</v>
      </c>
      <c r="F137" s="236" t="s">
        <v>141</v>
      </c>
      <c r="G137" s="233"/>
      <c r="H137" s="237">
        <v>152.41499999999999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132</v>
      </c>
      <c r="AU137" s="243" t="s">
        <v>85</v>
      </c>
      <c r="AV137" s="13" t="s">
        <v>85</v>
      </c>
      <c r="AW137" s="13" t="s">
        <v>32</v>
      </c>
      <c r="AX137" s="13" t="s">
        <v>75</v>
      </c>
      <c r="AY137" s="243" t="s">
        <v>120</v>
      </c>
    </row>
    <row r="138" s="14" customFormat="1">
      <c r="A138" s="14"/>
      <c r="B138" s="244"/>
      <c r="C138" s="245"/>
      <c r="D138" s="234" t="s">
        <v>132</v>
      </c>
      <c r="E138" s="246" t="s">
        <v>1</v>
      </c>
      <c r="F138" s="247" t="s">
        <v>134</v>
      </c>
      <c r="G138" s="245"/>
      <c r="H138" s="248">
        <v>152.41499999999999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132</v>
      </c>
      <c r="AU138" s="254" t="s">
        <v>85</v>
      </c>
      <c r="AV138" s="14" t="s">
        <v>127</v>
      </c>
      <c r="AW138" s="14" t="s">
        <v>32</v>
      </c>
      <c r="AX138" s="14" t="s">
        <v>83</v>
      </c>
      <c r="AY138" s="254" t="s">
        <v>120</v>
      </c>
    </row>
    <row r="139" s="2" customFormat="1" ht="16.5" customHeight="1">
      <c r="A139" s="37"/>
      <c r="B139" s="38"/>
      <c r="C139" s="218" t="s">
        <v>146</v>
      </c>
      <c r="D139" s="218" t="s">
        <v>123</v>
      </c>
      <c r="E139" s="219" t="s">
        <v>147</v>
      </c>
      <c r="F139" s="220" t="s">
        <v>148</v>
      </c>
      <c r="G139" s="221" t="s">
        <v>149</v>
      </c>
      <c r="H139" s="222">
        <v>0.085000000000000006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40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127</v>
      </c>
      <c r="AT139" s="230" t="s">
        <v>123</v>
      </c>
      <c r="AU139" s="230" t="s">
        <v>85</v>
      </c>
      <c r="AY139" s="16" t="s">
        <v>120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127</v>
      </c>
      <c r="BM139" s="230" t="s">
        <v>150</v>
      </c>
    </row>
    <row r="140" s="2" customFormat="1" ht="24.15" customHeight="1">
      <c r="A140" s="37"/>
      <c r="B140" s="38"/>
      <c r="C140" s="218" t="s">
        <v>121</v>
      </c>
      <c r="D140" s="218" t="s">
        <v>123</v>
      </c>
      <c r="E140" s="219" t="s">
        <v>151</v>
      </c>
      <c r="F140" s="220" t="s">
        <v>152</v>
      </c>
      <c r="G140" s="221" t="s">
        <v>153</v>
      </c>
      <c r="H140" s="222">
        <v>2.7999999999999998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40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127</v>
      </c>
      <c r="AT140" s="230" t="s">
        <v>123</v>
      </c>
      <c r="AU140" s="230" t="s">
        <v>85</v>
      </c>
      <c r="AY140" s="16" t="s">
        <v>120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83</v>
      </c>
      <c r="BK140" s="231">
        <f>ROUND(I140*H140,2)</f>
        <v>0</v>
      </c>
      <c r="BL140" s="16" t="s">
        <v>127</v>
      </c>
      <c r="BM140" s="230" t="s">
        <v>154</v>
      </c>
    </row>
    <row r="141" s="13" customFormat="1">
      <c r="A141" s="13"/>
      <c r="B141" s="232"/>
      <c r="C141" s="233"/>
      <c r="D141" s="234" t="s">
        <v>132</v>
      </c>
      <c r="E141" s="235" t="s">
        <v>1</v>
      </c>
      <c r="F141" s="236" t="s">
        <v>155</v>
      </c>
      <c r="G141" s="233"/>
      <c r="H141" s="237">
        <v>2.7999999999999998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132</v>
      </c>
      <c r="AU141" s="243" t="s">
        <v>85</v>
      </c>
      <c r="AV141" s="13" t="s">
        <v>85</v>
      </c>
      <c r="AW141" s="13" t="s">
        <v>32</v>
      </c>
      <c r="AX141" s="13" t="s">
        <v>83</v>
      </c>
      <c r="AY141" s="243" t="s">
        <v>120</v>
      </c>
    </row>
    <row r="142" s="2" customFormat="1" ht="16.5" customHeight="1">
      <c r="A142" s="37"/>
      <c r="B142" s="38"/>
      <c r="C142" s="218" t="s">
        <v>156</v>
      </c>
      <c r="D142" s="218" t="s">
        <v>123</v>
      </c>
      <c r="E142" s="219" t="s">
        <v>157</v>
      </c>
      <c r="F142" s="220" t="s">
        <v>158</v>
      </c>
      <c r="G142" s="221" t="s">
        <v>153</v>
      </c>
      <c r="H142" s="222">
        <v>1117.71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40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127</v>
      </c>
      <c r="AT142" s="230" t="s">
        <v>123</v>
      </c>
      <c r="AU142" s="230" t="s">
        <v>85</v>
      </c>
      <c r="AY142" s="16" t="s">
        <v>120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127</v>
      </c>
      <c r="BM142" s="230" t="s">
        <v>159</v>
      </c>
    </row>
    <row r="143" s="2" customFormat="1">
      <c r="A143" s="37"/>
      <c r="B143" s="38"/>
      <c r="C143" s="39"/>
      <c r="D143" s="234" t="s">
        <v>139</v>
      </c>
      <c r="E143" s="39"/>
      <c r="F143" s="255" t="s">
        <v>160</v>
      </c>
      <c r="G143" s="39"/>
      <c r="H143" s="39"/>
      <c r="I143" s="256"/>
      <c r="J143" s="39"/>
      <c r="K143" s="39"/>
      <c r="L143" s="43"/>
      <c r="M143" s="257"/>
      <c r="N143" s="258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139</v>
      </c>
      <c r="AU143" s="16" t="s">
        <v>85</v>
      </c>
    </row>
    <row r="144" s="13" customFormat="1">
      <c r="A144" s="13"/>
      <c r="B144" s="232"/>
      <c r="C144" s="233"/>
      <c r="D144" s="234" t="s">
        <v>132</v>
      </c>
      <c r="E144" s="235" t="s">
        <v>1</v>
      </c>
      <c r="F144" s="236" t="s">
        <v>161</v>
      </c>
      <c r="G144" s="233"/>
      <c r="H144" s="237">
        <v>1117.71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132</v>
      </c>
      <c r="AU144" s="243" t="s">
        <v>85</v>
      </c>
      <c r="AV144" s="13" t="s">
        <v>85</v>
      </c>
      <c r="AW144" s="13" t="s">
        <v>32</v>
      </c>
      <c r="AX144" s="13" t="s">
        <v>83</v>
      </c>
      <c r="AY144" s="243" t="s">
        <v>120</v>
      </c>
    </row>
    <row r="145" s="2" customFormat="1" ht="33" customHeight="1">
      <c r="A145" s="37"/>
      <c r="B145" s="38"/>
      <c r="C145" s="218" t="s">
        <v>162</v>
      </c>
      <c r="D145" s="218" t="s">
        <v>123</v>
      </c>
      <c r="E145" s="219" t="s">
        <v>163</v>
      </c>
      <c r="F145" s="220" t="s">
        <v>164</v>
      </c>
      <c r="G145" s="221" t="s">
        <v>153</v>
      </c>
      <c r="H145" s="222">
        <v>1016.1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127</v>
      </c>
      <c r="AT145" s="230" t="s">
        <v>123</v>
      </c>
      <c r="AU145" s="230" t="s">
        <v>85</v>
      </c>
      <c r="AY145" s="16" t="s">
        <v>120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127</v>
      </c>
      <c r="BM145" s="230" t="s">
        <v>165</v>
      </c>
    </row>
    <row r="146" s="2" customFormat="1" ht="33" customHeight="1">
      <c r="A146" s="37"/>
      <c r="B146" s="38"/>
      <c r="C146" s="218" t="s">
        <v>166</v>
      </c>
      <c r="D146" s="218" t="s">
        <v>123</v>
      </c>
      <c r="E146" s="219" t="s">
        <v>167</v>
      </c>
      <c r="F146" s="220" t="s">
        <v>168</v>
      </c>
      <c r="G146" s="221" t="s">
        <v>169</v>
      </c>
      <c r="H146" s="222">
        <v>123.15000000000001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127</v>
      </c>
      <c r="AT146" s="230" t="s">
        <v>123</v>
      </c>
      <c r="AU146" s="230" t="s">
        <v>85</v>
      </c>
      <c r="AY146" s="16" t="s">
        <v>120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83</v>
      </c>
      <c r="BK146" s="231">
        <f>ROUND(I146*H146,2)</f>
        <v>0</v>
      </c>
      <c r="BL146" s="16" t="s">
        <v>127</v>
      </c>
      <c r="BM146" s="230" t="s">
        <v>170</v>
      </c>
    </row>
    <row r="147" s="13" customFormat="1">
      <c r="A147" s="13"/>
      <c r="B147" s="232"/>
      <c r="C147" s="233"/>
      <c r="D147" s="234" t="s">
        <v>132</v>
      </c>
      <c r="E147" s="235" t="s">
        <v>1</v>
      </c>
      <c r="F147" s="236" t="s">
        <v>171</v>
      </c>
      <c r="G147" s="233"/>
      <c r="H147" s="237">
        <v>21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132</v>
      </c>
      <c r="AU147" s="243" t="s">
        <v>85</v>
      </c>
      <c r="AV147" s="13" t="s">
        <v>85</v>
      </c>
      <c r="AW147" s="13" t="s">
        <v>32</v>
      </c>
      <c r="AX147" s="13" t="s">
        <v>75</v>
      </c>
      <c r="AY147" s="243" t="s">
        <v>120</v>
      </c>
    </row>
    <row r="148" s="13" customFormat="1">
      <c r="A148" s="13"/>
      <c r="B148" s="232"/>
      <c r="C148" s="233"/>
      <c r="D148" s="234" t="s">
        <v>132</v>
      </c>
      <c r="E148" s="235" t="s">
        <v>1</v>
      </c>
      <c r="F148" s="236" t="s">
        <v>172</v>
      </c>
      <c r="G148" s="233"/>
      <c r="H148" s="237">
        <v>102.15000000000001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132</v>
      </c>
      <c r="AU148" s="243" t="s">
        <v>85</v>
      </c>
      <c r="AV148" s="13" t="s">
        <v>85</v>
      </c>
      <c r="AW148" s="13" t="s">
        <v>32</v>
      </c>
      <c r="AX148" s="13" t="s">
        <v>75</v>
      </c>
      <c r="AY148" s="243" t="s">
        <v>120</v>
      </c>
    </row>
    <row r="149" s="14" customFormat="1">
      <c r="A149" s="14"/>
      <c r="B149" s="244"/>
      <c r="C149" s="245"/>
      <c r="D149" s="234" t="s">
        <v>132</v>
      </c>
      <c r="E149" s="246" t="s">
        <v>1</v>
      </c>
      <c r="F149" s="247" t="s">
        <v>134</v>
      </c>
      <c r="G149" s="245"/>
      <c r="H149" s="248">
        <v>123.15000000000001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132</v>
      </c>
      <c r="AU149" s="254" t="s">
        <v>85</v>
      </c>
      <c r="AV149" s="14" t="s">
        <v>127</v>
      </c>
      <c r="AW149" s="14" t="s">
        <v>32</v>
      </c>
      <c r="AX149" s="14" t="s">
        <v>83</v>
      </c>
      <c r="AY149" s="254" t="s">
        <v>120</v>
      </c>
    </row>
    <row r="150" s="2" customFormat="1" ht="24.15" customHeight="1">
      <c r="A150" s="37"/>
      <c r="B150" s="38"/>
      <c r="C150" s="218" t="s">
        <v>173</v>
      </c>
      <c r="D150" s="218" t="s">
        <v>123</v>
      </c>
      <c r="E150" s="219" t="s">
        <v>174</v>
      </c>
      <c r="F150" s="220" t="s">
        <v>175</v>
      </c>
      <c r="G150" s="221" t="s">
        <v>169</v>
      </c>
      <c r="H150" s="222">
        <v>637.79999999999995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127</v>
      </c>
      <c r="AT150" s="230" t="s">
        <v>123</v>
      </c>
      <c r="AU150" s="230" t="s">
        <v>85</v>
      </c>
      <c r="AY150" s="16" t="s">
        <v>120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127</v>
      </c>
      <c r="BM150" s="230" t="s">
        <v>176</v>
      </c>
    </row>
    <row r="151" s="2" customFormat="1">
      <c r="A151" s="37"/>
      <c r="B151" s="38"/>
      <c r="C151" s="39"/>
      <c r="D151" s="234" t="s">
        <v>139</v>
      </c>
      <c r="E151" s="39"/>
      <c r="F151" s="255" t="s">
        <v>177</v>
      </c>
      <c r="G151" s="39"/>
      <c r="H151" s="39"/>
      <c r="I151" s="256"/>
      <c r="J151" s="39"/>
      <c r="K151" s="39"/>
      <c r="L151" s="43"/>
      <c r="M151" s="257"/>
      <c r="N151" s="258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139</v>
      </c>
      <c r="AU151" s="16" t="s">
        <v>85</v>
      </c>
    </row>
    <row r="152" s="13" customFormat="1">
      <c r="A152" s="13"/>
      <c r="B152" s="232"/>
      <c r="C152" s="233"/>
      <c r="D152" s="234" t="s">
        <v>132</v>
      </c>
      <c r="E152" s="235" t="s">
        <v>1</v>
      </c>
      <c r="F152" s="236" t="s">
        <v>178</v>
      </c>
      <c r="G152" s="233"/>
      <c r="H152" s="237">
        <v>574.79999999999995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132</v>
      </c>
      <c r="AU152" s="243" t="s">
        <v>85</v>
      </c>
      <c r="AV152" s="13" t="s">
        <v>85</v>
      </c>
      <c r="AW152" s="13" t="s">
        <v>32</v>
      </c>
      <c r="AX152" s="13" t="s">
        <v>75</v>
      </c>
      <c r="AY152" s="243" t="s">
        <v>120</v>
      </c>
    </row>
    <row r="153" s="13" customFormat="1">
      <c r="A153" s="13"/>
      <c r="B153" s="232"/>
      <c r="C153" s="233"/>
      <c r="D153" s="234" t="s">
        <v>132</v>
      </c>
      <c r="E153" s="235" t="s">
        <v>1</v>
      </c>
      <c r="F153" s="236" t="s">
        <v>179</v>
      </c>
      <c r="G153" s="233"/>
      <c r="H153" s="237">
        <v>63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132</v>
      </c>
      <c r="AU153" s="243" t="s">
        <v>85</v>
      </c>
      <c r="AV153" s="13" t="s">
        <v>85</v>
      </c>
      <c r="AW153" s="13" t="s">
        <v>32</v>
      </c>
      <c r="AX153" s="13" t="s">
        <v>75</v>
      </c>
      <c r="AY153" s="243" t="s">
        <v>120</v>
      </c>
    </row>
    <row r="154" s="14" customFormat="1">
      <c r="A154" s="14"/>
      <c r="B154" s="244"/>
      <c r="C154" s="245"/>
      <c r="D154" s="234" t="s">
        <v>132</v>
      </c>
      <c r="E154" s="246" t="s">
        <v>1</v>
      </c>
      <c r="F154" s="247" t="s">
        <v>134</v>
      </c>
      <c r="G154" s="245"/>
      <c r="H154" s="248">
        <v>637.79999999999995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132</v>
      </c>
      <c r="AU154" s="254" t="s">
        <v>85</v>
      </c>
      <c r="AV154" s="14" t="s">
        <v>127</v>
      </c>
      <c r="AW154" s="14" t="s">
        <v>32</v>
      </c>
      <c r="AX154" s="14" t="s">
        <v>83</v>
      </c>
      <c r="AY154" s="254" t="s">
        <v>120</v>
      </c>
    </row>
    <row r="155" s="2" customFormat="1" ht="24.15" customHeight="1">
      <c r="A155" s="37"/>
      <c r="B155" s="38"/>
      <c r="C155" s="218" t="s">
        <v>180</v>
      </c>
      <c r="D155" s="218" t="s">
        <v>123</v>
      </c>
      <c r="E155" s="219" t="s">
        <v>181</v>
      </c>
      <c r="F155" s="220" t="s">
        <v>182</v>
      </c>
      <c r="G155" s="221" t="s">
        <v>169</v>
      </c>
      <c r="H155" s="222">
        <v>637.79999999999995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127</v>
      </c>
      <c r="AT155" s="230" t="s">
        <v>123</v>
      </c>
      <c r="AU155" s="230" t="s">
        <v>85</v>
      </c>
      <c r="AY155" s="16" t="s">
        <v>120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83</v>
      </c>
      <c r="BK155" s="231">
        <f>ROUND(I155*H155,2)</f>
        <v>0</v>
      </c>
      <c r="BL155" s="16" t="s">
        <v>127</v>
      </c>
      <c r="BM155" s="230" t="s">
        <v>183</v>
      </c>
    </row>
    <row r="156" s="13" customFormat="1">
      <c r="A156" s="13"/>
      <c r="B156" s="232"/>
      <c r="C156" s="233"/>
      <c r="D156" s="234" t="s">
        <v>132</v>
      </c>
      <c r="E156" s="235" t="s">
        <v>1</v>
      </c>
      <c r="F156" s="236" t="s">
        <v>178</v>
      </c>
      <c r="G156" s="233"/>
      <c r="H156" s="237">
        <v>574.79999999999995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132</v>
      </c>
      <c r="AU156" s="243" t="s">
        <v>85</v>
      </c>
      <c r="AV156" s="13" t="s">
        <v>85</v>
      </c>
      <c r="AW156" s="13" t="s">
        <v>32</v>
      </c>
      <c r="AX156" s="13" t="s">
        <v>75</v>
      </c>
      <c r="AY156" s="243" t="s">
        <v>120</v>
      </c>
    </row>
    <row r="157" s="13" customFormat="1">
      <c r="A157" s="13"/>
      <c r="B157" s="232"/>
      <c r="C157" s="233"/>
      <c r="D157" s="234" t="s">
        <v>132</v>
      </c>
      <c r="E157" s="235" t="s">
        <v>1</v>
      </c>
      <c r="F157" s="236" t="s">
        <v>179</v>
      </c>
      <c r="G157" s="233"/>
      <c r="H157" s="237">
        <v>63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132</v>
      </c>
      <c r="AU157" s="243" t="s">
        <v>85</v>
      </c>
      <c r="AV157" s="13" t="s">
        <v>85</v>
      </c>
      <c r="AW157" s="13" t="s">
        <v>32</v>
      </c>
      <c r="AX157" s="13" t="s">
        <v>75</v>
      </c>
      <c r="AY157" s="243" t="s">
        <v>120</v>
      </c>
    </row>
    <row r="158" s="14" customFormat="1">
      <c r="A158" s="14"/>
      <c r="B158" s="244"/>
      <c r="C158" s="245"/>
      <c r="D158" s="234" t="s">
        <v>132</v>
      </c>
      <c r="E158" s="246" t="s">
        <v>1</v>
      </c>
      <c r="F158" s="247" t="s">
        <v>134</v>
      </c>
      <c r="G158" s="245"/>
      <c r="H158" s="248">
        <v>637.79999999999995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132</v>
      </c>
      <c r="AU158" s="254" t="s">
        <v>85</v>
      </c>
      <c r="AV158" s="14" t="s">
        <v>127</v>
      </c>
      <c r="AW158" s="14" t="s">
        <v>32</v>
      </c>
      <c r="AX158" s="14" t="s">
        <v>83</v>
      </c>
      <c r="AY158" s="254" t="s">
        <v>120</v>
      </c>
    </row>
    <row r="159" s="2" customFormat="1" ht="24.15" customHeight="1">
      <c r="A159" s="37"/>
      <c r="B159" s="38"/>
      <c r="C159" s="218" t="s">
        <v>8</v>
      </c>
      <c r="D159" s="218" t="s">
        <v>123</v>
      </c>
      <c r="E159" s="219" t="s">
        <v>184</v>
      </c>
      <c r="F159" s="220" t="s">
        <v>185</v>
      </c>
      <c r="G159" s="221" t="s">
        <v>126</v>
      </c>
      <c r="H159" s="222">
        <v>8.5440000000000005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40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127</v>
      </c>
      <c r="AT159" s="230" t="s">
        <v>123</v>
      </c>
      <c r="AU159" s="230" t="s">
        <v>85</v>
      </c>
      <c r="AY159" s="16" t="s">
        <v>120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127</v>
      </c>
      <c r="BM159" s="230" t="s">
        <v>186</v>
      </c>
    </row>
    <row r="160" s="13" customFormat="1">
      <c r="A160" s="13"/>
      <c r="B160" s="232"/>
      <c r="C160" s="233"/>
      <c r="D160" s="234" t="s">
        <v>132</v>
      </c>
      <c r="E160" s="235" t="s">
        <v>1</v>
      </c>
      <c r="F160" s="236" t="s">
        <v>187</v>
      </c>
      <c r="G160" s="233"/>
      <c r="H160" s="237">
        <v>8.5440000000000005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132</v>
      </c>
      <c r="AU160" s="243" t="s">
        <v>85</v>
      </c>
      <c r="AV160" s="13" t="s">
        <v>85</v>
      </c>
      <c r="AW160" s="13" t="s">
        <v>32</v>
      </c>
      <c r="AX160" s="13" t="s">
        <v>75</v>
      </c>
      <c r="AY160" s="243" t="s">
        <v>120</v>
      </c>
    </row>
    <row r="161" s="14" customFormat="1">
      <c r="A161" s="14"/>
      <c r="B161" s="244"/>
      <c r="C161" s="245"/>
      <c r="D161" s="234" t="s">
        <v>132</v>
      </c>
      <c r="E161" s="246" t="s">
        <v>1</v>
      </c>
      <c r="F161" s="247" t="s">
        <v>134</v>
      </c>
      <c r="G161" s="245"/>
      <c r="H161" s="248">
        <v>8.5440000000000005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132</v>
      </c>
      <c r="AU161" s="254" t="s">
        <v>85</v>
      </c>
      <c r="AV161" s="14" t="s">
        <v>127</v>
      </c>
      <c r="AW161" s="14" t="s">
        <v>32</v>
      </c>
      <c r="AX161" s="14" t="s">
        <v>83</v>
      </c>
      <c r="AY161" s="254" t="s">
        <v>120</v>
      </c>
    </row>
    <row r="162" s="2" customFormat="1" ht="16.5" customHeight="1">
      <c r="A162" s="37"/>
      <c r="B162" s="38"/>
      <c r="C162" s="218" t="s">
        <v>188</v>
      </c>
      <c r="D162" s="218" t="s">
        <v>123</v>
      </c>
      <c r="E162" s="219" t="s">
        <v>189</v>
      </c>
      <c r="F162" s="220" t="s">
        <v>190</v>
      </c>
      <c r="G162" s="221" t="s">
        <v>153</v>
      </c>
      <c r="H162" s="222">
        <v>1016.1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40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191</v>
      </c>
      <c r="AT162" s="230" t="s">
        <v>123</v>
      </c>
      <c r="AU162" s="230" t="s">
        <v>85</v>
      </c>
      <c r="AY162" s="16" t="s">
        <v>120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83</v>
      </c>
      <c r="BK162" s="231">
        <f>ROUND(I162*H162,2)</f>
        <v>0</v>
      </c>
      <c r="BL162" s="16" t="s">
        <v>191</v>
      </c>
      <c r="BM162" s="230" t="s">
        <v>192</v>
      </c>
    </row>
    <row r="163" s="2" customFormat="1" ht="24.15" customHeight="1">
      <c r="A163" s="37"/>
      <c r="B163" s="38"/>
      <c r="C163" s="218" t="s">
        <v>193</v>
      </c>
      <c r="D163" s="218" t="s">
        <v>123</v>
      </c>
      <c r="E163" s="219" t="s">
        <v>194</v>
      </c>
      <c r="F163" s="220" t="s">
        <v>195</v>
      </c>
      <c r="G163" s="221" t="s">
        <v>153</v>
      </c>
      <c r="H163" s="222">
        <v>2.7999999999999998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40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191</v>
      </c>
      <c r="AT163" s="230" t="s">
        <v>123</v>
      </c>
      <c r="AU163" s="230" t="s">
        <v>85</v>
      </c>
      <c r="AY163" s="16" t="s">
        <v>120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83</v>
      </c>
      <c r="BK163" s="231">
        <f>ROUND(I163*H163,2)</f>
        <v>0</v>
      </c>
      <c r="BL163" s="16" t="s">
        <v>191</v>
      </c>
      <c r="BM163" s="230" t="s">
        <v>196</v>
      </c>
    </row>
    <row r="164" s="12" customFormat="1" ht="22.8" customHeight="1">
      <c r="A164" s="12"/>
      <c r="B164" s="202"/>
      <c r="C164" s="203"/>
      <c r="D164" s="204" t="s">
        <v>74</v>
      </c>
      <c r="E164" s="216" t="s">
        <v>166</v>
      </c>
      <c r="F164" s="216" t="s">
        <v>197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SUM(P165:P192)</f>
        <v>0</v>
      </c>
      <c r="Q164" s="210"/>
      <c r="R164" s="211">
        <f>SUM(R165:R192)</f>
        <v>0</v>
      </c>
      <c r="S164" s="210"/>
      <c r="T164" s="212">
        <f>SUM(T165:T192)</f>
        <v>282.69317999999998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83</v>
      </c>
      <c r="AT164" s="214" t="s">
        <v>74</v>
      </c>
      <c r="AU164" s="214" t="s">
        <v>83</v>
      </c>
      <c r="AY164" s="213" t="s">
        <v>120</v>
      </c>
      <c r="BK164" s="215">
        <f>SUM(BK165:BK192)</f>
        <v>0</v>
      </c>
    </row>
    <row r="165" s="2" customFormat="1" ht="24.15" customHeight="1">
      <c r="A165" s="37"/>
      <c r="B165" s="38"/>
      <c r="C165" s="218" t="s">
        <v>198</v>
      </c>
      <c r="D165" s="218" t="s">
        <v>123</v>
      </c>
      <c r="E165" s="219" t="s">
        <v>199</v>
      </c>
      <c r="F165" s="220" t="s">
        <v>200</v>
      </c>
      <c r="G165" s="221" t="s">
        <v>153</v>
      </c>
      <c r="H165" s="222">
        <v>1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40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127</v>
      </c>
      <c r="AT165" s="230" t="s">
        <v>123</v>
      </c>
      <c r="AU165" s="230" t="s">
        <v>85</v>
      </c>
      <c r="AY165" s="16" t="s">
        <v>120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127</v>
      </c>
      <c r="BM165" s="230" t="s">
        <v>201</v>
      </c>
    </row>
    <row r="166" s="2" customFormat="1" ht="16.5" customHeight="1">
      <c r="A166" s="37"/>
      <c r="B166" s="38"/>
      <c r="C166" s="218" t="s">
        <v>191</v>
      </c>
      <c r="D166" s="218" t="s">
        <v>123</v>
      </c>
      <c r="E166" s="219" t="s">
        <v>202</v>
      </c>
      <c r="F166" s="220" t="s">
        <v>203</v>
      </c>
      <c r="G166" s="221" t="s">
        <v>126</v>
      </c>
      <c r="H166" s="222">
        <v>23.016999999999999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40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2.3999999999999999</v>
      </c>
      <c r="T166" s="229">
        <f>S166*H166</f>
        <v>55.2408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127</v>
      </c>
      <c r="AT166" s="230" t="s">
        <v>123</v>
      </c>
      <c r="AU166" s="230" t="s">
        <v>85</v>
      </c>
      <c r="AY166" s="16" t="s">
        <v>120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127</v>
      </c>
      <c r="BM166" s="230" t="s">
        <v>204</v>
      </c>
    </row>
    <row r="167" s="13" customFormat="1">
      <c r="A167" s="13"/>
      <c r="B167" s="232"/>
      <c r="C167" s="233"/>
      <c r="D167" s="234" t="s">
        <v>132</v>
      </c>
      <c r="E167" s="235" t="s">
        <v>1</v>
      </c>
      <c r="F167" s="236" t="s">
        <v>205</v>
      </c>
      <c r="G167" s="233"/>
      <c r="H167" s="237">
        <v>4.4699999999999998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132</v>
      </c>
      <c r="AU167" s="243" t="s">
        <v>85</v>
      </c>
      <c r="AV167" s="13" t="s">
        <v>85</v>
      </c>
      <c r="AW167" s="13" t="s">
        <v>32</v>
      </c>
      <c r="AX167" s="13" t="s">
        <v>75</v>
      </c>
      <c r="AY167" s="243" t="s">
        <v>120</v>
      </c>
    </row>
    <row r="168" s="13" customFormat="1">
      <c r="A168" s="13"/>
      <c r="B168" s="232"/>
      <c r="C168" s="233"/>
      <c r="D168" s="234" t="s">
        <v>132</v>
      </c>
      <c r="E168" s="235" t="s">
        <v>1</v>
      </c>
      <c r="F168" s="236" t="s">
        <v>206</v>
      </c>
      <c r="G168" s="233"/>
      <c r="H168" s="237">
        <v>0.317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132</v>
      </c>
      <c r="AU168" s="243" t="s">
        <v>85</v>
      </c>
      <c r="AV168" s="13" t="s">
        <v>85</v>
      </c>
      <c r="AW168" s="13" t="s">
        <v>32</v>
      </c>
      <c r="AX168" s="13" t="s">
        <v>75</v>
      </c>
      <c r="AY168" s="243" t="s">
        <v>120</v>
      </c>
    </row>
    <row r="169" s="13" customFormat="1">
      <c r="A169" s="13"/>
      <c r="B169" s="232"/>
      <c r="C169" s="233"/>
      <c r="D169" s="234" t="s">
        <v>132</v>
      </c>
      <c r="E169" s="235" t="s">
        <v>1</v>
      </c>
      <c r="F169" s="236" t="s">
        <v>207</v>
      </c>
      <c r="G169" s="233"/>
      <c r="H169" s="237">
        <v>0.189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132</v>
      </c>
      <c r="AU169" s="243" t="s">
        <v>85</v>
      </c>
      <c r="AV169" s="13" t="s">
        <v>85</v>
      </c>
      <c r="AW169" s="13" t="s">
        <v>32</v>
      </c>
      <c r="AX169" s="13" t="s">
        <v>75</v>
      </c>
      <c r="AY169" s="243" t="s">
        <v>120</v>
      </c>
    </row>
    <row r="170" s="13" customFormat="1">
      <c r="A170" s="13"/>
      <c r="B170" s="232"/>
      <c r="C170" s="233"/>
      <c r="D170" s="234" t="s">
        <v>132</v>
      </c>
      <c r="E170" s="235" t="s">
        <v>1</v>
      </c>
      <c r="F170" s="236" t="s">
        <v>208</v>
      </c>
      <c r="G170" s="233"/>
      <c r="H170" s="237">
        <v>12.15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132</v>
      </c>
      <c r="AU170" s="243" t="s">
        <v>85</v>
      </c>
      <c r="AV170" s="13" t="s">
        <v>85</v>
      </c>
      <c r="AW170" s="13" t="s">
        <v>32</v>
      </c>
      <c r="AX170" s="13" t="s">
        <v>75</v>
      </c>
      <c r="AY170" s="243" t="s">
        <v>120</v>
      </c>
    </row>
    <row r="171" s="13" customFormat="1">
      <c r="A171" s="13"/>
      <c r="B171" s="232"/>
      <c r="C171" s="233"/>
      <c r="D171" s="234" t="s">
        <v>132</v>
      </c>
      <c r="E171" s="235" t="s">
        <v>1</v>
      </c>
      <c r="F171" s="236" t="s">
        <v>209</v>
      </c>
      <c r="G171" s="233"/>
      <c r="H171" s="237">
        <v>5.891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132</v>
      </c>
      <c r="AU171" s="243" t="s">
        <v>85</v>
      </c>
      <c r="AV171" s="13" t="s">
        <v>85</v>
      </c>
      <c r="AW171" s="13" t="s">
        <v>32</v>
      </c>
      <c r="AX171" s="13" t="s">
        <v>75</v>
      </c>
      <c r="AY171" s="243" t="s">
        <v>120</v>
      </c>
    </row>
    <row r="172" s="14" customFormat="1">
      <c r="A172" s="14"/>
      <c r="B172" s="244"/>
      <c r="C172" s="245"/>
      <c r="D172" s="234" t="s">
        <v>132</v>
      </c>
      <c r="E172" s="246" t="s">
        <v>1</v>
      </c>
      <c r="F172" s="247" t="s">
        <v>134</v>
      </c>
      <c r="G172" s="245"/>
      <c r="H172" s="248">
        <v>23.017000000000003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132</v>
      </c>
      <c r="AU172" s="254" t="s">
        <v>85</v>
      </c>
      <c r="AV172" s="14" t="s">
        <v>127</v>
      </c>
      <c r="AW172" s="14" t="s">
        <v>32</v>
      </c>
      <c r="AX172" s="14" t="s">
        <v>83</v>
      </c>
      <c r="AY172" s="254" t="s">
        <v>120</v>
      </c>
    </row>
    <row r="173" s="2" customFormat="1" ht="37.8" customHeight="1">
      <c r="A173" s="37"/>
      <c r="B173" s="38"/>
      <c r="C173" s="218" t="s">
        <v>210</v>
      </c>
      <c r="D173" s="218" t="s">
        <v>123</v>
      </c>
      <c r="E173" s="219" t="s">
        <v>211</v>
      </c>
      <c r="F173" s="220" t="s">
        <v>212</v>
      </c>
      <c r="G173" s="221" t="s">
        <v>126</v>
      </c>
      <c r="H173" s="222">
        <v>0.72799999999999998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40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2.2000000000000002</v>
      </c>
      <c r="T173" s="229">
        <f>S173*H173</f>
        <v>1.6016000000000001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127</v>
      </c>
      <c r="AT173" s="230" t="s">
        <v>123</v>
      </c>
      <c r="AU173" s="230" t="s">
        <v>85</v>
      </c>
      <c r="AY173" s="16" t="s">
        <v>120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83</v>
      </c>
      <c r="BK173" s="231">
        <f>ROUND(I173*H173,2)</f>
        <v>0</v>
      </c>
      <c r="BL173" s="16" t="s">
        <v>127</v>
      </c>
      <c r="BM173" s="230" t="s">
        <v>213</v>
      </c>
    </row>
    <row r="174" s="13" customFormat="1">
      <c r="A174" s="13"/>
      <c r="B174" s="232"/>
      <c r="C174" s="233"/>
      <c r="D174" s="234" t="s">
        <v>132</v>
      </c>
      <c r="E174" s="235" t="s">
        <v>1</v>
      </c>
      <c r="F174" s="236" t="s">
        <v>214</v>
      </c>
      <c r="G174" s="233"/>
      <c r="H174" s="237">
        <v>0.72799999999999998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132</v>
      </c>
      <c r="AU174" s="243" t="s">
        <v>85</v>
      </c>
      <c r="AV174" s="13" t="s">
        <v>85</v>
      </c>
      <c r="AW174" s="13" t="s">
        <v>32</v>
      </c>
      <c r="AX174" s="13" t="s">
        <v>83</v>
      </c>
      <c r="AY174" s="243" t="s">
        <v>120</v>
      </c>
    </row>
    <row r="175" s="2" customFormat="1" ht="37.8" customHeight="1">
      <c r="A175" s="37"/>
      <c r="B175" s="38"/>
      <c r="C175" s="218" t="s">
        <v>215</v>
      </c>
      <c r="D175" s="218" t="s">
        <v>123</v>
      </c>
      <c r="E175" s="219" t="s">
        <v>216</v>
      </c>
      <c r="F175" s="220" t="s">
        <v>217</v>
      </c>
      <c r="G175" s="221" t="s">
        <v>126</v>
      </c>
      <c r="H175" s="222">
        <v>5.4000000000000004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40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2.2000000000000002</v>
      </c>
      <c r="T175" s="229">
        <f>S175*H175</f>
        <v>11.880000000000003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127</v>
      </c>
      <c r="AT175" s="230" t="s">
        <v>123</v>
      </c>
      <c r="AU175" s="230" t="s">
        <v>85</v>
      </c>
      <c r="AY175" s="16" t="s">
        <v>120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83</v>
      </c>
      <c r="BK175" s="231">
        <f>ROUND(I175*H175,2)</f>
        <v>0</v>
      </c>
      <c r="BL175" s="16" t="s">
        <v>127</v>
      </c>
      <c r="BM175" s="230" t="s">
        <v>218</v>
      </c>
    </row>
    <row r="176" s="13" customFormat="1">
      <c r="A176" s="13"/>
      <c r="B176" s="232"/>
      <c r="C176" s="233"/>
      <c r="D176" s="234" t="s">
        <v>132</v>
      </c>
      <c r="E176" s="235" t="s">
        <v>1</v>
      </c>
      <c r="F176" s="236" t="s">
        <v>219</v>
      </c>
      <c r="G176" s="233"/>
      <c r="H176" s="237">
        <v>5.4000000000000004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132</v>
      </c>
      <c r="AU176" s="243" t="s">
        <v>85</v>
      </c>
      <c r="AV176" s="13" t="s">
        <v>85</v>
      </c>
      <c r="AW176" s="13" t="s">
        <v>32</v>
      </c>
      <c r="AX176" s="13" t="s">
        <v>83</v>
      </c>
      <c r="AY176" s="243" t="s">
        <v>120</v>
      </c>
    </row>
    <row r="177" s="2" customFormat="1" ht="24.15" customHeight="1">
      <c r="A177" s="37"/>
      <c r="B177" s="38"/>
      <c r="C177" s="218" t="s">
        <v>220</v>
      </c>
      <c r="D177" s="218" t="s">
        <v>123</v>
      </c>
      <c r="E177" s="219" t="s">
        <v>221</v>
      </c>
      <c r="F177" s="220" t="s">
        <v>222</v>
      </c>
      <c r="G177" s="221" t="s">
        <v>153</v>
      </c>
      <c r="H177" s="222">
        <v>1016.054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40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0.070000000000000007</v>
      </c>
      <c r="T177" s="229">
        <f>S177*H177</f>
        <v>71.123780000000011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127</v>
      </c>
      <c r="AT177" s="230" t="s">
        <v>123</v>
      </c>
      <c r="AU177" s="230" t="s">
        <v>85</v>
      </c>
      <c r="AY177" s="16" t="s">
        <v>120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83</v>
      </c>
      <c r="BK177" s="231">
        <f>ROUND(I177*H177,2)</f>
        <v>0</v>
      </c>
      <c r="BL177" s="16" t="s">
        <v>127</v>
      </c>
      <c r="BM177" s="230" t="s">
        <v>223</v>
      </c>
    </row>
    <row r="178" s="13" customFormat="1">
      <c r="A178" s="13"/>
      <c r="B178" s="232"/>
      <c r="C178" s="233"/>
      <c r="D178" s="234" t="s">
        <v>132</v>
      </c>
      <c r="E178" s="235" t="s">
        <v>1</v>
      </c>
      <c r="F178" s="236" t="s">
        <v>224</v>
      </c>
      <c r="G178" s="233"/>
      <c r="H178" s="237">
        <v>1169.5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132</v>
      </c>
      <c r="AU178" s="243" t="s">
        <v>85</v>
      </c>
      <c r="AV178" s="13" t="s">
        <v>85</v>
      </c>
      <c r="AW178" s="13" t="s">
        <v>32</v>
      </c>
      <c r="AX178" s="13" t="s">
        <v>75</v>
      </c>
      <c r="AY178" s="243" t="s">
        <v>120</v>
      </c>
    </row>
    <row r="179" s="13" customFormat="1">
      <c r="A179" s="13"/>
      <c r="B179" s="232"/>
      <c r="C179" s="233"/>
      <c r="D179" s="234" t="s">
        <v>132</v>
      </c>
      <c r="E179" s="235" t="s">
        <v>1</v>
      </c>
      <c r="F179" s="236" t="s">
        <v>225</v>
      </c>
      <c r="G179" s="233"/>
      <c r="H179" s="237">
        <v>-29.800000000000001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132</v>
      </c>
      <c r="AU179" s="243" t="s">
        <v>85</v>
      </c>
      <c r="AV179" s="13" t="s">
        <v>85</v>
      </c>
      <c r="AW179" s="13" t="s">
        <v>32</v>
      </c>
      <c r="AX179" s="13" t="s">
        <v>75</v>
      </c>
      <c r="AY179" s="243" t="s">
        <v>120</v>
      </c>
    </row>
    <row r="180" s="13" customFormat="1">
      <c r="A180" s="13"/>
      <c r="B180" s="232"/>
      <c r="C180" s="233"/>
      <c r="D180" s="234" t="s">
        <v>132</v>
      </c>
      <c r="E180" s="235" t="s">
        <v>1</v>
      </c>
      <c r="F180" s="236" t="s">
        <v>226</v>
      </c>
      <c r="G180" s="233"/>
      <c r="H180" s="237">
        <v>-2.1099999999999999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132</v>
      </c>
      <c r="AU180" s="243" t="s">
        <v>85</v>
      </c>
      <c r="AV180" s="13" t="s">
        <v>85</v>
      </c>
      <c r="AW180" s="13" t="s">
        <v>32</v>
      </c>
      <c r="AX180" s="13" t="s">
        <v>75</v>
      </c>
      <c r="AY180" s="243" t="s">
        <v>120</v>
      </c>
    </row>
    <row r="181" s="13" customFormat="1">
      <c r="A181" s="13"/>
      <c r="B181" s="232"/>
      <c r="C181" s="233"/>
      <c r="D181" s="234" t="s">
        <v>132</v>
      </c>
      <c r="E181" s="235" t="s">
        <v>1</v>
      </c>
      <c r="F181" s="236" t="s">
        <v>227</v>
      </c>
      <c r="G181" s="233"/>
      <c r="H181" s="237">
        <v>-1.26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132</v>
      </c>
      <c r="AU181" s="243" t="s">
        <v>85</v>
      </c>
      <c r="AV181" s="13" t="s">
        <v>85</v>
      </c>
      <c r="AW181" s="13" t="s">
        <v>32</v>
      </c>
      <c r="AX181" s="13" t="s">
        <v>75</v>
      </c>
      <c r="AY181" s="243" t="s">
        <v>120</v>
      </c>
    </row>
    <row r="182" s="13" customFormat="1">
      <c r="A182" s="13"/>
      <c r="B182" s="232"/>
      <c r="C182" s="233"/>
      <c r="D182" s="234" t="s">
        <v>132</v>
      </c>
      <c r="E182" s="235" t="s">
        <v>1</v>
      </c>
      <c r="F182" s="236" t="s">
        <v>228</v>
      </c>
      <c r="G182" s="233"/>
      <c r="H182" s="237">
        <v>-82.75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132</v>
      </c>
      <c r="AU182" s="243" t="s">
        <v>85</v>
      </c>
      <c r="AV182" s="13" t="s">
        <v>85</v>
      </c>
      <c r="AW182" s="13" t="s">
        <v>32</v>
      </c>
      <c r="AX182" s="13" t="s">
        <v>75</v>
      </c>
      <c r="AY182" s="243" t="s">
        <v>120</v>
      </c>
    </row>
    <row r="183" s="13" customFormat="1">
      <c r="A183" s="13"/>
      <c r="B183" s="232"/>
      <c r="C183" s="233"/>
      <c r="D183" s="234" t="s">
        <v>132</v>
      </c>
      <c r="E183" s="235" t="s">
        <v>1</v>
      </c>
      <c r="F183" s="236" t="s">
        <v>229</v>
      </c>
      <c r="G183" s="233"/>
      <c r="H183" s="237">
        <v>-37.526000000000003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132</v>
      </c>
      <c r="AU183" s="243" t="s">
        <v>85</v>
      </c>
      <c r="AV183" s="13" t="s">
        <v>85</v>
      </c>
      <c r="AW183" s="13" t="s">
        <v>32</v>
      </c>
      <c r="AX183" s="13" t="s">
        <v>75</v>
      </c>
      <c r="AY183" s="243" t="s">
        <v>120</v>
      </c>
    </row>
    <row r="184" s="14" customFormat="1">
      <c r="A184" s="14"/>
      <c r="B184" s="244"/>
      <c r="C184" s="245"/>
      <c r="D184" s="234" t="s">
        <v>132</v>
      </c>
      <c r="E184" s="246" t="s">
        <v>1</v>
      </c>
      <c r="F184" s="247" t="s">
        <v>134</v>
      </c>
      <c r="G184" s="245"/>
      <c r="H184" s="248">
        <v>1016.0540000000002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132</v>
      </c>
      <c r="AU184" s="254" t="s">
        <v>85</v>
      </c>
      <c r="AV184" s="14" t="s">
        <v>127</v>
      </c>
      <c r="AW184" s="14" t="s">
        <v>32</v>
      </c>
      <c r="AX184" s="14" t="s">
        <v>83</v>
      </c>
      <c r="AY184" s="254" t="s">
        <v>120</v>
      </c>
    </row>
    <row r="185" s="2" customFormat="1" ht="24.15" customHeight="1">
      <c r="A185" s="37"/>
      <c r="B185" s="38"/>
      <c r="C185" s="218" t="s">
        <v>230</v>
      </c>
      <c r="D185" s="218" t="s">
        <v>123</v>
      </c>
      <c r="E185" s="219" t="s">
        <v>231</v>
      </c>
      <c r="F185" s="220" t="s">
        <v>232</v>
      </c>
      <c r="G185" s="221" t="s">
        <v>126</v>
      </c>
      <c r="H185" s="222">
        <v>101.605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40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1.3999999999999999</v>
      </c>
      <c r="T185" s="229">
        <f>S185*H185</f>
        <v>142.24699999999999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127</v>
      </c>
      <c r="AT185" s="230" t="s">
        <v>123</v>
      </c>
      <c r="AU185" s="230" t="s">
        <v>85</v>
      </c>
      <c r="AY185" s="16" t="s">
        <v>120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83</v>
      </c>
      <c r="BK185" s="231">
        <f>ROUND(I185*H185,2)</f>
        <v>0</v>
      </c>
      <c r="BL185" s="16" t="s">
        <v>127</v>
      </c>
      <c r="BM185" s="230" t="s">
        <v>233</v>
      </c>
    </row>
    <row r="186" s="13" customFormat="1">
      <c r="A186" s="13"/>
      <c r="B186" s="232"/>
      <c r="C186" s="233"/>
      <c r="D186" s="234" t="s">
        <v>132</v>
      </c>
      <c r="E186" s="235" t="s">
        <v>1</v>
      </c>
      <c r="F186" s="236" t="s">
        <v>234</v>
      </c>
      <c r="G186" s="233"/>
      <c r="H186" s="237">
        <v>101.605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132</v>
      </c>
      <c r="AU186" s="243" t="s">
        <v>85</v>
      </c>
      <c r="AV186" s="13" t="s">
        <v>85</v>
      </c>
      <c r="AW186" s="13" t="s">
        <v>32</v>
      </c>
      <c r="AX186" s="13" t="s">
        <v>83</v>
      </c>
      <c r="AY186" s="243" t="s">
        <v>120</v>
      </c>
    </row>
    <row r="187" s="2" customFormat="1" ht="24.15" customHeight="1">
      <c r="A187" s="37"/>
      <c r="B187" s="38"/>
      <c r="C187" s="218" t="s">
        <v>7</v>
      </c>
      <c r="D187" s="218" t="s">
        <v>123</v>
      </c>
      <c r="E187" s="219" t="s">
        <v>235</v>
      </c>
      <c r="F187" s="220" t="s">
        <v>236</v>
      </c>
      <c r="G187" s="221" t="s">
        <v>237</v>
      </c>
      <c r="H187" s="222">
        <v>25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40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0.024</v>
      </c>
      <c r="T187" s="229">
        <f>S187*H187</f>
        <v>0.59999999999999998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127</v>
      </c>
      <c r="AT187" s="230" t="s">
        <v>123</v>
      </c>
      <c r="AU187" s="230" t="s">
        <v>85</v>
      </c>
      <c r="AY187" s="16" t="s">
        <v>120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83</v>
      </c>
      <c r="BK187" s="231">
        <f>ROUND(I187*H187,2)</f>
        <v>0</v>
      </c>
      <c r="BL187" s="16" t="s">
        <v>127</v>
      </c>
      <c r="BM187" s="230" t="s">
        <v>238</v>
      </c>
    </row>
    <row r="188" s="13" customFormat="1">
      <c r="A188" s="13"/>
      <c r="B188" s="232"/>
      <c r="C188" s="233"/>
      <c r="D188" s="234" t="s">
        <v>132</v>
      </c>
      <c r="E188" s="235" t="s">
        <v>1</v>
      </c>
      <c r="F188" s="236" t="s">
        <v>239</v>
      </c>
      <c r="G188" s="233"/>
      <c r="H188" s="237">
        <v>25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132</v>
      </c>
      <c r="AU188" s="243" t="s">
        <v>85</v>
      </c>
      <c r="AV188" s="13" t="s">
        <v>85</v>
      </c>
      <c r="AW188" s="13" t="s">
        <v>32</v>
      </c>
      <c r="AX188" s="13" t="s">
        <v>83</v>
      </c>
      <c r="AY188" s="243" t="s">
        <v>120</v>
      </c>
    </row>
    <row r="189" s="2" customFormat="1" ht="24.15" customHeight="1">
      <c r="A189" s="37"/>
      <c r="B189" s="38"/>
      <c r="C189" s="218" t="s">
        <v>240</v>
      </c>
      <c r="D189" s="218" t="s">
        <v>123</v>
      </c>
      <c r="E189" s="219" t="s">
        <v>241</v>
      </c>
      <c r="F189" s="220" t="s">
        <v>242</v>
      </c>
      <c r="G189" s="221" t="s">
        <v>169</v>
      </c>
      <c r="H189" s="222">
        <v>79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40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127</v>
      </c>
      <c r="AT189" s="230" t="s">
        <v>123</v>
      </c>
      <c r="AU189" s="230" t="s">
        <v>85</v>
      </c>
      <c r="AY189" s="16" t="s">
        <v>120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83</v>
      </c>
      <c r="BK189" s="231">
        <f>ROUND(I189*H189,2)</f>
        <v>0</v>
      </c>
      <c r="BL189" s="16" t="s">
        <v>127</v>
      </c>
      <c r="BM189" s="230" t="s">
        <v>243</v>
      </c>
    </row>
    <row r="190" s="13" customFormat="1">
      <c r="A190" s="13"/>
      <c r="B190" s="232"/>
      <c r="C190" s="233"/>
      <c r="D190" s="234" t="s">
        <v>132</v>
      </c>
      <c r="E190" s="235" t="s">
        <v>1</v>
      </c>
      <c r="F190" s="236" t="s">
        <v>244</v>
      </c>
      <c r="G190" s="233"/>
      <c r="H190" s="237">
        <v>79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132</v>
      </c>
      <c r="AU190" s="243" t="s">
        <v>85</v>
      </c>
      <c r="AV190" s="13" t="s">
        <v>85</v>
      </c>
      <c r="AW190" s="13" t="s">
        <v>32</v>
      </c>
      <c r="AX190" s="13" t="s">
        <v>83</v>
      </c>
      <c r="AY190" s="243" t="s">
        <v>120</v>
      </c>
    </row>
    <row r="191" s="2" customFormat="1" ht="21.75" customHeight="1">
      <c r="A191" s="37"/>
      <c r="B191" s="38"/>
      <c r="C191" s="218" t="s">
        <v>245</v>
      </c>
      <c r="D191" s="218" t="s">
        <v>123</v>
      </c>
      <c r="E191" s="219" t="s">
        <v>246</v>
      </c>
      <c r="F191" s="220" t="s">
        <v>247</v>
      </c>
      <c r="G191" s="221" t="s">
        <v>169</v>
      </c>
      <c r="H191" s="222">
        <v>15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40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191</v>
      </c>
      <c r="AT191" s="230" t="s">
        <v>123</v>
      </c>
      <c r="AU191" s="230" t="s">
        <v>85</v>
      </c>
      <c r="AY191" s="16" t="s">
        <v>120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83</v>
      </c>
      <c r="BK191" s="231">
        <f>ROUND(I191*H191,2)</f>
        <v>0</v>
      </c>
      <c r="BL191" s="16" t="s">
        <v>191</v>
      </c>
      <c r="BM191" s="230" t="s">
        <v>248</v>
      </c>
    </row>
    <row r="192" s="13" customFormat="1">
      <c r="A192" s="13"/>
      <c r="B192" s="232"/>
      <c r="C192" s="233"/>
      <c r="D192" s="234" t="s">
        <v>132</v>
      </c>
      <c r="E192" s="235" t="s">
        <v>1</v>
      </c>
      <c r="F192" s="236" t="s">
        <v>249</v>
      </c>
      <c r="G192" s="233"/>
      <c r="H192" s="237">
        <v>15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132</v>
      </c>
      <c r="AU192" s="243" t="s">
        <v>85</v>
      </c>
      <c r="AV192" s="13" t="s">
        <v>85</v>
      </c>
      <c r="AW192" s="13" t="s">
        <v>32</v>
      </c>
      <c r="AX192" s="13" t="s">
        <v>83</v>
      </c>
      <c r="AY192" s="243" t="s">
        <v>120</v>
      </c>
    </row>
    <row r="193" s="12" customFormat="1" ht="22.8" customHeight="1">
      <c r="A193" s="12"/>
      <c r="B193" s="202"/>
      <c r="C193" s="203"/>
      <c r="D193" s="204" t="s">
        <v>74</v>
      </c>
      <c r="E193" s="216" t="s">
        <v>250</v>
      </c>
      <c r="F193" s="216" t="s">
        <v>251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SUM(P194:P209)</f>
        <v>0</v>
      </c>
      <c r="Q193" s="210"/>
      <c r="R193" s="211">
        <f>SUM(R194:R209)</f>
        <v>0</v>
      </c>
      <c r="S193" s="210"/>
      <c r="T193" s="212">
        <f>SUM(T194:T209)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83</v>
      </c>
      <c r="AT193" s="214" t="s">
        <v>74</v>
      </c>
      <c r="AU193" s="214" t="s">
        <v>83</v>
      </c>
      <c r="AY193" s="213" t="s">
        <v>120</v>
      </c>
      <c r="BK193" s="215">
        <f>SUM(BK194:BK209)</f>
        <v>0</v>
      </c>
    </row>
    <row r="194" s="2" customFormat="1" ht="24.15" customHeight="1">
      <c r="A194" s="37"/>
      <c r="B194" s="38"/>
      <c r="C194" s="218" t="s">
        <v>252</v>
      </c>
      <c r="D194" s="218" t="s">
        <v>123</v>
      </c>
      <c r="E194" s="219" t="s">
        <v>253</v>
      </c>
      <c r="F194" s="220" t="s">
        <v>254</v>
      </c>
      <c r="G194" s="221" t="s">
        <v>149</v>
      </c>
      <c r="H194" s="222">
        <v>283.279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40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127</v>
      </c>
      <c r="AT194" s="230" t="s">
        <v>123</v>
      </c>
      <c r="AU194" s="230" t="s">
        <v>85</v>
      </c>
      <c r="AY194" s="16" t="s">
        <v>120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83</v>
      </c>
      <c r="BK194" s="231">
        <f>ROUND(I194*H194,2)</f>
        <v>0</v>
      </c>
      <c r="BL194" s="16" t="s">
        <v>127</v>
      </c>
      <c r="BM194" s="230" t="s">
        <v>255</v>
      </c>
    </row>
    <row r="195" s="2" customFormat="1" ht="33" customHeight="1">
      <c r="A195" s="37"/>
      <c r="B195" s="38"/>
      <c r="C195" s="218" t="s">
        <v>256</v>
      </c>
      <c r="D195" s="218" t="s">
        <v>123</v>
      </c>
      <c r="E195" s="219" t="s">
        <v>257</v>
      </c>
      <c r="F195" s="220" t="s">
        <v>258</v>
      </c>
      <c r="G195" s="221" t="s">
        <v>149</v>
      </c>
      <c r="H195" s="222">
        <v>283.279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40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127</v>
      </c>
      <c r="AT195" s="230" t="s">
        <v>123</v>
      </c>
      <c r="AU195" s="230" t="s">
        <v>85</v>
      </c>
      <c r="AY195" s="16" t="s">
        <v>120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83</v>
      </c>
      <c r="BK195" s="231">
        <f>ROUND(I195*H195,2)</f>
        <v>0</v>
      </c>
      <c r="BL195" s="16" t="s">
        <v>127</v>
      </c>
      <c r="BM195" s="230" t="s">
        <v>259</v>
      </c>
    </row>
    <row r="196" s="2" customFormat="1" ht="24.15" customHeight="1">
      <c r="A196" s="37"/>
      <c r="B196" s="38"/>
      <c r="C196" s="218" t="s">
        <v>260</v>
      </c>
      <c r="D196" s="218" t="s">
        <v>123</v>
      </c>
      <c r="E196" s="219" t="s">
        <v>261</v>
      </c>
      <c r="F196" s="220" t="s">
        <v>262</v>
      </c>
      <c r="G196" s="221" t="s">
        <v>149</v>
      </c>
      <c r="H196" s="222">
        <v>212.155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40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127</v>
      </c>
      <c r="AT196" s="230" t="s">
        <v>123</v>
      </c>
      <c r="AU196" s="230" t="s">
        <v>85</v>
      </c>
      <c r="AY196" s="16" t="s">
        <v>120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83</v>
      </c>
      <c r="BK196" s="231">
        <f>ROUND(I196*H196,2)</f>
        <v>0</v>
      </c>
      <c r="BL196" s="16" t="s">
        <v>127</v>
      </c>
      <c r="BM196" s="230" t="s">
        <v>263</v>
      </c>
    </row>
    <row r="197" s="2" customFormat="1" ht="24.15" customHeight="1">
      <c r="A197" s="37"/>
      <c r="B197" s="38"/>
      <c r="C197" s="218" t="s">
        <v>264</v>
      </c>
      <c r="D197" s="218" t="s">
        <v>123</v>
      </c>
      <c r="E197" s="219" t="s">
        <v>265</v>
      </c>
      <c r="F197" s="220" t="s">
        <v>266</v>
      </c>
      <c r="G197" s="221" t="s">
        <v>149</v>
      </c>
      <c r="H197" s="222">
        <v>4243.1000000000004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40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127</v>
      </c>
      <c r="AT197" s="230" t="s">
        <v>123</v>
      </c>
      <c r="AU197" s="230" t="s">
        <v>85</v>
      </c>
      <c r="AY197" s="16" t="s">
        <v>120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83</v>
      </c>
      <c r="BK197" s="231">
        <f>ROUND(I197*H197,2)</f>
        <v>0</v>
      </c>
      <c r="BL197" s="16" t="s">
        <v>127</v>
      </c>
      <c r="BM197" s="230" t="s">
        <v>267</v>
      </c>
    </row>
    <row r="198" s="2" customFormat="1">
      <c r="A198" s="37"/>
      <c r="B198" s="38"/>
      <c r="C198" s="39"/>
      <c r="D198" s="234" t="s">
        <v>139</v>
      </c>
      <c r="E198" s="39"/>
      <c r="F198" s="255" t="s">
        <v>268</v>
      </c>
      <c r="G198" s="39"/>
      <c r="H198" s="39"/>
      <c r="I198" s="256"/>
      <c r="J198" s="39"/>
      <c r="K198" s="39"/>
      <c r="L198" s="43"/>
      <c r="M198" s="257"/>
      <c r="N198" s="258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139</v>
      </c>
      <c r="AU198" s="16" t="s">
        <v>85</v>
      </c>
    </row>
    <row r="199" s="13" customFormat="1">
      <c r="A199" s="13"/>
      <c r="B199" s="232"/>
      <c r="C199" s="233"/>
      <c r="D199" s="234" t="s">
        <v>132</v>
      </c>
      <c r="E199" s="233"/>
      <c r="F199" s="236" t="s">
        <v>269</v>
      </c>
      <c r="G199" s="233"/>
      <c r="H199" s="237">
        <v>4243.1000000000004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132</v>
      </c>
      <c r="AU199" s="243" t="s">
        <v>85</v>
      </c>
      <c r="AV199" s="13" t="s">
        <v>85</v>
      </c>
      <c r="AW199" s="13" t="s">
        <v>4</v>
      </c>
      <c r="AX199" s="13" t="s">
        <v>83</v>
      </c>
      <c r="AY199" s="243" t="s">
        <v>120</v>
      </c>
    </row>
    <row r="200" s="2" customFormat="1" ht="24.15" customHeight="1">
      <c r="A200" s="37"/>
      <c r="B200" s="38"/>
      <c r="C200" s="218" t="s">
        <v>270</v>
      </c>
      <c r="D200" s="218" t="s">
        <v>123</v>
      </c>
      <c r="E200" s="219" t="s">
        <v>271</v>
      </c>
      <c r="F200" s="220" t="s">
        <v>266</v>
      </c>
      <c r="G200" s="221" t="s">
        <v>149</v>
      </c>
      <c r="H200" s="222">
        <v>6401.1599999999999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40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127</v>
      </c>
      <c r="AT200" s="230" t="s">
        <v>123</v>
      </c>
      <c r="AU200" s="230" t="s">
        <v>85</v>
      </c>
      <c r="AY200" s="16" t="s">
        <v>120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83</v>
      </c>
      <c r="BK200" s="231">
        <f>ROUND(I200*H200,2)</f>
        <v>0</v>
      </c>
      <c r="BL200" s="16" t="s">
        <v>127</v>
      </c>
      <c r="BM200" s="230" t="s">
        <v>272</v>
      </c>
    </row>
    <row r="201" s="2" customFormat="1">
      <c r="A201" s="37"/>
      <c r="B201" s="38"/>
      <c r="C201" s="39"/>
      <c r="D201" s="234" t="s">
        <v>139</v>
      </c>
      <c r="E201" s="39"/>
      <c r="F201" s="255" t="s">
        <v>273</v>
      </c>
      <c r="G201" s="39"/>
      <c r="H201" s="39"/>
      <c r="I201" s="256"/>
      <c r="J201" s="39"/>
      <c r="K201" s="39"/>
      <c r="L201" s="43"/>
      <c r="M201" s="257"/>
      <c r="N201" s="258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139</v>
      </c>
      <c r="AU201" s="16" t="s">
        <v>85</v>
      </c>
    </row>
    <row r="202" s="13" customFormat="1">
      <c r="A202" s="13"/>
      <c r="B202" s="232"/>
      <c r="C202" s="233"/>
      <c r="D202" s="234" t="s">
        <v>132</v>
      </c>
      <c r="E202" s="233"/>
      <c r="F202" s="236" t="s">
        <v>274</v>
      </c>
      <c r="G202" s="233"/>
      <c r="H202" s="237">
        <v>6401.1599999999999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132</v>
      </c>
      <c r="AU202" s="243" t="s">
        <v>85</v>
      </c>
      <c r="AV202" s="13" t="s">
        <v>85</v>
      </c>
      <c r="AW202" s="13" t="s">
        <v>4</v>
      </c>
      <c r="AX202" s="13" t="s">
        <v>83</v>
      </c>
      <c r="AY202" s="243" t="s">
        <v>120</v>
      </c>
    </row>
    <row r="203" s="2" customFormat="1" ht="33" customHeight="1">
      <c r="A203" s="37"/>
      <c r="B203" s="38"/>
      <c r="C203" s="218" t="s">
        <v>275</v>
      </c>
      <c r="D203" s="218" t="s">
        <v>123</v>
      </c>
      <c r="E203" s="219" t="s">
        <v>276</v>
      </c>
      <c r="F203" s="220" t="s">
        <v>277</v>
      </c>
      <c r="G203" s="221" t="s">
        <v>149</v>
      </c>
      <c r="H203" s="222">
        <v>71.123999999999995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40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127</v>
      </c>
      <c r="AT203" s="230" t="s">
        <v>123</v>
      </c>
      <c r="AU203" s="230" t="s">
        <v>85</v>
      </c>
      <c r="AY203" s="16" t="s">
        <v>120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83</v>
      </c>
      <c r="BK203" s="231">
        <f>ROUND(I203*H203,2)</f>
        <v>0</v>
      </c>
      <c r="BL203" s="16" t="s">
        <v>127</v>
      </c>
      <c r="BM203" s="230" t="s">
        <v>278</v>
      </c>
    </row>
    <row r="204" s="2" customFormat="1" ht="37.8" customHeight="1">
      <c r="A204" s="37"/>
      <c r="B204" s="38"/>
      <c r="C204" s="218" t="s">
        <v>279</v>
      </c>
      <c r="D204" s="218" t="s">
        <v>123</v>
      </c>
      <c r="E204" s="219" t="s">
        <v>280</v>
      </c>
      <c r="F204" s="220" t="s">
        <v>281</v>
      </c>
      <c r="G204" s="221" t="s">
        <v>149</v>
      </c>
      <c r="H204" s="222">
        <v>56.841999999999999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40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127</v>
      </c>
      <c r="AT204" s="230" t="s">
        <v>123</v>
      </c>
      <c r="AU204" s="230" t="s">
        <v>85</v>
      </c>
      <c r="AY204" s="16" t="s">
        <v>120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83</v>
      </c>
      <c r="BK204" s="231">
        <f>ROUND(I204*H204,2)</f>
        <v>0</v>
      </c>
      <c r="BL204" s="16" t="s">
        <v>127</v>
      </c>
      <c r="BM204" s="230" t="s">
        <v>282</v>
      </c>
    </row>
    <row r="205" s="13" customFormat="1">
      <c r="A205" s="13"/>
      <c r="B205" s="232"/>
      <c r="C205" s="233"/>
      <c r="D205" s="234" t="s">
        <v>132</v>
      </c>
      <c r="E205" s="235" t="s">
        <v>1</v>
      </c>
      <c r="F205" s="236" t="s">
        <v>283</v>
      </c>
      <c r="G205" s="233"/>
      <c r="H205" s="237">
        <v>56.841999999999999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132</v>
      </c>
      <c r="AU205" s="243" t="s">
        <v>85</v>
      </c>
      <c r="AV205" s="13" t="s">
        <v>85</v>
      </c>
      <c r="AW205" s="13" t="s">
        <v>32</v>
      </c>
      <c r="AX205" s="13" t="s">
        <v>83</v>
      </c>
      <c r="AY205" s="243" t="s">
        <v>120</v>
      </c>
    </row>
    <row r="206" s="2" customFormat="1" ht="24.15" customHeight="1">
      <c r="A206" s="37"/>
      <c r="B206" s="38"/>
      <c r="C206" s="218" t="s">
        <v>284</v>
      </c>
      <c r="D206" s="218" t="s">
        <v>123</v>
      </c>
      <c r="E206" s="219" t="s">
        <v>285</v>
      </c>
      <c r="F206" s="220" t="s">
        <v>286</v>
      </c>
      <c r="G206" s="221" t="s">
        <v>149</v>
      </c>
      <c r="H206" s="222">
        <v>142.24700000000001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40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127</v>
      </c>
      <c r="AT206" s="230" t="s">
        <v>123</v>
      </c>
      <c r="AU206" s="230" t="s">
        <v>85</v>
      </c>
      <c r="AY206" s="16" t="s">
        <v>120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83</v>
      </c>
      <c r="BK206" s="231">
        <f>ROUND(I206*H206,2)</f>
        <v>0</v>
      </c>
      <c r="BL206" s="16" t="s">
        <v>127</v>
      </c>
      <c r="BM206" s="230" t="s">
        <v>287</v>
      </c>
    </row>
    <row r="207" s="2" customFormat="1">
      <c r="A207" s="37"/>
      <c r="B207" s="38"/>
      <c r="C207" s="39"/>
      <c r="D207" s="234" t="s">
        <v>139</v>
      </c>
      <c r="E207" s="39"/>
      <c r="F207" s="255" t="s">
        <v>288</v>
      </c>
      <c r="G207" s="39"/>
      <c r="H207" s="39"/>
      <c r="I207" s="256"/>
      <c r="J207" s="39"/>
      <c r="K207" s="39"/>
      <c r="L207" s="43"/>
      <c r="M207" s="257"/>
      <c r="N207" s="258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139</v>
      </c>
      <c r="AU207" s="16" t="s">
        <v>85</v>
      </c>
    </row>
    <row r="208" s="2" customFormat="1" ht="33" customHeight="1">
      <c r="A208" s="37"/>
      <c r="B208" s="38"/>
      <c r="C208" s="218" t="s">
        <v>289</v>
      </c>
      <c r="D208" s="218" t="s">
        <v>123</v>
      </c>
      <c r="E208" s="219" t="s">
        <v>290</v>
      </c>
      <c r="F208" s="220" t="s">
        <v>291</v>
      </c>
      <c r="G208" s="221" t="s">
        <v>149</v>
      </c>
      <c r="H208" s="222">
        <v>11.880000000000001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40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127</v>
      </c>
      <c r="AT208" s="230" t="s">
        <v>123</v>
      </c>
      <c r="AU208" s="230" t="s">
        <v>85</v>
      </c>
      <c r="AY208" s="16" t="s">
        <v>120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83</v>
      </c>
      <c r="BK208" s="231">
        <f>ROUND(I208*H208,2)</f>
        <v>0</v>
      </c>
      <c r="BL208" s="16" t="s">
        <v>127</v>
      </c>
      <c r="BM208" s="230" t="s">
        <v>292</v>
      </c>
    </row>
    <row r="209" s="2" customFormat="1" ht="24.15" customHeight="1">
      <c r="A209" s="37"/>
      <c r="B209" s="38"/>
      <c r="C209" s="218" t="s">
        <v>293</v>
      </c>
      <c r="D209" s="218" t="s">
        <v>123</v>
      </c>
      <c r="E209" s="219" t="s">
        <v>294</v>
      </c>
      <c r="F209" s="220" t="s">
        <v>295</v>
      </c>
      <c r="G209" s="221" t="s">
        <v>149</v>
      </c>
      <c r="H209" s="222">
        <v>71.123999999999995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40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127</v>
      </c>
      <c r="AT209" s="230" t="s">
        <v>123</v>
      </c>
      <c r="AU209" s="230" t="s">
        <v>85</v>
      </c>
      <c r="AY209" s="16" t="s">
        <v>120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83</v>
      </c>
      <c r="BK209" s="231">
        <f>ROUND(I209*H209,2)</f>
        <v>0</v>
      </c>
      <c r="BL209" s="16" t="s">
        <v>127</v>
      </c>
      <c r="BM209" s="230" t="s">
        <v>296</v>
      </c>
    </row>
    <row r="210" s="12" customFormat="1" ht="25.92" customHeight="1">
      <c r="A210" s="12"/>
      <c r="B210" s="202"/>
      <c r="C210" s="203"/>
      <c r="D210" s="204" t="s">
        <v>74</v>
      </c>
      <c r="E210" s="205" t="s">
        <v>297</v>
      </c>
      <c r="F210" s="205" t="s">
        <v>298</v>
      </c>
      <c r="G210" s="203"/>
      <c r="H210" s="203"/>
      <c r="I210" s="206"/>
      <c r="J210" s="207">
        <f>BK210</f>
        <v>0</v>
      </c>
      <c r="K210" s="203"/>
      <c r="L210" s="208"/>
      <c r="M210" s="209"/>
      <c r="N210" s="210"/>
      <c r="O210" s="210"/>
      <c r="P210" s="211">
        <f>P211</f>
        <v>0</v>
      </c>
      <c r="Q210" s="210"/>
      <c r="R210" s="211">
        <f>R211</f>
        <v>0</v>
      </c>
      <c r="S210" s="210"/>
      <c r="T210" s="212">
        <f>T211</f>
        <v>0.58609500000000003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85</v>
      </c>
      <c r="AT210" s="214" t="s">
        <v>74</v>
      </c>
      <c r="AU210" s="214" t="s">
        <v>75</v>
      </c>
      <c r="AY210" s="213" t="s">
        <v>120</v>
      </c>
      <c r="BK210" s="215">
        <f>BK211</f>
        <v>0</v>
      </c>
    </row>
    <row r="211" s="12" customFormat="1" ht="22.8" customHeight="1">
      <c r="A211" s="12"/>
      <c r="B211" s="202"/>
      <c r="C211" s="203"/>
      <c r="D211" s="204" t="s">
        <v>74</v>
      </c>
      <c r="E211" s="216" t="s">
        <v>299</v>
      </c>
      <c r="F211" s="216" t="s">
        <v>300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SUM(P212:P219)</f>
        <v>0</v>
      </c>
      <c r="Q211" s="210"/>
      <c r="R211" s="211">
        <f>SUM(R212:R219)</f>
        <v>0</v>
      </c>
      <c r="S211" s="210"/>
      <c r="T211" s="212">
        <f>SUM(T212:T219)</f>
        <v>0.58609500000000003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85</v>
      </c>
      <c r="AT211" s="214" t="s">
        <v>74</v>
      </c>
      <c r="AU211" s="214" t="s">
        <v>83</v>
      </c>
      <c r="AY211" s="213" t="s">
        <v>120</v>
      </c>
      <c r="BK211" s="215">
        <f>SUM(BK212:BK219)</f>
        <v>0</v>
      </c>
    </row>
    <row r="212" s="2" customFormat="1" ht="24.15" customHeight="1">
      <c r="A212" s="37"/>
      <c r="B212" s="38"/>
      <c r="C212" s="218" t="s">
        <v>301</v>
      </c>
      <c r="D212" s="218" t="s">
        <v>123</v>
      </c>
      <c r="E212" s="219" t="s">
        <v>302</v>
      </c>
      <c r="F212" s="220" t="s">
        <v>303</v>
      </c>
      <c r="G212" s="221" t="s">
        <v>304</v>
      </c>
      <c r="H212" s="222">
        <v>87.542000000000002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40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191</v>
      </c>
      <c r="AT212" s="230" t="s">
        <v>123</v>
      </c>
      <c r="AU212" s="230" t="s">
        <v>85</v>
      </c>
      <c r="AY212" s="16" t="s">
        <v>120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83</v>
      </c>
      <c r="BK212" s="231">
        <f>ROUND(I212*H212,2)</f>
        <v>0</v>
      </c>
      <c r="BL212" s="16" t="s">
        <v>191</v>
      </c>
      <c r="BM212" s="230" t="s">
        <v>305</v>
      </c>
    </row>
    <row r="213" s="2" customFormat="1">
      <c r="A213" s="37"/>
      <c r="B213" s="38"/>
      <c r="C213" s="39"/>
      <c r="D213" s="234" t="s">
        <v>139</v>
      </c>
      <c r="E213" s="39"/>
      <c r="F213" s="255" t="s">
        <v>306</v>
      </c>
      <c r="G213" s="39"/>
      <c r="H213" s="39"/>
      <c r="I213" s="256"/>
      <c r="J213" s="39"/>
      <c r="K213" s="39"/>
      <c r="L213" s="43"/>
      <c r="M213" s="257"/>
      <c r="N213" s="258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139</v>
      </c>
      <c r="AU213" s="16" t="s">
        <v>85</v>
      </c>
    </row>
    <row r="214" s="13" customFormat="1">
      <c r="A214" s="13"/>
      <c r="B214" s="232"/>
      <c r="C214" s="233"/>
      <c r="D214" s="234" t="s">
        <v>132</v>
      </c>
      <c r="E214" s="235" t="s">
        <v>1</v>
      </c>
      <c r="F214" s="236" t="s">
        <v>307</v>
      </c>
      <c r="G214" s="233"/>
      <c r="H214" s="237">
        <v>62.591999999999999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132</v>
      </c>
      <c r="AU214" s="243" t="s">
        <v>85</v>
      </c>
      <c r="AV214" s="13" t="s">
        <v>85</v>
      </c>
      <c r="AW214" s="13" t="s">
        <v>32</v>
      </c>
      <c r="AX214" s="13" t="s">
        <v>75</v>
      </c>
      <c r="AY214" s="243" t="s">
        <v>120</v>
      </c>
    </row>
    <row r="215" s="13" customFormat="1">
      <c r="A215" s="13"/>
      <c r="B215" s="232"/>
      <c r="C215" s="233"/>
      <c r="D215" s="234" t="s">
        <v>132</v>
      </c>
      <c r="E215" s="235" t="s">
        <v>1</v>
      </c>
      <c r="F215" s="236" t="s">
        <v>308</v>
      </c>
      <c r="G215" s="233"/>
      <c r="H215" s="237">
        <v>24.949999999999999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132</v>
      </c>
      <c r="AU215" s="243" t="s">
        <v>85</v>
      </c>
      <c r="AV215" s="13" t="s">
        <v>85</v>
      </c>
      <c r="AW215" s="13" t="s">
        <v>32</v>
      </c>
      <c r="AX215" s="13" t="s">
        <v>75</v>
      </c>
      <c r="AY215" s="243" t="s">
        <v>120</v>
      </c>
    </row>
    <row r="216" s="14" customFormat="1">
      <c r="A216" s="14"/>
      <c r="B216" s="244"/>
      <c r="C216" s="245"/>
      <c r="D216" s="234" t="s">
        <v>132</v>
      </c>
      <c r="E216" s="246" t="s">
        <v>1</v>
      </c>
      <c r="F216" s="247" t="s">
        <v>134</v>
      </c>
      <c r="G216" s="245"/>
      <c r="H216" s="248">
        <v>87.542000000000002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132</v>
      </c>
      <c r="AU216" s="254" t="s">
        <v>85</v>
      </c>
      <c r="AV216" s="14" t="s">
        <v>127</v>
      </c>
      <c r="AW216" s="14" t="s">
        <v>32</v>
      </c>
      <c r="AX216" s="14" t="s">
        <v>83</v>
      </c>
      <c r="AY216" s="254" t="s">
        <v>120</v>
      </c>
    </row>
    <row r="217" s="2" customFormat="1" ht="24.15" customHeight="1">
      <c r="A217" s="37"/>
      <c r="B217" s="38"/>
      <c r="C217" s="218" t="s">
        <v>309</v>
      </c>
      <c r="D217" s="218" t="s">
        <v>123</v>
      </c>
      <c r="E217" s="219" t="s">
        <v>310</v>
      </c>
      <c r="F217" s="220" t="s">
        <v>311</v>
      </c>
      <c r="G217" s="221" t="s">
        <v>304</v>
      </c>
      <c r="H217" s="222">
        <v>586.09500000000003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40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0.001</v>
      </c>
      <c r="T217" s="229">
        <f>S217*H217</f>
        <v>0.58609500000000003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191</v>
      </c>
      <c r="AT217" s="230" t="s">
        <v>123</v>
      </c>
      <c r="AU217" s="230" t="s">
        <v>85</v>
      </c>
      <c r="AY217" s="16" t="s">
        <v>120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83</v>
      </c>
      <c r="BK217" s="231">
        <f>ROUND(I217*H217,2)</f>
        <v>0</v>
      </c>
      <c r="BL217" s="16" t="s">
        <v>191</v>
      </c>
      <c r="BM217" s="230" t="s">
        <v>312</v>
      </c>
    </row>
    <row r="218" s="13" customFormat="1">
      <c r="A218" s="13"/>
      <c r="B218" s="232"/>
      <c r="C218" s="233"/>
      <c r="D218" s="234" t="s">
        <v>132</v>
      </c>
      <c r="E218" s="235" t="s">
        <v>1</v>
      </c>
      <c r="F218" s="236" t="s">
        <v>313</v>
      </c>
      <c r="G218" s="233"/>
      <c r="H218" s="237">
        <v>586.09500000000003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132</v>
      </c>
      <c r="AU218" s="243" t="s">
        <v>85</v>
      </c>
      <c r="AV218" s="13" t="s">
        <v>85</v>
      </c>
      <c r="AW218" s="13" t="s">
        <v>32</v>
      </c>
      <c r="AX218" s="13" t="s">
        <v>75</v>
      </c>
      <c r="AY218" s="243" t="s">
        <v>120</v>
      </c>
    </row>
    <row r="219" s="14" customFormat="1">
      <c r="A219" s="14"/>
      <c r="B219" s="244"/>
      <c r="C219" s="245"/>
      <c r="D219" s="234" t="s">
        <v>132</v>
      </c>
      <c r="E219" s="246" t="s">
        <v>1</v>
      </c>
      <c r="F219" s="247" t="s">
        <v>134</v>
      </c>
      <c r="G219" s="245"/>
      <c r="H219" s="248">
        <v>586.09500000000003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132</v>
      </c>
      <c r="AU219" s="254" t="s">
        <v>85</v>
      </c>
      <c r="AV219" s="14" t="s">
        <v>127</v>
      </c>
      <c r="AW219" s="14" t="s">
        <v>32</v>
      </c>
      <c r="AX219" s="14" t="s">
        <v>83</v>
      </c>
      <c r="AY219" s="254" t="s">
        <v>120</v>
      </c>
    </row>
    <row r="220" s="12" customFormat="1" ht="25.92" customHeight="1">
      <c r="A220" s="12"/>
      <c r="B220" s="202"/>
      <c r="C220" s="203"/>
      <c r="D220" s="204" t="s">
        <v>74</v>
      </c>
      <c r="E220" s="205" t="s">
        <v>314</v>
      </c>
      <c r="F220" s="205" t="s">
        <v>315</v>
      </c>
      <c r="G220" s="203"/>
      <c r="H220" s="203"/>
      <c r="I220" s="206"/>
      <c r="J220" s="207">
        <f>BK220</f>
        <v>0</v>
      </c>
      <c r="K220" s="203"/>
      <c r="L220" s="208"/>
      <c r="M220" s="209"/>
      <c r="N220" s="210"/>
      <c r="O220" s="210"/>
      <c r="P220" s="211">
        <f>P221</f>
        <v>0</v>
      </c>
      <c r="Q220" s="210"/>
      <c r="R220" s="211">
        <f>R221</f>
        <v>0.055199999999999999</v>
      </c>
      <c r="S220" s="210"/>
      <c r="T220" s="212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135</v>
      </c>
      <c r="AT220" s="214" t="s">
        <v>74</v>
      </c>
      <c r="AU220" s="214" t="s">
        <v>75</v>
      </c>
      <c r="AY220" s="213" t="s">
        <v>120</v>
      </c>
      <c r="BK220" s="215">
        <f>BK221</f>
        <v>0</v>
      </c>
    </row>
    <row r="221" s="12" customFormat="1" ht="22.8" customHeight="1">
      <c r="A221" s="12"/>
      <c r="B221" s="202"/>
      <c r="C221" s="203"/>
      <c r="D221" s="204" t="s">
        <v>74</v>
      </c>
      <c r="E221" s="216" t="s">
        <v>316</v>
      </c>
      <c r="F221" s="216" t="s">
        <v>317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SUM(P222:P224)</f>
        <v>0</v>
      </c>
      <c r="Q221" s="210"/>
      <c r="R221" s="211">
        <f>SUM(R222:R224)</f>
        <v>0.055199999999999999</v>
      </c>
      <c r="S221" s="210"/>
      <c r="T221" s="212">
        <f>SUM(T222:T224)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135</v>
      </c>
      <c r="AT221" s="214" t="s">
        <v>74</v>
      </c>
      <c r="AU221" s="214" t="s">
        <v>83</v>
      </c>
      <c r="AY221" s="213" t="s">
        <v>120</v>
      </c>
      <c r="BK221" s="215">
        <f>SUM(BK222:BK224)</f>
        <v>0</v>
      </c>
    </row>
    <row r="222" s="2" customFormat="1" ht="24.15" customHeight="1">
      <c r="A222" s="37"/>
      <c r="B222" s="38"/>
      <c r="C222" s="218" t="s">
        <v>318</v>
      </c>
      <c r="D222" s="218" t="s">
        <v>123</v>
      </c>
      <c r="E222" s="219" t="s">
        <v>319</v>
      </c>
      <c r="F222" s="220" t="s">
        <v>320</v>
      </c>
      <c r="G222" s="221" t="s">
        <v>169</v>
      </c>
      <c r="H222" s="222">
        <v>80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40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321</v>
      </c>
      <c r="AT222" s="230" t="s">
        <v>123</v>
      </c>
      <c r="AU222" s="230" t="s">
        <v>85</v>
      </c>
      <c r="AY222" s="16" t="s">
        <v>120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83</v>
      </c>
      <c r="BK222" s="231">
        <f>ROUND(I222*H222,2)</f>
        <v>0</v>
      </c>
      <c r="BL222" s="16" t="s">
        <v>321</v>
      </c>
      <c r="BM222" s="230" t="s">
        <v>322</v>
      </c>
    </row>
    <row r="223" s="2" customFormat="1" ht="24.15" customHeight="1">
      <c r="A223" s="37"/>
      <c r="B223" s="38"/>
      <c r="C223" s="259" t="s">
        <v>323</v>
      </c>
      <c r="D223" s="259" t="s">
        <v>314</v>
      </c>
      <c r="E223" s="260" t="s">
        <v>324</v>
      </c>
      <c r="F223" s="261" t="s">
        <v>325</v>
      </c>
      <c r="G223" s="262" t="s">
        <v>169</v>
      </c>
      <c r="H223" s="263">
        <v>80</v>
      </c>
      <c r="I223" s="264"/>
      <c r="J223" s="265">
        <f>ROUND(I223*H223,2)</f>
        <v>0</v>
      </c>
      <c r="K223" s="266"/>
      <c r="L223" s="267"/>
      <c r="M223" s="268" t="s">
        <v>1</v>
      </c>
      <c r="N223" s="269" t="s">
        <v>40</v>
      </c>
      <c r="O223" s="90"/>
      <c r="P223" s="228">
        <f>O223*H223</f>
        <v>0</v>
      </c>
      <c r="Q223" s="228">
        <v>0.00068999999999999997</v>
      </c>
      <c r="R223" s="228">
        <f>Q223*H223</f>
        <v>0.055199999999999999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326</v>
      </c>
      <c r="AT223" s="230" t="s">
        <v>314</v>
      </c>
      <c r="AU223" s="230" t="s">
        <v>85</v>
      </c>
      <c r="AY223" s="16" t="s">
        <v>120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83</v>
      </c>
      <c r="BK223" s="231">
        <f>ROUND(I223*H223,2)</f>
        <v>0</v>
      </c>
      <c r="BL223" s="16" t="s">
        <v>326</v>
      </c>
      <c r="BM223" s="230" t="s">
        <v>327</v>
      </c>
    </row>
    <row r="224" s="2" customFormat="1">
      <c r="A224" s="37"/>
      <c r="B224" s="38"/>
      <c r="C224" s="39"/>
      <c r="D224" s="234" t="s">
        <v>139</v>
      </c>
      <c r="E224" s="39"/>
      <c r="F224" s="255" t="s">
        <v>328</v>
      </c>
      <c r="G224" s="39"/>
      <c r="H224" s="39"/>
      <c r="I224" s="256"/>
      <c r="J224" s="39"/>
      <c r="K224" s="39"/>
      <c r="L224" s="43"/>
      <c r="M224" s="270"/>
      <c r="N224" s="271"/>
      <c r="O224" s="272"/>
      <c r="P224" s="272"/>
      <c r="Q224" s="272"/>
      <c r="R224" s="272"/>
      <c r="S224" s="272"/>
      <c r="T224" s="273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139</v>
      </c>
      <c r="AU224" s="16" t="s">
        <v>85</v>
      </c>
    </row>
    <row r="225" s="2" customFormat="1" ht="6.96" customHeight="1">
      <c r="A225" s="37"/>
      <c r="B225" s="65"/>
      <c r="C225" s="66"/>
      <c r="D225" s="66"/>
      <c r="E225" s="66"/>
      <c r="F225" s="66"/>
      <c r="G225" s="66"/>
      <c r="H225" s="66"/>
      <c r="I225" s="66"/>
      <c r="J225" s="66"/>
      <c r="K225" s="66"/>
      <c r="L225" s="43"/>
      <c r="M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</row>
  </sheetData>
  <sheetProtection sheet="1" autoFilter="0" formatColumns="0" formatRows="0" objects="1" scenarios="1" spinCount="100000" saltValue="Sh8B57OHRpTNJs01Z+94wd1FPdaK56dC9YRhXz97EX+ZuzdTNP97uLCANyMlFg8gamPxuJ7WsXfORCeyiT+zSw==" hashValue="QAQzxW1L+fxXrN4o2CmvxQpSUc50ymAnhY6oUgQkY7//rxHPOgU7TUAnzHryLZuG8KnX2xNOvARKLM5f9Dliyw==" algorithmName="SHA-512" password="CC35"/>
  <autoFilter ref="C123:K22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SPŠ Žďár nad Sázavou Strojírenská - Stavební úpravy podlahy části haly - Loď 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329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26. 5. 2025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ROUND((SUM(BE119:BE127)),  2)</f>
        <v>0</v>
      </c>
      <c r="G33" s="37"/>
      <c r="H33" s="37"/>
      <c r="I33" s="154">
        <v>0.20999999999999999</v>
      </c>
      <c r="J33" s="153">
        <f>ROUND(((SUM(BE119:BE127))*I33),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ROUND((SUM(BF119:BF127)),  2)</f>
        <v>0</v>
      </c>
      <c r="G34" s="37"/>
      <c r="H34" s="37"/>
      <c r="I34" s="154">
        <v>0.12</v>
      </c>
      <c r="J34" s="153">
        <f>ROUND(((SUM(BF119:BF127))*I34),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ROUND((SUM(BG119:BG127)),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ROUND((SUM(BH119:BH127)),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ROUND((SUM(BI119:BI127)),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SPŠ Žďár nad Sázavou Strojírenská - Stavební úpravy podlahy části haly - Loď 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D.1.2 - ostatní a vedlejší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Sázavou, Strojírenská</v>
      </c>
      <c r="G89" s="39"/>
      <c r="H89" s="39"/>
      <c r="I89" s="31" t="s">
        <v>22</v>
      </c>
      <c r="J89" s="78" t="str">
        <f>IF(J12="","",J12)</f>
        <v>26. 5. 2025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SPŠ Žďár nad Sázavou</v>
      </c>
      <c r="G91" s="39"/>
      <c r="H91" s="39"/>
      <c r="I91" s="31" t="s">
        <v>30</v>
      </c>
      <c r="J91" s="35" t="str">
        <f>E21</f>
        <v>Filip Marek, Brněnská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Žďár nad Sázavou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330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331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332</v>
      </c>
      <c r="E99" s="187"/>
      <c r="F99" s="187"/>
      <c r="G99" s="187"/>
      <c r="H99" s="187"/>
      <c r="I99" s="187"/>
      <c r="J99" s="188">
        <f>J124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105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73" t="str">
        <f>E7</f>
        <v>SPŠ Žďár nad Sázavou Strojírenská - Stavební úpravy podlahy části haly - Loď 3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90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D.1.2 - ostatní a vedlejší náklady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Žďár nad Sázavou, Strojírenská</v>
      </c>
      <c r="G113" s="39"/>
      <c r="H113" s="39"/>
      <c r="I113" s="31" t="s">
        <v>22</v>
      </c>
      <c r="J113" s="78" t="str">
        <f>IF(J12="","",J12)</f>
        <v>26. 5. 2025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40.05" customHeight="1">
      <c r="A115" s="37"/>
      <c r="B115" s="38"/>
      <c r="C115" s="31" t="s">
        <v>24</v>
      </c>
      <c r="D115" s="39"/>
      <c r="E115" s="39"/>
      <c r="F115" s="26" t="str">
        <f>E15</f>
        <v>SPŠ Žďár nad Sázavou</v>
      </c>
      <c r="G115" s="39"/>
      <c r="H115" s="39"/>
      <c r="I115" s="31" t="s">
        <v>30</v>
      </c>
      <c r="J115" s="35" t="str">
        <f>E21</f>
        <v>Filip Marek, Brněnská 326/34, Žďár nad Sázavou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40.0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>Filip Marek, Brněnská 326/34, Žďár nad Sázavou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106</v>
      </c>
      <c r="D118" s="193" t="s">
        <v>60</v>
      </c>
      <c r="E118" s="193" t="s">
        <v>56</v>
      </c>
      <c r="F118" s="193" t="s">
        <v>57</v>
      </c>
      <c r="G118" s="193" t="s">
        <v>107</v>
      </c>
      <c r="H118" s="193" t="s">
        <v>108</v>
      </c>
      <c r="I118" s="193" t="s">
        <v>109</v>
      </c>
      <c r="J118" s="194" t="s">
        <v>94</v>
      </c>
      <c r="K118" s="195" t="s">
        <v>110</v>
      </c>
      <c r="L118" s="196"/>
      <c r="M118" s="99" t="s">
        <v>1</v>
      </c>
      <c r="N118" s="100" t="s">
        <v>39</v>
      </c>
      <c r="O118" s="100" t="s">
        <v>111</v>
      </c>
      <c r="P118" s="100" t="s">
        <v>112</v>
      </c>
      <c r="Q118" s="100" t="s">
        <v>113</v>
      </c>
      <c r="R118" s="100" t="s">
        <v>114</v>
      </c>
      <c r="S118" s="100" t="s">
        <v>115</v>
      </c>
      <c r="T118" s="101" t="s">
        <v>116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117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0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74</v>
      </c>
      <c r="AU119" s="16" t="s">
        <v>96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74</v>
      </c>
      <c r="E120" s="205" t="s">
        <v>333</v>
      </c>
      <c r="F120" s="205" t="s">
        <v>334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P121+P124</f>
        <v>0</v>
      </c>
      <c r="Q120" s="210"/>
      <c r="R120" s="211">
        <f>R121+R124</f>
        <v>0</v>
      </c>
      <c r="S120" s="210"/>
      <c r="T120" s="212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146</v>
      </c>
      <c r="AT120" s="214" t="s">
        <v>74</v>
      </c>
      <c r="AU120" s="214" t="s">
        <v>75</v>
      </c>
      <c r="AY120" s="213" t="s">
        <v>120</v>
      </c>
      <c r="BK120" s="215">
        <f>BK121+BK124</f>
        <v>0</v>
      </c>
    </row>
    <row r="121" s="12" customFormat="1" ht="22.8" customHeight="1">
      <c r="A121" s="12"/>
      <c r="B121" s="202"/>
      <c r="C121" s="203"/>
      <c r="D121" s="204" t="s">
        <v>74</v>
      </c>
      <c r="E121" s="216" t="s">
        <v>335</v>
      </c>
      <c r="F121" s="216" t="s">
        <v>336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SUM(P122:P123)</f>
        <v>0</v>
      </c>
      <c r="Q121" s="210"/>
      <c r="R121" s="211">
        <f>SUM(R122:R123)</f>
        <v>0</v>
      </c>
      <c r="S121" s="210"/>
      <c r="T121" s="212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146</v>
      </c>
      <c r="AT121" s="214" t="s">
        <v>74</v>
      </c>
      <c r="AU121" s="214" t="s">
        <v>83</v>
      </c>
      <c r="AY121" s="213" t="s">
        <v>120</v>
      </c>
      <c r="BK121" s="215">
        <f>SUM(BK122:BK123)</f>
        <v>0</v>
      </c>
    </row>
    <row r="122" s="2" customFormat="1" ht="16.5" customHeight="1">
      <c r="A122" s="37"/>
      <c r="B122" s="38"/>
      <c r="C122" s="218" t="s">
        <v>83</v>
      </c>
      <c r="D122" s="218" t="s">
        <v>123</v>
      </c>
      <c r="E122" s="219" t="s">
        <v>337</v>
      </c>
      <c r="F122" s="220" t="s">
        <v>336</v>
      </c>
      <c r="G122" s="221" t="s">
        <v>338</v>
      </c>
      <c r="H122" s="222">
        <v>1</v>
      </c>
      <c r="I122" s="223"/>
      <c r="J122" s="224">
        <f>ROUND(I122*H122,2)</f>
        <v>0</v>
      </c>
      <c r="K122" s="225"/>
      <c r="L122" s="43"/>
      <c r="M122" s="226" t="s">
        <v>1</v>
      </c>
      <c r="N122" s="227" t="s">
        <v>40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339</v>
      </c>
      <c r="AT122" s="230" t="s">
        <v>123</v>
      </c>
      <c r="AU122" s="230" t="s">
        <v>85</v>
      </c>
      <c r="AY122" s="16" t="s">
        <v>120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83</v>
      </c>
      <c r="BK122" s="231">
        <f>ROUND(I122*H122,2)</f>
        <v>0</v>
      </c>
      <c r="BL122" s="16" t="s">
        <v>339</v>
      </c>
      <c r="BM122" s="230" t="s">
        <v>340</v>
      </c>
    </row>
    <row r="123" s="2" customFormat="1">
      <c r="A123" s="37"/>
      <c r="B123" s="38"/>
      <c r="C123" s="39"/>
      <c r="D123" s="234" t="s">
        <v>139</v>
      </c>
      <c r="E123" s="39"/>
      <c r="F123" s="255" t="s">
        <v>341</v>
      </c>
      <c r="G123" s="39"/>
      <c r="H123" s="39"/>
      <c r="I123" s="256"/>
      <c r="J123" s="39"/>
      <c r="K123" s="39"/>
      <c r="L123" s="43"/>
      <c r="M123" s="257"/>
      <c r="N123" s="258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139</v>
      </c>
      <c r="AU123" s="16" t="s">
        <v>85</v>
      </c>
    </row>
    <row r="124" s="12" customFormat="1" ht="22.8" customHeight="1">
      <c r="A124" s="12"/>
      <c r="B124" s="202"/>
      <c r="C124" s="203"/>
      <c r="D124" s="204" t="s">
        <v>74</v>
      </c>
      <c r="E124" s="216" t="s">
        <v>342</v>
      </c>
      <c r="F124" s="216" t="s">
        <v>343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SUM(P125:P127)</f>
        <v>0</v>
      </c>
      <c r="Q124" s="210"/>
      <c r="R124" s="211">
        <f>SUM(R125:R127)</f>
        <v>0</v>
      </c>
      <c r="S124" s="210"/>
      <c r="T124" s="212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146</v>
      </c>
      <c r="AT124" s="214" t="s">
        <v>74</v>
      </c>
      <c r="AU124" s="214" t="s">
        <v>83</v>
      </c>
      <c r="AY124" s="213" t="s">
        <v>120</v>
      </c>
      <c r="BK124" s="215">
        <f>SUM(BK125:BK127)</f>
        <v>0</v>
      </c>
    </row>
    <row r="125" s="2" customFormat="1" ht="16.5" customHeight="1">
      <c r="A125" s="37"/>
      <c r="B125" s="38"/>
      <c r="C125" s="218" t="s">
        <v>85</v>
      </c>
      <c r="D125" s="218" t="s">
        <v>123</v>
      </c>
      <c r="E125" s="219" t="s">
        <v>344</v>
      </c>
      <c r="F125" s="220" t="s">
        <v>345</v>
      </c>
      <c r="G125" s="221" t="s">
        <v>346</v>
      </c>
      <c r="H125" s="222">
        <v>25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347</v>
      </c>
      <c r="AT125" s="230" t="s">
        <v>123</v>
      </c>
      <c r="AU125" s="230" t="s">
        <v>85</v>
      </c>
      <c r="AY125" s="16" t="s">
        <v>120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347</v>
      </c>
      <c r="BM125" s="230" t="s">
        <v>348</v>
      </c>
    </row>
    <row r="126" s="2" customFormat="1">
      <c r="A126" s="37"/>
      <c r="B126" s="38"/>
      <c r="C126" s="39"/>
      <c r="D126" s="234" t="s">
        <v>139</v>
      </c>
      <c r="E126" s="39"/>
      <c r="F126" s="255" t="s">
        <v>349</v>
      </c>
      <c r="G126" s="39"/>
      <c r="H126" s="39"/>
      <c r="I126" s="256"/>
      <c r="J126" s="39"/>
      <c r="K126" s="39"/>
      <c r="L126" s="43"/>
      <c r="M126" s="257"/>
      <c r="N126" s="258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139</v>
      </c>
      <c r="AU126" s="16" t="s">
        <v>85</v>
      </c>
    </row>
    <row r="127" s="2" customFormat="1" ht="24.15" customHeight="1">
      <c r="A127" s="37"/>
      <c r="B127" s="38"/>
      <c r="C127" s="218" t="s">
        <v>135</v>
      </c>
      <c r="D127" s="218" t="s">
        <v>123</v>
      </c>
      <c r="E127" s="219" t="s">
        <v>350</v>
      </c>
      <c r="F127" s="220" t="s">
        <v>351</v>
      </c>
      <c r="G127" s="221" t="s">
        <v>346</v>
      </c>
      <c r="H127" s="222">
        <v>45</v>
      </c>
      <c r="I127" s="223"/>
      <c r="J127" s="224">
        <f>ROUND(I127*H127,2)</f>
        <v>0</v>
      </c>
      <c r="K127" s="225"/>
      <c r="L127" s="43"/>
      <c r="M127" s="274" t="s">
        <v>1</v>
      </c>
      <c r="N127" s="275" t="s">
        <v>40</v>
      </c>
      <c r="O127" s="272"/>
      <c r="P127" s="276">
        <f>O127*H127</f>
        <v>0</v>
      </c>
      <c r="Q127" s="276">
        <v>0</v>
      </c>
      <c r="R127" s="276">
        <f>Q127*H127</f>
        <v>0</v>
      </c>
      <c r="S127" s="276">
        <v>0</v>
      </c>
      <c r="T127" s="27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347</v>
      </c>
      <c r="AT127" s="230" t="s">
        <v>123</v>
      </c>
      <c r="AU127" s="230" t="s">
        <v>85</v>
      </c>
      <c r="AY127" s="16" t="s">
        <v>120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347</v>
      </c>
      <c r="BM127" s="230" t="s">
        <v>352</v>
      </c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9vZ7PKRELFoIh7JgWLW6yz2I5cAtRXF7r4QgxFOwJbq3cjk2nuu90ZeGA7BLkcIJdW1q/areKY9YopiQdsS47Q==" hashValue="xffItItPsq1F/5JvJlAxGt+Cy2lecdZ8r2G/Lr/KNlIfIHmANURKO+9lyMFEQUJILF75zKuyL8EYYURo/XE2sA==" algorithmName="SHA-512" password="CC35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FILA11\Filip</dc:creator>
  <cp:lastModifiedBy>FILA11\Filip</cp:lastModifiedBy>
  <dcterms:created xsi:type="dcterms:W3CDTF">2025-05-28T13:48:11Z</dcterms:created>
  <dcterms:modified xsi:type="dcterms:W3CDTF">2025-05-28T13:48:12Z</dcterms:modified>
</cp:coreProperties>
</file>