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42060\#  DATA\#  PROJEKTY\akce 24\24 13 Hřiště ZŠaPŠ Chotěboř\_Rozpočet\"/>
    </mc:Choice>
  </mc:AlternateContent>
  <bookViews>
    <workbookView xWindow="363" yWindow="266" windowWidth="18732" windowHeight="12210"/>
  </bookViews>
  <sheets>
    <sheet name="Stavba" sheetId="1" r:id="rId1"/>
    <sheet name="VzorPolozky" sheetId="10" state="hidden" r:id="rId2"/>
    <sheet name="Rozpočet Pol" sheetId="12" r:id="rId3"/>
  </sheets>
  <externalReferences>
    <externalReference r:id="rId4"/>
  </externalReferences>
  <definedNames>
    <definedName name="CelkemDPHVypocet" localSheetId="0">Stavba!$H$40</definedName>
    <definedName name="CenaCelkem">Stavba!$G$29</definedName>
    <definedName name="CenaCelkemBezDPH">Stavba!$G$28</definedName>
    <definedName name="CenaCelkemVypocet" localSheetId="0">Stavba!$I$40</definedName>
    <definedName name="cisloobjektu">Stavba!$C$3</definedName>
    <definedName name="CisloRozpoctu">'[1]Krycí list'!$C$2</definedName>
    <definedName name="CisloStavby" localSheetId="0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Stavba!$D$13:$G$13</definedName>
    <definedName name="DPHSni">Stavba!$G$24</definedName>
    <definedName name="DPHZakl">Stavba!$G$26</definedName>
    <definedName name="dpsc" localSheetId="0">Stavba!$C$13</definedName>
    <definedName name="IČO" localSheetId="0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0">Stavba!$D$2</definedName>
    <definedName name="nazevstavby">'[1]Krycí list'!$C$7</definedName>
    <definedName name="NazevStavebnihoRozpoctu">Stavba!$E$4</definedName>
    <definedName name="_xlnm.Print_Titles" localSheetId="2">'Rozpočet Pol'!$7:$8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'Rozpočet Pol'!$A$1:$U$102</definedName>
    <definedName name="_xlnm.Print_Area" localSheetId="0">Stavba!$A$1:$J$57</definedName>
    <definedName name="odic" localSheetId="0">Stavba!$I$6</definedName>
    <definedName name="oico" localSheetId="0">Stavba!$I$5</definedName>
    <definedName name="omisto" localSheetId="0">Stavba!$D$7</definedName>
    <definedName name="onazev" localSheetId="0">Stavba!$D$6</definedName>
    <definedName name="opsc" localSheetId="0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Stavba!$F$40</definedName>
    <definedName name="ZakladDPHZakl">Stavba!$G$25</definedName>
    <definedName name="ZakladDPHZaklVypocet" localSheetId="0">Stavba!$G$40</definedName>
    <definedName name="Zaokrouhleni">Stavba!$G$27</definedName>
    <definedName name="Zhotovitel">Stavba!$D$11:$G$11</definedName>
  </definedNames>
  <calcPr calcId="162913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5" i="1" l="1"/>
  <c r="I54" i="1"/>
  <c r="I53" i="1"/>
  <c r="I52" i="1"/>
  <c r="I51" i="1"/>
  <c r="I50" i="1"/>
  <c r="I49" i="1"/>
  <c r="I48" i="1"/>
  <c r="I47" i="1"/>
  <c r="AC92" i="12"/>
  <c r="F39" i="1" s="1"/>
  <c r="G9" i="12"/>
  <c r="I9" i="12"/>
  <c r="K9" i="12"/>
  <c r="K8" i="12" s="1"/>
  <c r="M9" i="12"/>
  <c r="O9" i="12"/>
  <c r="Q9" i="12"/>
  <c r="U9" i="12"/>
  <c r="G11" i="12"/>
  <c r="G8" i="12" s="1"/>
  <c r="I11" i="12"/>
  <c r="K11" i="12"/>
  <c r="O11" i="12"/>
  <c r="Q11" i="12"/>
  <c r="U11" i="12"/>
  <c r="G12" i="12"/>
  <c r="M12" i="12" s="1"/>
  <c r="I12" i="12"/>
  <c r="I8" i="12" s="1"/>
  <c r="K12" i="12"/>
  <c r="O12" i="12"/>
  <c r="O8" i="12" s="1"/>
  <c r="Q12" i="12"/>
  <c r="U12" i="12"/>
  <c r="G16" i="12"/>
  <c r="M16" i="12" s="1"/>
  <c r="I16" i="12"/>
  <c r="K16" i="12"/>
  <c r="O16" i="12"/>
  <c r="Q16" i="12"/>
  <c r="U16" i="12"/>
  <c r="G17" i="12"/>
  <c r="I17" i="12"/>
  <c r="K17" i="12"/>
  <c r="M17" i="12"/>
  <c r="O17" i="12"/>
  <c r="Q17" i="12"/>
  <c r="U17" i="12"/>
  <c r="G19" i="12"/>
  <c r="I19" i="12"/>
  <c r="K19" i="12"/>
  <c r="M19" i="12"/>
  <c r="O19" i="12"/>
  <c r="Q19" i="12"/>
  <c r="U19" i="12"/>
  <c r="G20" i="12"/>
  <c r="M20" i="12" s="1"/>
  <c r="I20" i="12"/>
  <c r="K20" i="12"/>
  <c r="O20" i="12"/>
  <c r="Q20" i="12"/>
  <c r="Q8" i="12" s="1"/>
  <c r="U20" i="12"/>
  <c r="G22" i="12"/>
  <c r="M22" i="12" s="1"/>
  <c r="I22" i="12"/>
  <c r="K22" i="12"/>
  <c r="O22" i="12"/>
  <c r="Q22" i="12"/>
  <c r="U22" i="12"/>
  <c r="U8" i="12" s="1"/>
  <c r="G24" i="12"/>
  <c r="I24" i="12"/>
  <c r="K24" i="12"/>
  <c r="M24" i="12"/>
  <c r="O24" i="12"/>
  <c r="Q24" i="12"/>
  <c r="U24" i="12"/>
  <c r="G26" i="12"/>
  <c r="M26" i="12" s="1"/>
  <c r="I26" i="12"/>
  <c r="K26" i="12"/>
  <c r="O26" i="12"/>
  <c r="Q26" i="12"/>
  <c r="U26" i="12"/>
  <c r="G27" i="12"/>
  <c r="M27" i="12" s="1"/>
  <c r="I27" i="12"/>
  <c r="K27" i="12"/>
  <c r="O27" i="12"/>
  <c r="Q27" i="12"/>
  <c r="U27" i="12"/>
  <c r="G29" i="12"/>
  <c r="M29" i="12" s="1"/>
  <c r="I29" i="12"/>
  <c r="K29" i="12"/>
  <c r="O29" i="12"/>
  <c r="Q29" i="12"/>
  <c r="U29" i="12"/>
  <c r="G30" i="12"/>
  <c r="I30" i="12"/>
  <c r="K30" i="12"/>
  <c r="M30" i="12"/>
  <c r="O30" i="12"/>
  <c r="Q30" i="12"/>
  <c r="U30" i="12"/>
  <c r="O31" i="12"/>
  <c r="G32" i="12"/>
  <c r="G31" i="12" s="1"/>
  <c r="I32" i="12"/>
  <c r="I31" i="12" s="1"/>
  <c r="K32" i="12"/>
  <c r="O32" i="12"/>
  <c r="Q32" i="12"/>
  <c r="Q31" i="12" s="1"/>
  <c r="U32" i="12"/>
  <c r="G34" i="12"/>
  <c r="M34" i="12" s="1"/>
  <c r="I34" i="12"/>
  <c r="K34" i="12"/>
  <c r="K31" i="12" s="1"/>
  <c r="O34" i="12"/>
  <c r="Q34" i="12"/>
  <c r="U34" i="12"/>
  <c r="U31" i="12" s="1"/>
  <c r="G38" i="12"/>
  <c r="I38" i="12"/>
  <c r="K38" i="12"/>
  <c r="M38" i="12"/>
  <c r="O38" i="12"/>
  <c r="Q38" i="12"/>
  <c r="U38" i="12"/>
  <c r="G42" i="12"/>
  <c r="M42" i="12" s="1"/>
  <c r="I42" i="12"/>
  <c r="K42" i="12"/>
  <c r="O42" i="12"/>
  <c r="Q42" i="12"/>
  <c r="U42" i="12"/>
  <c r="G43" i="12"/>
  <c r="M43" i="12" s="1"/>
  <c r="I43" i="12"/>
  <c r="K43" i="12"/>
  <c r="O43" i="12"/>
  <c r="Q43" i="12"/>
  <c r="U43" i="12"/>
  <c r="G44" i="12"/>
  <c r="I44" i="12"/>
  <c r="K44" i="12"/>
  <c r="O44" i="12"/>
  <c r="Q44" i="12"/>
  <c r="G45" i="12"/>
  <c r="I45" i="12"/>
  <c r="K45" i="12"/>
  <c r="M45" i="12"/>
  <c r="M44" i="12" s="1"/>
  <c r="O45" i="12"/>
  <c r="Q45" i="12"/>
  <c r="U45" i="12"/>
  <c r="U44" i="12" s="1"/>
  <c r="O46" i="12"/>
  <c r="G47" i="12"/>
  <c r="G46" i="12" s="1"/>
  <c r="I47" i="12"/>
  <c r="I46" i="12" s="1"/>
  <c r="K47" i="12"/>
  <c r="O47" i="12"/>
  <c r="Q47" i="12"/>
  <c r="Q46" i="12" s="1"/>
  <c r="U47" i="12"/>
  <c r="G49" i="12"/>
  <c r="M49" i="12" s="1"/>
  <c r="I49" i="12"/>
  <c r="K49" i="12"/>
  <c r="K46" i="12" s="1"/>
  <c r="O49" i="12"/>
  <c r="Q49" i="12"/>
  <c r="U49" i="12"/>
  <c r="U46" i="12" s="1"/>
  <c r="G51" i="12"/>
  <c r="I51" i="12"/>
  <c r="K51" i="12"/>
  <c r="M51" i="12"/>
  <c r="O51" i="12"/>
  <c r="Q51" i="12"/>
  <c r="U51" i="12"/>
  <c r="G53" i="12"/>
  <c r="M53" i="12" s="1"/>
  <c r="I53" i="12"/>
  <c r="K53" i="12"/>
  <c r="O53" i="12"/>
  <c r="Q53" i="12"/>
  <c r="U53" i="12"/>
  <c r="G55" i="12"/>
  <c r="M55" i="12" s="1"/>
  <c r="I55" i="12"/>
  <c r="K55" i="12"/>
  <c r="O55" i="12"/>
  <c r="Q55" i="12"/>
  <c r="U55" i="12"/>
  <c r="I57" i="12"/>
  <c r="K57" i="12"/>
  <c r="G58" i="12"/>
  <c r="I58" i="12"/>
  <c r="K58" i="12"/>
  <c r="M58" i="12"/>
  <c r="O58" i="12"/>
  <c r="Q58" i="12"/>
  <c r="U58" i="12"/>
  <c r="U57" i="12" s="1"/>
  <c r="G60" i="12"/>
  <c r="G57" i="12" s="1"/>
  <c r="I60" i="12"/>
  <c r="K60" i="12"/>
  <c r="M60" i="12"/>
  <c r="O60" i="12"/>
  <c r="O57" i="12" s="1"/>
  <c r="Q60" i="12"/>
  <c r="U60" i="12"/>
  <c r="G61" i="12"/>
  <c r="M61" i="12" s="1"/>
  <c r="I61" i="12"/>
  <c r="K61" i="12"/>
  <c r="O61" i="12"/>
  <c r="Q61" i="12"/>
  <c r="Q57" i="12" s="1"/>
  <c r="U61" i="12"/>
  <c r="G63" i="12"/>
  <c r="I63" i="12"/>
  <c r="O63" i="12"/>
  <c r="Q63" i="12"/>
  <c r="U63" i="12"/>
  <c r="G64" i="12"/>
  <c r="I64" i="12"/>
  <c r="K64" i="12"/>
  <c r="K63" i="12" s="1"/>
  <c r="M64" i="12"/>
  <c r="M63" i="12" s="1"/>
  <c r="O64" i="12"/>
  <c r="Q64" i="12"/>
  <c r="U64" i="12"/>
  <c r="G66" i="12"/>
  <c r="K66" i="12"/>
  <c r="U66" i="12"/>
  <c r="G67" i="12"/>
  <c r="M67" i="12" s="1"/>
  <c r="M66" i="12" s="1"/>
  <c r="I67" i="12"/>
  <c r="I66" i="12" s="1"/>
  <c r="K67" i="12"/>
  <c r="O67" i="12"/>
  <c r="O66" i="12" s="1"/>
  <c r="Q67" i="12"/>
  <c r="Q66" i="12" s="1"/>
  <c r="U67" i="12"/>
  <c r="K68" i="12"/>
  <c r="G69" i="12"/>
  <c r="I69" i="12"/>
  <c r="K69" i="12"/>
  <c r="M69" i="12"/>
  <c r="O69" i="12"/>
  <c r="Q69" i="12"/>
  <c r="U69" i="12"/>
  <c r="U68" i="12" s="1"/>
  <c r="G71" i="12"/>
  <c r="G68" i="12" s="1"/>
  <c r="I71" i="12"/>
  <c r="K71" i="12"/>
  <c r="M71" i="12"/>
  <c r="O71" i="12"/>
  <c r="O68" i="12" s="1"/>
  <c r="Q71" i="12"/>
  <c r="U71" i="12"/>
  <c r="G73" i="12"/>
  <c r="M73" i="12" s="1"/>
  <c r="I73" i="12"/>
  <c r="K73" i="12"/>
  <c r="O73" i="12"/>
  <c r="Q73" i="12"/>
  <c r="Q68" i="12" s="1"/>
  <c r="U73" i="12"/>
  <c r="G74" i="12"/>
  <c r="M74" i="12" s="1"/>
  <c r="I74" i="12"/>
  <c r="K74" i="12"/>
  <c r="O74" i="12"/>
  <c r="Q74" i="12"/>
  <c r="U74" i="12"/>
  <c r="G75" i="12"/>
  <c r="I75" i="12"/>
  <c r="K75" i="12"/>
  <c r="M75" i="12"/>
  <c r="O75" i="12"/>
  <c r="Q75" i="12"/>
  <c r="U75" i="12"/>
  <c r="G76" i="12"/>
  <c r="M76" i="12" s="1"/>
  <c r="I76" i="12"/>
  <c r="K76" i="12"/>
  <c r="O76" i="12"/>
  <c r="Q76" i="12"/>
  <c r="U76" i="12"/>
  <c r="G78" i="12"/>
  <c r="M78" i="12" s="1"/>
  <c r="I78" i="12"/>
  <c r="I68" i="12" s="1"/>
  <c r="K78" i="12"/>
  <c r="O78" i="12"/>
  <c r="Q78" i="12"/>
  <c r="U78" i="12"/>
  <c r="I79" i="12"/>
  <c r="K79" i="12"/>
  <c r="G80" i="12"/>
  <c r="I80" i="12"/>
  <c r="K80" i="12"/>
  <c r="M80" i="12"/>
  <c r="O80" i="12"/>
  <c r="Q80" i="12"/>
  <c r="U80" i="12"/>
  <c r="U79" i="12" s="1"/>
  <c r="G81" i="12"/>
  <c r="I81" i="12"/>
  <c r="K81" i="12"/>
  <c r="M81" i="12"/>
  <c r="O81" i="12"/>
  <c r="O79" i="12" s="1"/>
  <c r="Q81" i="12"/>
  <c r="U81" i="12"/>
  <c r="G82" i="12"/>
  <c r="G79" i="12" s="1"/>
  <c r="I82" i="12"/>
  <c r="K82" i="12"/>
  <c r="O82" i="12"/>
  <c r="Q82" i="12"/>
  <c r="Q79" i="12" s="1"/>
  <c r="U82" i="12"/>
  <c r="G83" i="12"/>
  <c r="M83" i="12" s="1"/>
  <c r="I83" i="12"/>
  <c r="K83" i="12"/>
  <c r="O83" i="12"/>
  <c r="Q83" i="12"/>
  <c r="U83" i="12"/>
  <c r="G85" i="12"/>
  <c r="I85" i="12"/>
  <c r="K85" i="12"/>
  <c r="O85" i="12"/>
  <c r="Q85" i="12"/>
  <c r="U85" i="12"/>
  <c r="G86" i="12"/>
  <c r="M86" i="12" s="1"/>
  <c r="I86" i="12"/>
  <c r="K86" i="12"/>
  <c r="O86" i="12"/>
  <c r="Q86" i="12"/>
  <c r="U86" i="12"/>
  <c r="G87" i="12"/>
  <c r="M87" i="12" s="1"/>
  <c r="I87" i="12"/>
  <c r="K87" i="12"/>
  <c r="O87" i="12"/>
  <c r="Q87" i="12"/>
  <c r="U87" i="12"/>
  <c r="G88" i="12"/>
  <c r="M88" i="12" s="1"/>
  <c r="I88" i="12"/>
  <c r="K88" i="12"/>
  <c r="O88" i="12"/>
  <c r="Q88" i="12"/>
  <c r="U88" i="12"/>
  <c r="G89" i="12"/>
  <c r="AD92" i="12" s="1"/>
  <c r="G39" i="1" s="1"/>
  <c r="G40" i="1" s="1"/>
  <c r="G25" i="1" s="1"/>
  <c r="G26" i="1" s="1"/>
  <c r="I89" i="12"/>
  <c r="K89" i="12"/>
  <c r="O89" i="12"/>
  <c r="Q89" i="12"/>
  <c r="U89" i="12"/>
  <c r="G90" i="12"/>
  <c r="M90" i="12" s="1"/>
  <c r="I90" i="12"/>
  <c r="K90" i="12"/>
  <c r="O90" i="12"/>
  <c r="Q90" i="12"/>
  <c r="U90" i="12"/>
  <c r="I20" i="1"/>
  <c r="I18" i="1"/>
  <c r="I17" i="1"/>
  <c r="I16" i="1"/>
  <c r="G27" i="1"/>
  <c r="J28" i="1"/>
  <c r="J26" i="1"/>
  <c r="G38" i="1"/>
  <c r="F38" i="1"/>
  <c r="J23" i="1"/>
  <c r="J24" i="1"/>
  <c r="J25" i="1"/>
  <c r="J27" i="1"/>
  <c r="E24" i="1"/>
  <c r="E26" i="1"/>
  <c r="M89" i="12" l="1"/>
  <c r="O84" i="12"/>
  <c r="G84" i="12"/>
  <c r="G92" i="12" s="1"/>
  <c r="U84" i="12"/>
  <c r="H39" i="1"/>
  <c r="H40" i="1" s="1"/>
  <c r="F40" i="1"/>
  <c r="G23" i="1" s="1"/>
  <c r="G24" i="1" s="1"/>
  <c r="G29" i="1" s="1"/>
  <c r="Q84" i="12"/>
  <c r="I84" i="12"/>
  <c r="K84" i="12"/>
  <c r="M68" i="12"/>
  <c r="M79" i="12"/>
  <c r="M57" i="12"/>
  <c r="M85" i="12"/>
  <c r="M84" i="12" s="1"/>
  <c r="M11" i="12"/>
  <c r="M8" i="12" s="1"/>
  <c r="M82" i="12"/>
  <c r="M47" i="12"/>
  <c r="M46" i="12" s="1"/>
  <c r="M32" i="12"/>
  <c r="M31" i="12" s="1"/>
  <c r="I56" i="1" l="1"/>
  <c r="I39" i="1"/>
  <c r="I40" i="1" s="1"/>
  <c r="J39" i="1" s="1"/>
  <c r="J40" i="1" s="1"/>
  <c r="G28" i="1"/>
  <c r="I19" i="1" l="1"/>
  <c r="I21" i="1" s="1"/>
  <c r="I57" i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<sst xmlns="http://schemas.openxmlformats.org/spreadsheetml/2006/main" count="428" uniqueCount="230">
  <si>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</si>
  <si>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</si>
  <si>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</si>
  <si>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</si>
  <si>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</si>
  <si>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</si>
  <si>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</si>
  <si>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</si>
  <si>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</si>
  <si>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</si>
  <si>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</si>
  <si>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</si>
  <si>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</si>
  <si>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</si>
  <si>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</si>
  <si>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</si>
  <si>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</si>
  <si>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</si>
  <si>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</si>
  <si>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</si>
  <si>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</si>
  <si>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</si>
  <si>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</si>
  <si>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</si>
  <si>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</si>
  <si>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</si>
  <si>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</si>
  <si>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</si>
  <si>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</si>
  <si>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</si>
  <si>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</si>
  <si>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</si>
  <si>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</si>
  <si>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</si>
  <si>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</si>
  <si>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</si>
  <si>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</si>
  <si>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</si>
  <si>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Zakázka:</t>
  </si>
  <si>
    <t>Z:</t>
  </si>
  <si>
    <t>Položkový rozpočet</t>
  </si>
  <si>
    <t>POZEMEK P.Č. 1653/1, K.Ú. CHOTĚBOŘ</t>
  </si>
  <si>
    <t>Rozpočet:</t>
  </si>
  <si>
    <t>Misto</t>
  </si>
  <si>
    <t>ZŠ A PŠ CHOTĚBOŘ - REKONSTRUKCE VÍCEÚČELOVÉHO HŘIŠTĚ</t>
  </si>
  <si>
    <t>KRAJ VYSOČINA</t>
  </si>
  <si>
    <t xml:space="preserve">ŽIŽKOVA 57/1882 </t>
  </si>
  <si>
    <t xml:space="preserve">JIHLAVA </t>
  </si>
  <si>
    <t>587 33</t>
  </si>
  <si>
    <t>Jiří Křivský</t>
  </si>
  <si>
    <t>Ke Stříbrnému dolci 822</t>
  </si>
  <si>
    <t>Chotěboř</t>
  </si>
  <si>
    <t>58301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</si>
  <si>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</si>
  <si>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</si>
  <si>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</si>
  <si>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</si>
  <si>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</si>
  <si>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</si>
  <si>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</si>
  <si>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</si>
  <si>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Základy,zvláštní zakládání</t>
  </si>
  <si>
    <t>3</t>
  </si>
  <si>
    <t>Svislé a kompletní konstrukce</t>
  </si>
  <si>
    <t>5</t>
  </si>
  <si>
    <t>Komunikace</t>
  </si>
  <si>
    <t>8</t>
  </si>
  <si>
    <t>Trubní vedení</t>
  </si>
  <si>
    <t>91</t>
  </si>
  <si>
    <t>Doplňující práce na komunikaci</t>
  </si>
  <si>
    <t>99</t>
  </si>
  <si>
    <t>Staveništní přesun hmot</t>
  </si>
  <si>
    <t>767</t>
  </si>
  <si>
    <t>Konstrukce zámečnické</t>
  </si>
  <si>
    <t>790</t>
  </si>
  <si>
    <t>Sportovní vybavení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</si>
  <si>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</si>
  <si>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</si>
  <si>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</si>
  <si>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</si>
  <si>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</si>
  <si>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</si>
  <si>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</si>
  <si>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</si>
  <si>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</si>
  <si>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</si>
  <si>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</si>
  <si>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</si>
  <si>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</si>
  <si>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</si>
  <si>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</si>
  <si>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</si>
  <si>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</si>
  <si>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</si>
  <si>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</si>
  <si>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</si>
  <si>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</si>
  <si>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</si>
  <si>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</si>
  <si>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</si>
  <si>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</si>
  <si>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</si>
  <si>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</si>
  <si>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</si>
  <si>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</si>
  <si>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122302202R00</t>
  </si>
  <si>
    <t>Odkopávky pro silnice v hor. 4 do 1000 m3</t>
  </si>
  <si>
    <t>m3</t>
  </si>
  <si>
    <t>POL1_0</t>
  </si>
  <si>
    <t>570*0,15</t>
  </si>
  <si>
    <t>VV</t>
  </si>
  <si>
    <t>122302209R00</t>
  </si>
  <si>
    <t>Příplatek za lepivost - odkop pro silnice v hor. 4</t>
  </si>
  <si>
    <t>131100010RA0</t>
  </si>
  <si>
    <t>Hloubení nezapažených jam v hornině1-4</t>
  </si>
  <si>
    <t>POL2_0</t>
  </si>
  <si>
    <t>P1:0,5*0,5*0,7*19</t>
  </si>
  <si>
    <t>P2:0,7*0,5*0,7*2</t>
  </si>
  <si>
    <t>P3:0,8*0,8*0,7*2</t>
  </si>
  <si>
    <t>122201109R00</t>
  </si>
  <si>
    <t>Příplatek za lepivost u hloubení jam v hor. 3</t>
  </si>
  <si>
    <t>132101110R00</t>
  </si>
  <si>
    <t>Hloubení rýh š.do 60 cm v hor.2 do 50 m3, STROJNĚ</t>
  </si>
  <si>
    <t>(0,15+0,6)/2*0,3*22,5*6</t>
  </si>
  <si>
    <t>Příplatek za lepivost u hloubení rýh v hor. 3</t>
  </si>
  <si>
    <t>162601102R00</t>
  </si>
  <si>
    <t>Vodorovné přemístění výkopku z hor.1-4 do 5000 m</t>
  </si>
  <si>
    <t>85,5*0,6+21,1+15,19</t>
  </si>
  <si>
    <t>171201201R00</t>
  </si>
  <si>
    <t>Uložení sypaniny na skl.-sypanina na výšku přes 2m</t>
  </si>
  <si>
    <t>121101103R00</t>
  </si>
  <si>
    <t>Sejmutí ornice s přemístěním přes 100 do 250 m</t>
  </si>
  <si>
    <t>620*0,1</t>
  </si>
  <si>
    <t>181202305R01</t>
  </si>
  <si>
    <t>Úprava pláně se zhutněním</t>
  </si>
  <si>
    <t>m2</t>
  </si>
  <si>
    <t>181301112R00</t>
  </si>
  <si>
    <t>Rozprostření ornice, rovina, tl.10-15 cm,nad 500m2</t>
  </si>
  <si>
    <t>725-620</t>
  </si>
  <si>
    <t>180404111R00</t>
  </si>
  <si>
    <t>Založení hřišťového trávníku výsevem na ornici</t>
  </si>
  <si>
    <t>00572440R01</t>
  </si>
  <si>
    <t>Směs travní hřištní 4kg/100m2</t>
  </si>
  <si>
    <t>kg</t>
  </si>
  <si>
    <t>POL3_0</t>
  </si>
  <si>
    <t>211561111R00</t>
  </si>
  <si>
    <t>Výplň odvodňovacích žeber kam. hrubě drcen. 16 mm</t>
  </si>
  <si>
    <t>275313611R00</t>
  </si>
  <si>
    <t>Beton základových patek prostý C 16/20</t>
  </si>
  <si>
    <t>275351215R00</t>
  </si>
  <si>
    <t>Bednění stěn základových patek - zřízení</t>
  </si>
  <si>
    <t>P1:0,5*0,5*0,2*19</t>
  </si>
  <si>
    <t>P2:0,7*0,5*0,2*2</t>
  </si>
  <si>
    <t>P3:0,8*0,8*0,2*2</t>
  </si>
  <si>
    <t>275351216R00</t>
  </si>
  <si>
    <t>Bednění stěn základových patek - odstranění</t>
  </si>
  <si>
    <t>275352111R01</t>
  </si>
  <si>
    <t>Bednění stěn základových patek zabudované, (Pouzdro z PVC DN 160(200) pro osazení sloupku)</t>
  </si>
  <si>
    <t>ks</t>
  </si>
  <si>
    <t>338171112R01</t>
  </si>
  <si>
    <t>Osazení sloupků plot.ocelových do 4 m,zabet.C25/30</t>
  </si>
  <si>
    <t>kus</t>
  </si>
  <si>
    <t>564761111R01</t>
  </si>
  <si>
    <t>Podklad z kameniva drceného vel.32-63 mm,tl. 15 cm</t>
  </si>
  <si>
    <t>28,3*19</t>
  </si>
  <si>
    <t>564201111R01</t>
  </si>
  <si>
    <t>Podklad ze štěrkopísku 0/4 tloušťky 3 cm</t>
  </si>
  <si>
    <t>564112105R01</t>
  </si>
  <si>
    <t>Podklad z bet.recyklátu fr. 0-32 po zhutn.tl.5 cm</t>
  </si>
  <si>
    <t>589181431R00</t>
  </si>
  <si>
    <t>Kryt sport.ploch,um.trávník,multifunk,Essential 15</t>
  </si>
  <si>
    <t>589181911R00</t>
  </si>
  <si>
    <t>Lajnování sport.ploch vlepením,umělý trávník,š.5cm</t>
  </si>
  <si>
    <t>m</t>
  </si>
  <si>
    <t>129+172+85</t>
  </si>
  <si>
    <t>871228111R00</t>
  </si>
  <si>
    <t>Kladení dren. potrubí do rýhy, tvr. PVC, do 150 mm</t>
  </si>
  <si>
    <t>22,5*6</t>
  </si>
  <si>
    <t>28611142.AR</t>
  </si>
  <si>
    <t>Trubka kanalizační KGEM SN 4 PVC 110x3,2x2000 mm</t>
  </si>
  <si>
    <t>28611223.AR</t>
  </si>
  <si>
    <t>Trubka PVC drenážní flexibilní d 100 mm</t>
  </si>
  <si>
    <t>20,5*6</t>
  </si>
  <si>
    <t>916561111RT7</t>
  </si>
  <si>
    <t>Osazení záhon.obrubníků do lože z C 12/15 s opěrou, včetně obrubníku   100/5/20 cm</t>
  </si>
  <si>
    <t>(28,3+19)*2</t>
  </si>
  <si>
    <t>998222012R00</t>
  </si>
  <si>
    <t>Přesun hmot, zpevněné plochy, kryt z kameniva</t>
  </si>
  <si>
    <t>t</t>
  </si>
  <si>
    <t>767911140R00</t>
  </si>
  <si>
    <t>Montáž oplocení z pletiva v.do 4,0 m,napínací drát</t>
  </si>
  <si>
    <t>19,2*2+28,4</t>
  </si>
  <si>
    <t>70921405R</t>
  </si>
  <si>
    <t>Ochranná síť, PP 3mm, oko 4,5cm, zelená barva</t>
  </si>
  <si>
    <t>(20+20+29)*4</t>
  </si>
  <si>
    <t>31479012R</t>
  </si>
  <si>
    <t>Napínací strojek - nerez</t>
  </si>
  <si>
    <t>553462137R</t>
  </si>
  <si>
    <t>Sloupek plotový d 76/3mm, h 476 cm, povrch ZN + PVC</t>
  </si>
  <si>
    <t>553462053R</t>
  </si>
  <si>
    <t>Rozpěra trubka ocel +PVC  d 48/3 mm délka 320 cm,, pozinkovaná ocel + PVC, 2 ks koncovka</t>
  </si>
  <si>
    <t>31478201R01</t>
  </si>
  <si>
    <t>lanko nerez pr. 3 mm</t>
  </si>
  <si>
    <t>(20+20+29)*3</t>
  </si>
  <si>
    <t>31476200R</t>
  </si>
  <si>
    <t xml:space="preserve">Vázací drobný materiál na přichycení sítě </t>
  </si>
  <si>
    <t>kpl</t>
  </si>
  <si>
    <t>Branka na házenou 2x3 m dle specifikace , D.1.1.06</t>
  </si>
  <si>
    <t>Basketbalová konstrukce streetball – exteriér, +deska + koš+ síťka</t>
  </si>
  <si>
    <t>Volejbalové sloupky+ napínací mechanizmus, + zemní pouzdra + víčka, vše ZN</t>
  </si>
  <si>
    <t>4</t>
  </si>
  <si>
    <t>Nohejbalové sloupky prům.102mm, výšky 1,15 , napínací mechan. + zemní pouzdra + víčka, vše ZN</t>
  </si>
  <si>
    <t>005 12-1010.R</t>
  </si>
  <si>
    <t>Vybudování zařízení staveniště</t>
  </si>
  <si>
    <t>Soubor</t>
  </si>
  <si>
    <t>POL99_0</t>
  </si>
  <si>
    <t>005 12-1030.R</t>
  </si>
  <si>
    <t>Odstranění zařízení staveniště</t>
  </si>
  <si>
    <t>Informační tabule o staveništi</t>
  </si>
  <si>
    <t>soub</t>
  </si>
  <si>
    <t>005 24-1020.R</t>
  </si>
  <si>
    <t xml:space="preserve">Geodetické zaměření skutečného provedení  </t>
  </si>
  <si>
    <t>005 24-1010.R</t>
  </si>
  <si>
    <t xml:space="preserve">Dokumentace skutečného provedení </t>
  </si>
  <si>
    <t>005 11-1020.R</t>
  </si>
  <si>
    <t>Vytyčení stavby</t>
  </si>
  <si>
    <t/>
  </si>
  <si>
    <t>SUM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</si>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</sst>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91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indent="1"/>
    </xf>
    <xf numFmtId="49" fontId="6" fillId="2" borderId="0" xfId="0" applyNumberFormat="1" applyFont="1" applyFill="1" applyBorder="1" applyAlignment="1">
      <alignment horizontal="left" vertical="center"/>
    </xf>
    <xf numFmtId="49" fontId="6" fillId="2" borderId="18" xfId="0" applyNumberFormat="1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left" vertical="center"/>
    </xf>
    <xf numFmtId="49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left" vertical="center" indent="1"/>
    </xf>
    <xf numFmtId="0" fontId="0" fillId="2" borderId="6" xfId="0" applyFont="1" applyFill="1" applyBorder="1"/>
    <xf numFmtId="49" fontId="8" fillId="2" borderId="6" xfId="0" applyNumberFormat="1" applyFont="1" applyFill="1" applyBorder="1" applyAlignment="1">
      <alignment horizontal="left" vertical="center"/>
    </xf>
    <xf numFmtId="0" fontId="8" fillId="2" borderId="6" xfId="0" applyFont="1" applyFill="1" applyBorder="1"/>
    <xf numFmtId="0" fontId="8" fillId="2" borderId="6" xfId="0" applyFont="1" applyFill="1" applyBorder="1" applyAlignment="1"/>
    <xf numFmtId="0" fontId="8" fillId="2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3" borderId="18" xfId="0" applyNumberFormat="1" applyFont="1" applyFill="1" applyBorder="1" applyAlignment="1" applyProtection="1">
      <alignment horizontal="left" vertical="center"/>
      <protection locked="0"/>
    </xf>
    <xf numFmtId="49" fontId="8" fillId="3" borderId="0" xfId="0" applyNumberFormat="1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 applyProtection="1">
      <alignment horizontal="right" vertical="center"/>
      <protection locked="0"/>
    </xf>
    <xf numFmtId="49" fontId="8" fillId="3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4" borderId="30" xfId="0" applyNumberFormat="1" applyFill="1" applyBorder="1" applyAlignment="1"/>
    <xf numFmtId="3" fontId="7" fillId="2" borderId="27" xfId="0" applyNumberFormat="1" applyFont="1" applyFill="1" applyBorder="1" applyAlignment="1">
      <alignment vertical="center"/>
    </xf>
    <xf numFmtId="3" fontId="7" fillId="2" borderId="18" xfId="0" applyNumberFormat="1" applyFont="1" applyFill="1" applyBorder="1" applyAlignment="1">
      <alignment vertical="center"/>
    </xf>
    <xf numFmtId="3" fontId="7" fillId="2" borderId="18" xfId="0" applyNumberFormat="1" applyFont="1" applyFill="1" applyBorder="1" applyAlignment="1">
      <alignment vertical="center" wrapText="1"/>
    </xf>
    <xf numFmtId="3" fontId="7" fillId="2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4" borderId="31" xfId="0" applyNumberFormat="1" applyFill="1" applyBorder="1"/>
    <xf numFmtId="3" fontId="0" fillId="4" borderId="12" xfId="0" applyNumberFormat="1" applyFill="1" applyBorder="1"/>
    <xf numFmtId="0" fontId="2" fillId="0" borderId="0" xfId="0" applyFont="1" applyAlignment="1">
      <alignment horizontal="center" shrinkToFit="1"/>
    </xf>
    <xf numFmtId="3" fontId="10" fillId="2" borderId="28" xfId="0" applyNumberFormat="1" applyFont="1" applyFill="1" applyBorder="1" applyAlignment="1">
      <alignment horizontal="center" vertical="center" wrapText="1" shrinkToFit="1"/>
    </xf>
    <xf numFmtId="3" fontId="7" fillId="2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/>
    </xf>
    <xf numFmtId="4" fontId="4" fillId="2" borderId="7" xfId="0" applyNumberFormat="1" applyFont="1" applyFill="1" applyBorder="1" applyAlignment="1">
      <alignment horizontal="left" vertical="center"/>
    </xf>
    <xf numFmtId="2" fontId="12" fillId="2" borderId="7" xfId="0" applyNumberFormat="1" applyFont="1" applyFill="1" applyBorder="1" applyAlignment="1">
      <alignment horizontal="righ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/>
    <xf numFmtId="4" fontId="12" fillId="2" borderId="7" xfId="0" applyNumberFormat="1" applyFont="1" applyFill="1" applyBorder="1" applyAlignment="1">
      <alignment horizontal="right" vertical="center"/>
    </xf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7" fillId="4" borderId="10" xfId="0" applyFont="1" applyFill="1" applyBorder="1"/>
    <xf numFmtId="0" fontId="7" fillId="4" borderId="6" xfId="0" applyFont="1" applyFill="1" applyBorder="1"/>
    <xf numFmtId="0" fontId="15" fillId="2" borderId="35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4" borderId="39" xfId="0" applyNumberFormat="1" applyFont="1" applyFill="1" applyBorder="1" applyAlignment="1">
      <alignment horizontal="center"/>
    </xf>
    <xf numFmtId="4" fontId="7" fillId="4" borderId="39" xfId="0" applyNumberFormat="1" applyFont="1" applyFill="1" applyBorder="1" applyAlignment="1"/>
    <xf numFmtId="4" fontId="7" fillId="4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0" fontId="0" fillId="0" borderId="1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2" borderId="46" xfId="0" applyFill="1" applyBorder="1"/>
    <xf numFmtId="49" fontId="0" fillId="2" borderId="43" xfId="0" applyNumberFormat="1" applyFill="1" applyBorder="1" applyAlignment="1"/>
    <xf numFmtId="49" fontId="0" fillId="2" borderId="43" xfId="0" applyNumberFormat="1" applyFill="1" applyBorder="1"/>
    <xf numFmtId="0" fontId="0" fillId="2" borderId="43" xfId="0" applyFill="1" applyBorder="1"/>
    <xf numFmtId="0" fontId="0" fillId="2" borderId="42" xfId="0" applyFill="1" applyBorder="1"/>
    <xf numFmtId="0" fontId="0" fillId="2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2" borderId="10" xfId="0" applyFill="1" applyBorder="1" applyAlignment="1">
      <alignment vertical="top"/>
    </xf>
    <xf numFmtId="0" fontId="0" fillId="2" borderId="35" xfId="0" applyFill="1" applyBorder="1"/>
    <xf numFmtId="49" fontId="0" fillId="2" borderId="35" xfId="0" applyNumberFormat="1" applyFill="1" applyBorder="1"/>
    <xf numFmtId="0" fontId="0" fillId="2" borderId="47" xfId="0" applyFill="1" applyBorder="1" applyAlignment="1">
      <alignment vertical="top"/>
    </xf>
    <xf numFmtId="0" fontId="0" fillId="2" borderId="48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2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NumberFormat="1" applyFont="1" applyBorder="1" applyAlignment="1">
      <alignment vertical="top" wrapText="1" shrinkToFit="1"/>
    </xf>
    <xf numFmtId="0" fontId="0" fillId="2" borderId="38" xfId="0" applyFill="1" applyBorder="1" applyAlignment="1">
      <alignment vertical="top" shrinkToFit="1"/>
    </xf>
    <xf numFmtId="0" fontId="0" fillId="2" borderId="39" xfId="0" applyFill="1" applyBorder="1" applyAlignment="1">
      <alignment vertical="top" shrinkToFit="1"/>
    </xf>
    <xf numFmtId="0" fontId="0" fillId="2" borderId="10" xfId="0" applyFill="1" applyBorder="1" applyAlignment="1">
      <alignment vertical="top" shrinkToFit="1"/>
    </xf>
    <xf numFmtId="4" fontId="16" fillId="3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2" borderId="39" xfId="0" applyNumberFormat="1" applyFill="1" applyBorder="1" applyAlignment="1">
      <alignment vertical="top" shrinkToFit="1"/>
    </xf>
    <xf numFmtId="0" fontId="0" fillId="2" borderId="49" xfId="0" applyFill="1" applyBorder="1"/>
    <xf numFmtId="0" fontId="0" fillId="2" borderId="50" xfId="0" applyFill="1" applyBorder="1" applyAlignment="1">
      <alignment wrapText="1"/>
    </xf>
    <xf numFmtId="0" fontId="0" fillId="2" borderId="51" xfId="0" applyFill="1" applyBorder="1" applyAlignment="1">
      <alignment vertical="top"/>
    </xf>
    <xf numFmtId="49" fontId="0" fillId="2" borderId="51" xfId="0" applyNumberFormat="1" applyFill="1" applyBorder="1" applyAlignment="1">
      <alignment vertical="top"/>
    </xf>
    <xf numFmtId="49" fontId="0" fillId="2" borderId="47" xfId="0" applyNumberFormat="1" applyFill="1" applyBorder="1" applyAlignment="1">
      <alignment vertical="top"/>
    </xf>
    <xf numFmtId="0" fontId="0" fillId="2" borderId="52" xfId="0" applyFill="1" applyBorder="1" applyAlignment="1">
      <alignment vertical="top"/>
    </xf>
    <xf numFmtId="174" fontId="0" fillId="2" borderId="47" xfId="0" applyNumberFormat="1" applyFill="1" applyBorder="1" applyAlignment="1">
      <alignment vertical="top"/>
    </xf>
    <xf numFmtId="4" fontId="0" fillId="2" borderId="47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4" fontId="16" fillId="3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0" fillId="0" borderId="22" xfId="0" applyBorder="1"/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3" borderId="36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37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34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38" xfId="0" applyFill="1" applyBorder="1" applyAlignment="1" applyProtection="1">
      <alignment vertical="top" wrapText="1"/>
      <protection locked="0"/>
    </xf>
    <xf numFmtId="4" fontId="8" fillId="2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0" fillId="2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  <xf numFmtId="49" fontId="0" fillId="0" borderId="53" xfId="0" applyNumberFormat="1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vertical="center"/>
    </xf>
    <xf numFmtId="4" fontId="17" fillId="0" borderId="33" xfId="0" applyNumberFormat="1" applyFont="1" applyBorder="1" applyAlignment="1">
      <alignment vertical="top" wrapText="1" shrinkToFit="1"/>
    </xf>
    <xf numFmtId="4" fontId="0" fillId="0" borderId="0" xfId="0" applyNumberFormat="1" applyBorder="1"/>
    <xf numFmtId="4" fontId="0" fillId="0" borderId="6" xfId="0" applyNumberFormat="1" applyBorder="1" applyAlignment="1">
      <alignment vertical="center"/>
    </xf>
    <xf numFmtId="4" fontId="8" fillId="3" borderId="18" xfId="0" applyNumberFormat="1" applyFont="1" applyFill="1" applyBorder="1" applyAlignment="1" applyProtection="1">
      <alignment horizontal="left" vertical="center"/>
      <protection locked="0"/>
    </xf>
    <xf numFmtId="4" fontId="8" fillId="3" borderId="0" xfId="0" applyNumberFormat="1" applyFont="1" applyFill="1" applyBorder="1" applyAlignment="1" applyProtection="1">
      <alignment horizontal="left" vertical="center"/>
      <protection locked="0"/>
    </xf>
    <xf numFmtId="4" fontId="8" fillId="3" borderId="6" xfId="0" applyNumberFormat="1" applyFont="1" applyFill="1" applyBorder="1" applyAlignment="1" applyProtection="1">
      <alignment horizontal="left" vertical="center"/>
      <protection locked="0"/>
    </xf>
    <xf numFmtId="4" fontId="8" fillId="0" borderId="18" xfId="0" applyNumberFormat="1" applyFont="1" applyBorder="1" applyAlignment="1">
      <alignment vertical="center"/>
    </xf>
    <xf numFmtId="4" fontId="0" fillId="0" borderId="6" xfId="0" applyNumberFormat="1" applyFont="1" applyBorder="1" applyAlignment="1">
      <alignment horizontal="right" indent="1"/>
    </xf>
    <xf numFmtId="4" fontId="8" fillId="0" borderId="12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10" xfId="0" applyNumberFormat="1" applyFont="1" applyBorder="1" applyAlignment="1">
      <alignment horizontal="right" vertical="center"/>
    </xf>
    <xf numFmtId="4" fontId="0" fillId="2" borderId="7" xfId="0" applyNumberFormat="1" applyFill="1" applyBorder="1" applyAlignment="1">
      <alignment horizontal="left" vertical="center"/>
    </xf>
    <xf numFmtId="4" fontId="0" fillId="2" borderId="7" xfId="0" applyNumberFormat="1" applyFill="1" applyBorder="1"/>
    <xf numFmtId="4" fontId="8" fillId="0" borderId="6" xfId="0" applyNumberFormat="1" applyFont="1" applyBorder="1" applyAlignment="1">
      <alignment vertical="top"/>
    </xf>
    <xf numFmtId="4" fontId="8" fillId="0" borderId="6" xfId="0" applyNumberFormat="1" applyFont="1" applyBorder="1"/>
    <xf numFmtId="4" fontId="0" fillId="0" borderId="18" xfId="0" applyNumberFormat="1" applyBorder="1" applyAlignment="1">
      <alignment horizontal="center"/>
    </xf>
    <xf numFmtId="4" fontId="0" fillId="0" borderId="4" xfId="0" applyNumberFormat="1" applyBorder="1"/>
    <xf numFmtId="4" fontId="2" fillId="0" borderId="0" xfId="0" applyNumberFormat="1" applyFont="1" applyAlignment="1">
      <alignment horizontal="center"/>
    </xf>
    <xf numFmtId="4" fontId="7" fillId="2" borderId="18" xfId="0" applyNumberFormat="1" applyFont="1" applyFill="1" applyBorder="1" applyAlignment="1">
      <alignment vertical="center" wrapText="1"/>
    </xf>
    <xf numFmtId="4" fontId="0" fillId="0" borderId="12" xfId="0" applyNumberFormat="1" applyBorder="1" applyAlignment="1">
      <alignment wrapText="1"/>
    </xf>
    <xf numFmtId="4" fontId="0" fillId="4" borderId="32" xfId="0" applyNumberFormat="1" applyFill="1" applyBorder="1"/>
    <xf numFmtId="4" fontId="15" fillId="2" borderId="18" xfId="0" applyNumberFormat="1" applyFont="1" applyFill="1" applyBorder="1" applyAlignment="1">
      <alignment horizontal="center" vertical="center" wrapText="1"/>
    </xf>
    <xf numFmtId="4" fontId="7" fillId="0" borderId="18" xfId="0" applyNumberFormat="1" applyFont="1" applyBorder="1" applyAlignment="1">
      <alignment vertical="center" wrapText="1"/>
    </xf>
    <xf numFmtId="4" fontId="7" fillId="0" borderId="0" xfId="0" applyNumberFormat="1" applyFont="1" applyBorder="1" applyAlignment="1">
      <alignment vertical="center" wrapText="1"/>
    </xf>
    <xf numFmtId="4" fontId="7" fillId="0" borderId="6" xfId="0" applyNumberFormat="1" applyFont="1" applyBorder="1" applyAlignment="1">
      <alignment vertical="center" wrapText="1"/>
    </xf>
    <xf numFmtId="4" fontId="7" fillId="4" borderId="6" xfId="0" applyNumberFormat="1" applyFont="1" applyFill="1" applyBorder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90"/>
  <sheetViews>
    <sheetView showGridLines="0" tabSelected="1" view="pageBreakPreview" topLeftCell="B2" zoomScaleNormal="100" zoomScaleSheetLayoutView="100" workbookViewId="0">
      <selection activeCell="Y49" sqref="Y49"/>
    </sheetView>
  </sheetViews>
  <sheetFormatPr defaultColWidth="9" defaultRowHeight="13.35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7" width="12.6640625" style="1" customWidth="1"/>
    <col min="8" max="8" width="12.6640625" customWidth="1"/>
    <col min="9" max="9" width="12.6640625" style="1" customWidth="1"/>
    <col min="10" max="10" width="6.6640625" style="1" customWidth="1"/>
    <col min="11" max="11" width="4.33203125" customWidth="1"/>
    <col min="12" max="15" width="10.6640625" customWidth="1"/>
  </cols>
  <sheetData>
    <row r="1" spans="1:15" ht="33.75" customHeight="1" x14ac:dyDescent="0.25">
      <c r="A1" s="70" t="s">
        <v>36</v>
      </c>
      <c r="B1" s="81" t="s">
        <v>40</v>
      </c>
      <c r="C1" s="82"/>
      <c r="D1" s="82"/>
      <c r="E1" s="82"/>
      <c r="F1" s="82"/>
      <c r="G1" s="82"/>
      <c r="H1" s="82"/>
      <c r="I1" s="82"/>
      <c r="J1" s="83"/>
    </row>
    <row r="2" spans="1:15" ht="23.3" customHeight="1" x14ac:dyDescent="0.25">
      <c r="A2" s="4"/>
      <c r="B2" s="102" t="s">
        <v>38</v>
      </c>
      <c r="C2" s="103"/>
      <c r="D2" s="104" t="s">
        <v>44</v>
      </c>
      <c r="E2" s="105"/>
      <c r="F2" s="105"/>
      <c r="G2" s="105"/>
      <c r="H2" s="105"/>
      <c r="I2" s="105"/>
      <c r="J2" s="106"/>
      <c r="O2" s="2"/>
    </row>
    <row r="3" spans="1:15" ht="23.3" customHeight="1" x14ac:dyDescent="0.25">
      <c r="A3" s="4"/>
      <c r="B3" s="107" t="s">
        <v>43</v>
      </c>
      <c r="C3" s="108"/>
      <c r="D3" s="109" t="s">
        <v>41</v>
      </c>
      <c r="E3" s="110"/>
      <c r="F3" s="110"/>
      <c r="G3" s="110"/>
      <c r="H3" s="110"/>
      <c r="I3" s="110"/>
      <c r="J3" s="111"/>
    </row>
    <row r="4" spans="1:15" ht="23.3" hidden="1" customHeight="1" x14ac:dyDescent="0.25">
      <c r="A4" s="4"/>
      <c r="B4" s="112" t="s">
        <v>42</v>
      </c>
      <c r="C4" s="113"/>
      <c r="D4" s="114"/>
      <c r="E4" s="114"/>
      <c r="F4" s="115"/>
      <c r="G4" s="116"/>
      <c r="H4" s="115"/>
      <c r="I4" s="116"/>
      <c r="J4" s="117"/>
    </row>
    <row r="5" spans="1:15" ht="24.05" customHeight="1" x14ac:dyDescent="0.25">
      <c r="A5" s="4"/>
      <c r="B5" s="46" t="s">
        <v>21</v>
      </c>
      <c r="C5" s="5"/>
      <c r="D5" s="118" t="s">
        <v>45</v>
      </c>
      <c r="E5" s="26"/>
      <c r="F5" s="26"/>
      <c r="G5" s="26"/>
      <c r="H5" s="28" t="s">
        <v>33</v>
      </c>
      <c r="I5" s="118"/>
      <c r="J5" s="11"/>
    </row>
    <row r="6" spans="1:15" ht="15.75" customHeight="1" x14ac:dyDescent="0.25">
      <c r="A6" s="4"/>
      <c r="B6" s="41"/>
      <c r="C6" s="26"/>
      <c r="D6" s="118" t="s">
        <v>46</v>
      </c>
      <c r="E6" s="26"/>
      <c r="F6" s="26"/>
      <c r="G6" s="26"/>
      <c r="H6" s="28" t="s">
        <v>34</v>
      </c>
      <c r="I6" s="118"/>
      <c r="J6" s="11"/>
    </row>
    <row r="7" spans="1:15" ht="15.75" customHeight="1" x14ac:dyDescent="0.25">
      <c r="A7" s="4"/>
      <c r="B7" s="42"/>
      <c r="C7" s="119" t="s">
        <v>48</v>
      </c>
      <c r="D7" s="101" t="s">
        <v>47</v>
      </c>
      <c r="E7" s="34"/>
      <c r="F7" s="34"/>
      <c r="G7" s="34"/>
      <c r="H7" s="36"/>
      <c r="I7" s="34"/>
      <c r="J7" s="50"/>
    </row>
    <row r="8" spans="1:15" ht="24.05" hidden="1" customHeight="1" x14ac:dyDescent="0.25">
      <c r="A8" s="4"/>
      <c r="B8" s="46" t="s">
        <v>19</v>
      </c>
      <c r="C8" s="5"/>
      <c r="D8" s="35"/>
      <c r="E8" s="5"/>
      <c r="F8" s="5"/>
      <c r="G8" s="44"/>
      <c r="H8" s="28" t="s">
        <v>33</v>
      </c>
      <c r="I8" s="33"/>
      <c r="J8" s="11"/>
    </row>
    <row r="9" spans="1:15" ht="15.75" hidden="1" customHeight="1" x14ac:dyDescent="0.25">
      <c r="A9" s="4"/>
      <c r="B9" s="4"/>
      <c r="C9" s="5"/>
      <c r="D9" s="35"/>
      <c r="E9" s="266"/>
      <c r="F9" s="5"/>
      <c r="G9" s="44"/>
      <c r="H9" s="28" t="s">
        <v>34</v>
      </c>
      <c r="I9" s="33"/>
      <c r="J9" s="11"/>
    </row>
    <row r="10" spans="1:15" ht="15.75" hidden="1" customHeight="1" x14ac:dyDescent="0.25">
      <c r="A10" s="4"/>
      <c r="B10" s="51"/>
      <c r="C10" s="27"/>
      <c r="D10" s="45"/>
      <c r="E10" s="267"/>
      <c r="F10" s="54"/>
      <c r="G10" s="52"/>
      <c r="H10" s="52"/>
      <c r="I10" s="53"/>
      <c r="J10" s="50"/>
    </row>
    <row r="11" spans="1:15" ht="24.05" customHeight="1" x14ac:dyDescent="0.25">
      <c r="A11" s="4"/>
      <c r="B11" s="46" t="s">
        <v>18</v>
      </c>
      <c r="C11" s="5"/>
      <c r="D11" s="120" t="s">
        <v>49</v>
      </c>
      <c r="E11" s="268"/>
      <c r="F11" s="120"/>
      <c r="G11" s="120"/>
      <c r="H11" s="28" t="s">
        <v>33</v>
      </c>
      <c r="I11" s="124"/>
      <c r="J11" s="11"/>
    </row>
    <row r="12" spans="1:15" ht="15.75" customHeight="1" x14ac:dyDescent="0.25">
      <c r="A12" s="4"/>
      <c r="B12" s="41"/>
      <c r="C12" s="26"/>
      <c r="D12" s="121" t="s">
        <v>50</v>
      </c>
      <c r="E12" s="269"/>
      <c r="F12" s="121"/>
      <c r="G12" s="121"/>
      <c r="H12" s="28" t="s">
        <v>34</v>
      </c>
      <c r="I12" s="124"/>
      <c r="J12" s="11"/>
    </row>
    <row r="13" spans="1:15" ht="15.75" customHeight="1" x14ac:dyDescent="0.25">
      <c r="A13" s="4"/>
      <c r="B13" s="42"/>
      <c r="C13" s="123" t="s">
        <v>52</v>
      </c>
      <c r="D13" s="122" t="s">
        <v>51</v>
      </c>
      <c r="E13" s="270"/>
      <c r="F13" s="122"/>
      <c r="G13" s="122"/>
      <c r="H13" s="29"/>
      <c r="I13" s="34"/>
      <c r="J13" s="50"/>
    </row>
    <row r="14" spans="1:15" ht="24.05" hidden="1" customHeight="1" x14ac:dyDescent="0.25">
      <c r="A14" s="4"/>
      <c r="B14" s="63" t="s">
        <v>20</v>
      </c>
      <c r="C14" s="64"/>
      <c r="D14" s="65"/>
      <c r="E14" s="271"/>
      <c r="F14" s="66"/>
      <c r="G14" s="66"/>
      <c r="H14" s="67"/>
      <c r="I14" s="66"/>
      <c r="J14" s="68"/>
    </row>
    <row r="15" spans="1:15" ht="32.25" customHeight="1" x14ac:dyDescent="0.25">
      <c r="A15" s="4"/>
      <c r="B15" s="51" t="s">
        <v>31</v>
      </c>
      <c r="C15" s="69"/>
      <c r="D15" s="52"/>
      <c r="E15" s="272"/>
      <c r="F15" s="96"/>
      <c r="G15" s="77"/>
      <c r="H15" s="77"/>
      <c r="I15" s="77" t="s">
        <v>28</v>
      </c>
      <c r="J15" s="78"/>
    </row>
    <row r="16" spans="1:15" ht="23.3" customHeight="1" x14ac:dyDescent="0.25">
      <c r="A16" s="187" t="s">
        <v>23</v>
      </c>
      <c r="B16" s="188" t="s">
        <v>23</v>
      </c>
      <c r="C16" s="57"/>
      <c r="D16" s="58"/>
      <c r="E16" s="79"/>
      <c r="F16" s="80"/>
      <c r="G16" s="79"/>
      <c r="H16" s="80"/>
      <c r="I16" s="79">
        <f>SUMIF(F47:F56,A16,I47:I56)+SUMIF(F47:F56,"PSU",I47:I56)</f>
        <v>0</v>
      </c>
      <c r="J16" s="89"/>
    </row>
    <row r="17" spans="1:10" ht="23.3" customHeight="1" x14ac:dyDescent="0.25">
      <c r="A17" s="187" t="s">
        <v>24</v>
      </c>
      <c r="B17" s="188" t="s">
        <v>24</v>
      </c>
      <c r="C17" s="57"/>
      <c r="D17" s="58"/>
      <c r="E17" s="79"/>
      <c r="F17" s="80"/>
      <c r="G17" s="79"/>
      <c r="H17" s="80"/>
      <c r="I17" s="79">
        <f>SUMIF(F47:F56,A17,I47:I56)</f>
        <v>0</v>
      </c>
      <c r="J17" s="89"/>
    </row>
    <row r="18" spans="1:10" ht="23.3" customHeight="1" x14ac:dyDescent="0.25">
      <c r="A18" s="187" t="s">
        <v>25</v>
      </c>
      <c r="B18" s="188" t="s">
        <v>25</v>
      </c>
      <c r="C18" s="57"/>
      <c r="D18" s="58"/>
      <c r="E18" s="79"/>
      <c r="F18" s="80"/>
      <c r="G18" s="79"/>
      <c r="H18" s="80"/>
      <c r="I18" s="79">
        <f>SUMIF(F47:F56,A18,I47:I56)</f>
        <v>0</v>
      </c>
      <c r="J18" s="89"/>
    </row>
    <row r="19" spans="1:10" ht="23.3" customHeight="1" x14ac:dyDescent="0.25">
      <c r="A19" s="187" t="s">
        <v>76</v>
      </c>
      <c r="B19" s="188" t="s">
        <v>26</v>
      </c>
      <c r="C19" s="57"/>
      <c r="D19" s="58"/>
      <c r="E19" s="79"/>
      <c r="F19" s="80"/>
      <c r="G19" s="79"/>
      <c r="H19" s="80"/>
      <c r="I19" s="79">
        <f>SUMIF(F47:F56,A19,I47:I56)</f>
        <v>0</v>
      </c>
      <c r="J19" s="89"/>
    </row>
    <row r="20" spans="1:10" ht="23.3" customHeight="1" x14ac:dyDescent="0.25">
      <c r="A20" s="187" t="s">
        <v>77</v>
      </c>
      <c r="B20" s="188" t="s">
        <v>27</v>
      </c>
      <c r="C20" s="57"/>
      <c r="D20" s="58"/>
      <c r="E20" s="79"/>
      <c r="F20" s="80"/>
      <c r="G20" s="79"/>
      <c r="H20" s="80"/>
      <c r="I20" s="79">
        <f>SUMIF(F47:F56,A20,I47:I56)</f>
        <v>0</v>
      </c>
      <c r="J20" s="89"/>
    </row>
    <row r="21" spans="1:10" ht="23.3" customHeight="1" x14ac:dyDescent="0.25">
      <c r="A21" s="4"/>
      <c r="B21" s="71" t="s">
        <v>28</v>
      </c>
      <c r="C21" s="72"/>
      <c r="D21" s="73"/>
      <c r="E21" s="90"/>
      <c r="F21" s="91"/>
      <c r="G21" s="90"/>
      <c r="H21" s="91"/>
      <c r="I21" s="90">
        <f>SUM(I16:J20)</f>
        <v>0</v>
      </c>
      <c r="J21" s="95"/>
    </row>
    <row r="22" spans="1:10" ht="33" customHeight="1" x14ac:dyDescent="0.25">
      <c r="A22" s="4"/>
      <c r="B22" s="62" t="s">
        <v>32</v>
      </c>
      <c r="C22" s="57"/>
      <c r="D22" s="58"/>
      <c r="E22" s="273"/>
      <c r="F22" s="59"/>
      <c r="G22" s="49"/>
      <c r="H22" s="49"/>
      <c r="I22" s="49"/>
      <c r="J22" s="60"/>
    </row>
    <row r="23" spans="1:10" ht="23.3" customHeight="1" x14ac:dyDescent="0.25">
      <c r="A23" s="4"/>
      <c r="B23" s="56" t="s">
        <v>11</v>
      </c>
      <c r="C23" s="57"/>
      <c r="D23" s="58"/>
      <c r="E23" s="274">
        <v>15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3" customHeight="1" x14ac:dyDescent="0.25">
      <c r="A24" s="4"/>
      <c r="B24" s="56" t="s">
        <v>12</v>
      </c>
      <c r="C24" s="57"/>
      <c r="D24" s="58"/>
      <c r="E24" s="274">
        <f>SazbaDPH1</f>
        <v>15</v>
      </c>
      <c r="F24" s="59" t="s">
        <v>0</v>
      </c>
      <c r="G24" s="93">
        <f>ZakladDPHSni*SazbaDPH1/100</f>
        <v>0</v>
      </c>
      <c r="H24" s="94"/>
      <c r="I24" s="94"/>
      <c r="J24" s="60" t="str">
        <f t="shared" si="0"/>
        <v>CZK</v>
      </c>
    </row>
    <row r="25" spans="1:10" ht="23.3" customHeight="1" x14ac:dyDescent="0.25">
      <c r="A25" s="4"/>
      <c r="B25" s="56" t="s">
        <v>13</v>
      </c>
      <c r="C25" s="57"/>
      <c r="D25" s="58"/>
      <c r="E25" s="274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3" customHeight="1" x14ac:dyDescent="0.25">
      <c r="A26" s="4"/>
      <c r="B26" s="48" t="s">
        <v>14</v>
      </c>
      <c r="C26" s="22"/>
      <c r="D26" s="18"/>
      <c r="E26" s="275">
        <f>SazbaDPH2</f>
        <v>21</v>
      </c>
      <c r="F26" s="43" t="s">
        <v>0</v>
      </c>
      <c r="G26" s="84">
        <f>ZakladDPHZakl*SazbaDPH2/100</f>
        <v>0</v>
      </c>
      <c r="H26" s="85"/>
      <c r="I26" s="85"/>
      <c r="J26" s="55" t="str">
        <f t="shared" si="0"/>
        <v>CZK</v>
      </c>
    </row>
    <row r="27" spans="1:10" ht="23.3" customHeight="1" thickBot="1" x14ac:dyDescent="0.3">
      <c r="A27" s="4"/>
      <c r="B27" s="47" t="s">
        <v>4</v>
      </c>
      <c r="C27" s="20"/>
      <c r="D27" s="23"/>
      <c r="E27" s="21"/>
      <c r="F27" s="21"/>
      <c r="G27" s="86">
        <f>0</f>
        <v>0</v>
      </c>
      <c r="H27" s="86"/>
      <c r="I27" s="86"/>
      <c r="J27" s="61" t="str">
        <f t="shared" si="0"/>
        <v>CZK</v>
      </c>
    </row>
    <row r="28" spans="1:10" ht="27.7" hidden="1" customHeight="1" thickBot="1" x14ac:dyDescent="0.3">
      <c r="A28" s="4"/>
      <c r="B28" s="147" t="s">
        <v>22</v>
      </c>
      <c r="C28" s="148"/>
      <c r="D28" s="148"/>
      <c r="E28" s="276"/>
      <c r="F28" s="149"/>
      <c r="G28" s="150">
        <f>ZakladDPHSniVypocet+ZakladDPHZaklVypocet</f>
        <v>0</v>
      </c>
      <c r="H28" s="150"/>
      <c r="I28" s="150"/>
      <c r="J28" s="151" t="str">
        <f t="shared" si="0"/>
        <v>CZK</v>
      </c>
    </row>
    <row r="29" spans="1:10" ht="27.7" customHeight="1" thickBot="1" x14ac:dyDescent="0.3">
      <c r="A29" s="4"/>
      <c r="B29" s="147" t="s">
        <v>35</v>
      </c>
      <c r="C29" s="152"/>
      <c r="D29" s="152"/>
      <c r="E29" s="277"/>
      <c r="F29" s="152"/>
      <c r="G29" s="153">
        <f>ZakladDPHSni+DPHSni+ZakladDPHZakl+DPHZakl+Zaokrouhleni</f>
        <v>0</v>
      </c>
      <c r="H29" s="153"/>
      <c r="I29" s="153"/>
      <c r="J29" s="154" t="s">
        <v>55</v>
      </c>
    </row>
    <row r="30" spans="1:10" ht="12.7" customHeight="1" x14ac:dyDescent="0.25">
      <c r="A30" s="4"/>
      <c r="B30" s="4"/>
      <c r="C30" s="5"/>
      <c r="D30" s="5"/>
      <c r="E30" s="266"/>
      <c r="F30" s="5"/>
      <c r="G30" s="44"/>
      <c r="H30" s="5"/>
      <c r="I30" s="44"/>
      <c r="J30" s="12"/>
    </row>
    <row r="31" spans="1:10" ht="29.95" customHeight="1" x14ac:dyDescent="0.25">
      <c r="A31" s="4"/>
      <c r="B31" s="4"/>
      <c r="C31" s="5"/>
      <c r="D31" s="5"/>
      <c r="E31" s="266"/>
      <c r="F31" s="5"/>
      <c r="G31" s="44"/>
      <c r="H31" s="5"/>
      <c r="I31" s="44"/>
      <c r="J31" s="12"/>
    </row>
    <row r="32" spans="1:10" ht="18.8" customHeight="1" x14ac:dyDescent="0.25">
      <c r="A32" s="4"/>
      <c r="B32" s="24"/>
      <c r="C32" s="19" t="s">
        <v>10</v>
      </c>
      <c r="D32" s="39"/>
      <c r="E32" s="278"/>
      <c r="F32" s="19" t="s">
        <v>9</v>
      </c>
      <c r="G32" s="39"/>
      <c r="H32" s="40"/>
      <c r="I32" s="39"/>
      <c r="J32" s="12"/>
    </row>
    <row r="33" spans="1:10" ht="47.2" customHeight="1" x14ac:dyDescent="0.25">
      <c r="A33" s="4"/>
      <c r="B33" s="4"/>
      <c r="C33" s="5"/>
      <c r="D33" s="5"/>
      <c r="E33" s="266"/>
      <c r="F33" s="5"/>
      <c r="G33" s="44"/>
      <c r="H33" s="5"/>
      <c r="I33" s="44"/>
      <c r="J33" s="12"/>
    </row>
    <row r="34" spans="1:10" s="37" customFormat="1" ht="18.8" customHeight="1" x14ac:dyDescent="0.25">
      <c r="A34" s="30"/>
      <c r="B34" s="30"/>
      <c r="C34" s="31"/>
      <c r="D34" s="25"/>
      <c r="E34" s="279"/>
      <c r="F34" s="31"/>
      <c r="G34" s="32"/>
      <c r="H34" s="25"/>
      <c r="I34" s="32"/>
      <c r="J34" s="38"/>
    </row>
    <row r="35" spans="1:10" ht="12.7" customHeight="1" x14ac:dyDescent="0.25">
      <c r="A35" s="4"/>
      <c r="B35" s="4"/>
      <c r="C35" s="5"/>
      <c r="D35" s="92" t="s">
        <v>2</v>
      </c>
      <c r="E35" s="280"/>
      <c r="F35" s="5"/>
      <c r="G35" s="44"/>
      <c r="H35" s="13" t="s">
        <v>3</v>
      </c>
      <c r="I35" s="44"/>
      <c r="J35" s="12"/>
    </row>
    <row r="36" spans="1:10" ht="13.5" customHeight="1" thickBot="1" x14ac:dyDescent="0.3">
      <c r="A36" s="14"/>
      <c r="B36" s="14"/>
      <c r="C36" s="15"/>
      <c r="D36" s="15"/>
      <c r="E36" s="281"/>
      <c r="F36" s="15"/>
      <c r="G36" s="16"/>
      <c r="H36" s="15"/>
      <c r="I36" s="16"/>
      <c r="J36" s="17"/>
    </row>
    <row r="37" spans="1:10" ht="27.1" hidden="1" customHeight="1" x14ac:dyDescent="0.3">
      <c r="B37" s="74" t="s">
        <v>15</v>
      </c>
      <c r="C37" s="3"/>
      <c r="D37" s="3"/>
      <c r="E37" s="282"/>
      <c r="F37" s="139"/>
      <c r="G37" s="139"/>
      <c r="H37" s="139"/>
      <c r="I37" s="139"/>
      <c r="J37" s="3"/>
    </row>
    <row r="38" spans="1:10" ht="25.6" hidden="1" customHeight="1" x14ac:dyDescent="0.25">
      <c r="A38" s="127" t="s">
        <v>37</v>
      </c>
      <c r="B38" s="129" t="s">
        <v>16</v>
      </c>
      <c r="C38" s="130" t="s">
        <v>5</v>
      </c>
      <c r="D38" s="131"/>
      <c r="E38" s="283"/>
      <c r="F38" s="140" t="str">
        <f>B23</f>
        <v>Základ pro sníženou DPH</v>
      </c>
      <c r="G38" s="140" t="str">
        <f>B25</f>
        <v>Základ pro základní DPH</v>
      </c>
      <c r="H38" s="141" t="s">
        <v>17</v>
      </c>
      <c r="I38" s="141" t="s">
        <v>1</v>
      </c>
      <c r="J38" s="132" t="s">
        <v>0</v>
      </c>
    </row>
    <row r="39" spans="1:10" ht="25.6" hidden="1" customHeight="1" x14ac:dyDescent="0.25">
      <c r="A39" s="127">
        <v>1</v>
      </c>
      <c r="B39" s="133" t="s">
        <v>53</v>
      </c>
      <c r="C39" s="134" t="s">
        <v>44</v>
      </c>
      <c r="D39" s="135"/>
      <c r="E39" s="284"/>
      <c r="F39" s="142">
        <f>'Rozpočet Pol'!AC92</f>
        <v>0</v>
      </c>
      <c r="G39" s="143">
        <f>'Rozpočet Pol'!AD92</f>
        <v>0</v>
      </c>
      <c r="H39" s="144">
        <f>(F39*SazbaDPH1/100)+(G39*SazbaDPH2/100)</f>
        <v>0</v>
      </c>
      <c r="I39" s="144">
        <f>F39+G39+H39</f>
        <v>0</v>
      </c>
      <c r="J39" s="136" t="str">
        <f>IF(CenaCelkemVypocet=0,"",I39/CenaCelkemVypocet*100)</f>
        <v/>
      </c>
    </row>
    <row r="40" spans="1:10" ht="25.6" hidden="1" customHeight="1" x14ac:dyDescent="0.25">
      <c r="A40" s="127"/>
      <c r="B40" s="137" t="s">
        <v>54</v>
      </c>
      <c r="C40" s="138"/>
      <c r="D40" s="138"/>
      <c r="E40" s="285"/>
      <c r="F40" s="145">
        <f>SUMIF(A39:A39,"=1",F39:F39)</f>
        <v>0</v>
      </c>
      <c r="G40" s="146">
        <f>SUMIF(A39:A39,"=1",G39:G39)</f>
        <v>0</v>
      </c>
      <c r="H40" s="146">
        <f>SUMIF(A39:A39,"=1",H39:H39)</f>
        <v>0</v>
      </c>
      <c r="I40" s="146">
        <f>SUMIF(A39:A39,"=1",I39:I39)</f>
        <v>0</v>
      </c>
      <c r="J40" s="128">
        <f>SUMIF(A39:A39,"=1",J39:J39)</f>
        <v>0</v>
      </c>
    </row>
    <row r="41" spans="1:10" x14ac:dyDescent="0.25">
      <c r="E41" s="186"/>
    </row>
    <row r="42" spans="1:10" x14ac:dyDescent="0.25">
      <c r="E42" s="186"/>
    </row>
    <row r="43" spans="1:10" x14ac:dyDescent="0.25">
      <c r="E43" s="186"/>
    </row>
    <row r="44" spans="1:10" ht="15.75" x14ac:dyDescent="0.3">
      <c r="B44" s="155" t="s">
        <v>56</v>
      </c>
      <c r="E44" s="186"/>
    </row>
    <row r="45" spans="1:10" x14ac:dyDescent="0.25">
      <c r="E45" s="186"/>
    </row>
    <row r="46" spans="1:10" ht="25.6" customHeight="1" x14ac:dyDescent="0.25">
      <c r="A46" s="156"/>
      <c r="B46" s="162" t="s">
        <v>16</v>
      </c>
      <c r="C46" s="162" t="s">
        <v>5</v>
      </c>
      <c r="D46" s="163"/>
      <c r="E46" s="286"/>
      <c r="F46" s="166" t="s">
        <v>57</v>
      </c>
      <c r="G46" s="166"/>
      <c r="H46" s="166"/>
      <c r="I46" s="167" t="s">
        <v>28</v>
      </c>
      <c r="J46" s="167"/>
    </row>
    <row r="47" spans="1:10" ht="25.6" customHeight="1" x14ac:dyDescent="0.25">
      <c r="A47" s="157"/>
      <c r="B47" s="168" t="s">
        <v>58</v>
      </c>
      <c r="C47" s="169" t="s">
        <v>59</v>
      </c>
      <c r="D47" s="170"/>
      <c r="E47" s="287"/>
      <c r="F47" s="174" t="s">
        <v>23</v>
      </c>
      <c r="G47" s="175"/>
      <c r="H47" s="175"/>
      <c r="I47" s="176">
        <f>'Rozpočet Pol'!G8</f>
        <v>0</v>
      </c>
      <c r="J47" s="176"/>
    </row>
    <row r="48" spans="1:10" ht="25.6" customHeight="1" x14ac:dyDescent="0.25">
      <c r="A48" s="157"/>
      <c r="B48" s="160" t="s">
        <v>60</v>
      </c>
      <c r="C48" s="159" t="s">
        <v>61</v>
      </c>
      <c r="D48" s="161"/>
      <c r="E48" s="288"/>
      <c r="F48" s="177" t="s">
        <v>23</v>
      </c>
      <c r="G48" s="178"/>
      <c r="H48" s="178"/>
      <c r="I48" s="179">
        <f>'Rozpočet Pol'!G31</f>
        <v>0</v>
      </c>
      <c r="J48" s="179"/>
    </row>
    <row r="49" spans="1:10" ht="25.6" customHeight="1" x14ac:dyDescent="0.25">
      <c r="A49" s="157"/>
      <c r="B49" s="160" t="s">
        <v>62</v>
      </c>
      <c r="C49" s="159" t="s">
        <v>63</v>
      </c>
      <c r="D49" s="161"/>
      <c r="E49" s="288"/>
      <c r="F49" s="177" t="s">
        <v>23</v>
      </c>
      <c r="G49" s="178"/>
      <c r="H49" s="178"/>
      <c r="I49" s="179">
        <f>'Rozpočet Pol'!G44</f>
        <v>0</v>
      </c>
      <c r="J49" s="179"/>
    </row>
    <row r="50" spans="1:10" ht="25.6" customHeight="1" x14ac:dyDescent="0.25">
      <c r="A50" s="157"/>
      <c r="B50" s="160" t="s">
        <v>64</v>
      </c>
      <c r="C50" s="159" t="s">
        <v>65</v>
      </c>
      <c r="D50" s="161"/>
      <c r="E50" s="288"/>
      <c r="F50" s="177" t="s">
        <v>23</v>
      </c>
      <c r="G50" s="178"/>
      <c r="H50" s="178"/>
      <c r="I50" s="179">
        <f>'Rozpočet Pol'!G46</f>
        <v>0</v>
      </c>
      <c r="J50" s="179"/>
    </row>
    <row r="51" spans="1:10" ht="25.6" customHeight="1" x14ac:dyDescent="0.25">
      <c r="A51" s="157"/>
      <c r="B51" s="160" t="s">
        <v>66</v>
      </c>
      <c r="C51" s="159" t="s">
        <v>67</v>
      </c>
      <c r="D51" s="161"/>
      <c r="E51" s="288"/>
      <c r="F51" s="177" t="s">
        <v>23</v>
      </c>
      <c r="G51" s="178"/>
      <c r="H51" s="178"/>
      <c r="I51" s="179">
        <f>'Rozpočet Pol'!G57</f>
        <v>0</v>
      </c>
      <c r="J51" s="179"/>
    </row>
    <row r="52" spans="1:10" ht="25.6" customHeight="1" x14ac:dyDescent="0.25">
      <c r="A52" s="157"/>
      <c r="B52" s="160" t="s">
        <v>68</v>
      </c>
      <c r="C52" s="159" t="s">
        <v>69</v>
      </c>
      <c r="D52" s="161"/>
      <c r="E52" s="288"/>
      <c r="F52" s="177" t="s">
        <v>23</v>
      </c>
      <c r="G52" s="178"/>
      <c r="H52" s="178"/>
      <c r="I52" s="179">
        <f>'Rozpočet Pol'!G63</f>
        <v>0</v>
      </c>
      <c r="J52" s="179"/>
    </row>
    <row r="53" spans="1:10" ht="25.6" customHeight="1" x14ac:dyDescent="0.25">
      <c r="A53" s="157"/>
      <c r="B53" s="160" t="s">
        <v>70</v>
      </c>
      <c r="C53" s="159" t="s">
        <v>71</v>
      </c>
      <c r="D53" s="161"/>
      <c r="E53" s="288"/>
      <c r="F53" s="177" t="s">
        <v>23</v>
      </c>
      <c r="G53" s="178"/>
      <c r="H53" s="178"/>
      <c r="I53" s="179">
        <f>'Rozpočet Pol'!G66</f>
        <v>0</v>
      </c>
      <c r="J53" s="179"/>
    </row>
    <row r="54" spans="1:10" ht="25.6" customHeight="1" x14ac:dyDescent="0.25">
      <c r="A54" s="157"/>
      <c r="B54" s="160" t="s">
        <v>72</v>
      </c>
      <c r="C54" s="159" t="s">
        <v>73</v>
      </c>
      <c r="D54" s="161"/>
      <c r="E54" s="288"/>
      <c r="F54" s="177" t="s">
        <v>24</v>
      </c>
      <c r="G54" s="178"/>
      <c r="H54" s="178"/>
      <c r="I54" s="179">
        <f>'Rozpočet Pol'!G68</f>
        <v>0</v>
      </c>
      <c r="J54" s="179"/>
    </row>
    <row r="55" spans="1:10" ht="25.6" customHeight="1" x14ac:dyDescent="0.25">
      <c r="A55" s="157"/>
      <c r="B55" s="160" t="s">
        <v>74</v>
      </c>
      <c r="C55" s="159" t="s">
        <v>75</v>
      </c>
      <c r="D55" s="161"/>
      <c r="E55" s="288"/>
      <c r="F55" s="177" t="s">
        <v>24</v>
      </c>
      <c r="G55" s="178"/>
      <c r="H55" s="178"/>
      <c r="I55" s="179">
        <f>'Rozpočet Pol'!G79</f>
        <v>0</v>
      </c>
      <c r="J55" s="179"/>
    </row>
    <row r="56" spans="1:10" ht="25.6" customHeight="1" x14ac:dyDescent="0.25">
      <c r="A56" s="157"/>
      <c r="B56" s="171" t="s">
        <v>76</v>
      </c>
      <c r="C56" s="172" t="s">
        <v>26</v>
      </c>
      <c r="D56" s="173"/>
      <c r="E56" s="289"/>
      <c r="F56" s="180" t="s">
        <v>76</v>
      </c>
      <c r="G56" s="181"/>
      <c r="H56" s="181"/>
      <c r="I56" s="182">
        <f>'Rozpočet Pol'!G84</f>
        <v>0</v>
      </c>
      <c r="J56" s="182"/>
    </row>
    <row r="57" spans="1:10" ht="25.6" customHeight="1" x14ac:dyDescent="0.25">
      <c r="A57" s="158"/>
      <c r="B57" s="164" t="s">
        <v>1</v>
      </c>
      <c r="C57" s="164"/>
      <c r="D57" s="165"/>
      <c r="E57" s="290"/>
      <c r="F57" s="183"/>
      <c r="G57" s="184"/>
      <c r="H57" s="184"/>
      <c r="I57" s="185">
        <f>SUM(I47:I56)</f>
        <v>0</v>
      </c>
      <c r="J57" s="185"/>
    </row>
    <row r="58" spans="1:10" x14ac:dyDescent="0.25">
      <c r="E58" s="186"/>
      <c r="F58" s="186"/>
      <c r="G58" s="126"/>
      <c r="H58" s="186"/>
      <c r="I58" s="126"/>
      <c r="J58" s="126"/>
    </row>
    <row r="59" spans="1:10" x14ac:dyDescent="0.25">
      <c r="E59" s="186"/>
      <c r="F59" s="186"/>
      <c r="G59" s="126"/>
      <c r="H59" s="186"/>
      <c r="I59" s="126"/>
      <c r="J59" s="126"/>
    </row>
    <row r="60" spans="1:10" x14ac:dyDescent="0.25">
      <c r="E60" s="186"/>
      <c r="F60" s="186"/>
      <c r="G60" s="126"/>
      <c r="H60" s="186"/>
      <c r="I60" s="126"/>
      <c r="J60" s="126"/>
    </row>
    <row r="61" spans="1:10" x14ac:dyDescent="0.25">
      <c r="E61" s="186"/>
    </row>
    <row r="62" spans="1:10" x14ac:dyDescent="0.25">
      <c r="E62" s="186"/>
    </row>
    <row r="63" spans="1:10" x14ac:dyDescent="0.25">
      <c r="E63" s="186"/>
    </row>
    <row r="64" spans="1:10" x14ac:dyDescent="0.25">
      <c r="E64" s="186"/>
    </row>
    <row r="65" spans="5:5" x14ac:dyDescent="0.25">
      <c r="E65" s="186"/>
    </row>
    <row r="66" spans="5:5" x14ac:dyDescent="0.25">
      <c r="E66" s="186"/>
    </row>
    <row r="67" spans="5:5" x14ac:dyDescent="0.25">
      <c r="E67" s="186"/>
    </row>
    <row r="68" spans="5:5" x14ac:dyDescent="0.25">
      <c r="E68" s="186"/>
    </row>
    <row r="69" spans="5:5" x14ac:dyDescent="0.25">
      <c r="E69" s="186"/>
    </row>
    <row r="70" spans="5:5" x14ac:dyDescent="0.25">
      <c r="E70" s="186"/>
    </row>
    <row r="71" spans="5:5" x14ac:dyDescent="0.25">
      <c r="E71" s="186"/>
    </row>
    <row r="72" spans="5:5" x14ac:dyDescent="0.25">
      <c r="E72" s="186"/>
    </row>
    <row r="73" spans="5:5" x14ac:dyDescent="0.25">
      <c r="E73" s="186"/>
    </row>
    <row r="74" spans="5:5" x14ac:dyDescent="0.25">
      <c r="E74" s="186"/>
    </row>
    <row r="75" spans="5:5" x14ac:dyDescent="0.25">
      <c r="E75" s="186"/>
    </row>
    <row r="76" spans="5:5" x14ac:dyDescent="0.25">
      <c r="E76" s="186"/>
    </row>
    <row r="77" spans="5:5" x14ac:dyDescent="0.25">
      <c r="E77" s="186"/>
    </row>
    <row r="78" spans="5:5" x14ac:dyDescent="0.25">
      <c r="E78" s="186"/>
    </row>
    <row r="79" spans="5:5" x14ac:dyDescent="0.25">
      <c r="E79" s="186"/>
    </row>
    <row r="80" spans="5:5" x14ac:dyDescent="0.25">
      <c r="E80" s="186"/>
    </row>
    <row r="81" spans="5:5" x14ac:dyDescent="0.25">
      <c r="E81" s="186"/>
    </row>
    <row r="82" spans="5:5" x14ac:dyDescent="0.25">
      <c r="E82" s="186"/>
    </row>
    <row r="83" spans="5:5" x14ac:dyDescent="0.25">
      <c r="E83" s="186"/>
    </row>
    <row r="84" spans="5:5" x14ac:dyDescent="0.25">
      <c r="E84" s="186"/>
    </row>
    <row r="85" spans="5:5" x14ac:dyDescent="0.25">
      <c r="E85" s="186"/>
    </row>
    <row r="86" spans="5:5" x14ac:dyDescent="0.25">
      <c r="E86" s="186"/>
    </row>
    <row r="87" spans="5:5" x14ac:dyDescent="0.25">
      <c r="E87" s="186"/>
    </row>
    <row r="88" spans="5:5" x14ac:dyDescent="0.25">
      <c r="E88" s="186"/>
    </row>
    <row r="89" spans="5:5" x14ac:dyDescent="0.25">
      <c r="E89" s="186"/>
    </row>
    <row r="90" spans="5:5" x14ac:dyDescent="0.25">
      <c r="E90" s="18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I55:J55"/>
    <mergeCell ref="C55:E55"/>
    <mergeCell ref="I56:J56"/>
    <mergeCell ref="C56:E56"/>
    <mergeCell ref="I57:J57"/>
    <mergeCell ref="I52:J52"/>
    <mergeCell ref="C52:E52"/>
    <mergeCell ref="I53:J53"/>
    <mergeCell ref="C53:E53"/>
    <mergeCell ref="I54:J54"/>
    <mergeCell ref="C54:E54"/>
    <mergeCell ref="I49:J49"/>
    <mergeCell ref="C49:E49"/>
    <mergeCell ref="I50:J50"/>
    <mergeCell ref="C50:E50"/>
    <mergeCell ref="I51:J51"/>
    <mergeCell ref="C51:E51"/>
    <mergeCell ref="C39:E39"/>
    <mergeCell ref="B40:E40"/>
    <mergeCell ref="I46:J46"/>
    <mergeCell ref="I47:J47"/>
    <mergeCell ref="C47:E47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rintOptions horizontalCentered="1"/>
  <pageMargins left="0.39370078740157483" right="0.39370078740157483" top="0.59055118110236227" bottom="0.39370078740157483" header="0" footer="0.19685039370078741"/>
  <pageSetup paperSize="9" scale="97" fitToHeight="9999" orientation="portrait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35" x14ac:dyDescent="0.25"/>
  <cols>
    <col min="1" max="1" width="4.33203125" style="6" customWidth="1"/>
    <col min="2" max="2" width="14.44140625" style="6" customWidth="1"/>
    <col min="3" max="3" width="38.33203125" style="10" customWidth="1"/>
    <col min="4" max="4" width="4.5546875" style="6" customWidth="1"/>
    <col min="5" max="5" width="10.5546875" style="6" customWidth="1"/>
    <col min="6" max="6" width="9.88671875" style="6" customWidth="1"/>
    <col min="7" max="7" width="12.6640625" style="6" customWidth="1"/>
    <col min="8" max="16384" width="9.109375" style="6"/>
  </cols>
  <sheetData>
    <row r="1" spans="1:7" ht="15.75" x14ac:dyDescent="0.25">
      <c r="A1" s="97" t="s">
        <v>6</v>
      </c>
      <c r="B1" s="97"/>
      <c r="C1" s="98"/>
      <c r="D1" s="97"/>
      <c r="E1" s="97"/>
      <c r="F1" s="97"/>
      <c r="G1" s="97"/>
    </row>
    <row r="2" spans="1:7" ht="25" customHeight="1" x14ac:dyDescent="0.25">
      <c r="A2" s="76" t="s">
        <v>39</v>
      </c>
      <c r="B2" s="75"/>
      <c r="C2" s="99"/>
      <c r="D2" s="99"/>
      <c r="E2" s="99"/>
      <c r="F2" s="99"/>
      <c r="G2" s="100"/>
    </row>
    <row r="3" spans="1:7" ht="25" hidden="1" customHeight="1" x14ac:dyDescent="0.25">
      <c r="A3" s="76" t="s">
        <v>7</v>
      </c>
      <c r="B3" s="75"/>
      <c r="C3" s="99"/>
      <c r="D3" s="99"/>
      <c r="E3" s="99"/>
      <c r="F3" s="99"/>
      <c r="G3" s="100"/>
    </row>
    <row r="4" spans="1:7" ht="25" hidden="1" customHeight="1" x14ac:dyDescent="0.25">
      <c r="A4" s="76" t="s">
        <v>8</v>
      </c>
      <c r="B4" s="75"/>
      <c r="C4" s="99"/>
      <c r="D4" s="99"/>
      <c r="E4" s="99"/>
      <c r="F4" s="99"/>
      <c r="G4" s="100"/>
    </row>
    <row r="5" spans="1:7" hidden="1" x14ac:dyDescent="0.25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102"/>
  <sheetViews>
    <sheetView tabSelected="1" topLeftCell="A21" workbookViewId="0">
      <selection activeCell="Y49" sqref="Y49"/>
    </sheetView>
  </sheetViews>
  <sheetFormatPr defaultRowHeight="13.35" outlineLevelRow="1" x14ac:dyDescent="0.25"/>
  <cols>
    <col min="1" max="1" width="4.33203125" customWidth="1"/>
    <col min="2" max="2" width="14.44140625" style="125" customWidth="1"/>
    <col min="3" max="3" width="46.6640625" style="125" customWidth="1"/>
    <col min="4" max="4" width="4.6640625" customWidth="1"/>
    <col min="5" max="5" width="10.6640625" customWidth="1"/>
    <col min="6" max="6" width="9.88671875" customWidth="1"/>
    <col min="7" max="7" width="12.77734375" customWidth="1"/>
    <col min="8" max="13" width="0" hidden="1" customWidth="1"/>
    <col min="14" max="15" width="15.77734375" customWidth="1"/>
    <col min="16" max="21" width="0" hidden="1" customWidth="1"/>
    <col min="29" max="39" width="0" hidden="1" customWidth="1"/>
  </cols>
  <sheetData>
    <row r="1" spans="1:60" ht="15.75" customHeight="1" x14ac:dyDescent="0.3">
      <c r="A1" s="189" t="s">
        <v>6</v>
      </c>
      <c r="B1" s="189"/>
      <c r="C1" s="189"/>
      <c r="D1" s="189"/>
      <c r="E1" s="189"/>
      <c r="F1" s="189"/>
      <c r="G1" s="189"/>
      <c r="AE1" t="s">
        <v>79</v>
      </c>
    </row>
    <row r="2" spans="1:60" ht="25" customHeight="1" x14ac:dyDescent="0.25">
      <c r="A2" s="194" t="s">
        <v>78</v>
      </c>
      <c r="B2" s="192"/>
      <c r="C2" s="191" t="s">
        <v>44</v>
      </c>
      <c r="D2" s="190"/>
      <c r="E2" s="190"/>
      <c r="F2" s="190"/>
      <c r="G2" s="190"/>
      <c r="H2" s="58"/>
      <c r="I2" s="58"/>
      <c r="J2" s="58"/>
      <c r="K2" s="58"/>
      <c r="L2" s="58"/>
      <c r="M2" s="58"/>
      <c r="N2" s="58"/>
      <c r="O2" s="236"/>
      <c r="AE2" t="s">
        <v>80</v>
      </c>
    </row>
    <row r="3" spans="1:60" ht="25" customHeight="1" x14ac:dyDescent="0.25">
      <c r="A3" s="195" t="s">
        <v>7</v>
      </c>
      <c r="B3" s="193"/>
      <c r="C3" s="191" t="s">
        <v>41</v>
      </c>
      <c r="D3" s="190"/>
      <c r="E3" s="190"/>
      <c r="F3" s="190"/>
      <c r="G3" s="190"/>
      <c r="H3" s="58"/>
      <c r="I3" s="58"/>
      <c r="J3" s="58"/>
      <c r="K3" s="58"/>
      <c r="L3" s="58"/>
      <c r="M3" s="58"/>
      <c r="N3" s="58"/>
      <c r="O3" s="236"/>
      <c r="AE3" t="s">
        <v>81</v>
      </c>
    </row>
    <row r="4" spans="1:60" ht="25" hidden="1" customHeight="1" x14ac:dyDescent="0.25">
      <c r="A4" s="195" t="s">
        <v>8</v>
      </c>
      <c r="B4" s="193"/>
      <c r="C4" s="262"/>
      <c r="D4" s="263"/>
      <c r="E4" s="263"/>
      <c r="F4" s="263"/>
      <c r="G4" s="264"/>
      <c r="AE4" t="s">
        <v>82</v>
      </c>
    </row>
    <row r="5" spans="1:60" hidden="1" x14ac:dyDescent="0.25">
      <c r="A5" s="196" t="s">
        <v>83</v>
      </c>
      <c r="B5" s="197"/>
      <c r="C5" s="198"/>
      <c r="D5" s="199"/>
      <c r="E5" s="199"/>
      <c r="F5" s="199"/>
      <c r="G5" s="200"/>
      <c r="AE5" t="s">
        <v>84</v>
      </c>
    </row>
    <row r="7" spans="1:60" ht="15" customHeight="1" x14ac:dyDescent="0.25">
      <c r="A7" s="205" t="s">
        <v>85</v>
      </c>
      <c r="B7" s="206" t="s">
        <v>86</v>
      </c>
      <c r="C7" s="206" t="s">
        <v>87</v>
      </c>
      <c r="D7" s="205" t="s">
        <v>88</v>
      </c>
      <c r="E7" s="205" t="s">
        <v>89</v>
      </c>
      <c r="F7" s="201" t="s">
        <v>90</v>
      </c>
      <c r="G7" s="221" t="s">
        <v>28</v>
      </c>
      <c r="H7" s="222" t="s">
        <v>29</v>
      </c>
      <c r="I7" s="222" t="s">
        <v>91</v>
      </c>
      <c r="J7" s="222" t="s">
        <v>30</v>
      </c>
      <c r="K7" s="222" t="s">
        <v>92</v>
      </c>
      <c r="L7" s="222" t="s">
        <v>93</v>
      </c>
      <c r="M7" s="222" t="s">
        <v>94</v>
      </c>
      <c r="N7" s="222" t="s">
        <v>95</v>
      </c>
      <c r="O7" s="222" t="s">
        <v>96</v>
      </c>
      <c r="P7" s="222" t="s">
        <v>97</v>
      </c>
      <c r="Q7" s="222" t="s">
        <v>98</v>
      </c>
      <c r="R7" s="222" t="s">
        <v>99</v>
      </c>
      <c r="S7" s="222" t="s">
        <v>100</v>
      </c>
      <c r="T7" s="222" t="s">
        <v>101</v>
      </c>
      <c r="U7" s="208" t="s">
        <v>102</v>
      </c>
    </row>
    <row r="8" spans="1:60" x14ac:dyDescent="0.25">
      <c r="A8" s="223" t="s">
        <v>103</v>
      </c>
      <c r="B8" s="224" t="s">
        <v>58</v>
      </c>
      <c r="C8" s="225" t="s">
        <v>59</v>
      </c>
      <c r="D8" s="226"/>
      <c r="E8" s="227"/>
      <c r="F8" s="228"/>
      <c r="G8" s="228">
        <f>SUMIF(AE9:AE30,"&lt;&gt;NOR",G9:G30)</f>
        <v>0</v>
      </c>
      <c r="H8" s="228"/>
      <c r="I8" s="228">
        <f>SUM(I9:I30)</f>
        <v>0</v>
      </c>
      <c r="J8" s="228"/>
      <c r="K8" s="228">
        <f>SUM(K9:K30)</f>
        <v>0</v>
      </c>
      <c r="L8" s="228"/>
      <c r="M8" s="228">
        <f>SUM(M9:M30)</f>
        <v>0</v>
      </c>
      <c r="N8" s="207"/>
      <c r="O8" s="207">
        <f>SUM(O9:O30)</f>
        <v>4.0000000000000001E-3</v>
      </c>
      <c r="P8" s="207"/>
      <c r="Q8" s="207">
        <f>SUM(Q9:Q30)</f>
        <v>0</v>
      </c>
      <c r="R8" s="207"/>
      <c r="S8" s="207"/>
      <c r="T8" s="223"/>
      <c r="U8" s="207">
        <f>SUM(U9:U30)</f>
        <v>96.63</v>
      </c>
      <c r="AE8" t="s">
        <v>104</v>
      </c>
    </row>
    <row r="9" spans="1:60" outlineLevel="1" x14ac:dyDescent="0.25">
      <c r="A9" s="203">
        <v>1</v>
      </c>
      <c r="B9" s="209" t="s">
        <v>105</v>
      </c>
      <c r="C9" s="251" t="s">
        <v>106</v>
      </c>
      <c r="D9" s="211" t="s">
        <v>107</v>
      </c>
      <c r="E9" s="219">
        <v>85.5</v>
      </c>
      <c r="F9" s="218"/>
      <c r="G9" s="219">
        <f>ROUND(E9*F9,2)</f>
        <v>0</v>
      </c>
      <c r="H9" s="218"/>
      <c r="I9" s="219">
        <f>ROUND(E9*H9,2)</f>
        <v>0</v>
      </c>
      <c r="J9" s="218"/>
      <c r="K9" s="219">
        <f>ROUND(E9*J9,2)</f>
        <v>0</v>
      </c>
      <c r="L9" s="219">
        <v>21</v>
      </c>
      <c r="M9" s="219">
        <f>G9*(1+L9/100)</f>
        <v>0</v>
      </c>
      <c r="N9" s="212">
        <v>0</v>
      </c>
      <c r="O9" s="212">
        <f>ROUND(E9*N9,5)</f>
        <v>0</v>
      </c>
      <c r="P9" s="212">
        <v>0</v>
      </c>
      <c r="Q9" s="212">
        <f>ROUND(E9*P9,5)</f>
        <v>0</v>
      </c>
      <c r="R9" s="212"/>
      <c r="S9" s="212"/>
      <c r="T9" s="213">
        <v>0.434</v>
      </c>
      <c r="U9" s="212">
        <f>ROUND(E9*T9,2)</f>
        <v>37.11</v>
      </c>
      <c r="V9" s="202"/>
      <c r="W9" s="202"/>
      <c r="X9" s="202"/>
      <c r="Y9" s="202"/>
      <c r="Z9" s="202"/>
      <c r="AA9" s="202"/>
      <c r="AB9" s="202"/>
      <c r="AC9" s="202"/>
      <c r="AD9" s="202"/>
      <c r="AE9" s="202" t="s">
        <v>108</v>
      </c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</row>
    <row r="10" spans="1:60" outlineLevel="1" x14ac:dyDescent="0.25">
      <c r="A10" s="203"/>
      <c r="B10" s="209"/>
      <c r="C10" s="252" t="s">
        <v>109</v>
      </c>
      <c r="D10" s="214"/>
      <c r="E10" s="265">
        <v>85.5</v>
      </c>
      <c r="F10" s="219"/>
      <c r="G10" s="219"/>
      <c r="H10" s="219"/>
      <c r="I10" s="219"/>
      <c r="J10" s="219"/>
      <c r="K10" s="219"/>
      <c r="L10" s="219"/>
      <c r="M10" s="219"/>
      <c r="N10" s="212"/>
      <c r="O10" s="212"/>
      <c r="P10" s="212"/>
      <c r="Q10" s="212"/>
      <c r="R10" s="212"/>
      <c r="S10" s="212"/>
      <c r="T10" s="213"/>
      <c r="U10" s="212"/>
      <c r="V10" s="202"/>
      <c r="W10" s="202"/>
      <c r="X10" s="202"/>
      <c r="Y10" s="202"/>
      <c r="Z10" s="202"/>
      <c r="AA10" s="202"/>
      <c r="AB10" s="202"/>
      <c r="AC10" s="202"/>
      <c r="AD10" s="202"/>
      <c r="AE10" s="202" t="s">
        <v>110</v>
      </c>
      <c r="AF10" s="202">
        <v>0</v>
      </c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</row>
    <row r="11" spans="1:60" outlineLevel="1" x14ac:dyDescent="0.25">
      <c r="A11" s="203">
        <v>2</v>
      </c>
      <c r="B11" s="209" t="s">
        <v>111</v>
      </c>
      <c r="C11" s="251" t="s">
        <v>112</v>
      </c>
      <c r="D11" s="211" t="s">
        <v>107</v>
      </c>
      <c r="E11" s="219">
        <v>85.5</v>
      </c>
      <c r="F11" s="218"/>
      <c r="G11" s="219">
        <f>ROUND(E11*F11,2)</f>
        <v>0</v>
      </c>
      <c r="H11" s="218"/>
      <c r="I11" s="219">
        <f>ROUND(E11*H11,2)</f>
        <v>0</v>
      </c>
      <c r="J11" s="218"/>
      <c r="K11" s="219">
        <f>ROUND(E11*J11,2)</f>
        <v>0</v>
      </c>
      <c r="L11" s="219">
        <v>21</v>
      </c>
      <c r="M11" s="219">
        <f>G11*(1+L11/100)</f>
        <v>0</v>
      </c>
      <c r="N11" s="212">
        <v>0</v>
      </c>
      <c r="O11" s="212">
        <f>ROUND(E11*N11,5)</f>
        <v>0</v>
      </c>
      <c r="P11" s="212">
        <v>0</v>
      </c>
      <c r="Q11" s="212">
        <f>ROUND(E11*P11,5)</f>
        <v>0</v>
      </c>
      <c r="R11" s="212"/>
      <c r="S11" s="212"/>
      <c r="T11" s="213">
        <v>0.11899999999999999</v>
      </c>
      <c r="U11" s="212">
        <f>ROUND(E11*T11,2)</f>
        <v>10.17</v>
      </c>
      <c r="V11" s="202"/>
      <c r="W11" s="202"/>
      <c r="X11" s="202"/>
      <c r="Y11" s="202"/>
      <c r="Z11" s="202"/>
      <c r="AA11" s="202"/>
      <c r="AB11" s="202"/>
      <c r="AC11" s="202"/>
      <c r="AD11" s="202"/>
      <c r="AE11" s="202" t="s">
        <v>108</v>
      </c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</row>
    <row r="12" spans="1:60" outlineLevel="1" x14ac:dyDescent="0.25">
      <c r="A12" s="203">
        <v>3</v>
      </c>
      <c r="B12" s="209" t="s">
        <v>113</v>
      </c>
      <c r="C12" s="251" t="s">
        <v>114</v>
      </c>
      <c r="D12" s="211" t="s">
        <v>107</v>
      </c>
      <c r="E12" s="219">
        <v>4.7110000000000003</v>
      </c>
      <c r="F12" s="218"/>
      <c r="G12" s="219">
        <f>ROUND(E12*F12,2)</f>
        <v>0</v>
      </c>
      <c r="H12" s="218"/>
      <c r="I12" s="219">
        <f>ROUND(E12*H12,2)</f>
        <v>0</v>
      </c>
      <c r="J12" s="218"/>
      <c r="K12" s="219">
        <f>ROUND(E12*J12,2)</f>
        <v>0</v>
      </c>
      <c r="L12" s="219">
        <v>21</v>
      </c>
      <c r="M12" s="219">
        <f>G12*(1+L12/100)</f>
        <v>0</v>
      </c>
      <c r="N12" s="212">
        <v>0</v>
      </c>
      <c r="O12" s="212">
        <f>ROUND(E12*N12,5)</f>
        <v>0</v>
      </c>
      <c r="P12" s="212">
        <v>0</v>
      </c>
      <c r="Q12" s="212">
        <f>ROUND(E12*P12,5)</f>
        <v>0</v>
      </c>
      <c r="R12" s="212"/>
      <c r="S12" s="212"/>
      <c r="T12" s="213">
        <v>0.32334000000000002</v>
      </c>
      <c r="U12" s="212">
        <f>ROUND(E12*T12,2)</f>
        <v>1.52</v>
      </c>
      <c r="V12" s="202"/>
      <c r="W12" s="202"/>
      <c r="X12" s="202"/>
      <c r="Y12" s="202"/>
      <c r="Z12" s="202"/>
      <c r="AA12" s="202"/>
      <c r="AB12" s="202"/>
      <c r="AC12" s="202"/>
      <c r="AD12" s="202"/>
      <c r="AE12" s="202" t="s">
        <v>115</v>
      </c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</row>
    <row r="13" spans="1:60" outlineLevel="1" x14ac:dyDescent="0.25">
      <c r="A13" s="203"/>
      <c r="B13" s="209"/>
      <c r="C13" s="252" t="s">
        <v>116</v>
      </c>
      <c r="D13" s="214"/>
      <c r="E13" s="265">
        <v>3.3250000000000002</v>
      </c>
      <c r="F13" s="219"/>
      <c r="G13" s="219"/>
      <c r="H13" s="219"/>
      <c r="I13" s="219"/>
      <c r="J13" s="219"/>
      <c r="K13" s="219"/>
      <c r="L13" s="219"/>
      <c r="M13" s="219"/>
      <c r="N13" s="212"/>
      <c r="O13" s="212"/>
      <c r="P13" s="212"/>
      <c r="Q13" s="212"/>
      <c r="R13" s="212"/>
      <c r="S13" s="212"/>
      <c r="T13" s="213"/>
      <c r="U13" s="212"/>
      <c r="V13" s="202"/>
      <c r="W13" s="202"/>
      <c r="X13" s="202"/>
      <c r="Y13" s="202"/>
      <c r="Z13" s="202"/>
      <c r="AA13" s="202"/>
      <c r="AB13" s="202"/>
      <c r="AC13" s="202"/>
      <c r="AD13" s="202"/>
      <c r="AE13" s="202" t="s">
        <v>110</v>
      </c>
      <c r="AF13" s="202">
        <v>0</v>
      </c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202"/>
    </row>
    <row r="14" spans="1:60" outlineLevel="1" x14ac:dyDescent="0.25">
      <c r="A14" s="203"/>
      <c r="B14" s="209"/>
      <c r="C14" s="252" t="s">
        <v>117</v>
      </c>
      <c r="D14" s="214"/>
      <c r="E14" s="265">
        <v>0.49</v>
      </c>
      <c r="F14" s="219"/>
      <c r="G14" s="219"/>
      <c r="H14" s="219"/>
      <c r="I14" s="219"/>
      <c r="J14" s="219"/>
      <c r="K14" s="219"/>
      <c r="L14" s="219"/>
      <c r="M14" s="219"/>
      <c r="N14" s="212"/>
      <c r="O14" s="212"/>
      <c r="P14" s="212"/>
      <c r="Q14" s="212"/>
      <c r="R14" s="212"/>
      <c r="S14" s="212"/>
      <c r="T14" s="213"/>
      <c r="U14" s="212"/>
      <c r="V14" s="202"/>
      <c r="W14" s="202"/>
      <c r="X14" s="202"/>
      <c r="Y14" s="202"/>
      <c r="Z14" s="202"/>
      <c r="AA14" s="202"/>
      <c r="AB14" s="202"/>
      <c r="AC14" s="202"/>
      <c r="AD14" s="202"/>
      <c r="AE14" s="202" t="s">
        <v>110</v>
      </c>
      <c r="AF14" s="202">
        <v>0</v>
      </c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02"/>
      <c r="BH14" s="202"/>
    </row>
    <row r="15" spans="1:60" outlineLevel="1" x14ac:dyDescent="0.25">
      <c r="A15" s="203"/>
      <c r="B15" s="209"/>
      <c r="C15" s="252" t="s">
        <v>118</v>
      </c>
      <c r="D15" s="214"/>
      <c r="E15" s="265">
        <v>0.89600000000000002</v>
      </c>
      <c r="F15" s="219"/>
      <c r="G15" s="219"/>
      <c r="H15" s="219"/>
      <c r="I15" s="219"/>
      <c r="J15" s="219"/>
      <c r="K15" s="219"/>
      <c r="L15" s="219"/>
      <c r="M15" s="219"/>
      <c r="N15" s="212"/>
      <c r="O15" s="212"/>
      <c r="P15" s="212"/>
      <c r="Q15" s="212"/>
      <c r="R15" s="212"/>
      <c r="S15" s="212"/>
      <c r="T15" s="213"/>
      <c r="U15" s="212"/>
      <c r="V15" s="202"/>
      <c r="W15" s="202"/>
      <c r="X15" s="202"/>
      <c r="Y15" s="202"/>
      <c r="Z15" s="202"/>
      <c r="AA15" s="202"/>
      <c r="AB15" s="202"/>
      <c r="AC15" s="202"/>
      <c r="AD15" s="202"/>
      <c r="AE15" s="202" t="s">
        <v>110</v>
      </c>
      <c r="AF15" s="202">
        <v>0</v>
      </c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02"/>
      <c r="BH15" s="202"/>
    </row>
    <row r="16" spans="1:60" outlineLevel="1" x14ac:dyDescent="0.25">
      <c r="A16" s="203">
        <v>4</v>
      </c>
      <c r="B16" s="209" t="s">
        <v>119</v>
      </c>
      <c r="C16" s="251" t="s">
        <v>120</v>
      </c>
      <c r="D16" s="211" t="s">
        <v>107</v>
      </c>
      <c r="E16" s="219">
        <v>21.1</v>
      </c>
      <c r="F16" s="218"/>
      <c r="G16" s="219">
        <f>ROUND(E16*F16,2)</f>
        <v>0</v>
      </c>
      <c r="H16" s="218"/>
      <c r="I16" s="219">
        <f>ROUND(E16*H16,2)</f>
        <v>0</v>
      </c>
      <c r="J16" s="218"/>
      <c r="K16" s="219">
        <f>ROUND(E16*J16,2)</f>
        <v>0</v>
      </c>
      <c r="L16" s="219">
        <v>21</v>
      </c>
      <c r="M16" s="219">
        <f>G16*(1+L16/100)</f>
        <v>0</v>
      </c>
      <c r="N16" s="212">
        <v>0</v>
      </c>
      <c r="O16" s="212">
        <f>ROUND(E16*N16,5)</f>
        <v>0</v>
      </c>
      <c r="P16" s="212">
        <v>0</v>
      </c>
      <c r="Q16" s="212">
        <f>ROUND(E16*P16,5)</f>
        <v>0</v>
      </c>
      <c r="R16" s="212"/>
      <c r="S16" s="212"/>
      <c r="T16" s="213">
        <v>5.8000000000000003E-2</v>
      </c>
      <c r="U16" s="212">
        <f>ROUND(E16*T16,2)</f>
        <v>1.22</v>
      </c>
      <c r="V16" s="202"/>
      <c r="W16" s="202"/>
      <c r="X16" s="202"/>
      <c r="Y16" s="202"/>
      <c r="Z16" s="202"/>
      <c r="AA16" s="202"/>
      <c r="AB16" s="202"/>
      <c r="AC16" s="202"/>
      <c r="AD16" s="202"/>
      <c r="AE16" s="202" t="s">
        <v>108</v>
      </c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2"/>
      <c r="BH16" s="202"/>
    </row>
    <row r="17" spans="1:60" outlineLevel="1" x14ac:dyDescent="0.25">
      <c r="A17" s="203">
        <v>5</v>
      </c>
      <c r="B17" s="209" t="s">
        <v>121</v>
      </c>
      <c r="C17" s="251" t="s">
        <v>122</v>
      </c>
      <c r="D17" s="211" t="s">
        <v>107</v>
      </c>
      <c r="E17" s="219">
        <v>15.1875</v>
      </c>
      <c r="F17" s="218"/>
      <c r="G17" s="219">
        <f>ROUND(E17*F17,2)</f>
        <v>0</v>
      </c>
      <c r="H17" s="218"/>
      <c r="I17" s="219">
        <f>ROUND(E17*H17,2)</f>
        <v>0</v>
      </c>
      <c r="J17" s="218"/>
      <c r="K17" s="219">
        <f>ROUND(E17*J17,2)</f>
        <v>0</v>
      </c>
      <c r="L17" s="219">
        <v>21</v>
      </c>
      <c r="M17" s="219">
        <f>G17*(1+L17/100)</f>
        <v>0</v>
      </c>
      <c r="N17" s="212">
        <v>0</v>
      </c>
      <c r="O17" s="212">
        <f>ROUND(E17*N17,5)</f>
        <v>0</v>
      </c>
      <c r="P17" s="212">
        <v>0</v>
      </c>
      <c r="Q17" s="212">
        <f>ROUND(E17*P17,5)</f>
        <v>0</v>
      </c>
      <c r="R17" s="212"/>
      <c r="S17" s="212"/>
      <c r="T17" s="213">
        <v>0.33</v>
      </c>
      <c r="U17" s="212">
        <f>ROUND(E17*T17,2)</f>
        <v>5.01</v>
      </c>
      <c r="V17" s="202"/>
      <c r="W17" s="202"/>
      <c r="X17" s="202"/>
      <c r="Y17" s="202"/>
      <c r="Z17" s="202"/>
      <c r="AA17" s="202"/>
      <c r="AB17" s="202"/>
      <c r="AC17" s="202"/>
      <c r="AD17" s="202"/>
      <c r="AE17" s="202" t="s">
        <v>108</v>
      </c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02"/>
      <c r="BH17" s="202"/>
    </row>
    <row r="18" spans="1:60" outlineLevel="1" x14ac:dyDescent="0.25">
      <c r="A18" s="203"/>
      <c r="B18" s="209"/>
      <c r="C18" s="252" t="s">
        <v>123</v>
      </c>
      <c r="D18" s="214"/>
      <c r="E18" s="265">
        <v>15.1875</v>
      </c>
      <c r="F18" s="219"/>
      <c r="G18" s="219"/>
      <c r="H18" s="219"/>
      <c r="I18" s="219"/>
      <c r="J18" s="219"/>
      <c r="K18" s="219"/>
      <c r="L18" s="219"/>
      <c r="M18" s="219"/>
      <c r="N18" s="212"/>
      <c r="O18" s="212"/>
      <c r="P18" s="212"/>
      <c r="Q18" s="212"/>
      <c r="R18" s="212"/>
      <c r="S18" s="212"/>
      <c r="T18" s="213"/>
      <c r="U18" s="212"/>
      <c r="V18" s="202"/>
      <c r="W18" s="202"/>
      <c r="X18" s="202"/>
      <c r="Y18" s="202"/>
      <c r="Z18" s="202"/>
      <c r="AA18" s="202"/>
      <c r="AB18" s="202"/>
      <c r="AC18" s="202"/>
      <c r="AD18" s="202"/>
      <c r="AE18" s="202" t="s">
        <v>110</v>
      </c>
      <c r="AF18" s="202">
        <v>0</v>
      </c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202"/>
      <c r="BG18" s="202"/>
      <c r="BH18" s="202"/>
    </row>
    <row r="19" spans="1:60" outlineLevel="1" x14ac:dyDescent="0.25">
      <c r="A19" s="203">
        <v>6</v>
      </c>
      <c r="B19" s="209" t="s">
        <v>119</v>
      </c>
      <c r="C19" s="251" t="s">
        <v>124</v>
      </c>
      <c r="D19" s="211" t="s">
        <v>107</v>
      </c>
      <c r="E19" s="219">
        <v>15.18</v>
      </c>
      <c r="F19" s="218"/>
      <c r="G19" s="219">
        <f>ROUND(E19*F19,2)</f>
        <v>0</v>
      </c>
      <c r="H19" s="218"/>
      <c r="I19" s="219">
        <f>ROUND(E19*H19,2)</f>
        <v>0</v>
      </c>
      <c r="J19" s="218"/>
      <c r="K19" s="219">
        <f>ROUND(E19*J19,2)</f>
        <v>0</v>
      </c>
      <c r="L19" s="219">
        <v>21</v>
      </c>
      <c r="M19" s="219">
        <f>G19*(1+L19/100)</f>
        <v>0</v>
      </c>
      <c r="N19" s="212">
        <v>0</v>
      </c>
      <c r="O19" s="212">
        <f>ROUND(E19*N19,5)</f>
        <v>0</v>
      </c>
      <c r="P19" s="212">
        <v>0</v>
      </c>
      <c r="Q19" s="212">
        <f>ROUND(E19*P19,5)</f>
        <v>0</v>
      </c>
      <c r="R19" s="212"/>
      <c r="S19" s="212"/>
      <c r="T19" s="213">
        <v>5.8000000000000003E-2</v>
      </c>
      <c r="U19" s="212">
        <f>ROUND(E19*T19,2)</f>
        <v>0.88</v>
      </c>
      <c r="V19" s="202"/>
      <c r="W19" s="202"/>
      <c r="X19" s="202"/>
      <c r="Y19" s="202"/>
      <c r="Z19" s="202"/>
      <c r="AA19" s="202"/>
      <c r="AB19" s="202"/>
      <c r="AC19" s="202"/>
      <c r="AD19" s="202"/>
      <c r="AE19" s="202" t="s">
        <v>108</v>
      </c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  <c r="BB19" s="202"/>
      <c r="BC19" s="202"/>
      <c r="BD19" s="202"/>
      <c r="BE19" s="202"/>
      <c r="BF19" s="202"/>
      <c r="BG19" s="202"/>
      <c r="BH19" s="202"/>
    </row>
    <row r="20" spans="1:60" outlineLevel="1" x14ac:dyDescent="0.25">
      <c r="A20" s="203">
        <v>7</v>
      </c>
      <c r="B20" s="209" t="s">
        <v>125</v>
      </c>
      <c r="C20" s="251" t="s">
        <v>126</v>
      </c>
      <c r="D20" s="211" t="s">
        <v>107</v>
      </c>
      <c r="E20" s="219">
        <v>87.59</v>
      </c>
      <c r="F20" s="218"/>
      <c r="G20" s="219">
        <f>ROUND(E20*F20,2)</f>
        <v>0</v>
      </c>
      <c r="H20" s="218"/>
      <c r="I20" s="219">
        <f>ROUND(E20*H20,2)</f>
        <v>0</v>
      </c>
      <c r="J20" s="218"/>
      <c r="K20" s="219">
        <f>ROUND(E20*J20,2)</f>
        <v>0</v>
      </c>
      <c r="L20" s="219">
        <v>21</v>
      </c>
      <c r="M20" s="219">
        <f>G20*(1+L20/100)</f>
        <v>0</v>
      </c>
      <c r="N20" s="212">
        <v>0</v>
      </c>
      <c r="O20" s="212">
        <f>ROUND(E20*N20,5)</f>
        <v>0</v>
      </c>
      <c r="P20" s="212">
        <v>0</v>
      </c>
      <c r="Q20" s="212">
        <f>ROUND(E20*P20,5)</f>
        <v>0</v>
      </c>
      <c r="R20" s="212"/>
      <c r="S20" s="212"/>
      <c r="T20" s="213">
        <v>1.0999999999999999E-2</v>
      </c>
      <c r="U20" s="212">
        <f>ROUND(E20*T20,2)</f>
        <v>0.96</v>
      </c>
      <c r="V20" s="202"/>
      <c r="W20" s="202"/>
      <c r="X20" s="202"/>
      <c r="Y20" s="202"/>
      <c r="Z20" s="202"/>
      <c r="AA20" s="202"/>
      <c r="AB20" s="202"/>
      <c r="AC20" s="202"/>
      <c r="AD20" s="202"/>
      <c r="AE20" s="202" t="s">
        <v>108</v>
      </c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2"/>
      <c r="BA20" s="202"/>
      <c r="BB20" s="202"/>
      <c r="BC20" s="202"/>
      <c r="BD20" s="202"/>
      <c r="BE20" s="202"/>
      <c r="BF20" s="202"/>
      <c r="BG20" s="202"/>
      <c r="BH20" s="202"/>
    </row>
    <row r="21" spans="1:60" outlineLevel="1" x14ac:dyDescent="0.25">
      <c r="A21" s="203"/>
      <c r="B21" s="209"/>
      <c r="C21" s="252" t="s">
        <v>127</v>
      </c>
      <c r="D21" s="214"/>
      <c r="E21" s="265">
        <v>87.59</v>
      </c>
      <c r="F21" s="219"/>
      <c r="G21" s="219"/>
      <c r="H21" s="219"/>
      <c r="I21" s="219"/>
      <c r="J21" s="219"/>
      <c r="K21" s="219"/>
      <c r="L21" s="219"/>
      <c r="M21" s="219"/>
      <c r="N21" s="212"/>
      <c r="O21" s="212"/>
      <c r="P21" s="212"/>
      <c r="Q21" s="212"/>
      <c r="R21" s="212"/>
      <c r="S21" s="212"/>
      <c r="T21" s="213"/>
      <c r="U21" s="212"/>
      <c r="V21" s="202"/>
      <c r="W21" s="202"/>
      <c r="X21" s="202"/>
      <c r="Y21" s="202"/>
      <c r="Z21" s="202"/>
      <c r="AA21" s="202"/>
      <c r="AB21" s="202"/>
      <c r="AC21" s="202"/>
      <c r="AD21" s="202"/>
      <c r="AE21" s="202" t="s">
        <v>110</v>
      </c>
      <c r="AF21" s="202">
        <v>0</v>
      </c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Y21" s="202"/>
      <c r="AZ21" s="202"/>
      <c r="BA21" s="202"/>
      <c r="BB21" s="202"/>
      <c r="BC21" s="202"/>
      <c r="BD21" s="202"/>
      <c r="BE21" s="202"/>
      <c r="BF21" s="202"/>
      <c r="BG21" s="202"/>
      <c r="BH21" s="202"/>
    </row>
    <row r="22" spans="1:60" outlineLevel="1" x14ac:dyDescent="0.25">
      <c r="A22" s="203">
        <v>8</v>
      </c>
      <c r="B22" s="209" t="s">
        <v>128</v>
      </c>
      <c r="C22" s="251" t="s">
        <v>129</v>
      </c>
      <c r="D22" s="211" t="s">
        <v>107</v>
      </c>
      <c r="E22" s="219">
        <v>87.59</v>
      </c>
      <c r="F22" s="218"/>
      <c r="G22" s="219">
        <f>ROUND(E22*F22,2)</f>
        <v>0</v>
      </c>
      <c r="H22" s="218"/>
      <c r="I22" s="219">
        <f>ROUND(E22*H22,2)</f>
        <v>0</v>
      </c>
      <c r="J22" s="218"/>
      <c r="K22" s="219">
        <f>ROUND(E22*J22,2)</f>
        <v>0</v>
      </c>
      <c r="L22" s="219">
        <v>21</v>
      </c>
      <c r="M22" s="219">
        <f>G22*(1+L22/100)</f>
        <v>0</v>
      </c>
      <c r="N22" s="212">
        <v>0</v>
      </c>
      <c r="O22" s="212">
        <f>ROUND(E22*N22,5)</f>
        <v>0</v>
      </c>
      <c r="P22" s="212">
        <v>0</v>
      </c>
      <c r="Q22" s="212">
        <f>ROUND(E22*P22,5)</f>
        <v>0</v>
      </c>
      <c r="R22" s="212"/>
      <c r="S22" s="212"/>
      <c r="T22" s="213">
        <v>8.9999999999999993E-3</v>
      </c>
      <c r="U22" s="212">
        <f>ROUND(E22*T22,2)</f>
        <v>0.79</v>
      </c>
      <c r="V22" s="202"/>
      <c r="W22" s="202"/>
      <c r="X22" s="202"/>
      <c r="Y22" s="202"/>
      <c r="Z22" s="202"/>
      <c r="AA22" s="202"/>
      <c r="AB22" s="202"/>
      <c r="AC22" s="202"/>
      <c r="AD22" s="202"/>
      <c r="AE22" s="202" t="s">
        <v>108</v>
      </c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2"/>
      <c r="BA22" s="202"/>
      <c r="BB22" s="202"/>
      <c r="BC22" s="202"/>
      <c r="BD22" s="202"/>
      <c r="BE22" s="202"/>
      <c r="BF22" s="202"/>
      <c r="BG22" s="202"/>
      <c r="BH22" s="202"/>
    </row>
    <row r="23" spans="1:60" outlineLevel="1" x14ac:dyDescent="0.25">
      <c r="A23" s="203"/>
      <c r="B23" s="209"/>
      <c r="C23" s="252" t="s">
        <v>127</v>
      </c>
      <c r="D23" s="214"/>
      <c r="E23" s="265">
        <v>87.59</v>
      </c>
      <c r="F23" s="219"/>
      <c r="G23" s="219"/>
      <c r="H23" s="219"/>
      <c r="I23" s="219"/>
      <c r="J23" s="219"/>
      <c r="K23" s="219"/>
      <c r="L23" s="219"/>
      <c r="M23" s="219"/>
      <c r="N23" s="212"/>
      <c r="O23" s="212"/>
      <c r="P23" s="212"/>
      <c r="Q23" s="212"/>
      <c r="R23" s="212"/>
      <c r="S23" s="212"/>
      <c r="T23" s="213"/>
      <c r="U23" s="212"/>
      <c r="V23" s="202"/>
      <c r="W23" s="202"/>
      <c r="X23" s="202"/>
      <c r="Y23" s="202"/>
      <c r="Z23" s="202"/>
      <c r="AA23" s="202"/>
      <c r="AB23" s="202"/>
      <c r="AC23" s="202"/>
      <c r="AD23" s="202"/>
      <c r="AE23" s="202" t="s">
        <v>110</v>
      </c>
      <c r="AF23" s="202">
        <v>0</v>
      </c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2"/>
      <c r="AU23" s="202"/>
      <c r="AV23" s="202"/>
      <c r="AW23" s="202"/>
      <c r="AX23" s="202"/>
      <c r="AY23" s="202"/>
      <c r="AZ23" s="202"/>
      <c r="BA23" s="202"/>
      <c r="BB23" s="202"/>
      <c r="BC23" s="202"/>
      <c r="BD23" s="202"/>
      <c r="BE23" s="202"/>
      <c r="BF23" s="202"/>
      <c r="BG23" s="202"/>
      <c r="BH23" s="202"/>
    </row>
    <row r="24" spans="1:60" outlineLevel="1" x14ac:dyDescent="0.25">
      <c r="A24" s="203">
        <v>9</v>
      </c>
      <c r="B24" s="209" t="s">
        <v>130</v>
      </c>
      <c r="C24" s="251" t="s">
        <v>131</v>
      </c>
      <c r="D24" s="211" t="s">
        <v>107</v>
      </c>
      <c r="E24" s="219">
        <v>62</v>
      </c>
      <c r="F24" s="218"/>
      <c r="G24" s="219">
        <f>ROUND(E24*F24,2)</f>
        <v>0</v>
      </c>
      <c r="H24" s="218"/>
      <c r="I24" s="219">
        <f>ROUND(E24*H24,2)</f>
        <v>0</v>
      </c>
      <c r="J24" s="218"/>
      <c r="K24" s="219">
        <f>ROUND(E24*J24,2)</f>
        <v>0</v>
      </c>
      <c r="L24" s="219">
        <v>21</v>
      </c>
      <c r="M24" s="219">
        <f>G24*(1+L24/100)</f>
        <v>0</v>
      </c>
      <c r="N24" s="212">
        <v>0</v>
      </c>
      <c r="O24" s="212">
        <f>ROUND(E24*N24,5)</f>
        <v>0</v>
      </c>
      <c r="P24" s="212">
        <v>0</v>
      </c>
      <c r="Q24" s="212">
        <f>ROUND(E24*P24,5)</f>
        <v>0</v>
      </c>
      <c r="R24" s="212"/>
      <c r="S24" s="212"/>
      <c r="T24" s="213">
        <v>1.34E-2</v>
      </c>
      <c r="U24" s="212">
        <f>ROUND(E24*T24,2)</f>
        <v>0.83</v>
      </c>
      <c r="V24" s="202"/>
      <c r="W24" s="202"/>
      <c r="X24" s="202"/>
      <c r="Y24" s="202"/>
      <c r="Z24" s="202"/>
      <c r="AA24" s="202"/>
      <c r="AB24" s="202"/>
      <c r="AC24" s="202"/>
      <c r="AD24" s="202"/>
      <c r="AE24" s="202" t="s">
        <v>108</v>
      </c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202"/>
      <c r="AZ24" s="202"/>
      <c r="BA24" s="202"/>
      <c r="BB24" s="202"/>
      <c r="BC24" s="202"/>
      <c r="BD24" s="202"/>
      <c r="BE24" s="202"/>
      <c r="BF24" s="202"/>
      <c r="BG24" s="202"/>
      <c r="BH24" s="202"/>
    </row>
    <row r="25" spans="1:60" outlineLevel="1" x14ac:dyDescent="0.25">
      <c r="A25" s="203"/>
      <c r="B25" s="209"/>
      <c r="C25" s="252" t="s">
        <v>132</v>
      </c>
      <c r="D25" s="214"/>
      <c r="E25" s="265">
        <v>62</v>
      </c>
      <c r="F25" s="219"/>
      <c r="G25" s="219"/>
      <c r="H25" s="219"/>
      <c r="I25" s="219"/>
      <c r="J25" s="219"/>
      <c r="K25" s="219"/>
      <c r="L25" s="219"/>
      <c r="M25" s="219"/>
      <c r="N25" s="212"/>
      <c r="O25" s="212"/>
      <c r="P25" s="212"/>
      <c r="Q25" s="212"/>
      <c r="R25" s="212"/>
      <c r="S25" s="212"/>
      <c r="T25" s="213"/>
      <c r="U25" s="212"/>
      <c r="V25" s="202"/>
      <c r="W25" s="202"/>
      <c r="X25" s="202"/>
      <c r="Y25" s="202"/>
      <c r="Z25" s="202"/>
      <c r="AA25" s="202"/>
      <c r="AB25" s="202"/>
      <c r="AC25" s="202"/>
      <c r="AD25" s="202"/>
      <c r="AE25" s="202" t="s">
        <v>110</v>
      </c>
      <c r="AF25" s="202">
        <v>0</v>
      </c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02"/>
      <c r="BB25" s="202"/>
      <c r="BC25" s="202"/>
      <c r="BD25" s="202"/>
      <c r="BE25" s="202"/>
      <c r="BF25" s="202"/>
      <c r="BG25" s="202"/>
      <c r="BH25" s="202"/>
    </row>
    <row r="26" spans="1:60" outlineLevel="1" x14ac:dyDescent="0.25">
      <c r="A26" s="203">
        <v>10</v>
      </c>
      <c r="B26" s="209" t="s">
        <v>133</v>
      </c>
      <c r="C26" s="251" t="s">
        <v>134</v>
      </c>
      <c r="D26" s="211" t="s">
        <v>135</v>
      </c>
      <c r="E26" s="219">
        <v>570</v>
      </c>
      <c r="F26" s="218"/>
      <c r="G26" s="219">
        <f>ROUND(E26*F26,2)</f>
        <v>0</v>
      </c>
      <c r="H26" s="218"/>
      <c r="I26" s="219">
        <f>ROUND(E26*H26,2)</f>
        <v>0</v>
      </c>
      <c r="J26" s="218"/>
      <c r="K26" s="219">
        <f>ROUND(E26*J26,2)</f>
        <v>0</v>
      </c>
      <c r="L26" s="219">
        <v>21</v>
      </c>
      <c r="M26" s="219">
        <f>G26*(1+L26/100)</f>
        <v>0</v>
      </c>
      <c r="N26" s="212">
        <v>0</v>
      </c>
      <c r="O26" s="212">
        <f>ROUND(E26*N26,5)</f>
        <v>0</v>
      </c>
      <c r="P26" s="212">
        <v>0</v>
      </c>
      <c r="Q26" s="212">
        <f>ROUND(E26*P26,5)</f>
        <v>0</v>
      </c>
      <c r="R26" s="212"/>
      <c r="S26" s="212"/>
      <c r="T26" s="213">
        <v>2.5999999999999999E-2</v>
      </c>
      <c r="U26" s="212">
        <f>ROUND(E26*T26,2)</f>
        <v>14.82</v>
      </c>
      <c r="V26" s="202"/>
      <c r="W26" s="202"/>
      <c r="X26" s="202"/>
      <c r="Y26" s="202"/>
      <c r="Z26" s="202"/>
      <c r="AA26" s="202"/>
      <c r="AB26" s="202"/>
      <c r="AC26" s="202"/>
      <c r="AD26" s="202"/>
      <c r="AE26" s="202" t="s">
        <v>108</v>
      </c>
      <c r="AF26" s="202"/>
      <c r="AG26" s="202"/>
      <c r="AH26" s="202"/>
      <c r="AI26" s="202"/>
      <c r="AJ26" s="202"/>
      <c r="AK26" s="202"/>
      <c r="AL26" s="202"/>
      <c r="AM26" s="202"/>
      <c r="AN26" s="202"/>
      <c r="AO26" s="202"/>
      <c r="AP26" s="202"/>
      <c r="AQ26" s="202"/>
      <c r="AR26" s="202"/>
      <c r="AS26" s="202"/>
      <c r="AT26" s="202"/>
      <c r="AU26" s="202"/>
      <c r="AV26" s="202"/>
      <c r="AW26" s="202"/>
      <c r="AX26" s="202"/>
      <c r="AY26" s="202"/>
      <c r="AZ26" s="202"/>
      <c r="BA26" s="202"/>
      <c r="BB26" s="202"/>
      <c r="BC26" s="202"/>
      <c r="BD26" s="202"/>
      <c r="BE26" s="202"/>
      <c r="BF26" s="202"/>
      <c r="BG26" s="202"/>
      <c r="BH26" s="202"/>
    </row>
    <row r="27" spans="1:60" outlineLevel="1" x14ac:dyDescent="0.25">
      <c r="A27" s="203">
        <v>11</v>
      </c>
      <c r="B27" s="209" t="s">
        <v>136</v>
      </c>
      <c r="C27" s="251" t="s">
        <v>137</v>
      </c>
      <c r="D27" s="211" t="s">
        <v>135</v>
      </c>
      <c r="E27" s="219">
        <v>105</v>
      </c>
      <c r="F27" s="218"/>
      <c r="G27" s="219">
        <f>ROUND(E27*F27,2)</f>
        <v>0</v>
      </c>
      <c r="H27" s="218"/>
      <c r="I27" s="219">
        <f>ROUND(E27*H27,2)</f>
        <v>0</v>
      </c>
      <c r="J27" s="218"/>
      <c r="K27" s="219">
        <f>ROUND(E27*J27,2)</f>
        <v>0</v>
      </c>
      <c r="L27" s="219">
        <v>21</v>
      </c>
      <c r="M27" s="219">
        <f>G27*(1+L27/100)</f>
        <v>0</v>
      </c>
      <c r="N27" s="212">
        <v>0</v>
      </c>
      <c r="O27" s="212">
        <f>ROUND(E27*N27,5)</f>
        <v>0</v>
      </c>
      <c r="P27" s="212">
        <v>0</v>
      </c>
      <c r="Q27" s="212">
        <f>ROUND(E27*P27,5)</f>
        <v>0</v>
      </c>
      <c r="R27" s="212"/>
      <c r="S27" s="212"/>
      <c r="T27" s="213">
        <v>1.9E-2</v>
      </c>
      <c r="U27" s="212">
        <f>ROUND(E27*T27,2)</f>
        <v>2</v>
      </c>
      <c r="V27" s="202"/>
      <c r="W27" s="202"/>
      <c r="X27" s="202"/>
      <c r="Y27" s="202"/>
      <c r="Z27" s="202"/>
      <c r="AA27" s="202"/>
      <c r="AB27" s="202"/>
      <c r="AC27" s="202"/>
      <c r="AD27" s="202"/>
      <c r="AE27" s="202" t="s">
        <v>108</v>
      </c>
      <c r="AF27" s="202"/>
      <c r="AG27" s="202"/>
      <c r="AH27" s="202"/>
      <c r="AI27" s="202"/>
      <c r="AJ27" s="202"/>
      <c r="AK27" s="202"/>
      <c r="AL27" s="202"/>
      <c r="AM27" s="202"/>
      <c r="AN27" s="202"/>
      <c r="AO27" s="202"/>
      <c r="AP27" s="202"/>
      <c r="AQ27" s="202"/>
      <c r="AR27" s="202"/>
      <c r="AS27" s="202"/>
      <c r="AT27" s="202"/>
      <c r="AU27" s="202"/>
      <c r="AV27" s="202"/>
      <c r="AW27" s="202"/>
      <c r="AX27" s="202"/>
      <c r="AY27" s="202"/>
      <c r="AZ27" s="202"/>
      <c r="BA27" s="202"/>
      <c r="BB27" s="202"/>
      <c r="BC27" s="202"/>
      <c r="BD27" s="202"/>
      <c r="BE27" s="202"/>
      <c r="BF27" s="202"/>
      <c r="BG27" s="202"/>
      <c r="BH27" s="202"/>
    </row>
    <row r="28" spans="1:60" outlineLevel="1" x14ac:dyDescent="0.25">
      <c r="A28" s="203"/>
      <c r="B28" s="209"/>
      <c r="C28" s="252" t="s">
        <v>138</v>
      </c>
      <c r="D28" s="214"/>
      <c r="E28" s="265">
        <v>105</v>
      </c>
      <c r="F28" s="219"/>
      <c r="G28" s="219"/>
      <c r="H28" s="219"/>
      <c r="I28" s="219"/>
      <c r="J28" s="219"/>
      <c r="K28" s="219"/>
      <c r="L28" s="219"/>
      <c r="M28" s="219"/>
      <c r="N28" s="212"/>
      <c r="O28" s="212"/>
      <c r="P28" s="212"/>
      <c r="Q28" s="212"/>
      <c r="R28" s="212"/>
      <c r="S28" s="212"/>
      <c r="T28" s="213"/>
      <c r="U28" s="212"/>
      <c r="V28" s="202"/>
      <c r="W28" s="202"/>
      <c r="X28" s="202"/>
      <c r="Y28" s="202"/>
      <c r="Z28" s="202"/>
      <c r="AA28" s="202"/>
      <c r="AB28" s="202"/>
      <c r="AC28" s="202"/>
      <c r="AD28" s="202"/>
      <c r="AE28" s="202" t="s">
        <v>110</v>
      </c>
      <c r="AF28" s="202">
        <v>0</v>
      </c>
      <c r="AG28" s="202"/>
      <c r="AH28" s="202"/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202"/>
      <c r="AT28" s="202"/>
      <c r="AU28" s="202"/>
      <c r="AV28" s="202"/>
      <c r="AW28" s="202"/>
      <c r="AX28" s="202"/>
      <c r="AY28" s="202"/>
      <c r="AZ28" s="202"/>
      <c r="BA28" s="202"/>
      <c r="BB28" s="202"/>
      <c r="BC28" s="202"/>
      <c r="BD28" s="202"/>
      <c r="BE28" s="202"/>
      <c r="BF28" s="202"/>
      <c r="BG28" s="202"/>
      <c r="BH28" s="202"/>
    </row>
    <row r="29" spans="1:60" outlineLevel="1" x14ac:dyDescent="0.25">
      <c r="A29" s="203">
        <v>12</v>
      </c>
      <c r="B29" s="209" t="s">
        <v>139</v>
      </c>
      <c r="C29" s="251" t="s">
        <v>140</v>
      </c>
      <c r="D29" s="211" t="s">
        <v>135</v>
      </c>
      <c r="E29" s="219">
        <v>105</v>
      </c>
      <c r="F29" s="218"/>
      <c r="G29" s="219">
        <f>ROUND(E29*F29,2)</f>
        <v>0</v>
      </c>
      <c r="H29" s="218"/>
      <c r="I29" s="219">
        <f>ROUND(E29*H29,2)</f>
        <v>0</v>
      </c>
      <c r="J29" s="218"/>
      <c r="K29" s="219">
        <f>ROUND(E29*J29,2)</f>
        <v>0</v>
      </c>
      <c r="L29" s="219">
        <v>21</v>
      </c>
      <c r="M29" s="219">
        <f>G29*(1+L29/100)</f>
        <v>0</v>
      </c>
      <c r="N29" s="212">
        <v>0</v>
      </c>
      <c r="O29" s="212">
        <f>ROUND(E29*N29,5)</f>
        <v>0</v>
      </c>
      <c r="P29" s="212">
        <v>0</v>
      </c>
      <c r="Q29" s="212">
        <f>ROUND(E29*P29,5)</f>
        <v>0</v>
      </c>
      <c r="R29" s="212"/>
      <c r="S29" s="212"/>
      <c r="T29" s="213">
        <v>0.20300000000000001</v>
      </c>
      <c r="U29" s="212">
        <f>ROUND(E29*T29,2)</f>
        <v>21.32</v>
      </c>
      <c r="V29" s="202"/>
      <c r="W29" s="202"/>
      <c r="X29" s="202"/>
      <c r="Y29" s="202"/>
      <c r="Z29" s="202"/>
      <c r="AA29" s="202"/>
      <c r="AB29" s="202"/>
      <c r="AC29" s="202"/>
      <c r="AD29" s="202"/>
      <c r="AE29" s="202" t="s">
        <v>108</v>
      </c>
      <c r="AF29" s="202"/>
      <c r="AG29" s="202"/>
      <c r="AH29" s="202"/>
      <c r="AI29" s="202"/>
      <c r="AJ29" s="202"/>
      <c r="AK29" s="202"/>
      <c r="AL29" s="202"/>
      <c r="AM29" s="202"/>
      <c r="AN29" s="202"/>
      <c r="AO29" s="202"/>
      <c r="AP29" s="202"/>
      <c r="AQ29" s="202"/>
      <c r="AR29" s="202"/>
      <c r="AS29" s="202"/>
      <c r="AT29" s="202"/>
      <c r="AU29" s="202"/>
      <c r="AV29" s="202"/>
      <c r="AW29" s="202"/>
      <c r="AX29" s="202"/>
      <c r="AY29" s="202"/>
      <c r="AZ29" s="202"/>
      <c r="BA29" s="202"/>
      <c r="BB29" s="202"/>
      <c r="BC29" s="202"/>
      <c r="BD29" s="202"/>
      <c r="BE29" s="202"/>
      <c r="BF29" s="202"/>
      <c r="BG29" s="202"/>
      <c r="BH29" s="202"/>
    </row>
    <row r="30" spans="1:60" outlineLevel="1" x14ac:dyDescent="0.25">
      <c r="A30" s="203">
        <v>13</v>
      </c>
      <c r="B30" s="209" t="s">
        <v>141</v>
      </c>
      <c r="C30" s="251" t="s">
        <v>142</v>
      </c>
      <c r="D30" s="211" t="s">
        <v>143</v>
      </c>
      <c r="E30" s="219">
        <v>4</v>
      </c>
      <c r="F30" s="218"/>
      <c r="G30" s="219">
        <f>ROUND(E30*F30,2)</f>
        <v>0</v>
      </c>
      <c r="H30" s="218"/>
      <c r="I30" s="219">
        <f>ROUND(E30*H30,2)</f>
        <v>0</v>
      </c>
      <c r="J30" s="218"/>
      <c r="K30" s="219">
        <f>ROUND(E30*J30,2)</f>
        <v>0</v>
      </c>
      <c r="L30" s="219">
        <v>21</v>
      </c>
      <c r="M30" s="219">
        <f>G30*(1+L30/100)</f>
        <v>0</v>
      </c>
      <c r="N30" s="212">
        <v>1E-3</v>
      </c>
      <c r="O30" s="212">
        <f>ROUND(E30*N30,5)</f>
        <v>4.0000000000000001E-3</v>
      </c>
      <c r="P30" s="212">
        <v>0</v>
      </c>
      <c r="Q30" s="212">
        <f>ROUND(E30*P30,5)</f>
        <v>0</v>
      </c>
      <c r="R30" s="212"/>
      <c r="S30" s="212"/>
      <c r="T30" s="213">
        <v>0</v>
      </c>
      <c r="U30" s="212">
        <f>ROUND(E30*T30,2)</f>
        <v>0</v>
      </c>
      <c r="V30" s="202"/>
      <c r="W30" s="202"/>
      <c r="X30" s="202"/>
      <c r="Y30" s="202"/>
      <c r="Z30" s="202"/>
      <c r="AA30" s="202"/>
      <c r="AB30" s="202"/>
      <c r="AC30" s="202"/>
      <c r="AD30" s="202"/>
      <c r="AE30" s="202" t="s">
        <v>144</v>
      </c>
      <c r="AF30" s="202"/>
      <c r="AG30" s="202"/>
      <c r="AH30" s="202"/>
      <c r="AI30" s="202"/>
      <c r="AJ30" s="202"/>
      <c r="AK30" s="202"/>
      <c r="AL30" s="202"/>
      <c r="AM30" s="202"/>
      <c r="AN30" s="202"/>
      <c r="AO30" s="202"/>
      <c r="AP30" s="202"/>
      <c r="AQ30" s="202"/>
      <c r="AR30" s="202"/>
      <c r="AS30" s="202"/>
      <c r="AT30" s="202"/>
      <c r="AU30" s="202"/>
      <c r="AV30" s="202"/>
      <c r="AW30" s="202"/>
      <c r="AX30" s="202"/>
      <c r="AY30" s="202"/>
      <c r="AZ30" s="202"/>
      <c r="BA30" s="202"/>
      <c r="BB30" s="202"/>
      <c r="BC30" s="202"/>
      <c r="BD30" s="202"/>
      <c r="BE30" s="202"/>
      <c r="BF30" s="202"/>
      <c r="BG30" s="202"/>
      <c r="BH30" s="202"/>
    </row>
    <row r="31" spans="1:60" x14ac:dyDescent="0.25">
      <c r="A31" s="204" t="s">
        <v>103</v>
      </c>
      <c r="B31" s="210" t="s">
        <v>60</v>
      </c>
      <c r="C31" s="253" t="s">
        <v>61</v>
      </c>
      <c r="D31" s="215"/>
      <c r="E31" s="220"/>
      <c r="F31" s="220"/>
      <c r="G31" s="220">
        <f>SUMIF(AE32:AE43,"&lt;&gt;NOR",G32:G43)</f>
        <v>0</v>
      </c>
      <c r="H31" s="220"/>
      <c r="I31" s="220">
        <f>SUM(I32:I43)</f>
        <v>0</v>
      </c>
      <c r="J31" s="220"/>
      <c r="K31" s="220">
        <f>SUM(K32:K43)</f>
        <v>0</v>
      </c>
      <c r="L31" s="220"/>
      <c r="M31" s="220">
        <f>SUM(M32:M43)</f>
        <v>0</v>
      </c>
      <c r="N31" s="216"/>
      <c r="O31" s="216">
        <f>SUM(O32:O43)</f>
        <v>37.489609999999992</v>
      </c>
      <c r="P31" s="216"/>
      <c r="Q31" s="216">
        <f>SUM(Q32:Q43)</f>
        <v>0</v>
      </c>
      <c r="R31" s="216"/>
      <c r="S31" s="216"/>
      <c r="T31" s="217"/>
      <c r="U31" s="216">
        <f>SUM(U32:U43)</f>
        <v>31.29</v>
      </c>
      <c r="AE31" t="s">
        <v>104</v>
      </c>
    </row>
    <row r="32" spans="1:60" outlineLevel="1" x14ac:dyDescent="0.25">
      <c r="A32" s="203">
        <v>14</v>
      </c>
      <c r="B32" s="209" t="s">
        <v>145</v>
      </c>
      <c r="C32" s="251" t="s">
        <v>146</v>
      </c>
      <c r="D32" s="211" t="s">
        <v>107</v>
      </c>
      <c r="E32" s="219">
        <v>15.1875</v>
      </c>
      <c r="F32" s="218"/>
      <c r="G32" s="219">
        <f>ROUND(E32*F32,2)</f>
        <v>0</v>
      </c>
      <c r="H32" s="218"/>
      <c r="I32" s="219">
        <f>ROUND(E32*H32,2)</f>
        <v>0</v>
      </c>
      <c r="J32" s="218"/>
      <c r="K32" s="219">
        <f>ROUND(E32*J32,2)</f>
        <v>0</v>
      </c>
      <c r="L32" s="219">
        <v>21</v>
      </c>
      <c r="M32" s="219">
        <f>G32*(1+L32/100)</f>
        <v>0</v>
      </c>
      <c r="N32" s="212">
        <v>1.665</v>
      </c>
      <c r="O32" s="212">
        <f>ROUND(E32*N32,5)</f>
        <v>25.287189999999999</v>
      </c>
      <c r="P32" s="212">
        <v>0</v>
      </c>
      <c r="Q32" s="212">
        <f>ROUND(E32*P32,5)</f>
        <v>0</v>
      </c>
      <c r="R32" s="212"/>
      <c r="S32" s="212"/>
      <c r="T32" s="213">
        <v>0.92</v>
      </c>
      <c r="U32" s="212">
        <f>ROUND(E32*T32,2)</f>
        <v>13.97</v>
      </c>
      <c r="V32" s="202"/>
      <c r="W32" s="202"/>
      <c r="X32" s="202"/>
      <c r="Y32" s="202"/>
      <c r="Z32" s="202"/>
      <c r="AA32" s="202"/>
      <c r="AB32" s="202"/>
      <c r="AC32" s="202"/>
      <c r="AD32" s="202"/>
      <c r="AE32" s="202" t="s">
        <v>108</v>
      </c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202"/>
      <c r="AQ32" s="202"/>
      <c r="AR32" s="202"/>
      <c r="AS32" s="202"/>
      <c r="AT32" s="202"/>
      <c r="AU32" s="202"/>
      <c r="AV32" s="202"/>
      <c r="AW32" s="202"/>
      <c r="AX32" s="202"/>
      <c r="AY32" s="202"/>
      <c r="AZ32" s="202"/>
      <c r="BA32" s="202"/>
      <c r="BB32" s="202"/>
      <c r="BC32" s="202"/>
      <c r="BD32" s="202"/>
      <c r="BE32" s="202"/>
      <c r="BF32" s="202"/>
      <c r="BG32" s="202"/>
      <c r="BH32" s="202"/>
    </row>
    <row r="33" spans="1:60" outlineLevel="1" x14ac:dyDescent="0.25">
      <c r="A33" s="203"/>
      <c r="B33" s="209"/>
      <c r="C33" s="252" t="s">
        <v>123</v>
      </c>
      <c r="D33" s="214"/>
      <c r="E33" s="265">
        <v>15.1875</v>
      </c>
      <c r="F33" s="219"/>
      <c r="G33" s="219"/>
      <c r="H33" s="219"/>
      <c r="I33" s="219"/>
      <c r="J33" s="219"/>
      <c r="K33" s="219"/>
      <c r="L33" s="219"/>
      <c r="M33" s="219"/>
      <c r="N33" s="212"/>
      <c r="O33" s="212"/>
      <c r="P33" s="212"/>
      <c r="Q33" s="212"/>
      <c r="R33" s="212"/>
      <c r="S33" s="212"/>
      <c r="T33" s="213"/>
      <c r="U33" s="212"/>
      <c r="V33" s="202"/>
      <c r="W33" s="202"/>
      <c r="X33" s="202"/>
      <c r="Y33" s="202"/>
      <c r="Z33" s="202"/>
      <c r="AA33" s="202"/>
      <c r="AB33" s="202"/>
      <c r="AC33" s="202"/>
      <c r="AD33" s="202"/>
      <c r="AE33" s="202" t="s">
        <v>110</v>
      </c>
      <c r="AF33" s="202">
        <v>0</v>
      </c>
      <c r="AG33" s="202"/>
      <c r="AH33" s="202"/>
      <c r="AI33" s="202"/>
      <c r="AJ33" s="202"/>
      <c r="AK33" s="202"/>
      <c r="AL33" s="202"/>
      <c r="AM33" s="202"/>
      <c r="AN33" s="202"/>
      <c r="AO33" s="202"/>
      <c r="AP33" s="202"/>
      <c r="AQ33" s="202"/>
      <c r="AR33" s="202"/>
      <c r="AS33" s="202"/>
      <c r="AT33" s="202"/>
      <c r="AU33" s="202"/>
      <c r="AV33" s="202"/>
      <c r="AW33" s="202"/>
      <c r="AX33" s="202"/>
      <c r="AY33" s="202"/>
      <c r="AZ33" s="202"/>
      <c r="BA33" s="202"/>
      <c r="BB33" s="202"/>
      <c r="BC33" s="202"/>
      <c r="BD33" s="202"/>
      <c r="BE33" s="202"/>
      <c r="BF33" s="202"/>
      <c r="BG33" s="202"/>
      <c r="BH33" s="202"/>
    </row>
    <row r="34" spans="1:60" outlineLevel="1" x14ac:dyDescent="0.25">
      <c r="A34" s="203">
        <v>15</v>
      </c>
      <c r="B34" s="209" t="s">
        <v>147</v>
      </c>
      <c r="C34" s="251" t="s">
        <v>148</v>
      </c>
      <c r="D34" s="211" t="s">
        <v>107</v>
      </c>
      <c r="E34" s="219">
        <v>4.7110000000000003</v>
      </c>
      <c r="F34" s="218"/>
      <c r="G34" s="219">
        <f>ROUND(E34*F34,2)</f>
        <v>0</v>
      </c>
      <c r="H34" s="218"/>
      <c r="I34" s="219">
        <f>ROUND(E34*H34,2)</f>
        <v>0</v>
      </c>
      <c r="J34" s="218"/>
      <c r="K34" s="219">
        <f>ROUND(E34*J34,2)</f>
        <v>0</v>
      </c>
      <c r="L34" s="219">
        <v>21</v>
      </c>
      <c r="M34" s="219">
        <f>G34*(1+L34/100)</f>
        <v>0</v>
      </c>
      <c r="N34" s="212">
        <v>2.5249999999999999</v>
      </c>
      <c r="O34" s="212">
        <f>ROUND(E34*N34,5)</f>
        <v>11.89528</v>
      </c>
      <c r="P34" s="212">
        <v>0</v>
      </c>
      <c r="Q34" s="212">
        <f>ROUND(E34*P34,5)</f>
        <v>0</v>
      </c>
      <c r="R34" s="212"/>
      <c r="S34" s="212"/>
      <c r="T34" s="213">
        <v>0.47699999999999998</v>
      </c>
      <c r="U34" s="212">
        <f>ROUND(E34*T34,2)</f>
        <v>2.25</v>
      </c>
      <c r="V34" s="202"/>
      <c r="W34" s="202"/>
      <c r="X34" s="202"/>
      <c r="Y34" s="202"/>
      <c r="Z34" s="202"/>
      <c r="AA34" s="202"/>
      <c r="AB34" s="202"/>
      <c r="AC34" s="202"/>
      <c r="AD34" s="202"/>
      <c r="AE34" s="202" t="s">
        <v>108</v>
      </c>
      <c r="AF34" s="202"/>
      <c r="AG34" s="202"/>
      <c r="AH34" s="202"/>
      <c r="AI34" s="202"/>
      <c r="AJ34" s="202"/>
      <c r="AK34" s="202"/>
      <c r="AL34" s="202"/>
      <c r="AM34" s="202"/>
      <c r="AN34" s="202"/>
      <c r="AO34" s="202"/>
      <c r="AP34" s="202"/>
      <c r="AQ34" s="202"/>
      <c r="AR34" s="202"/>
      <c r="AS34" s="202"/>
      <c r="AT34" s="202"/>
      <c r="AU34" s="202"/>
      <c r="AV34" s="202"/>
      <c r="AW34" s="202"/>
      <c r="AX34" s="202"/>
      <c r="AY34" s="202"/>
      <c r="AZ34" s="202"/>
      <c r="BA34" s="202"/>
      <c r="BB34" s="202"/>
      <c r="BC34" s="202"/>
      <c r="BD34" s="202"/>
      <c r="BE34" s="202"/>
      <c r="BF34" s="202"/>
      <c r="BG34" s="202"/>
      <c r="BH34" s="202"/>
    </row>
    <row r="35" spans="1:60" outlineLevel="1" x14ac:dyDescent="0.25">
      <c r="A35" s="203"/>
      <c r="B35" s="209"/>
      <c r="C35" s="252" t="s">
        <v>116</v>
      </c>
      <c r="D35" s="214"/>
      <c r="E35" s="265">
        <v>3.3250000000000002</v>
      </c>
      <c r="F35" s="219"/>
      <c r="G35" s="219"/>
      <c r="H35" s="219"/>
      <c r="I35" s="219"/>
      <c r="J35" s="219"/>
      <c r="K35" s="219"/>
      <c r="L35" s="219"/>
      <c r="M35" s="219"/>
      <c r="N35" s="212"/>
      <c r="O35" s="212"/>
      <c r="P35" s="212"/>
      <c r="Q35" s="212"/>
      <c r="R35" s="212"/>
      <c r="S35" s="212"/>
      <c r="T35" s="213"/>
      <c r="U35" s="212"/>
      <c r="V35" s="202"/>
      <c r="W35" s="202"/>
      <c r="X35" s="202"/>
      <c r="Y35" s="202"/>
      <c r="Z35" s="202"/>
      <c r="AA35" s="202"/>
      <c r="AB35" s="202"/>
      <c r="AC35" s="202"/>
      <c r="AD35" s="202"/>
      <c r="AE35" s="202" t="s">
        <v>110</v>
      </c>
      <c r="AF35" s="202">
        <v>0</v>
      </c>
      <c r="AG35" s="202"/>
      <c r="AH35" s="202"/>
      <c r="AI35" s="202"/>
      <c r="AJ35" s="202"/>
      <c r="AK35" s="202"/>
      <c r="AL35" s="202"/>
      <c r="AM35" s="202"/>
      <c r="AN35" s="202"/>
      <c r="AO35" s="202"/>
      <c r="AP35" s="202"/>
      <c r="AQ35" s="202"/>
      <c r="AR35" s="202"/>
      <c r="AS35" s="202"/>
      <c r="AT35" s="202"/>
      <c r="AU35" s="202"/>
      <c r="AV35" s="202"/>
      <c r="AW35" s="202"/>
      <c r="AX35" s="202"/>
      <c r="AY35" s="202"/>
      <c r="AZ35" s="202"/>
      <c r="BA35" s="202"/>
      <c r="BB35" s="202"/>
      <c r="BC35" s="202"/>
      <c r="BD35" s="202"/>
      <c r="BE35" s="202"/>
      <c r="BF35" s="202"/>
      <c r="BG35" s="202"/>
      <c r="BH35" s="202"/>
    </row>
    <row r="36" spans="1:60" outlineLevel="1" x14ac:dyDescent="0.25">
      <c r="A36" s="203"/>
      <c r="B36" s="209"/>
      <c r="C36" s="252" t="s">
        <v>117</v>
      </c>
      <c r="D36" s="214"/>
      <c r="E36" s="265">
        <v>0.49</v>
      </c>
      <c r="F36" s="219"/>
      <c r="G36" s="219"/>
      <c r="H36" s="219"/>
      <c r="I36" s="219"/>
      <c r="J36" s="219"/>
      <c r="K36" s="219"/>
      <c r="L36" s="219"/>
      <c r="M36" s="219"/>
      <c r="N36" s="212"/>
      <c r="O36" s="212"/>
      <c r="P36" s="212"/>
      <c r="Q36" s="212"/>
      <c r="R36" s="212"/>
      <c r="S36" s="212"/>
      <c r="T36" s="213"/>
      <c r="U36" s="212"/>
      <c r="V36" s="202"/>
      <c r="W36" s="202"/>
      <c r="X36" s="202"/>
      <c r="Y36" s="202"/>
      <c r="Z36" s="202"/>
      <c r="AA36" s="202"/>
      <c r="AB36" s="202"/>
      <c r="AC36" s="202"/>
      <c r="AD36" s="202"/>
      <c r="AE36" s="202" t="s">
        <v>110</v>
      </c>
      <c r="AF36" s="202">
        <v>0</v>
      </c>
      <c r="AG36" s="202"/>
      <c r="AH36" s="202"/>
      <c r="AI36" s="202"/>
      <c r="AJ36" s="202"/>
      <c r="AK36" s="202"/>
      <c r="AL36" s="202"/>
      <c r="AM36" s="202"/>
      <c r="AN36" s="202"/>
      <c r="AO36" s="202"/>
      <c r="AP36" s="202"/>
      <c r="AQ36" s="202"/>
      <c r="AR36" s="202"/>
      <c r="AS36" s="202"/>
      <c r="AT36" s="202"/>
      <c r="AU36" s="202"/>
      <c r="AV36" s="202"/>
      <c r="AW36" s="202"/>
      <c r="AX36" s="202"/>
      <c r="AY36" s="202"/>
      <c r="AZ36" s="202"/>
      <c r="BA36" s="202"/>
      <c r="BB36" s="202"/>
      <c r="BC36" s="202"/>
      <c r="BD36" s="202"/>
      <c r="BE36" s="202"/>
      <c r="BF36" s="202"/>
      <c r="BG36" s="202"/>
      <c r="BH36" s="202"/>
    </row>
    <row r="37" spans="1:60" outlineLevel="1" x14ac:dyDescent="0.25">
      <c r="A37" s="203"/>
      <c r="B37" s="209"/>
      <c r="C37" s="252" t="s">
        <v>118</v>
      </c>
      <c r="D37" s="214"/>
      <c r="E37" s="265">
        <v>0.89600000000000002</v>
      </c>
      <c r="F37" s="219"/>
      <c r="G37" s="219"/>
      <c r="H37" s="219"/>
      <c r="I37" s="219"/>
      <c r="J37" s="219"/>
      <c r="K37" s="219"/>
      <c r="L37" s="219"/>
      <c r="M37" s="219"/>
      <c r="N37" s="212"/>
      <c r="O37" s="212"/>
      <c r="P37" s="212"/>
      <c r="Q37" s="212"/>
      <c r="R37" s="212"/>
      <c r="S37" s="212"/>
      <c r="T37" s="213"/>
      <c r="U37" s="212"/>
      <c r="V37" s="202"/>
      <c r="W37" s="202"/>
      <c r="X37" s="202"/>
      <c r="Y37" s="202"/>
      <c r="Z37" s="202"/>
      <c r="AA37" s="202"/>
      <c r="AB37" s="202"/>
      <c r="AC37" s="202"/>
      <c r="AD37" s="202"/>
      <c r="AE37" s="202" t="s">
        <v>110</v>
      </c>
      <c r="AF37" s="202">
        <v>0</v>
      </c>
      <c r="AG37" s="202"/>
      <c r="AH37" s="202"/>
      <c r="AI37" s="202"/>
      <c r="AJ37" s="202"/>
      <c r="AK37" s="202"/>
      <c r="AL37" s="202"/>
      <c r="AM37" s="202"/>
      <c r="AN37" s="202"/>
      <c r="AO37" s="202"/>
      <c r="AP37" s="202"/>
      <c r="AQ37" s="202"/>
      <c r="AR37" s="202"/>
      <c r="AS37" s="202"/>
      <c r="AT37" s="202"/>
      <c r="AU37" s="202"/>
      <c r="AV37" s="202"/>
      <c r="AW37" s="202"/>
      <c r="AX37" s="202"/>
      <c r="AY37" s="202"/>
      <c r="AZ37" s="202"/>
      <c r="BA37" s="202"/>
      <c r="BB37" s="202"/>
      <c r="BC37" s="202"/>
      <c r="BD37" s="202"/>
      <c r="BE37" s="202"/>
      <c r="BF37" s="202"/>
      <c r="BG37" s="202"/>
      <c r="BH37" s="202"/>
    </row>
    <row r="38" spans="1:60" outlineLevel="1" x14ac:dyDescent="0.25">
      <c r="A38" s="203">
        <v>16</v>
      </c>
      <c r="B38" s="209" t="s">
        <v>149</v>
      </c>
      <c r="C38" s="251" t="s">
        <v>150</v>
      </c>
      <c r="D38" s="211" t="s">
        <v>135</v>
      </c>
      <c r="E38" s="219">
        <v>1.3460000000000001</v>
      </c>
      <c r="F38" s="218"/>
      <c r="G38" s="219">
        <f>ROUND(E38*F38,2)</f>
        <v>0</v>
      </c>
      <c r="H38" s="218"/>
      <c r="I38" s="219">
        <f>ROUND(E38*H38,2)</f>
        <v>0</v>
      </c>
      <c r="J38" s="218"/>
      <c r="K38" s="219">
        <f>ROUND(E38*J38,2)</f>
        <v>0</v>
      </c>
      <c r="L38" s="219">
        <v>21</v>
      </c>
      <c r="M38" s="219">
        <f>G38*(1+L38/100)</f>
        <v>0</v>
      </c>
      <c r="N38" s="212">
        <v>3.9199999999999999E-2</v>
      </c>
      <c r="O38" s="212">
        <f>ROUND(E38*N38,5)</f>
        <v>5.2760000000000001E-2</v>
      </c>
      <c r="P38" s="212">
        <v>0</v>
      </c>
      <c r="Q38" s="212">
        <f>ROUND(E38*P38,5)</f>
        <v>0</v>
      </c>
      <c r="R38" s="212"/>
      <c r="S38" s="212"/>
      <c r="T38" s="213">
        <v>1.05</v>
      </c>
      <c r="U38" s="212">
        <f>ROUND(E38*T38,2)</f>
        <v>1.41</v>
      </c>
      <c r="V38" s="202"/>
      <c r="W38" s="202"/>
      <c r="X38" s="202"/>
      <c r="Y38" s="202"/>
      <c r="Z38" s="202"/>
      <c r="AA38" s="202"/>
      <c r="AB38" s="202"/>
      <c r="AC38" s="202"/>
      <c r="AD38" s="202"/>
      <c r="AE38" s="202" t="s">
        <v>108</v>
      </c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  <c r="AQ38" s="202"/>
      <c r="AR38" s="202"/>
      <c r="AS38" s="202"/>
      <c r="AT38" s="202"/>
      <c r="AU38" s="202"/>
      <c r="AV38" s="202"/>
      <c r="AW38" s="202"/>
      <c r="AX38" s="202"/>
      <c r="AY38" s="202"/>
      <c r="AZ38" s="202"/>
      <c r="BA38" s="202"/>
      <c r="BB38" s="202"/>
      <c r="BC38" s="202"/>
      <c r="BD38" s="202"/>
      <c r="BE38" s="202"/>
      <c r="BF38" s="202"/>
      <c r="BG38" s="202"/>
      <c r="BH38" s="202"/>
    </row>
    <row r="39" spans="1:60" outlineLevel="1" x14ac:dyDescent="0.25">
      <c r="A39" s="203"/>
      <c r="B39" s="209"/>
      <c r="C39" s="252" t="s">
        <v>151</v>
      </c>
      <c r="D39" s="214"/>
      <c r="E39" s="265">
        <v>0.95</v>
      </c>
      <c r="F39" s="219"/>
      <c r="G39" s="219"/>
      <c r="H39" s="219"/>
      <c r="I39" s="219"/>
      <c r="J39" s="219"/>
      <c r="K39" s="219"/>
      <c r="L39" s="219"/>
      <c r="M39" s="219"/>
      <c r="N39" s="212"/>
      <c r="O39" s="212"/>
      <c r="P39" s="212"/>
      <c r="Q39" s="212"/>
      <c r="R39" s="212"/>
      <c r="S39" s="212"/>
      <c r="T39" s="213"/>
      <c r="U39" s="212"/>
      <c r="V39" s="202"/>
      <c r="W39" s="202"/>
      <c r="X39" s="202"/>
      <c r="Y39" s="202"/>
      <c r="Z39" s="202"/>
      <c r="AA39" s="202"/>
      <c r="AB39" s="202"/>
      <c r="AC39" s="202"/>
      <c r="AD39" s="202"/>
      <c r="AE39" s="202" t="s">
        <v>110</v>
      </c>
      <c r="AF39" s="202">
        <v>0</v>
      </c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2"/>
      <c r="AT39" s="202"/>
      <c r="AU39" s="202"/>
      <c r="AV39" s="202"/>
      <c r="AW39" s="202"/>
      <c r="AX39" s="202"/>
      <c r="AY39" s="202"/>
      <c r="AZ39" s="202"/>
      <c r="BA39" s="202"/>
      <c r="BB39" s="202"/>
      <c r="BC39" s="202"/>
      <c r="BD39" s="202"/>
      <c r="BE39" s="202"/>
      <c r="BF39" s="202"/>
      <c r="BG39" s="202"/>
      <c r="BH39" s="202"/>
    </row>
    <row r="40" spans="1:60" outlineLevel="1" x14ac:dyDescent="0.25">
      <c r="A40" s="203"/>
      <c r="B40" s="209"/>
      <c r="C40" s="252" t="s">
        <v>152</v>
      </c>
      <c r="D40" s="214"/>
      <c r="E40" s="265">
        <v>0.14000000000000001</v>
      </c>
      <c r="F40" s="219"/>
      <c r="G40" s="219"/>
      <c r="H40" s="219"/>
      <c r="I40" s="219"/>
      <c r="J40" s="219"/>
      <c r="K40" s="219"/>
      <c r="L40" s="219"/>
      <c r="M40" s="219"/>
      <c r="N40" s="212"/>
      <c r="O40" s="212"/>
      <c r="P40" s="212"/>
      <c r="Q40" s="212"/>
      <c r="R40" s="212"/>
      <c r="S40" s="212"/>
      <c r="T40" s="213"/>
      <c r="U40" s="212"/>
      <c r="V40" s="202"/>
      <c r="W40" s="202"/>
      <c r="X40" s="202"/>
      <c r="Y40" s="202"/>
      <c r="Z40" s="202"/>
      <c r="AA40" s="202"/>
      <c r="AB40" s="202"/>
      <c r="AC40" s="202"/>
      <c r="AD40" s="202"/>
      <c r="AE40" s="202" t="s">
        <v>110</v>
      </c>
      <c r="AF40" s="202">
        <v>0</v>
      </c>
      <c r="AG40" s="202"/>
      <c r="AH40" s="202"/>
      <c r="AI40" s="202"/>
      <c r="AJ40" s="202"/>
      <c r="AK40" s="202"/>
      <c r="AL40" s="202"/>
      <c r="AM40" s="202"/>
      <c r="AN40" s="202"/>
      <c r="AO40" s="202"/>
      <c r="AP40" s="202"/>
      <c r="AQ40" s="202"/>
      <c r="AR40" s="202"/>
      <c r="AS40" s="202"/>
      <c r="AT40" s="202"/>
      <c r="AU40" s="202"/>
      <c r="AV40" s="202"/>
      <c r="AW40" s="202"/>
      <c r="AX40" s="202"/>
      <c r="AY40" s="202"/>
      <c r="AZ40" s="202"/>
      <c r="BA40" s="202"/>
      <c r="BB40" s="202"/>
      <c r="BC40" s="202"/>
      <c r="BD40" s="202"/>
      <c r="BE40" s="202"/>
      <c r="BF40" s="202"/>
      <c r="BG40" s="202"/>
      <c r="BH40" s="202"/>
    </row>
    <row r="41" spans="1:60" outlineLevel="1" x14ac:dyDescent="0.25">
      <c r="A41" s="203"/>
      <c r="B41" s="209"/>
      <c r="C41" s="252" t="s">
        <v>153</v>
      </c>
      <c r="D41" s="214"/>
      <c r="E41" s="265">
        <v>0.25600000000000001</v>
      </c>
      <c r="F41" s="219"/>
      <c r="G41" s="219"/>
      <c r="H41" s="219"/>
      <c r="I41" s="219"/>
      <c r="J41" s="219"/>
      <c r="K41" s="219"/>
      <c r="L41" s="219"/>
      <c r="M41" s="219"/>
      <c r="N41" s="212"/>
      <c r="O41" s="212"/>
      <c r="P41" s="212"/>
      <c r="Q41" s="212"/>
      <c r="R41" s="212"/>
      <c r="S41" s="212"/>
      <c r="T41" s="213"/>
      <c r="U41" s="212"/>
      <c r="V41" s="202"/>
      <c r="W41" s="202"/>
      <c r="X41" s="202"/>
      <c r="Y41" s="202"/>
      <c r="Z41" s="202"/>
      <c r="AA41" s="202"/>
      <c r="AB41" s="202"/>
      <c r="AC41" s="202"/>
      <c r="AD41" s="202"/>
      <c r="AE41" s="202" t="s">
        <v>110</v>
      </c>
      <c r="AF41" s="202">
        <v>0</v>
      </c>
      <c r="AG41" s="202"/>
      <c r="AH41" s="202"/>
      <c r="AI41" s="202"/>
      <c r="AJ41" s="202"/>
      <c r="AK41" s="202"/>
      <c r="AL41" s="202"/>
      <c r="AM41" s="202"/>
      <c r="AN41" s="202"/>
      <c r="AO41" s="202"/>
      <c r="AP41" s="202"/>
      <c r="AQ41" s="202"/>
      <c r="AR41" s="202"/>
      <c r="AS41" s="202"/>
      <c r="AT41" s="202"/>
      <c r="AU41" s="202"/>
      <c r="AV41" s="202"/>
      <c r="AW41" s="202"/>
      <c r="AX41" s="202"/>
      <c r="AY41" s="202"/>
      <c r="AZ41" s="202"/>
      <c r="BA41" s="202"/>
      <c r="BB41" s="202"/>
      <c r="BC41" s="202"/>
      <c r="BD41" s="202"/>
      <c r="BE41" s="202"/>
      <c r="BF41" s="202"/>
      <c r="BG41" s="202"/>
      <c r="BH41" s="202"/>
    </row>
    <row r="42" spans="1:60" outlineLevel="1" x14ac:dyDescent="0.25">
      <c r="A42" s="203">
        <v>17</v>
      </c>
      <c r="B42" s="209" t="s">
        <v>154</v>
      </c>
      <c r="C42" s="251" t="s">
        <v>155</v>
      </c>
      <c r="D42" s="211" t="s">
        <v>135</v>
      </c>
      <c r="E42" s="219">
        <v>1.3460000000000001</v>
      </c>
      <c r="F42" s="218"/>
      <c r="G42" s="219">
        <f>ROUND(E42*F42,2)</f>
        <v>0</v>
      </c>
      <c r="H42" s="218"/>
      <c r="I42" s="219">
        <f>ROUND(E42*H42,2)</f>
        <v>0</v>
      </c>
      <c r="J42" s="218"/>
      <c r="K42" s="219">
        <f>ROUND(E42*J42,2)</f>
        <v>0</v>
      </c>
      <c r="L42" s="219">
        <v>21</v>
      </c>
      <c r="M42" s="219">
        <f>G42*(1+L42/100)</f>
        <v>0</v>
      </c>
      <c r="N42" s="212">
        <v>0</v>
      </c>
      <c r="O42" s="212">
        <f>ROUND(E42*N42,5)</f>
        <v>0</v>
      </c>
      <c r="P42" s="212">
        <v>0</v>
      </c>
      <c r="Q42" s="212">
        <f>ROUND(E42*P42,5)</f>
        <v>0</v>
      </c>
      <c r="R42" s="212"/>
      <c r="S42" s="212"/>
      <c r="T42" s="213">
        <v>0.32</v>
      </c>
      <c r="U42" s="212">
        <f>ROUND(E42*T42,2)</f>
        <v>0.43</v>
      </c>
      <c r="V42" s="202"/>
      <c r="W42" s="202"/>
      <c r="X42" s="202"/>
      <c r="Y42" s="202"/>
      <c r="Z42" s="202"/>
      <c r="AA42" s="202"/>
      <c r="AB42" s="202"/>
      <c r="AC42" s="202"/>
      <c r="AD42" s="202"/>
      <c r="AE42" s="202" t="s">
        <v>108</v>
      </c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2"/>
      <c r="AT42" s="202"/>
      <c r="AU42" s="202"/>
      <c r="AV42" s="202"/>
      <c r="AW42" s="202"/>
      <c r="AX42" s="202"/>
      <c r="AY42" s="202"/>
      <c r="AZ42" s="202"/>
      <c r="BA42" s="202"/>
      <c r="BB42" s="202"/>
      <c r="BC42" s="202"/>
      <c r="BD42" s="202"/>
      <c r="BE42" s="202"/>
      <c r="BF42" s="202"/>
      <c r="BG42" s="202"/>
      <c r="BH42" s="202"/>
    </row>
    <row r="43" spans="1:60" ht="20.6" outlineLevel="1" x14ac:dyDescent="0.25">
      <c r="A43" s="203">
        <v>18</v>
      </c>
      <c r="B43" s="209" t="s">
        <v>156</v>
      </c>
      <c r="C43" s="251" t="s">
        <v>157</v>
      </c>
      <c r="D43" s="211" t="s">
        <v>158</v>
      </c>
      <c r="E43" s="219">
        <v>23</v>
      </c>
      <c r="F43" s="218"/>
      <c r="G43" s="219">
        <f>ROUND(E43*F43,2)</f>
        <v>0</v>
      </c>
      <c r="H43" s="218"/>
      <c r="I43" s="219">
        <f>ROUND(E43*H43,2)</f>
        <v>0</v>
      </c>
      <c r="J43" s="218"/>
      <c r="K43" s="219">
        <f>ROUND(E43*J43,2)</f>
        <v>0</v>
      </c>
      <c r="L43" s="219">
        <v>21</v>
      </c>
      <c r="M43" s="219">
        <f>G43*(1+L43/100)</f>
        <v>0</v>
      </c>
      <c r="N43" s="212">
        <v>1.106E-2</v>
      </c>
      <c r="O43" s="212">
        <f>ROUND(E43*N43,5)</f>
        <v>0.25438</v>
      </c>
      <c r="P43" s="212">
        <v>0</v>
      </c>
      <c r="Q43" s="212">
        <f>ROUND(E43*P43,5)</f>
        <v>0</v>
      </c>
      <c r="R43" s="212"/>
      <c r="S43" s="212"/>
      <c r="T43" s="213">
        <v>0.57499999999999996</v>
      </c>
      <c r="U43" s="212">
        <f>ROUND(E43*T43,2)</f>
        <v>13.23</v>
      </c>
      <c r="V43" s="202"/>
      <c r="W43" s="202"/>
      <c r="X43" s="202"/>
      <c r="Y43" s="202"/>
      <c r="Z43" s="202"/>
      <c r="AA43" s="202"/>
      <c r="AB43" s="202"/>
      <c r="AC43" s="202"/>
      <c r="AD43" s="202"/>
      <c r="AE43" s="202" t="s">
        <v>108</v>
      </c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2"/>
      <c r="AT43" s="202"/>
      <c r="AU43" s="202"/>
      <c r="AV43" s="202"/>
      <c r="AW43" s="202"/>
      <c r="AX43" s="202"/>
      <c r="AY43" s="202"/>
      <c r="AZ43" s="202"/>
      <c r="BA43" s="202"/>
      <c r="BB43" s="202"/>
      <c r="BC43" s="202"/>
      <c r="BD43" s="202"/>
      <c r="BE43" s="202"/>
      <c r="BF43" s="202"/>
      <c r="BG43" s="202"/>
      <c r="BH43" s="202"/>
    </row>
    <row r="44" spans="1:60" x14ac:dyDescent="0.25">
      <c r="A44" s="204" t="s">
        <v>103</v>
      </c>
      <c r="B44" s="210" t="s">
        <v>62</v>
      </c>
      <c r="C44" s="253" t="s">
        <v>63</v>
      </c>
      <c r="D44" s="215"/>
      <c r="E44" s="220"/>
      <c r="F44" s="220"/>
      <c r="G44" s="220">
        <f>SUMIF(AE45:AE45,"&lt;&gt;NOR",G45:G45)</f>
        <v>0</v>
      </c>
      <c r="H44" s="220"/>
      <c r="I44" s="220">
        <f>SUM(I45:I45)</f>
        <v>0</v>
      </c>
      <c r="J44" s="220"/>
      <c r="K44" s="220">
        <f>SUM(K45:K45)</f>
        <v>0</v>
      </c>
      <c r="L44" s="220"/>
      <c r="M44" s="220">
        <f>SUM(M45:M45)</f>
        <v>0</v>
      </c>
      <c r="N44" s="216"/>
      <c r="O44" s="216">
        <f>SUM(O45:O45)</f>
        <v>2.1</v>
      </c>
      <c r="P44" s="216"/>
      <c r="Q44" s="216">
        <f>SUM(Q45:Q45)</f>
        <v>0</v>
      </c>
      <c r="R44" s="216"/>
      <c r="S44" s="216"/>
      <c r="T44" s="217"/>
      <c r="U44" s="216">
        <f>SUM(U45:U45)</f>
        <v>9.24</v>
      </c>
      <c r="AE44" t="s">
        <v>104</v>
      </c>
    </row>
    <row r="45" spans="1:60" outlineLevel="1" x14ac:dyDescent="0.25">
      <c r="A45" s="203">
        <v>19</v>
      </c>
      <c r="B45" s="209" t="s">
        <v>159</v>
      </c>
      <c r="C45" s="251" t="s">
        <v>160</v>
      </c>
      <c r="D45" s="211" t="s">
        <v>161</v>
      </c>
      <c r="E45" s="219">
        <v>21</v>
      </c>
      <c r="F45" s="218"/>
      <c r="G45" s="219">
        <f>ROUND(E45*F45,2)</f>
        <v>0</v>
      </c>
      <c r="H45" s="218"/>
      <c r="I45" s="219">
        <f>ROUND(E45*H45,2)</f>
        <v>0</v>
      </c>
      <c r="J45" s="218"/>
      <c r="K45" s="219">
        <f>ROUND(E45*J45,2)</f>
        <v>0</v>
      </c>
      <c r="L45" s="219">
        <v>21</v>
      </c>
      <c r="M45" s="219">
        <f>G45*(1+L45/100)</f>
        <v>0</v>
      </c>
      <c r="N45" s="212">
        <v>0.1</v>
      </c>
      <c r="O45" s="212">
        <f>ROUND(E45*N45,5)</f>
        <v>2.1</v>
      </c>
      <c r="P45" s="212">
        <v>0</v>
      </c>
      <c r="Q45" s="212">
        <f>ROUND(E45*P45,5)</f>
        <v>0</v>
      </c>
      <c r="R45" s="212"/>
      <c r="S45" s="212"/>
      <c r="T45" s="213">
        <v>0.44</v>
      </c>
      <c r="U45" s="212">
        <f>ROUND(E45*T45,2)</f>
        <v>9.24</v>
      </c>
      <c r="V45" s="202"/>
      <c r="W45" s="202"/>
      <c r="X45" s="202"/>
      <c r="Y45" s="202"/>
      <c r="Z45" s="202"/>
      <c r="AA45" s="202"/>
      <c r="AB45" s="202"/>
      <c r="AC45" s="202"/>
      <c r="AD45" s="202"/>
      <c r="AE45" s="202" t="s">
        <v>108</v>
      </c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  <c r="AP45" s="202"/>
      <c r="AQ45" s="202"/>
      <c r="AR45" s="202"/>
      <c r="AS45" s="202"/>
      <c r="AT45" s="202"/>
      <c r="AU45" s="202"/>
      <c r="AV45" s="202"/>
      <c r="AW45" s="202"/>
      <c r="AX45" s="202"/>
      <c r="AY45" s="202"/>
      <c r="AZ45" s="202"/>
      <c r="BA45" s="202"/>
      <c r="BB45" s="202"/>
      <c r="BC45" s="202"/>
      <c r="BD45" s="202"/>
      <c r="BE45" s="202"/>
      <c r="BF45" s="202"/>
      <c r="BG45" s="202"/>
      <c r="BH45" s="202"/>
    </row>
    <row r="46" spans="1:60" x14ac:dyDescent="0.25">
      <c r="A46" s="204" t="s">
        <v>103</v>
      </c>
      <c r="B46" s="210" t="s">
        <v>64</v>
      </c>
      <c r="C46" s="253" t="s">
        <v>65</v>
      </c>
      <c r="D46" s="215"/>
      <c r="E46" s="220"/>
      <c r="F46" s="220"/>
      <c r="G46" s="220">
        <f>SUMIF(AE47:AE56,"&lt;&gt;NOR",G47:G56)</f>
        <v>0</v>
      </c>
      <c r="H46" s="220"/>
      <c r="I46" s="220">
        <f>SUM(I47:I56)</f>
        <v>0</v>
      </c>
      <c r="J46" s="220"/>
      <c r="K46" s="220">
        <f>SUM(K47:K56)</f>
        <v>0</v>
      </c>
      <c r="L46" s="220"/>
      <c r="M46" s="220">
        <f>SUM(M47:M56)</f>
        <v>0</v>
      </c>
      <c r="N46" s="216"/>
      <c r="O46" s="216">
        <f>SUM(O47:O56)</f>
        <v>338.63586000000004</v>
      </c>
      <c r="P46" s="216"/>
      <c r="Q46" s="216">
        <f>SUM(Q47:Q56)</f>
        <v>0</v>
      </c>
      <c r="R46" s="216"/>
      <c r="S46" s="216"/>
      <c r="T46" s="217"/>
      <c r="U46" s="216">
        <f>SUM(U47:U56)</f>
        <v>277.61</v>
      </c>
      <c r="AE46" t="s">
        <v>104</v>
      </c>
    </row>
    <row r="47" spans="1:60" outlineLevel="1" x14ac:dyDescent="0.25">
      <c r="A47" s="203">
        <v>20</v>
      </c>
      <c r="B47" s="209" t="s">
        <v>162</v>
      </c>
      <c r="C47" s="251" t="s">
        <v>163</v>
      </c>
      <c r="D47" s="211" t="s">
        <v>135</v>
      </c>
      <c r="E47" s="219">
        <v>537.70000000000005</v>
      </c>
      <c r="F47" s="218"/>
      <c r="G47" s="219">
        <f>ROUND(E47*F47,2)</f>
        <v>0</v>
      </c>
      <c r="H47" s="218"/>
      <c r="I47" s="219">
        <f>ROUND(E47*H47,2)</f>
        <v>0</v>
      </c>
      <c r="J47" s="218"/>
      <c r="K47" s="219">
        <f>ROUND(E47*J47,2)</f>
        <v>0</v>
      </c>
      <c r="L47" s="219">
        <v>21</v>
      </c>
      <c r="M47" s="219">
        <f>G47*(1+L47/100)</f>
        <v>0</v>
      </c>
      <c r="N47" s="212">
        <v>0.43</v>
      </c>
      <c r="O47" s="212">
        <f>ROUND(E47*N47,5)</f>
        <v>231.21100000000001</v>
      </c>
      <c r="P47" s="212">
        <v>0</v>
      </c>
      <c r="Q47" s="212">
        <f>ROUND(E47*P47,5)</f>
        <v>0</v>
      </c>
      <c r="R47" s="212"/>
      <c r="S47" s="212"/>
      <c r="T47" s="213">
        <v>2.8000000000000001E-2</v>
      </c>
      <c r="U47" s="212">
        <f>ROUND(E47*T47,2)</f>
        <v>15.06</v>
      </c>
      <c r="V47" s="202"/>
      <c r="W47" s="202"/>
      <c r="X47" s="202"/>
      <c r="Y47" s="202"/>
      <c r="Z47" s="202"/>
      <c r="AA47" s="202"/>
      <c r="AB47" s="202"/>
      <c r="AC47" s="202"/>
      <c r="AD47" s="202"/>
      <c r="AE47" s="202" t="s">
        <v>108</v>
      </c>
      <c r="AF47" s="202"/>
      <c r="AG47" s="202"/>
      <c r="AH47" s="202"/>
      <c r="AI47" s="202"/>
      <c r="AJ47" s="202"/>
      <c r="AK47" s="202"/>
      <c r="AL47" s="202"/>
      <c r="AM47" s="202"/>
      <c r="AN47" s="202"/>
      <c r="AO47" s="202"/>
      <c r="AP47" s="202"/>
      <c r="AQ47" s="202"/>
      <c r="AR47" s="202"/>
      <c r="AS47" s="202"/>
      <c r="AT47" s="202"/>
      <c r="AU47" s="202"/>
      <c r="AV47" s="202"/>
      <c r="AW47" s="202"/>
      <c r="AX47" s="202"/>
      <c r="AY47" s="202"/>
      <c r="AZ47" s="202"/>
      <c r="BA47" s="202"/>
      <c r="BB47" s="202"/>
      <c r="BC47" s="202"/>
      <c r="BD47" s="202"/>
      <c r="BE47" s="202"/>
      <c r="BF47" s="202"/>
      <c r="BG47" s="202"/>
      <c r="BH47" s="202"/>
    </row>
    <row r="48" spans="1:60" outlineLevel="1" x14ac:dyDescent="0.25">
      <c r="A48" s="203"/>
      <c r="B48" s="209"/>
      <c r="C48" s="252" t="s">
        <v>164</v>
      </c>
      <c r="D48" s="214"/>
      <c r="E48" s="265">
        <v>537.70000000000005</v>
      </c>
      <c r="F48" s="219"/>
      <c r="G48" s="219"/>
      <c r="H48" s="219"/>
      <c r="I48" s="219"/>
      <c r="J48" s="219"/>
      <c r="K48" s="219"/>
      <c r="L48" s="219"/>
      <c r="M48" s="219"/>
      <c r="N48" s="212"/>
      <c r="O48" s="212"/>
      <c r="P48" s="212"/>
      <c r="Q48" s="212"/>
      <c r="R48" s="212"/>
      <c r="S48" s="212"/>
      <c r="T48" s="213"/>
      <c r="U48" s="212"/>
      <c r="V48" s="202"/>
      <c r="W48" s="202"/>
      <c r="X48" s="202"/>
      <c r="Y48" s="202"/>
      <c r="Z48" s="202"/>
      <c r="AA48" s="202"/>
      <c r="AB48" s="202"/>
      <c r="AC48" s="202"/>
      <c r="AD48" s="202"/>
      <c r="AE48" s="202" t="s">
        <v>110</v>
      </c>
      <c r="AF48" s="202">
        <v>0</v>
      </c>
      <c r="AG48" s="202"/>
      <c r="AH48" s="202"/>
      <c r="AI48" s="202"/>
      <c r="AJ48" s="202"/>
      <c r="AK48" s="202"/>
      <c r="AL48" s="202"/>
      <c r="AM48" s="202"/>
      <c r="AN48" s="202"/>
      <c r="AO48" s="202"/>
      <c r="AP48" s="202"/>
      <c r="AQ48" s="202"/>
      <c r="AR48" s="202"/>
      <c r="AS48" s="202"/>
      <c r="AT48" s="202"/>
      <c r="AU48" s="202"/>
      <c r="AV48" s="202"/>
      <c r="AW48" s="202"/>
      <c r="AX48" s="202"/>
      <c r="AY48" s="202"/>
      <c r="AZ48" s="202"/>
      <c r="BA48" s="202"/>
      <c r="BB48" s="202"/>
      <c r="BC48" s="202"/>
      <c r="BD48" s="202"/>
      <c r="BE48" s="202"/>
      <c r="BF48" s="202"/>
      <c r="BG48" s="202"/>
      <c r="BH48" s="202"/>
    </row>
    <row r="49" spans="1:60" outlineLevel="1" x14ac:dyDescent="0.25">
      <c r="A49" s="203">
        <v>21</v>
      </c>
      <c r="B49" s="209" t="s">
        <v>165</v>
      </c>
      <c r="C49" s="251" t="s">
        <v>166</v>
      </c>
      <c r="D49" s="211" t="s">
        <v>135</v>
      </c>
      <c r="E49" s="219">
        <v>537.70000000000005</v>
      </c>
      <c r="F49" s="218"/>
      <c r="G49" s="219">
        <f>ROUND(E49*F49,2)</f>
        <v>0</v>
      </c>
      <c r="H49" s="218"/>
      <c r="I49" s="219">
        <f>ROUND(E49*H49,2)</f>
        <v>0</v>
      </c>
      <c r="J49" s="218"/>
      <c r="K49" s="219">
        <f>ROUND(E49*J49,2)</f>
        <v>0</v>
      </c>
      <c r="L49" s="219">
        <v>21</v>
      </c>
      <c r="M49" s="219">
        <f>G49*(1+L49/100)</f>
        <v>0</v>
      </c>
      <c r="N49" s="212">
        <v>8.0960000000000004E-2</v>
      </c>
      <c r="O49" s="212">
        <f>ROUND(E49*N49,5)</f>
        <v>43.53219</v>
      </c>
      <c r="P49" s="212">
        <v>0</v>
      </c>
      <c r="Q49" s="212">
        <f>ROUND(E49*P49,5)</f>
        <v>0</v>
      </c>
      <c r="R49" s="212"/>
      <c r="S49" s="212"/>
      <c r="T49" s="213">
        <v>2.3E-2</v>
      </c>
      <c r="U49" s="212">
        <f>ROUND(E49*T49,2)</f>
        <v>12.37</v>
      </c>
      <c r="V49" s="202"/>
      <c r="W49" s="202"/>
      <c r="X49" s="202"/>
      <c r="Y49" s="202"/>
      <c r="Z49" s="202"/>
      <c r="AA49" s="202"/>
      <c r="AB49" s="202"/>
      <c r="AC49" s="202"/>
      <c r="AD49" s="202"/>
      <c r="AE49" s="202" t="s">
        <v>108</v>
      </c>
      <c r="AF49" s="202"/>
      <c r="AG49" s="202"/>
      <c r="AH49" s="202"/>
      <c r="AI49" s="202"/>
      <c r="AJ49" s="202"/>
      <c r="AK49" s="202"/>
      <c r="AL49" s="202"/>
      <c r="AM49" s="202"/>
      <c r="AN49" s="202"/>
      <c r="AO49" s="202"/>
      <c r="AP49" s="202"/>
      <c r="AQ49" s="202"/>
      <c r="AR49" s="202"/>
      <c r="AS49" s="202"/>
      <c r="AT49" s="202"/>
      <c r="AU49" s="202"/>
      <c r="AV49" s="202"/>
      <c r="AW49" s="202"/>
      <c r="AX49" s="202"/>
      <c r="AY49" s="202"/>
      <c r="AZ49" s="202"/>
      <c r="BA49" s="202"/>
      <c r="BB49" s="202"/>
      <c r="BC49" s="202"/>
      <c r="BD49" s="202"/>
      <c r="BE49" s="202"/>
      <c r="BF49" s="202"/>
      <c r="BG49" s="202"/>
      <c r="BH49" s="202"/>
    </row>
    <row r="50" spans="1:60" outlineLevel="1" x14ac:dyDescent="0.25">
      <c r="A50" s="203"/>
      <c r="B50" s="209"/>
      <c r="C50" s="252" t="s">
        <v>164</v>
      </c>
      <c r="D50" s="214"/>
      <c r="E50" s="265">
        <v>537.70000000000005</v>
      </c>
      <c r="F50" s="219"/>
      <c r="G50" s="219"/>
      <c r="H50" s="219"/>
      <c r="I50" s="219"/>
      <c r="J50" s="219"/>
      <c r="K50" s="219"/>
      <c r="L50" s="219"/>
      <c r="M50" s="219"/>
      <c r="N50" s="212"/>
      <c r="O50" s="212"/>
      <c r="P50" s="212"/>
      <c r="Q50" s="212"/>
      <c r="R50" s="212"/>
      <c r="S50" s="212"/>
      <c r="T50" s="213"/>
      <c r="U50" s="212"/>
      <c r="V50" s="202"/>
      <c r="W50" s="202"/>
      <c r="X50" s="202"/>
      <c r="Y50" s="202"/>
      <c r="Z50" s="202"/>
      <c r="AA50" s="202"/>
      <c r="AB50" s="202"/>
      <c r="AC50" s="202"/>
      <c r="AD50" s="202"/>
      <c r="AE50" s="202" t="s">
        <v>110</v>
      </c>
      <c r="AF50" s="202">
        <v>0</v>
      </c>
      <c r="AG50" s="202"/>
      <c r="AH50" s="202"/>
      <c r="AI50" s="202"/>
      <c r="AJ50" s="202"/>
      <c r="AK50" s="202"/>
      <c r="AL50" s="202"/>
      <c r="AM50" s="202"/>
      <c r="AN50" s="202"/>
      <c r="AO50" s="202"/>
      <c r="AP50" s="202"/>
      <c r="AQ50" s="202"/>
      <c r="AR50" s="202"/>
      <c r="AS50" s="202"/>
      <c r="AT50" s="202"/>
      <c r="AU50" s="202"/>
      <c r="AV50" s="202"/>
      <c r="AW50" s="202"/>
      <c r="AX50" s="202"/>
      <c r="AY50" s="202"/>
      <c r="AZ50" s="202"/>
      <c r="BA50" s="202"/>
      <c r="BB50" s="202"/>
      <c r="BC50" s="202"/>
      <c r="BD50" s="202"/>
      <c r="BE50" s="202"/>
      <c r="BF50" s="202"/>
      <c r="BG50" s="202"/>
      <c r="BH50" s="202"/>
    </row>
    <row r="51" spans="1:60" outlineLevel="1" x14ac:dyDescent="0.25">
      <c r="A51" s="203">
        <v>22</v>
      </c>
      <c r="B51" s="209" t="s">
        <v>167</v>
      </c>
      <c r="C51" s="251" t="s">
        <v>168</v>
      </c>
      <c r="D51" s="211" t="s">
        <v>135</v>
      </c>
      <c r="E51" s="219">
        <v>537.70000000000005</v>
      </c>
      <c r="F51" s="218"/>
      <c r="G51" s="219">
        <f>ROUND(E51*F51,2)</f>
        <v>0</v>
      </c>
      <c r="H51" s="218"/>
      <c r="I51" s="219">
        <f>ROUND(E51*H51,2)</f>
        <v>0</v>
      </c>
      <c r="J51" s="218"/>
      <c r="K51" s="219">
        <f>ROUND(E51*J51,2)</f>
        <v>0</v>
      </c>
      <c r="L51" s="219">
        <v>21</v>
      </c>
      <c r="M51" s="219">
        <f>G51*(1+L51/100)</f>
        <v>0</v>
      </c>
      <c r="N51" s="212">
        <v>9.9750000000000005E-2</v>
      </c>
      <c r="O51" s="212">
        <f>ROUND(E51*N51,5)</f>
        <v>53.635579999999997</v>
      </c>
      <c r="P51" s="212">
        <v>0</v>
      </c>
      <c r="Q51" s="212">
        <f>ROUND(E51*P51,5)</f>
        <v>0</v>
      </c>
      <c r="R51" s="212"/>
      <c r="S51" s="212"/>
      <c r="T51" s="213">
        <v>2.4E-2</v>
      </c>
      <c r="U51" s="212">
        <f>ROUND(E51*T51,2)</f>
        <v>12.9</v>
      </c>
      <c r="V51" s="202"/>
      <c r="W51" s="202"/>
      <c r="X51" s="202"/>
      <c r="Y51" s="202"/>
      <c r="Z51" s="202"/>
      <c r="AA51" s="202"/>
      <c r="AB51" s="202"/>
      <c r="AC51" s="202"/>
      <c r="AD51" s="202"/>
      <c r="AE51" s="202" t="s">
        <v>108</v>
      </c>
      <c r="AF51" s="202"/>
      <c r="AG51" s="202"/>
      <c r="AH51" s="202"/>
      <c r="AI51" s="202"/>
      <c r="AJ51" s="202"/>
      <c r="AK51" s="202"/>
      <c r="AL51" s="202"/>
      <c r="AM51" s="202"/>
      <c r="AN51" s="202"/>
      <c r="AO51" s="202"/>
      <c r="AP51" s="202"/>
      <c r="AQ51" s="202"/>
      <c r="AR51" s="202"/>
      <c r="AS51" s="202"/>
      <c r="AT51" s="202"/>
      <c r="AU51" s="202"/>
      <c r="AV51" s="202"/>
      <c r="AW51" s="202"/>
      <c r="AX51" s="202"/>
      <c r="AY51" s="202"/>
      <c r="AZ51" s="202"/>
      <c r="BA51" s="202"/>
      <c r="BB51" s="202"/>
      <c r="BC51" s="202"/>
      <c r="BD51" s="202"/>
      <c r="BE51" s="202"/>
      <c r="BF51" s="202"/>
      <c r="BG51" s="202"/>
      <c r="BH51" s="202"/>
    </row>
    <row r="52" spans="1:60" outlineLevel="1" x14ac:dyDescent="0.25">
      <c r="A52" s="203"/>
      <c r="B52" s="209"/>
      <c r="C52" s="252" t="s">
        <v>164</v>
      </c>
      <c r="D52" s="214"/>
      <c r="E52" s="265">
        <v>537.70000000000005</v>
      </c>
      <c r="F52" s="219"/>
      <c r="G52" s="219"/>
      <c r="H52" s="219"/>
      <c r="I52" s="219"/>
      <c r="J52" s="219"/>
      <c r="K52" s="219"/>
      <c r="L52" s="219"/>
      <c r="M52" s="219"/>
      <c r="N52" s="212"/>
      <c r="O52" s="212"/>
      <c r="P52" s="212"/>
      <c r="Q52" s="212"/>
      <c r="R52" s="212"/>
      <c r="S52" s="212"/>
      <c r="T52" s="213"/>
      <c r="U52" s="212"/>
      <c r="V52" s="202"/>
      <c r="W52" s="202"/>
      <c r="X52" s="202"/>
      <c r="Y52" s="202"/>
      <c r="Z52" s="202"/>
      <c r="AA52" s="202"/>
      <c r="AB52" s="202"/>
      <c r="AC52" s="202"/>
      <c r="AD52" s="202"/>
      <c r="AE52" s="202" t="s">
        <v>110</v>
      </c>
      <c r="AF52" s="202">
        <v>0</v>
      </c>
      <c r="AG52" s="202"/>
      <c r="AH52" s="202"/>
      <c r="AI52" s="202"/>
      <c r="AJ52" s="202"/>
      <c r="AK52" s="202"/>
      <c r="AL52" s="202"/>
      <c r="AM52" s="202"/>
      <c r="AN52" s="202"/>
      <c r="AO52" s="202"/>
      <c r="AP52" s="202"/>
      <c r="AQ52" s="202"/>
      <c r="AR52" s="202"/>
      <c r="AS52" s="202"/>
      <c r="AT52" s="202"/>
      <c r="AU52" s="202"/>
      <c r="AV52" s="202"/>
      <c r="AW52" s="202"/>
      <c r="AX52" s="202"/>
      <c r="AY52" s="202"/>
      <c r="AZ52" s="202"/>
      <c r="BA52" s="202"/>
      <c r="BB52" s="202"/>
      <c r="BC52" s="202"/>
      <c r="BD52" s="202"/>
      <c r="BE52" s="202"/>
      <c r="BF52" s="202"/>
      <c r="BG52" s="202"/>
      <c r="BH52" s="202"/>
    </row>
    <row r="53" spans="1:60" outlineLevel="1" x14ac:dyDescent="0.25">
      <c r="A53" s="203">
        <v>23</v>
      </c>
      <c r="B53" s="209" t="s">
        <v>169</v>
      </c>
      <c r="C53" s="251" t="s">
        <v>170</v>
      </c>
      <c r="D53" s="211" t="s">
        <v>135</v>
      </c>
      <c r="E53" s="219">
        <v>537.70000000000005</v>
      </c>
      <c r="F53" s="218"/>
      <c r="G53" s="219">
        <f>ROUND(E53*F53,2)</f>
        <v>0</v>
      </c>
      <c r="H53" s="218"/>
      <c r="I53" s="219">
        <f>ROUND(E53*H53,2)</f>
        <v>0</v>
      </c>
      <c r="J53" s="218"/>
      <c r="K53" s="219">
        <f>ROUND(E53*J53,2)</f>
        <v>0</v>
      </c>
      <c r="L53" s="219">
        <v>21</v>
      </c>
      <c r="M53" s="219">
        <f>G53*(1+L53/100)</f>
        <v>0</v>
      </c>
      <c r="N53" s="212">
        <v>1.8759999999999999E-2</v>
      </c>
      <c r="O53" s="212">
        <f>ROUND(E53*N53,5)</f>
        <v>10.087249999999999</v>
      </c>
      <c r="P53" s="212">
        <v>0</v>
      </c>
      <c r="Q53" s="212">
        <f>ROUND(E53*P53,5)</f>
        <v>0</v>
      </c>
      <c r="R53" s="212"/>
      <c r="S53" s="212"/>
      <c r="T53" s="213">
        <v>0.38269999999999998</v>
      </c>
      <c r="U53" s="212">
        <f>ROUND(E53*T53,2)</f>
        <v>205.78</v>
      </c>
      <c r="V53" s="202"/>
      <c r="W53" s="202"/>
      <c r="X53" s="202"/>
      <c r="Y53" s="202"/>
      <c r="Z53" s="202"/>
      <c r="AA53" s="202"/>
      <c r="AB53" s="202"/>
      <c r="AC53" s="202"/>
      <c r="AD53" s="202"/>
      <c r="AE53" s="202" t="s">
        <v>108</v>
      </c>
      <c r="AF53" s="202"/>
      <c r="AG53" s="202"/>
      <c r="AH53" s="202"/>
      <c r="AI53" s="202"/>
      <c r="AJ53" s="202"/>
      <c r="AK53" s="202"/>
      <c r="AL53" s="202"/>
      <c r="AM53" s="202"/>
      <c r="AN53" s="202"/>
      <c r="AO53" s="202"/>
      <c r="AP53" s="202"/>
      <c r="AQ53" s="202"/>
      <c r="AR53" s="202"/>
      <c r="AS53" s="202"/>
      <c r="AT53" s="202"/>
      <c r="AU53" s="202"/>
      <c r="AV53" s="202"/>
      <c r="AW53" s="202"/>
      <c r="AX53" s="202"/>
      <c r="AY53" s="202"/>
      <c r="AZ53" s="202"/>
      <c r="BA53" s="202"/>
      <c r="BB53" s="202"/>
      <c r="BC53" s="202"/>
      <c r="BD53" s="202"/>
      <c r="BE53" s="202"/>
      <c r="BF53" s="202"/>
      <c r="BG53" s="202"/>
      <c r="BH53" s="202"/>
    </row>
    <row r="54" spans="1:60" outlineLevel="1" x14ac:dyDescent="0.25">
      <c r="A54" s="203"/>
      <c r="B54" s="209"/>
      <c r="C54" s="252" t="s">
        <v>164</v>
      </c>
      <c r="D54" s="214"/>
      <c r="E54" s="265">
        <v>537.70000000000005</v>
      </c>
      <c r="F54" s="219"/>
      <c r="G54" s="219"/>
      <c r="H54" s="219"/>
      <c r="I54" s="219"/>
      <c r="J54" s="219"/>
      <c r="K54" s="219"/>
      <c r="L54" s="219"/>
      <c r="M54" s="219"/>
      <c r="N54" s="212"/>
      <c r="O54" s="212"/>
      <c r="P54" s="212"/>
      <c r="Q54" s="212"/>
      <c r="R54" s="212"/>
      <c r="S54" s="212"/>
      <c r="T54" s="213"/>
      <c r="U54" s="212"/>
      <c r="V54" s="202"/>
      <c r="W54" s="202"/>
      <c r="X54" s="202"/>
      <c r="Y54" s="202"/>
      <c r="Z54" s="202"/>
      <c r="AA54" s="202"/>
      <c r="AB54" s="202"/>
      <c r="AC54" s="202"/>
      <c r="AD54" s="202"/>
      <c r="AE54" s="202" t="s">
        <v>110</v>
      </c>
      <c r="AF54" s="202">
        <v>0</v>
      </c>
      <c r="AG54" s="202"/>
      <c r="AH54" s="202"/>
      <c r="AI54" s="202"/>
      <c r="AJ54" s="202"/>
      <c r="AK54" s="202"/>
      <c r="AL54" s="202"/>
      <c r="AM54" s="202"/>
      <c r="AN54" s="202"/>
      <c r="AO54" s="202"/>
      <c r="AP54" s="202"/>
      <c r="AQ54" s="202"/>
      <c r="AR54" s="202"/>
      <c r="AS54" s="202"/>
      <c r="AT54" s="202"/>
      <c r="AU54" s="202"/>
      <c r="AV54" s="202"/>
      <c r="AW54" s="202"/>
      <c r="AX54" s="202"/>
      <c r="AY54" s="202"/>
      <c r="AZ54" s="202"/>
      <c r="BA54" s="202"/>
      <c r="BB54" s="202"/>
      <c r="BC54" s="202"/>
      <c r="BD54" s="202"/>
      <c r="BE54" s="202"/>
      <c r="BF54" s="202"/>
      <c r="BG54" s="202"/>
      <c r="BH54" s="202"/>
    </row>
    <row r="55" spans="1:60" outlineLevel="1" x14ac:dyDescent="0.25">
      <c r="A55" s="203">
        <v>24</v>
      </c>
      <c r="B55" s="209" t="s">
        <v>171</v>
      </c>
      <c r="C55" s="251" t="s">
        <v>172</v>
      </c>
      <c r="D55" s="211" t="s">
        <v>173</v>
      </c>
      <c r="E55" s="219">
        <v>386</v>
      </c>
      <c r="F55" s="218"/>
      <c r="G55" s="219">
        <f>ROUND(E55*F55,2)</f>
        <v>0</v>
      </c>
      <c r="H55" s="218"/>
      <c r="I55" s="219">
        <f>ROUND(E55*H55,2)</f>
        <v>0</v>
      </c>
      <c r="J55" s="218"/>
      <c r="K55" s="219">
        <f>ROUND(E55*J55,2)</f>
        <v>0</v>
      </c>
      <c r="L55" s="219">
        <v>21</v>
      </c>
      <c r="M55" s="219">
        <f>G55*(1+L55/100)</f>
        <v>0</v>
      </c>
      <c r="N55" s="212">
        <v>4.4000000000000002E-4</v>
      </c>
      <c r="O55" s="212">
        <f>ROUND(E55*N55,5)</f>
        <v>0.16983999999999999</v>
      </c>
      <c r="P55" s="212">
        <v>0</v>
      </c>
      <c r="Q55" s="212">
        <f>ROUND(E55*P55,5)</f>
        <v>0</v>
      </c>
      <c r="R55" s="212"/>
      <c r="S55" s="212"/>
      <c r="T55" s="213">
        <v>8.1600000000000006E-2</v>
      </c>
      <c r="U55" s="212">
        <f>ROUND(E55*T55,2)</f>
        <v>31.5</v>
      </c>
      <c r="V55" s="202"/>
      <c r="W55" s="202"/>
      <c r="X55" s="202"/>
      <c r="Y55" s="202"/>
      <c r="Z55" s="202"/>
      <c r="AA55" s="202"/>
      <c r="AB55" s="202"/>
      <c r="AC55" s="202"/>
      <c r="AD55" s="202"/>
      <c r="AE55" s="202" t="s">
        <v>108</v>
      </c>
      <c r="AF55" s="202"/>
      <c r="AG55" s="202"/>
      <c r="AH55" s="202"/>
      <c r="AI55" s="202"/>
      <c r="AJ55" s="202"/>
      <c r="AK55" s="202"/>
      <c r="AL55" s="202"/>
      <c r="AM55" s="202"/>
      <c r="AN55" s="202"/>
      <c r="AO55" s="202"/>
      <c r="AP55" s="202"/>
      <c r="AQ55" s="202"/>
      <c r="AR55" s="202"/>
      <c r="AS55" s="202"/>
      <c r="AT55" s="202"/>
      <c r="AU55" s="202"/>
      <c r="AV55" s="202"/>
      <c r="AW55" s="202"/>
      <c r="AX55" s="202"/>
      <c r="AY55" s="202"/>
      <c r="AZ55" s="202"/>
      <c r="BA55" s="202"/>
      <c r="BB55" s="202"/>
      <c r="BC55" s="202"/>
      <c r="BD55" s="202"/>
      <c r="BE55" s="202"/>
      <c r="BF55" s="202"/>
      <c r="BG55" s="202"/>
      <c r="BH55" s="202"/>
    </row>
    <row r="56" spans="1:60" outlineLevel="1" x14ac:dyDescent="0.25">
      <c r="A56" s="203"/>
      <c r="B56" s="209"/>
      <c r="C56" s="252" t="s">
        <v>174</v>
      </c>
      <c r="D56" s="214"/>
      <c r="E56" s="265">
        <v>386</v>
      </c>
      <c r="F56" s="219"/>
      <c r="G56" s="219"/>
      <c r="H56" s="219"/>
      <c r="I56" s="219"/>
      <c r="J56" s="219"/>
      <c r="K56" s="219"/>
      <c r="L56" s="219"/>
      <c r="M56" s="219"/>
      <c r="N56" s="212"/>
      <c r="O56" s="212"/>
      <c r="P56" s="212"/>
      <c r="Q56" s="212"/>
      <c r="R56" s="212"/>
      <c r="S56" s="212"/>
      <c r="T56" s="213"/>
      <c r="U56" s="212"/>
      <c r="V56" s="202"/>
      <c r="W56" s="202"/>
      <c r="X56" s="202"/>
      <c r="Y56" s="202"/>
      <c r="Z56" s="202"/>
      <c r="AA56" s="202"/>
      <c r="AB56" s="202"/>
      <c r="AC56" s="202"/>
      <c r="AD56" s="202"/>
      <c r="AE56" s="202" t="s">
        <v>110</v>
      </c>
      <c r="AF56" s="202">
        <v>0</v>
      </c>
      <c r="AG56" s="202"/>
      <c r="AH56" s="202"/>
      <c r="AI56" s="202"/>
      <c r="AJ56" s="202"/>
      <c r="AK56" s="202"/>
      <c r="AL56" s="202"/>
      <c r="AM56" s="202"/>
      <c r="AN56" s="202"/>
      <c r="AO56" s="202"/>
      <c r="AP56" s="202"/>
      <c r="AQ56" s="202"/>
      <c r="AR56" s="202"/>
      <c r="AS56" s="202"/>
      <c r="AT56" s="202"/>
      <c r="AU56" s="202"/>
      <c r="AV56" s="202"/>
      <c r="AW56" s="202"/>
      <c r="AX56" s="202"/>
      <c r="AY56" s="202"/>
      <c r="AZ56" s="202"/>
      <c r="BA56" s="202"/>
      <c r="BB56" s="202"/>
      <c r="BC56" s="202"/>
      <c r="BD56" s="202"/>
      <c r="BE56" s="202"/>
      <c r="BF56" s="202"/>
      <c r="BG56" s="202"/>
      <c r="BH56" s="202"/>
    </row>
    <row r="57" spans="1:60" x14ac:dyDescent="0.25">
      <c r="A57" s="204" t="s">
        <v>103</v>
      </c>
      <c r="B57" s="210" t="s">
        <v>66</v>
      </c>
      <c r="C57" s="253" t="s">
        <v>67</v>
      </c>
      <c r="D57" s="215"/>
      <c r="E57" s="220"/>
      <c r="F57" s="220"/>
      <c r="G57" s="220">
        <f>SUMIF(AE58:AE62,"&lt;&gt;NOR",G58:G62)</f>
        <v>0</v>
      </c>
      <c r="H57" s="220"/>
      <c r="I57" s="220">
        <f>SUM(I58:I62)</f>
        <v>0</v>
      </c>
      <c r="J57" s="220"/>
      <c r="K57" s="220">
        <f>SUM(K58:K62)</f>
        <v>0</v>
      </c>
      <c r="L57" s="220"/>
      <c r="M57" s="220">
        <f>SUM(M58:M62)</f>
        <v>0</v>
      </c>
      <c r="N57" s="216"/>
      <c r="O57" s="216">
        <f>SUM(O58:O62)</f>
        <v>7.7039999999999997E-2</v>
      </c>
      <c r="P57" s="216"/>
      <c r="Q57" s="216">
        <f>SUM(Q58:Q62)</f>
        <v>0</v>
      </c>
      <c r="R57" s="216"/>
      <c r="S57" s="216"/>
      <c r="T57" s="217"/>
      <c r="U57" s="216">
        <f>SUM(U58:U62)</f>
        <v>4.46</v>
      </c>
      <c r="AE57" t="s">
        <v>104</v>
      </c>
    </row>
    <row r="58" spans="1:60" outlineLevel="1" x14ac:dyDescent="0.25">
      <c r="A58" s="203">
        <v>25</v>
      </c>
      <c r="B58" s="209" t="s">
        <v>175</v>
      </c>
      <c r="C58" s="251" t="s">
        <v>176</v>
      </c>
      <c r="D58" s="211" t="s">
        <v>173</v>
      </c>
      <c r="E58" s="219">
        <v>135</v>
      </c>
      <c r="F58" s="218"/>
      <c r="G58" s="219">
        <f>ROUND(E58*F58,2)</f>
        <v>0</v>
      </c>
      <c r="H58" s="218"/>
      <c r="I58" s="219">
        <f>ROUND(E58*H58,2)</f>
        <v>0</v>
      </c>
      <c r="J58" s="218"/>
      <c r="K58" s="219">
        <f>ROUND(E58*J58,2)</f>
        <v>0</v>
      </c>
      <c r="L58" s="219">
        <v>21</v>
      </c>
      <c r="M58" s="219">
        <f>G58*(1+L58/100)</f>
        <v>0</v>
      </c>
      <c r="N58" s="212">
        <v>0</v>
      </c>
      <c r="O58" s="212">
        <f>ROUND(E58*N58,5)</f>
        <v>0</v>
      </c>
      <c r="P58" s="212">
        <v>0</v>
      </c>
      <c r="Q58" s="212">
        <f>ROUND(E58*P58,5)</f>
        <v>0</v>
      </c>
      <c r="R58" s="212"/>
      <c r="S58" s="212"/>
      <c r="T58" s="213">
        <v>3.3000000000000002E-2</v>
      </c>
      <c r="U58" s="212">
        <f>ROUND(E58*T58,2)</f>
        <v>4.46</v>
      </c>
      <c r="V58" s="202"/>
      <c r="W58" s="202"/>
      <c r="X58" s="202"/>
      <c r="Y58" s="202"/>
      <c r="Z58" s="202"/>
      <c r="AA58" s="202"/>
      <c r="AB58" s="202"/>
      <c r="AC58" s="202"/>
      <c r="AD58" s="202"/>
      <c r="AE58" s="202" t="s">
        <v>108</v>
      </c>
      <c r="AF58" s="202"/>
      <c r="AG58" s="202"/>
      <c r="AH58" s="202"/>
      <c r="AI58" s="202"/>
      <c r="AJ58" s="202"/>
      <c r="AK58" s="202"/>
      <c r="AL58" s="202"/>
      <c r="AM58" s="202"/>
      <c r="AN58" s="202"/>
      <c r="AO58" s="202"/>
      <c r="AP58" s="202"/>
      <c r="AQ58" s="202"/>
      <c r="AR58" s="202"/>
      <c r="AS58" s="202"/>
      <c r="AT58" s="202"/>
      <c r="AU58" s="202"/>
      <c r="AV58" s="202"/>
      <c r="AW58" s="202"/>
      <c r="AX58" s="202"/>
      <c r="AY58" s="202"/>
      <c r="AZ58" s="202"/>
      <c r="BA58" s="202"/>
      <c r="BB58" s="202"/>
      <c r="BC58" s="202"/>
      <c r="BD58" s="202"/>
      <c r="BE58" s="202"/>
      <c r="BF58" s="202"/>
      <c r="BG58" s="202"/>
      <c r="BH58" s="202"/>
    </row>
    <row r="59" spans="1:60" outlineLevel="1" x14ac:dyDescent="0.25">
      <c r="A59" s="203"/>
      <c r="B59" s="209"/>
      <c r="C59" s="252" t="s">
        <v>177</v>
      </c>
      <c r="D59" s="214"/>
      <c r="E59" s="265">
        <v>135</v>
      </c>
      <c r="F59" s="219"/>
      <c r="G59" s="219"/>
      <c r="H59" s="219"/>
      <c r="I59" s="219"/>
      <c r="J59" s="219"/>
      <c r="K59" s="219"/>
      <c r="L59" s="219"/>
      <c r="M59" s="219"/>
      <c r="N59" s="212"/>
      <c r="O59" s="212"/>
      <c r="P59" s="212"/>
      <c r="Q59" s="212"/>
      <c r="R59" s="212"/>
      <c r="S59" s="212"/>
      <c r="T59" s="213"/>
      <c r="U59" s="212"/>
      <c r="V59" s="202"/>
      <c r="W59" s="202"/>
      <c r="X59" s="202"/>
      <c r="Y59" s="202"/>
      <c r="Z59" s="202"/>
      <c r="AA59" s="202"/>
      <c r="AB59" s="202"/>
      <c r="AC59" s="202"/>
      <c r="AD59" s="202"/>
      <c r="AE59" s="202" t="s">
        <v>110</v>
      </c>
      <c r="AF59" s="202">
        <v>0</v>
      </c>
      <c r="AG59" s="202"/>
      <c r="AH59" s="202"/>
      <c r="AI59" s="202"/>
      <c r="AJ59" s="202"/>
      <c r="AK59" s="202"/>
      <c r="AL59" s="202"/>
      <c r="AM59" s="202"/>
      <c r="AN59" s="202"/>
      <c r="AO59" s="202"/>
      <c r="AP59" s="202"/>
      <c r="AQ59" s="202"/>
      <c r="AR59" s="202"/>
      <c r="AS59" s="202"/>
      <c r="AT59" s="202"/>
      <c r="AU59" s="202"/>
      <c r="AV59" s="202"/>
      <c r="AW59" s="202"/>
      <c r="AX59" s="202"/>
      <c r="AY59" s="202"/>
      <c r="AZ59" s="202"/>
      <c r="BA59" s="202"/>
      <c r="BB59" s="202"/>
      <c r="BC59" s="202"/>
      <c r="BD59" s="202"/>
      <c r="BE59" s="202"/>
      <c r="BF59" s="202"/>
      <c r="BG59" s="202"/>
      <c r="BH59" s="202"/>
    </row>
    <row r="60" spans="1:60" outlineLevel="1" x14ac:dyDescent="0.25">
      <c r="A60" s="203">
        <v>26</v>
      </c>
      <c r="B60" s="209" t="s">
        <v>178</v>
      </c>
      <c r="C60" s="251" t="s">
        <v>179</v>
      </c>
      <c r="D60" s="211" t="s">
        <v>161</v>
      </c>
      <c r="E60" s="219">
        <v>6</v>
      </c>
      <c r="F60" s="218"/>
      <c r="G60" s="219">
        <f>ROUND(E60*F60,2)</f>
        <v>0</v>
      </c>
      <c r="H60" s="218"/>
      <c r="I60" s="219">
        <f>ROUND(E60*H60,2)</f>
        <v>0</v>
      </c>
      <c r="J60" s="218"/>
      <c r="K60" s="219">
        <f>ROUND(E60*J60,2)</f>
        <v>0</v>
      </c>
      <c r="L60" s="219">
        <v>21</v>
      </c>
      <c r="M60" s="219">
        <f>G60*(1+L60/100)</f>
        <v>0</v>
      </c>
      <c r="N60" s="212">
        <v>3.0000000000000001E-3</v>
      </c>
      <c r="O60" s="212">
        <f>ROUND(E60*N60,5)</f>
        <v>1.7999999999999999E-2</v>
      </c>
      <c r="P60" s="212">
        <v>0</v>
      </c>
      <c r="Q60" s="212">
        <f>ROUND(E60*P60,5)</f>
        <v>0</v>
      </c>
      <c r="R60" s="212"/>
      <c r="S60" s="212"/>
      <c r="T60" s="213">
        <v>0</v>
      </c>
      <c r="U60" s="212">
        <f>ROUND(E60*T60,2)</f>
        <v>0</v>
      </c>
      <c r="V60" s="202"/>
      <c r="W60" s="202"/>
      <c r="X60" s="202"/>
      <c r="Y60" s="202"/>
      <c r="Z60" s="202"/>
      <c r="AA60" s="202"/>
      <c r="AB60" s="202"/>
      <c r="AC60" s="202"/>
      <c r="AD60" s="202"/>
      <c r="AE60" s="202" t="s">
        <v>144</v>
      </c>
      <c r="AF60" s="202"/>
      <c r="AG60" s="202"/>
      <c r="AH60" s="202"/>
      <c r="AI60" s="202"/>
      <c r="AJ60" s="202"/>
      <c r="AK60" s="202"/>
      <c r="AL60" s="202"/>
      <c r="AM60" s="202"/>
      <c r="AN60" s="202"/>
      <c r="AO60" s="202"/>
      <c r="AP60" s="202"/>
      <c r="AQ60" s="202"/>
      <c r="AR60" s="202"/>
      <c r="AS60" s="202"/>
      <c r="AT60" s="202"/>
      <c r="AU60" s="202"/>
      <c r="AV60" s="202"/>
      <c r="AW60" s="202"/>
      <c r="AX60" s="202"/>
      <c r="AY60" s="202"/>
      <c r="AZ60" s="202"/>
      <c r="BA60" s="202"/>
      <c r="BB60" s="202"/>
      <c r="BC60" s="202"/>
      <c r="BD60" s="202"/>
      <c r="BE60" s="202"/>
      <c r="BF60" s="202"/>
      <c r="BG60" s="202"/>
      <c r="BH60" s="202"/>
    </row>
    <row r="61" spans="1:60" outlineLevel="1" x14ac:dyDescent="0.25">
      <c r="A61" s="203">
        <v>27</v>
      </c>
      <c r="B61" s="209" t="s">
        <v>180</v>
      </c>
      <c r="C61" s="251" t="s">
        <v>181</v>
      </c>
      <c r="D61" s="211" t="s">
        <v>173</v>
      </c>
      <c r="E61" s="219">
        <v>123</v>
      </c>
      <c r="F61" s="218"/>
      <c r="G61" s="219">
        <f>ROUND(E61*F61,2)</f>
        <v>0</v>
      </c>
      <c r="H61" s="218"/>
      <c r="I61" s="219">
        <f>ROUND(E61*H61,2)</f>
        <v>0</v>
      </c>
      <c r="J61" s="218"/>
      <c r="K61" s="219">
        <f>ROUND(E61*J61,2)</f>
        <v>0</v>
      </c>
      <c r="L61" s="219">
        <v>21</v>
      </c>
      <c r="M61" s="219">
        <f>G61*(1+L61/100)</f>
        <v>0</v>
      </c>
      <c r="N61" s="212">
        <v>4.8000000000000001E-4</v>
      </c>
      <c r="O61" s="212">
        <f>ROUND(E61*N61,5)</f>
        <v>5.9040000000000002E-2</v>
      </c>
      <c r="P61" s="212">
        <v>0</v>
      </c>
      <c r="Q61" s="212">
        <f>ROUND(E61*P61,5)</f>
        <v>0</v>
      </c>
      <c r="R61" s="212"/>
      <c r="S61" s="212"/>
      <c r="T61" s="213">
        <v>0</v>
      </c>
      <c r="U61" s="212">
        <f>ROUND(E61*T61,2)</f>
        <v>0</v>
      </c>
      <c r="V61" s="202"/>
      <c r="W61" s="202"/>
      <c r="X61" s="202"/>
      <c r="Y61" s="202"/>
      <c r="Z61" s="202"/>
      <c r="AA61" s="202"/>
      <c r="AB61" s="202"/>
      <c r="AC61" s="202"/>
      <c r="AD61" s="202"/>
      <c r="AE61" s="202" t="s">
        <v>144</v>
      </c>
      <c r="AF61" s="202"/>
      <c r="AG61" s="202"/>
      <c r="AH61" s="202"/>
      <c r="AI61" s="202"/>
      <c r="AJ61" s="202"/>
      <c r="AK61" s="202"/>
      <c r="AL61" s="202"/>
      <c r="AM61" s="202"/>
      <c r="AN61" s="202"/>
      <c r="AO61" s="202"/>
      <c r="AP61" s="202"/>
      <c r="AQ61" s="202"/>
      <c r="AR61" s="202"/>
      <c r="AS61" s="202"/>
      <c r="AT61" s="202"/>
      <c r="AU61" s="202"/>
      <c r="AV61" s="202"/>
      <c r="AW61" s="202"/>
      <c r="AX61" s="202"/>
      <c r="AY61" s="202"/>
      <c r="AZ61" s="202"/>
      <c r="BA61" s="202"/>
      <c r="BB61" s="202"/>
      <c r="BC61" s="202"/>
      <c r="BD61" s="202"/>
      <c r="BE61" s="202"/>
      <c r="BF61" s="202"/>
      <c r="BG61" s="202"/>
      <c r="BH61" s="202"/>
    </row>
    <row r="62" spans="1:60" outlineLevel="1" x14ac:dyDescent="0.25">
      <c r="A62" s="203"/>
      <c r="B62" s="209"/>
      <c r="C62" s="252" t="s">
        <v>182</v>
      </c>
      <c r="D62" s="214"/>
      <c r="E62" s="265">
        <v>123</v>
      </c>
      <c r="F62" s="219"/>
      <c r="G62" s="219"/>
      <c r="H62" s="219"/>
      <c r="I62" s="219"/>
      <c r="J62" s="219"/>
      <c r="K62" s="219"/>
      <c r="L62" s="219"/>
      <c r="M62" s="219"/>
      <c r="N62" s="212"/>
      <c r="O62" s="212"/>
      <c r="P62" s="212"/>
      <c r="Q62" s="212"/>
      <c r="R62" s="212"/>
      <c r="S62" s="212"/>
      <c r="T62" s="213"/>
      <c r="U62" s="212"/>
      <c r="V62" s="202"/>
      <c r="W62" s="202"/>
      <c r="X62" s="202"/>
      <c r="Y62" s="202"/>
      <c r="Z62" s="202"/>
      <c r="AA62" s="202"/>
      <c r="AB62" s="202"/>
      <c r="AC62" s="202"/>
      <c r="AD62" s="202"/>
      <c r="AE62" s="202" t="s">
        <v>110</v>
      </c>
      <c r="AF62" s="202">
        <v>0</v>
      </c>
      <c r="AG62" s="202"/>
      <c r="AH62" s="202"/>
      <c r="AI62" s="202"/>
      <c r="AJ62" s="202"/>
      <c r="AK62" s="202"/>
      <c r="AL62" s="202"/>
      <c r="AM62" s="202"/>
      <c r="AN62" s="202"/>
      <c r="AO62" s="202"/>
      <c r="AP62" s="202"/>
      <c r="AQ62" s="202"/>
      <c r="AR62" s="202"/>
      <c r="AS62" s="202"/>
      <c r="AT62" s="202"/>
      <c r="AU62" s="202"/>
      <c r="AV62" s="202"/>
      <c r="AW62" s="202"/>
      <c r="AX62" s="202"/>
      <c r="AY62" s="202"/>
      <c r="AZ62" s="202"/>
      <c r="BA62" s="202"/>
      <c r="BB62" s="202"/>
      <c r="BC62" s="202"/>
      <c r="BD62" s="202"/>
      <c r="BE62" s="202"/>
      <c r="BF62" s="202"/>
      <c r="BG62" s="202"/>
      <c r="BH62" s="202"/>
    </row>
    <row r="63" spans="1:60" x14ac:dyDescent="0.25">
      <c r="A63" s="204" t="s">
        <v>103</v>
      </c>
      <c r="B63" s="210" t="s">
        <v>68</v>
      </c>
      <c r="C63" s="253" t="s">
        <v>69</v>
      </c>
      <c r="D63" s="215"/>
      <c r="E63" s="220"/>
      <c r="F63" s="220"/>
      <c r="G63" s="220">
        <f>SUMIF(AE64:AE65,"&lt;&gt;NOR",G64:G65)</f>
        <v>0</v>
      </c>
      <c r="H63" s="220"/>
      <c r="I63" s="220">
        <f>SUM(I64:I65)</f>
        <v>0</v>
      </c>
      <c r="J63" s="220"/>
      <c r="K63" s="220">
        <f>SUM(K64:K65)</f>
        <v>0</v>
      </c>
      <c r="L63" s="220"/>
      <c r="M63" s="220">
        <f>SUM(M64:M65)</f>
        <v>0</v>
      </c>
      <c r="N63" s="216"/>
      <c r="O63" s="216">
        <f>SUM(O64:O65)</f>
        <v>11.79851</v>
      </c>
      <c r="P63" s="216"/>
      <c r="Q63" s="216">
        <f>SUM(Q64:Q65)</f>
        <v>0</v>
      </c>
      <c r="R63" s="216"/>
      <c r="S63" s="216"/>
      <c r="T63" s="217"/>
      <c r="U63" s="216">
        <f>SUM(U64:U65)</f>
        <v>13.24</v>
      </c>
      <c r="AE63" t="s">
        <v>104</v>
      </c>
    </row>
    <row r="64" spans="1:60" ht="20.6" outlineLevel="1" x14ac:dyDescent="0.25">
      <c r="A64" s="203">
        <v>28</v>
      </c>
      <c r="B64" s="209" t="s">
        <v>183</v>
      </c>
      <c r="C64" s="251" t="s">
        <v>184</v>
      </c>
      <c r="D64" s="211" t="s">
        <v>173</v>
      </c>
      <c r="E64" s="219">
        <v>94.6</v>
      </c>
      <c r="F64" s="218"/>
      <c r="G64" s="219">
        <f>ROUND(E64*F64,2)</f>
        <v>0</v>
      </c>
      <c r="H64" s="218"/>
      <c r="I64" s="219">
        <f>ROUND(E64*H64,2)</f>
        <v>0</v>
      </c>
      <c r="J64" s="218"/>
      <c r="K64" s="219">
        <f>ROUND(E64*J64,2)</f>
        <v>0</v>
      </c>
      <c r="L64" s="219">
        <v>21</v>
      </c>
      <c r="M64" s="219">
        <f>G64*(1+L64/100)</f>
        <v>0</v>
      </c>
      <c r="N64" s="212">
        <v>0.12472</v>
      </c>
      <c r="O64" s="212">
        <f>ROUND(E64*N64,5)</f>
        <v>11.79851</v>
      </c>
      <c r="P64" s="212">
        <v>0</v>
      </c>
      <c r="Q64" s="212">
        <f>ROUND(E64*P64,5)</f>
        <v>0</v>
      </c>
      <c r="R64" s="212"/>
      <c r="S64" s="212"/>
      <c r="T64" s="213">
        <v>0.14000000000000001</v>
      </c>
      <c r="U64" s="212">
        <f>ROUND(E64*T64,2)</f>
        <v>13.24</v>
      </c>
      <c r="V64" s="202"/>
      <c r="W64" s="202"/>
      <c r="X64" s="202"/>
      <c r="Y64" s="202"/>
      <c r="Z64" s="202"/>
      <c r="AA64" s="202"/>
      <c r="AB64" s="202"/>
      <c r="AC64" s="202"/>
      <c r="AD64" s="202"/>
      <c r="AE64" s="202" t="s">
        <v>108</v>
      </c>
      <c r="AF64" s="202"/>
      <c r="AG64" s="202"/>
      <c r="AH64" s="202"/>
      <c r="AI64" s="202"/>
      <c r="AJ64" s="202"/>
      <c r="AK64" s="202"/>
      <c r="AL64" s="202"/>
      <c r="AM64" s="202"/>
      <c r="AN64" s="202"/>
      <c r="AO64" s="202"/>
      <c r="AP64" s="202"/>
      <c r="AQ64" s="202"/>
      <c r="AR64" s="202"/>
      <c r="AS64" s="202"/>
      <c r="AT64" s="202"/>
      <c r="AU64" s="202"/>
      <c r="AV64" s="202"/>
      <c r="AW64" s="202"/>
      <c r="AX64" s="202"/>
      <c r="AY64" s="202"/>
      <c r="AZ64" s="202"/>
      <c r="BA64" s="202"/>
      <c r="BB64" s="202"/>
      <c r="BC64" s="202"/>
      <c r="BD64" s="202"/>
      <c r="BE64" s="202"/>
      <c r="BF64" s="202"/>
      <c r="BG64" s="202"/>
      <c r="BH64" s="202"/>
    </row>
    <row r="65" spans="1:60" outlineLevel="1" x14ac:dyDescent="0.25">
      <c r="A65" s="203"/>
      <c r="B65" s="209"/>
      <c r="C65" s="252" t="s">
        <v>185</v>
      </c>
      <c r="D65" s="214"/>
      <c r="E65" s="265">
        <v>94.6</v>
      </c>
      <c r="F65" s="219"/>
      <c r="G65" s="219"/>
      <c r="H65" s="219"/>
      <c r="I65" s="219"/>
      <c r="J65" s="219"/>
      <c r="K65" s="219"/>
      <c r="L65" s="219"/>
      <c r="M65" s="219"/>
      <c r="N65" s="212"/>
      <c r="O65" s="212"/>
      <c r="P65" s="212"/>
      <c r="Q65" s="212"/>
      <c r="R65" s="212"/>
      <c r="S65" s="212"/>
      <c r="T65" s="213"/>
      <c r="U65" s="212"/>
      <c r="V65" s="202"/>
      <c r="W65" s="202"/>
      <c r="X65" s="202"/>
      <c r="Y65" s="202"/>
      <c r="Z65" s="202"/>
      <c r="AA65" s="202"/>
      <c r="AB65" s="202"/>
      <c r="AC65" s="202"/>
      <c r="AD65" s="202"/>
      <c r="AE65" s="202" t="s">
        <v>110</v>
      </c>
      <c r="AF65" s="202">
        <v>0</v>
      </c>
      <c r="AG65" s="202"/>
      <c r="AH65" s="202"/>
      <c r="AI65" s="202"/>
      <c r="AJ65" s="202"/>
      <c r="AK65" s="202"/>
      <c r="AL65" s="202"/>
      <c r="AM65" s="202"/>
      <c r="AN65" s="202"/>
      <c r="AO65" s="202"/>
      <c r="AP65" s="202"/>
      <c r="AQ65" s="202"/>
      <c r="AR65" s="202"/>
      <c r="AS65" s="202"/>
      <c r="AT65" s="202"/>
      <c r="AU65" s="202"/>
      <c r="AV65" s="202"/>
      <c r="AW65" s="202"/>
      <c r="AX65" s="202"/>
      <c r="AY65" s="202"/>
      <c r="AZ65" s="202"/>
      <c r="BA65" s="202"/>
      <c r="BB65" s="202"/>
      <c r="BC65" s="202"/>
      <c r="BD65" s="202"/>
      <c r="BE65" s="202"/>
      <c r="BF65" s="202"/>
      <c r="BG65" s="202"/>
      <c r="BH65" s="202"/>
    </row>
    <row r="66" spans="1:60" x14ac:dyDescent="0.25">
      <c r="A66" s="204" t="s">
        <v>103</v>
      </c>
      <c r="B66" s="210" t="s">
        <v>70</v>
      </c>
      <c r="C66" s="253" t="s">
        <v>71</v>
      </c>
      <c r="D66" s="215"/>
      <c r="E66" s="220"/>
      <c r="F66" s="220"/>
      <c r="G66" s="220">
        <f>SUMIF(AE67:AE67,"&lt;&gt;NOR",G67:G67)</f>
        <v>0</v>
      </c>
      <c r="H66" s="220"/>
      <c r="I66" s="220">
        <f>SUM(I67:I67)</f>
        <v>0</v>
      </c>
      <c r="J66" s="220"/>
      <c r="K66" s="220">
        <f>SUM(K67:K67)</f>
        <v>0</v>
      </c>
      <c r="L66" s="220"/>
      <c r="M66" s="220">
        <f>SUM(M67:M67)</f>
        <v>0</v>
      </c>
      <c r="N66" s="216"/>
      <c r="O66" s="216">
        <f>SUM(O67:O67)</f>
        <v>0</v>
      </c>
      <c r="P66" s="216"/>
      <c r="Q66" s="216">
        <f>SUM(Q67:Q67)</f>
        <v>0</v>
      </c>
      <c r="R66" s="216"/>
      <c r="S66" s="216"/>
      <c r="T66" s="217"/>
      <c r="U66" s="216">
        <f>SUM(U67:U67)</f>
        <v>26.25</v>
      </c>
      <c r="AE66" t="s">
        <v>104</v>
      </c>
    </row>
    <row r="67" spans="1:60" outlineLevel="1" x14ac:dyDescent="0.25">
      <c r="A67" s="203">
        <v>29</v>
      </c>
      <c r="B67" s="209" t="s">
        <v>186</v>
      </c>
      <c r="C67" s="251" t="s">
        <v>187</v>
      </c>
      <c r="D67" s="211" t="s">
        <v>188</v>
      </c>
      <c r="E67" s="219">
        <v>350</v>
      </c>
      <c r="F67" s="218"/>
      <c r="G67" s="219">
        <f>ROUND(E67*F67,2)</f>
        <v>0</v>
      </c>
      <c r="H67" s="218"/>
      <c r="I67" s="219">
        <f>ROUND(E67*H67,2)</f>
        <v>0</v>
      </c>
      <c r="J67" s="218"/>
      <c r="K67" s="219">
        <f>ROUND(E67*J67,2)</f>
        <v>0</v>
      </c>
      <c r="L67" s="219">
        <v>21</v>
      </c>
      <c r="M67" s="219">
        <f>G67*(1+L67/100)</f>
        <v>0</v>
      </c>
      <c r="N67" s="212">
        <v>0</v>
      </c>
      <c r="O67" s="212">
        <f>ROUND(E67*N67,5)</f>
        <v>0</v>
      </c>
      <c r="P67" s="212">
        <v>0</v>
      </c>
      <c r="Q67" s="212">
        <f>ROUND(E67*P67,5)</f>
        <v>0</v>
      </c>
      <c r="R67" s="212"/>
      <c r="S67" s="212"/>
      <c r="T67" s="213">
        <v>7.4999999999999997E-2</v>
      </c>
      <c r="U67" s="212">
        <f>ROUND(E67*T67,2)</f>
        <v>26.25</v>
      </c>
      <c r="V67" s="202"/>
      <c r="W67" s="202"/>
      <c r="X67" s="202"/>
      <c r="Y67" s="202"/>
      <c r="Z67" s="202"/>
      <c r="AA67" s="202"/>
      <c r="AB67" s="202"/>
      <c r="AC67" s="202"/>
      <c r="AD67" s="202"/>
      <c r="AE67" s="202" t="s">
        <v>108</v>
      </c>
      <c r="AF67" s="202"/>
      <c r="AG67" s="202"/>
      <c r="AH67" s="202"/>
      <c r="AI67" s="202"/>
      <c r="AJ67" s="202"/>
      <c r="AK67" s="202"/>
      <c r="AL67" s="202"/>
      <c r="AM67" s="202"/>
      <c r="AN67" s="202"/>
      <c r="AO67" s="202"/>
      <c r="AP67" s="202"/>
      <c r="AQ67" s="202"/>
      <c r="AR67" s="202"/>
      <c r="AS67" s="202"/>
      <c r="AT67" s="202"/>
      <c r="AU67" s="202"/>
      <c r="AV67" s="202"/>
      <c r="AW67" s="202"/>
      <c r="AX67" s="202"/>
      <c r="AY67" s="202"/>
      <c r="AZ67" s="202"/>
      <c r="BA67" s="202"/>
      <c r="BB67" s="202"/>
      <c r="BC67" s="202"/>
      <c r="BD67" s="202"/>
      <c r="BE67" s="202"/>
      <c r="BF67" s="202"/>
      <c r="BG67" s="202"/>
      <c r="BH67" s="202"/>
    </row>
    <row r="68" spans="1:60" x14ac:dyDescent="0.25">
      <c r="A68" s="204" t="s">
        <v>103</v>
      </c>
      <c r="B68" s="210" t="s">
        <v>72</v>
      </c>
      <c r="C68" s="253" t="s">
        <v>73</v>
      </c>
      <c r="D68" s="215"/>
      <c r="E68" s="220"/>
      <c r="F68" s="220"/>
      <c r="G68" s="220">
        <f>SUMIF(AE69:AE78,"&lt;&gt;NOR",G69:G78)</f>
        <v>0</v>
      </c>
      <c r="H68" s="220"/>
      <c r="I68" s="220">
        <f>SUM(I69:I78)</f>
        <v>0</v>
      </c>
      <c r="J68" s="220"/>
      <c r="K68" s="220">
        <f>SUM(K69:K78)</f>
        <v>0</v>
      </c>
      <c r="L68" s="220"/>
      <c r="M68" s="220">
        <f>SUM(M69:M78)</f>
        <v>0</v>
      </c>
      <c r="N68" s="216"/>
      <c r="O68" s="216">
        <f>SUM(O69:O78)</f>
        <v>0.56924999999999992</v>
      </c>
      <c r="P68" s="216"/>
      <c r="Q68" s="216">
        <f>SUM(Q69:Q78)</f>
        <v>0</v>
      </c>
      <c r="R68" s="216"/>
      <c r="S68" s="216"/>
      <c r="T68" s="217"/>
      <c r="U68" s="216">
        <f>SUM(U69:U78)</f>
        <v>22.04</v>
      </c>
      <c r="AE68" t="s">
        <v>104</v>
      </c>
    </row>
    <row r="69" spans="1:60" outlineLevel="1" x14ac:dyDescent="0.25">
      <c r="A69" s="203">
        <v>30</v>
      </c>
      <c r="B69" s="209" t="s">
        <v>189</v>
      </c>
      <c r="C69" s="251" t="s">
        <v>190</v>
      </c>
      <c r="D69" s="211" t="s">
        <v>173</v>
      </c>
      <c r="E69" s="219">
        <v>66.8</v>
      </c>
      <c r="F69" s="218"/>
      <c r="G69" s="219">
        <f>ROUND(E69*F69,2)</f>
        <v>0</v>
      </c>
      <c r="H69" s="218"/>
      <c r="I69" s="219">
        <f>ROUND(E69*H69,2)</f>
        <v>0</v>
      </c>
      <c r="J69" s="218"/>
      <c r="K69" s="219">
        <f>ROUND(E69*J69,2)</f>
        <v>0</v>
      </c>
      <c r="L69" s="219">
        <v>21</v>
      </c>
      <c r="M69" s="219">
        <f>G69*(1+L69/100)</f>
        <v>0</v>
      </c>
      <c r="N69" s="212">
        <v>0</v>
      </c>
      <c r="O69" s="212">
        <f>ROUND(E69*N69,5)</f>
        <v>0</v>
      </c>
      <c r="P69" s="212">
        <v>0</v>
      </c>
      <c r="Q69" s="212">
        <f>ROUND(E69*P69,5)</f>
        <v>0</v>
      </c>
      <c r="R69" s="212"/>
      <c r="S69" s="212"/>
      <c r="T69" s="213">
        <v>0.33</v>
      </c>
      <c r="U69" s="212">
        <f>ROUND(E69*T69,2)</f>
        <v>22.04</v>
      </c>
      <c r="V69" s="202"/>
      <c r="W69" s="202"/>
      <c r="X69" s="202"/>
      <c r="Y69" s="202"/>
      <c r="Z69" s="202"/>
      <c r="AA69" s="202"/>
      <c r="AB69" s="202"/>
      <c r="AC69" s="202"/>
      <c r="AD69" s="202"/>
      <c r="AE69" s="202" t="s">
        <v>108</v>
      </c>
      <c r="AF69" s="202"/>
      <c r="AG69" s="202"/>
      <c r="AH69" s="202"/>
      <c r="AI69" s="202"/>
      <c r="AJ69" s="202"/>
      <c r="AK69" s="202"/>
      <c r="AL69" s="202"/>
      <c r="AM69" s="202"/>
      <c r="AN69" s="202"/>
      <c r="AO69" s="202"/>
      <c r="AP69" s="202"/>
      <c r="AQ69" s="202"/>
      <c r="AR69" s="202"/>
      <c r="AS69" s="202"/>
      <c r="AT69" s="202"/>
      <c r="AU69" s="202"/>
      <c r="AV69" s="202"/>
      <c r="AW69" s="202"/>
      <c r="AX69" s="202"/>
      <c r="AY69" s="202"/>
      <c r="AZ69" s="202"/>
      <c r="BA69" s="202"/>
      <c r="BB69" s="202"/>
      <c r="BC69" s="202"/>
      <c r="BD69" s="202"/>
      <c r="BE69" s="202"/>
      <c r="BF69" s="202"/>
      <c r="BG69" s="202"/>
      <c r="BH69" s="202"/>
    </row>
    <row r="70" spans="1:60" outlineLevel="1" x14ac:dyDescent="0.25">
      <c r="A70" s="203"/>
      <c r="B70" s="209"/>
      <c r="C70" s="252" t="s">
        <v>191</v>
      </c>
      <c r="D70" s="214"/>
      <c r="E70" s="265">
        <v>66.8</v>
      </c>
      <c r="F70" s="219"/>
      <c r="G70" s="219"/>
      <c r="H70" s="219"/>
      <c r="I70" s="219"/>
      <c r="J70" s="219"/>
      <c r="K70" s="219"/>
      <c r="L70" s="219"/>
      <c r="M70" s="219"/>
      <c r="N70" s="212"/>
      <c r="O70" s="212"/>
      <c r="P70" s="212"/>
      <c r="Q70" s="212"/>
      <c r="R70" s="212"/>
      <c r="S70" s="212"/>
      <c r="T70" s="213"/>
      <c r="U70" s="212"/>
      <c r="V70" s="202"/>
      <c r="W70" s="202"/>
      <c r="X70" s="202"/>
      <c r="Y70" s="202"/>
      <c r="Z70" s="202"/>
      <c r="AA70" s="202"/>
      <c r="AB70" s="202"/>
      <c r="AC70" s="202"/>
      <c r="AD70" s="202"/>
      <c r="AE70" s="202" t="s">
        <v>110</v>
      </c>
      <c r="AF70" s="202">
        <v>0</v>
      </c>
      <c r="AG70" s="202"/>
      <c r="AH70" s="202"/>
      <c r="AI70" s="202"/>
      <c r="AJ70" s="202"/>
      <c r="AK70" s="202"/>
      <c r="AL70" s="202"/>
      <c r="AM70" s="202"/>
      <c r="AN70" s="202"/>
      <c r="AO70" s="202"/>
      <c r="AP70" s="202"/>
      <c r="AQ70" s="202"/>
      <c r="AR70" s="202"/>
      <c r="AS70" s="202"/>
      <c r="AT70" s="202"/>
      <c r="AU70" s="202"/>
      <c r="AV70" s="202"/>
      <c r="AW70" s="202"/>
      <c r="AX70" s="202"/>
      <c r="AY70" s="202"/>
      <c r="AZ70" s="202"/>
      <c r="BA70" s="202"/>
      <c r="BB70" s="202"/>
      <c r="BC70" s="202"/>
      <c r="BD70" s="202"/>
      <c r="BE70" s="202"/>
      <c r="BF70" s="202"/>
      <c r="BG70" s="202"/>
      <c r="BH70" s="202"/>
    </row>
    <row r="71" spans="1:60" outlineLevel="1" x14ac:dyDescent="0.25">
      <c r="A71" s="203">
        <v>31</v>
      </c>
      <c r="B71" s="209" t="s">
        <v>192</v>
      </c>
      <c r="C71" s="251" t="s">
        <v>193</v>
      </c>
      <c r="D71" s="211" t="s">
        <v>135</v>
      </c>
      <c r="E71" s="219">
        <v>276</v>
      </c>
      <c r="F71" s="218"/>
      <c r="G71" s="219">
        <f>ROUND(E71*F71,2)</f>
        <v>0</v>
      </c>
      <c r="H71" s="218"/>
      <c r="I71" s="219">
        <f>ROUND(E71*H71,2)</f>
        <v>0</v>
      </c>
      <c r="J71" s="218"/>
      <c r="K71" s="219">
        <f>ROUND(E71*J71,2)</f>
        <v>0</v>
      </c>
      <c r="L71" s="219">
        <v>21</v>
      </c>
      <c r="M71" s="219">
        <f>G71*(1+L71/100)</f>
        <v>0</v>
      </c>
      <c r="N71" s="212">
        <v>4.0000000000000002E-4</v>
      </c>
      <c r="O71" s="212">
        <f>ROUND(E71*N71,5)</f>
        <v>0.1104</v>
      </c>
      <c r="P71" s="212">
        <v>0</v>
      </c>
      <c r="Q71" s="212">
        <f>ROUND(E71*P71,5)</f>
        <v>0</v>
      </c>
      <c r="R71" s="212"/>
      <c r="S71" s="212"/>
      <c r="T71" s="213">
        <v>0</v>
      </c>
      <c r="U71" s="212">
        <f>ROUND(E71*T71,2)</f>
        <v>0</v>
      </c>
      <c r="V71" s="202"/>
      <c r="W71" s="202"/>
      <c r="X71" s="202"/>
      <c r="Y71" s="202"/>
      <c r="Z71" s="202"/>
      <c r="AA71" s="202"/>
      <c r="AB71" s="202"/>
      <c r="AC71" s="202"/>
      <c r="AD71" s="202"/>
      <c r="AE71" s="202" t="s">
        <v>144</v>
      </c>
      <c r="AF71" s="202"/>
      <c r="AG71" s="202"/>
      <c r="AH71" s="202"/>
      <c r="AI71" s="202"/>
      <c r="AJ71" s="202"/>
      <c r="AK71" s="202"/>
      <c r="AL71" s="202"/>
      <c r="AM71" s="202"/>
      <c r="AN71" s="202"/>
      <c r="AO71" s="202"/>
      <c r="AP71" s="202"/>
      <c r="AQ71" s="202"/>
      <c r="AR71" s="202"/>
      <c r="AS71" s="202"/>
      <c r="AT71" s="202"/>
      <c r="AU71" s="202"/>
      <c r="AV71" s="202"/>
      <c r="AW71" s="202"/>
      <c r="AX71" s="202"/>
      <c r="AY71" s="202"/>
      <c r="AZ71" s="202"/>
      <c r="BA71" s="202"/>
      <c r="BB71" s="202"/>
      <c r="BC71" s="202"/>
      <c r="BD71" s="202"/>
      <c r="BE71" s="202"/>
      <c r="BF71" s="202"/>
      <c r="BG71" s="202"/>
      <c r="BH71" s="202"/>
    </row>
    <row r="72" spans="1:60" outlineLevel="1" x14ac:dyDescent="0.25">
      <c r="A72" s="203"/>
      <c r="B72" s="209"/>
      <c r="C72" s="252" t="s">
        <v>194</v>
      </c>
      <c r="D72" s="214"/>
      <c r="E72" s="265">
        <v>276</v>
      </c>
      <c r="F72" s="219"/>
      <c r="G72" s="219"/>
      <c r="H72" s="219"/>
      <c r="I72" s="219"/>
      <c r="J72" s="219"/>
      <c r="K72" s="219"/>
      <c r="L72" s="219"/>
      <c r="M72" s="219"/>
      <c r="N72" s="212"/>
      <c r="O72" s="212"/>
      <c r="P72" s="212"/>
      <c r="Q72" s="212"/>
      <c r="R72" s="212"/>
      <c r="S72" s="212"/>
      <c r="T72" s="213"/>
      <c r="U72" s="212"/>
      <c r="V72" s="202"/>
      <c r="W72" s="202"/>
      <c r="X72" s="202"/>
      <c r="Y72" s="202"/>
      <c r="Z72" s="202"/>
      <c r="AA72" s="202"/>
      <c r="AB72" s="202"/>
      <c r="AC72" s="202"/>
      <c r="AD72" s="202"/>
      <c r="AE72" s="202" t="s">
        <v>110</v>
      </c>
      <c r="AF72" s="202">
        <v>0</v>
      </c>
      <c r="AG72" s="202"/>
      <c r="AH72" s="202"/>
      <c r="AI72" s="202"/>
      <c r="AJ72" s="202"/>
      <c r="AK72" s="202"/>
      <c r="AL72" s="202"/>
      <c r="AM72" s="202"/>
      <c r="AN72" s="202"/>
      <c r="AO72" s="202"/>
      <c r="AP72" s="202"/>
      <c r="AQ72" s="202"/>
      <c r="AR72" s="202"/>
      <c r="AS72" s="202"/>
      <c r="AT72" s="202"/>
      <c r="AU72" s="202"/>
      <c r="AV72" s="202"/>
      <c r="AW72" s="202"/>
      <c r="AX72" s="202"/>
      <c r="AY72" s="202"/>
      <c r="AZ72" s="202"/>
      <c r="BA72" s="202"/>
      <c r="BB72" s="202"/>
      <c r="BC72" s="202"/>
      <c r="BD72" s="202"/>
      <c r="BE72" s="202"/>
      <c r="BF72" s="202"/>
      <c r="BG72" s="202"/>
      <c r="BH72" s="202"/>
    </row>
    <row r="73" spans="1:60" outlineLevel="1" x14ac:dyDescent="0.25">
      <c r="A73" s="203">
        <v>32</v>
      </c>
      <c r="B73" s="209" t="s">
        <v>195</v>
      </c>
      <c r="C73" s="251" t="s">
        <v>196</v>
      </c>
      <c r="D73" s="211" t="s">
        <v>161</v>
      </c>
      <c r="E73" s="219">
        <v>9</v>
      </c>
      <c r="F73" s="218"/>
      <c r="G73" s="219">
        <f>ROUND(E73*F73,2)</f>
        <v>0</v>
      </c>
      <c r="H73" s="218"/>
      <c r="I73" s="219">
        <f>ROUND(E73*H73,2)</f>
        <v>0</v>
      </c>
      <c r="J73" s="218"/>
      <c r="K73" s="219">
        <f>ROUND(E73*J73,2)</f>
        <v>0</v>
      </c>
      <c r="L73" s="219">
        <v>21</v>
      </c>
      <c r="M73" s="219">
        <f>G73*(1+L73/100)</f>
        <v>0</v>
      </c>
      <c r="N73" s="212">
        <v>0</v>
      </c>
      <c r="O73" s="212">
        <f>ROUND(E73*N73,5)</f>
        <v>0</v>
      </c>
      <c r="P73" s="212">
        <v>0</v>
      </c>
      <c r="Q73" s="212">
        <f>ROUND(E73*P73,5)</f>
        <v>0</v>
      </c>
      <c r="R73" s="212"/>
      <c r="S73" s="212"/>
      <c r="T73" s="213">
        <v>0</v>
      </c>
      <c r="U73" s="212">
        <f>ROUND(E73*T73,2)</f>
        <v>0</v>
      </c>
      <c r="V73" s="202"/>
      <c r="W73" s="202"/>
      <c r="X73" s="202"/>
      <c r="Y73" s="202"/>
      <c r="Z73" s="202"/>
      <c r="AA73" s="202"/>
      <c r="AB73" s="202"/>
      <c r="AC73" s="202"/>
      <c r="AD73" s="202"/>
      <c r="AE73" s="202" t="s">
        <v>144</v>
      </c>
      <c r="AF73" s="202"/>
      <c r="AG73" s="202"/>
      <c r="AH73" s="202"/>
      <c r="AI73" s="202"/>
      <c r="AJ73" s="202"/>
      <c r="AK73" s="202"/>
      <c r="AL73" s="202"/>
      <c r="AM73" s="202"/>
      <c r="AN73" s="202"/>
      <c r="AO73" s="202"/>
      <c r="AP73" s="202"/>
      <c r="AQ73" s="202"/>
      <c r="AR73" s="202"/>
      <c r="AS73" s="202"/>
      <c r="AT73" s="202"/>
      <c r="AU73" s="202"/>
      <c r="AV73" s="202"/>
      <c r="AW73" s="202"/>
      <c r="AX73" s="202"/>
      <c r="AY73" s="202"/>
      <c r="AZ73" s="202"/>
      <c r="BA73" s="202"/>
      <c r="BB73" s="202"/>
      <c r="BC73" s="202"/>
      <c r="BD73" s="202"/>
      <c r="BE73" s="202"/>
      <c r="BF73" s="202"/>
      <c r="BG73" s="202"/>
      <c r="BH73" s="202"/>
    </row>
    <row r="74" spans="1:60" outlineLevel="1" x14ac:dyDescent="0.25">
      <c r="A74" s="203">
        <v>33</v>
      </c>
      <c r="B74" s="209" t="s">
        <v>197</v>
      </c>
      <c r="C74" s="251" t="s">
        <v>198</v>
      </c>
      <c r="D74" s="211" t="s">
        <v>161</v>
      </c>
      <c r="E74" s="219">
        <v>21</v>
      </c>
      <c r="F74" s="218"/>
      <c r="G74" s="219">
        <f>ROUND(E74*F74,2)</f>
        <v>0</v>
      </c>
      <c r="H74" s="218"/>
      <c r="I74" s="219">
        <f>ROUND(E74*H74,2)</f>
        <v>0</v>
      </c>
      <c r="J74" s="218"/>
      <c r="K74" s="219">
        <f>ROUND(E74*J74,2)</f>
        <v>0</v>
      </c>
      <c r="L74" s="219">
        <v>21</v>
      </c>
      <c r="M74" s="219">
        <f>G74*(1+L74/100)</f>
        <v>0</v>
      </c>
      <c r="N74" s="212">
        <v>1.1849999999999999E-2</v>
      </c>
      <c r="O74" s="212">
        <f>ROUND(E74*N74,5)</f>
        <v>0.24884999999999999</v>
      </c>
      <c r="P74" s="212">
        <v>0</v>
      </c>
      <c r="Q74" s="212">
        <f>ROUND(E74*P74,5)</f>
        <v>0</v>
      </c>
      <c r="R74" s="212"/>
      <c r="S74" s="212"/>
      <c r="T74" s="213">
        <v>0</v>
      </c>
      <c r="U74" s="212">
        <f>ROUND(E74*T74,2)</f>
        <v>0</v>
      </c>
      <c r="V74" s="202"/>
      <c r="W74" s="202"/>
      <c r="X74" s="202"/>
      <c r="Y74" s="202"/>
      <c r="Z74" s="202"/>
      <c r="AA74" s="202"/>
      <c r="AB74" s="202"/>
      <c r="AC74" s="202"/>
      <c r="AD74" s="202"/>
      <c r="AE74" s="202" t="s">
        <v>144</v>
      </c>
      <c r="AF74" s="202"/>
      <c r="AG74" s="202"/>
      <c r="AH74" s="202"/>
      <c r="AI74" s="202"/>
      <c r="AJ74" s="202"/>
      <c r="AK74" s="202"/>
      <c r="AL74" s="202"/>
      <c r="AM74" s="202"/>
      <c r="AN74" s="202"/>
      <c r="AO74" s="202"/>
      <c r="AP74" s="202"/>
      <c r="AQ74" s="202"/>
      <c r="AR74" s="202"/>
      <c r="AS74" s="202"/>
      <c r="AT74" s="202"/>
      <c r="AU74" s="202"/>
      <c r="AV74" s="202"/>
      <c r="AW74" s="202"/>
      <c r="AX74" s="202"/>
      <c r="AY74" s="202"/>
      <c r="AZ74" s="202"/>
      <c r="BA74" s="202"/>
      <c r="BB74" s="202"/>
      <c r="BC74" s="202"/>
      <c r="BD74" s="202"/>
      <c r="BE74" s="202"/>
      <c r="BF74" s="202"/>
      <c r="BG74" s="202"/>
      <c r="BH74" s="202"/>
    </row>
    <row r="75" spans="1:60" ht="20.6" outlineLevel="1" x14ac:dyDescent="0.25">
      <c r="A75" s="203">
        <v>34</v>
      </c>
      <c r="B75" s="209" t="s">
        <v>199</v>
      </c>
      <c r="C75" s="251" t="s">
        <v>200</v>
      </c>
      <c r="D75" s="211" t="s">
        <v>161</v>
      </c>
      <c r="E75" s="219">
        <v>20</v>
      </c>
      <c r="F75" s="218"/>
      <c r="G75" s="219">
        <f>ROUND(E75*F75,2)</f>
        <v>0</v>
      </c>
      <c r="H75" s="218"/>
      <c r="I75" s="219">
        <f>ROUND(E75*H75,2)</f>
        <v>0</v>
      </c>
      <c r="J75" s="218"/>
      <c r="K75" s="219">
        <f>ROUND(E75*J75,2)</f>
        <v>0</v>
      </c>
      <c r="L75" s="219">
        <v>21</v>
      </c>
      <c r="M75" s="219">
        <f>G75*(1+L75/100)</f>
        <v>0</v>
      </c>
      <c r="N75" s="212">
        <v>1.0500000000000001E-2</v>
      </c>
      <c r="O75" s="212">
        <f>ROUND(E75*N75,5)</f>
        <v>0.21</v>
      </c>
      <c r="P75" s="212">
        <v>0</v>
      </c>
      <c r="Q75" s="212">
        <f>ROUND(E75*P75,5)</f>
        <v>0</v>
      </c>
      <c r="R75" s="212"/>
      <c r="S75" s="212"/>
      <c r="T75" s="213">
        <v>0</v>
      </c>
      <c r="U75" s="212">
        <f>ROUND(E75*T75,2)</f>
        <v>0</v>
      </c>
      <c r="V75" s="202"/>
      <c r="W75" s="202"/>
      <c r="X75" s="202"/>
      <c r="Y75" s="202"/>
      <c r="Z75" s="202"/>
      <c r="AA75" s="202"/>
      <c r="AB75" s="202"/>
      <c r="AC75" s="202"/>
      <c r="AD75" s="202"/>
      <c r="AE75" s="202" t="s">
        <v>144</v>
      </c>
      <c r="AF75" s="202"/>
      <c r="AG75" s="202"/>
      <c r="AH75" s="202"/>
      <c r="AI75" s="202"/>
      <c r="AJ75" s="202"/>
      <c r="AK75" s="202"/>
      <c r="AL75" s="202"/>
      <c r="AM75" s="202"/>
      <c r="AN75" s="202"/>
      <c r="AO75" s="202"/>
      <c r="AP75" s="202"/>
      <c r="AQ75" s="202"/>
      <c r="AR75" s="202"/>
      <c r="AS75" s="202"/>
      <c r="AT75" s="202"/>
      <c r="AU75" s="202"/>
      <c r="AV75" s="202"/>
      <c r="AW75" s="202"/>
      <c r="AX75" s="202"/>
      <c r="AY75" s="202"/>
      <c r="AZ75" s="202"/>
      <c r="BA75" s="202"/>
      <c r="BB75" s="202"/>
      <c r="BC75" s="202"/>
      <c r="BD75" s="202"/>
      <c r="BE75" s="202"/>
      <c r="BF75" s="202"/>
      <c r="BG75" s="202"/>
      <c r="BH75" s="202"/>
    </row>
    <row r="76" spans="1:60" outlineLevel="1" x14ac:dyDescent="0.25">
      <c r="A76" s="203">
        <v>35</v>
      </c>
      <c r="B76" s="209" t="s">
        <v>201</v>
      </c>
      <c r="C76" s="251" t="s">
        <v>202</v>
      </c>
      <c r="D76" s="211" t="s">
        <v>173</v>
      </c>
      <c r="E76" s="219">
        <v>207</v>
      </c>
      <c r="F76" s="218"/>
      <c r="G76" s="219">
        <f>ROUND(E76*F76,2)</f>
        <v>0</v>
      </c>
      <c r="H76" s="218"/>
      <c r="I76" s="219">
        <f>ROUND(E76*H76,2)</f>
        <v>0</v>
      </c>
      <c r="J76" s="218"/>
      <c r="K76" s="219">
        <f>ROUND(E76*J76,2)</f>
        <v>0</v>
      </c>
      <c r="L76" s="219">
        <v>21</v>
      </c>
      <c r="M76" s="219">
        <f>G76*(1+L76/100)</f>
        <v>0</v>
      </c>
      <c r="N76" s="212">
        <v>0</v>
      </c>
      <c r="O76" s="212">
        <f>ROUND(E76*N76,5)</f>
        <v>0</v>
      </c>
      <c r="P76" s="212">
        <v>0</v>
      </c>
      <c r="Q76" s="212">
        <f>ROUND(E76*P76,5)</f>
        <v>0</v>
      </c>
      <c r="R76" s="212"/>
      <c r="S76" s="212"/>
      <c r="T76" s="213">
        <v>0</v>
      </c>
      <c r="U76" s="212">
        <f>ROUND(E76*T76,2)</f>
        <v>0</v>
      </c>
      <c r="V76" s="202"/>
      <c r="W76" s="202"/>
      <c r="X76" s="202"/>
      <c r="Y76" s="202"/>
      <c r="Z76" s="202"/>
      <c r="AA76" s="202"/>
      <c r="AB76" s="202"/>
      <c r="AC76" s="202"/>
      <c r="AD76" s="202"/>
      <c r="AE76" s="202" t="s">
        <v>144</v>
      </c>
      <c r="AF76" s="202"/>
      <c r="AG76" s="202"/>
      <c r="AH76" s="202"/>
      <c r="AI76" s="202"/>
      <c r="AJ76" s="202"/>
      <c r="AK76" s="202"/>
      <c r="AL76" s="202"/>
      <c r="AM76" s="202"/>
      <c r="AN76" s="202"/>
      <c r="AO76" s="202"/>
      <c r="AP76" s="202"/>
      <c r="AQ76" s="202"/>
      <c r="AR76" s="202"/>
      <c r="AS76" s="202"/>
      <c r="AT76" s="202"/>
      <c r="AU76" s="202"/>
      <c r="AV76" s="202"/>
      <c r="AW76" s="202"/>
      <c r="AX76" s="202"/>
      <c r="AY76" s="202"/>
      <c r="AZ76" s="202"/>
      <c r="BA76" s="202"/>
      <c r="BB76" s="202"/>
      <c r="BC76" s="202"/>
      <c r="BD76" s="202"/>
      <c r="BE76" s="202"/>
      <c r="BF76" s="202"/>
      <c r="BG76" s="202"/>
      <c r="BH76" s="202"/>
    </row>
    <row r="77" spans="1:60" outlineLevel="1" x14ac:dyDescent="0.25">
      <c r="A77" s="203"/>
      <c r="B77" s="209"/>
      <c r="C77" s="252" t="s">
        <v>203</v>
      </c>
      <c r="D77" s="214"/>
      <c r="E77" s="265">
        <v>207</v>
      </c>
      <c r="F77" s="219"/>
      <c r="G77" s="219"/>
      <c r="H77" s="219"/>
      <c r="I77" s="219"/>
      <c r="J77" s="219"/>
      <c r="K77" s="219"/>
      <c r="L77" s="219"/>
      <c r="M77" s="219"/>
      <c r="N77" s="212"/>
      <c r="O77" s="212"/>
      <c r="P77" s="212"/>
      <c r="Q77" s="212"/>
      <c r="R77" s="212"/>
      <c r="S77" s="212"/>
      <c r="T77" s="213"/>
      <c r="U77" s="212"/>
      <c r="V77" s="202"/>
      <c r="W77" s="202"/>
      <c r="X77" s="202"/>
      <c r="Y77" s="202"/>
      <c r="Z77" s="202"/>
      <c r="AA77" s="202"/>
      <c r="AB77" s="202"/>
      <c r="AC77" s="202"/>
      <c r="AD77" s="202"/>
      <c r="AE77" s="202" t="s">
        <v>110</v>
      </c>
      <c r="AF77" s="202">
        <v>0</v>
      </c>
      <c r="AG77" s="202"/>
      <c r="AH77" s="202"/>
      <c r="AI77" s="202"/>
      <c r="AJ77" s="202"/>
      <c r="AK77" s="202"/>
      <c r="AL77" s="202"/>
      <c r="AM77" s="202"/>
      <c r="AN77" s="202"/>
      <c r="AO77" s="202"/>
      <c r="AP77" s="202"/>
      <c r="AQ77" s="202"/>
      <c r="AR77" s="202"/>
      <c r="AS77" s="202"/>
      <c r="AT77" s="202"/>
      <c r="AU77" s="202"/>
      <c r="AV77" s="202"/>
      <c r="AW77" s="202"/>
      <c r="AX77" s="202"/>
      <c r="AY77" s="202"/>
      <c r="AZ77" s="202"/>
      <c r="BA77" s="202"/>
      <c r="BB77" s="202"/>
      <c r="BC77" s="202"/>
      <c r="BD77" s="202"/>
      <c r="BE77" s="202"/>
      <c r="BF77" s="202"/>
      <c r="BG77" s="202"/>
      <c r="BH77" s="202"/>
    </row>
    <row r="78" spans="1:60" outlineLevel="1" x14ac:dyDescent="0.25">
      <c r="A78" s="203">
        <v>36</v>
      </c>
      <c r="B78" s="209" t="s">
        <v>204</v>
      </c>
      <c r="C78" s="251" t="s">
        <v>205</v>
      </c>
      <c r="D78" s="211" t="s">
        <v>206</v>
      </c>
      <c r="E78" s="219">
        <v>1</v>
      </c>
      <c r="F78" s="218"/>
      <c r="G78" s="219">
        <f>ROUND(E78*F78,2)</f>
        <v>0</v>
      </c>
      <c r="H78" s="218"/>
      <c r="I78" s="219">
        <f>ROUND(E78*H78,2)</f>
        <v>0</v>
      </c>
      <c r="J78" s="218"/>
      <c r="K78" s="219">
        <f>ROUND(E78*J78,2)</f>
        <v>0</v>
      </c>
      <c r="L78" s="219">
        <v>21</v>
      </c>
      <c r="M78" s="219">
        <f>G78*(1+L78/100)</f>
        <v>0</v>
      </c>
      <c r="N78" s="212">
        <v>0</v>
      </c>
      <c r="O78" s="212">
        <f>ROUND(E78*N78,5)</f>
        <v>0</v>
      </c>
      <c r="P78" s="212">
        <v>0</v>
      </c>
      <c r="Q78" s="212">
        <f>ROUND(E78*P78,5)</f>
        <v>0</v>
      </c>
      <c r="R78" s="212"/>
      <c r="S78" s="212"/>
      <c r="T78" s="213">
        <v>0</v>
      </c>
      <c r="U78" s="212">
        <f>ROUND(E78*T78,2)</f>
        <v>0</v>
      </c>
      <c r="V78" s="202"/>
      <c r="W78" s="202"/>
      <c r="X78" s="202"/>
      <c r="Y78" s="202"/>
      <c r="Z78" s="202"/>
      <c r="AA78" s="202"/>
      <c r="AB78" s="202"/>
      <c r="AC78" s="202"/>
      <c r="AD78" s="202"/>
      <c r="AE78" s="202" t="s">
        <v>144</v>
      </c>
      <c r="AF78" s="202"/>
      <c r="AG78" s="202"/>
      <c r="AH78" s="202"/>
      <c r="AI78" s="202"/>
      <c r="AJ78" s="202"/>
      <c r="AK78" s="202"/>
      <c r="AL78" s="202"/>
      <c r="AM78" s="202"/>
      <c r="AN78" s="202"/>
      <c r="AO78" s="202"/>
      <c r="AP78" s="202"/>
      <c r="AQ78" s="202"/>
      <c r="AR78" s="202"/>
      <c r="AS78" s="202"/>
      <c r="AT78" s="202"/>
      <c r="AU78" s="202"/>
      <c r="AV78" s="202"/>
      <c r="AW78" s="202"/>
      <c r="AX78" s="202"/>
      <c r="AY78" s="202"/>
      <c r="AZ78" s="202"/>
      <c r="BA78" s="202"/>
      <c r="BB78" s="202"/>
      <c r="BC78" s="202"/>
      <c r="BD78" s="202"/>
      <c r="BE78" s="202"/>
      <c r="BF78" s="202"/>
      <c r="BG78" s="202"/>
      <c r="BH78" s="202"/>
    </row>
    <row r="79" spans="1:60" x14ac:dyDescent="0.25">
      <c r="A79" s="204" t="s">
        <v>103</v>
      </c>
      <c r="B79" s="210" t="s">
        <v>74</v>
      </c>
      <c r="C79" s="253" t="s">
        <v>75</v>
      </c>
      <c r="D79" s="215"/>
      <c r="E79" s="220"/>
      <c r="F79" s="220"/>
      <c r="G79" s="220">
        <f>SUMIF(AE80:AE83,"&lt;&gt;NOR",G80:G83)</f>
        <v>0</v>
      </c>
      <c r="H79" s="220"/>
      <c r="I79" s="220">
        <f>SUM(I80:I83)</f>
        <v>0</v>
      </c>
      <c r="J79" s="220"/>
      <c r="K79" s="220">
        <f>SUM(K80:K83)</f>
        <v>0</v>
      </c>
      <c r="L79" s="220"/>
      <c r="M79" s="220">
        <f>SUM(M80:M83)</f>
        <v>0</v>
      </c>
      <c r="N79" s="216"/>
      <c r="O79" s="216">
        <f>SUM(O80:O83)</f>
        <v>0</v>
      </c>
      <c r="P79" s="216"/>
      <c r="Q79" s="216">
        <f>SUM(Q80:Q83)</f>
        <v>0</v>
      </c>
      <c r="R79" s="216"/>
      <c r="S79" s="216"/>
      <c r="T79" s="217"/>
      <c r="U79" s="216">
        <f>SUM(U80:U83)</f>
        <v>0</v>
      </c>
      <c r="AE79" t="s">
        <v>104</v>
      </c>
    </row>
    <row r="80" spans="1:60" outlineLevel="1" x14ac:dyDescent="0.25">
      <c r="A80" s="203">
        <v>37</v>
      </c>
      <c r="B80" s="209" t="s">
        <v>58</v>
      </c>
      <c r="C80" s="251" t="s">
        <v>207</v>
      </c>
      <c r="D80" s="211" t="s">
        <v>158</v>
      </c>
      <c r="E80" s="219">
        <v>2</v>
      </c>
      <c r="F80" s="218"/>
      <c r="G80" s="219">
        <f>ROUND(E80*F80,2)</f>
        <v>0</v>
      </c>
      <c r="H80" s="218"/>
      <c r="I80" s="219">
        <f>ROUND(E80*H80,2)</f>
        <v>0</v>
      </c>
      <c r="J80" s="218"/>
      <c r="K80" s="219">
        <f>ROUND(E80*J80,2)</f>
        <v>0</v>
      </c>
      <c r="L80" s="219">
        <v>21</v>
      </c>
      <c r="M80" s="219">
        <f>G80*(1+L80/100)</f>
        <v>0</v>
      </c>
      <c r="N80" s="212">
        <v>0</v>
      </c>
      <c r="O80" s="212">
        <f>ROUND(E80*N80,5)</f>
        <v>0</v>
      </c>
      <c r="P80" s="212">
        <v>0</v>
      </c>
      <c r="Q80" s="212">
        <f>ROUND(E80*P80,5)</f>
        <v>0</v>
      </c>
      <c r="R80" s="212"/>
      <c r="S80" s="212"/>
      <c r="T80" s="213">
        <v>0</v>
      </c>
      <c r="U80" s="212">
        <f>ROUND(E80*T80,2)</f>
        <v>0</v>
      </c>
      <c r="V80" s="202"/>
      <c r="W80" s="202"/>
      <c r="X80" s="202"/>
      <c r="Y80" s="202"/>
      <c r="Z80" s="202"/>
      <c r="AA80" s="202"/>
      <c r="AB80" s="202"/>
      <c r="AC80" s="202"/>
      <c r="AD80" s="202"/>
      <c r="AE80" s="202" t="s">
        <v>108</v>
      </c>
      <c r="AF80" s="202"/>
      <c r="AG80" s="202"/>
      <c r="AH80" s="202"/>
      <c r="AI80" s="202"/>
      <c r="AJ80" s="202"/>
      <c r="AK80" s="202"/>
      <c r="AL80" s="202"/>
      <c r="AM80" s="202"/>
      <c r="AN80" s="202"/>
      <c r="AO80" s="202"/>
      <c r="AP80" s="202"/>
      <c r="AQ80" s="202"/>
      <c r="AR80" s="202"/>
      <c r="AS80" s="202"/>
      <c r="AT80" s="202"/>
      <c r="AU80" s="202"/>
      <c r="AV80" s="202"/>
      <c r="AW80" s="202"/>
      <c r="AX80" s="202"/>
      <c r="AY80" s="202"/>
      <c r="AZ80" s="202"/>
      <c r="BA80" s="202"/>
      <c r="BB80" s="202"/>
      <c r="BC80" s="202"/>
      <c r="BD80" s="202"/>
      <c r="BE80" s="202"/>
      <c r="BF80" s="202"/>
      <c r="BG80" s="202"/>
      <c r="BH80" s="202"/>
    </row>
    <row r="81" spans="1:60" ht="20.6" outlineLevel="1" x14ac:dyDescent="0.25">
      <c r="A81" s="203">
        <v>38</v>
      </c>
      <c r="B81" s="209" t="s">
        <v>60</v>
      </c>
      <c r="C81" s="251" t="s">
        <v>208</v>
      </c>
      <c r="D81" s="211" t="s">
        <v>158</v>
      </c>
      <c r="E81" s="219">
        <v>2</v>
      </c>
      <c r="F81" s="218"/>
      <c r="G81" s="219">
        <f>ROUND(E81*F81,2)</f>
        <v>0</v>
      </c>
      <c r="H81" s="218"/>
      <c r="I81" s="219">
        <f>ROUND(E81*H81,2)</f>
        <v>0</v>
      </c>
      <c r="J81" s="218"/>
      <c r="K81" s="219">
        <f>ROUND(E81*J81,2)</f>
        <v>0</v>
      </c>
      <c r="L81" s="219">
        <v>21</v>
      </c>
      <c r="M81" s="219">
        <f>G81*(1+L81/100)</f>
        <v>0</v>
      </c>
      <c r="N81" s="212">
        <v>0</v>
      </c>
      <c r="O81" s="212">
        <f>ROUND(E81*N81,5)</f>
        <v>0</v>
      </c>
      <c r="P81" s="212">
        <v>0</v>
      </c>
      <c r="Q81" s="212">
        <f>ROUND(E81*P81,5)</f>
        <v>0</v>
      </c>
      <c r="R81" s="212"/>
      <c r="S81" s="212"/>
      <c r="T81" s="213">
        <v>0</v>
      </c>
      <c r="U81" s="212">
        <f>ROUND(E81*T81,2)</f>
        <v>0</v>
      </c>
      <c r="V81" s="202"/>
      <c r="W81" s="202"/>
      <c r="X81" s="202"/>
      <c r="Y81" s="202"/>
      <c r="Z81" s="202"/>
      <c r="AA81" s="202"/>
      <c r="AB81" s="202"/>
      <c r="AC81" s="202"/>
      <c r="AD81" s="202"/>
      <c r="AE81" s="202" t="s">
        <v>108</v>
      </c>
      <c r="AF81" s="202"/>
      <c r="AG81" s="202"/>
      <c r="AH81" s="202"/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2"/>
      <c r="AT81" s="202"/>
      <c r="AU81" s="202"/>
      <c r="AV81" s="202"/>
      <c r="AW81" s="202"/>
      <c r="AX81" s="202"/>
      <c r="AY81" s="202"/>
      <c r="AZ81" s="202"/>
      <c r="BA81" s="202"/>
      <c r="BB81" s="202"/>
      <c r="BC81" s="202"/>
      <c r="BD81" s="202"/>
      <c r="BE81" s="202"/>
      <c r="BF81" s="202"/>
      <c r="BG81" s="202"/>
      <c r="BH81" s="202"/>
    </row>
    <row r="82" spans="1:60" ht="20.6" outlineLevel="1" x14ac:dyDescent="0.25">
      <c r="A82" s="203">
        <v>39</v>
      </c>
      <c r="B82" s="209" t="s">
        <v>62</v>
      </c>
      <c r="C82" s="251" t="s">
        <v>209</v>
      </c>
      <c r="D82" s="211" t="s">
        <v>158</v>
      </c>
      <c r="E82" s="219">
        <v>2</v>
      </c>
      <c r="F82" s="218"/>
      <c r="G82" s="219">
        <f>ROUND(E82*F82,2)</f>
        <v>0</v>
      </c>
      <c r="H82" s="218"/>
      <c r="I82" s="219">
        <f>ROUND(E82*H82,2)</f>
        <v>0</v>
      </c>
      <c r="J82" s="218"/>
      <c r="K82" s="219">
        <f>ROUND(E82*J82,2)</f>
        <v>0</v>
      </c>
      <c r="L82" s="219">
        <v>21</v>
      </c>
      <c r="M82" s="219">
        <f>G82*(1+L82/100)</f>
        <v>0</v>
      </c>
      <c r="N82" s="212">
        <v>0</v>
      </c>
      <c r="O82" s="212">
        <f>ROUND(E82*N82,5)</f>
        <v>0</v>
      </c>
      <c r="P82" s="212">
        <v>0</v>
      </c>
      <c r="Q82" s="212">
        <f>ROUND(E82*P82,5)</f>
        <v>0</v>
      </c>
      <c r="R82" s="212"/>
      <c r="S82" s="212"/>
      <c r="T82" s="213">
        <v>0</v>
      </c>
      <c r="U82" s="212">
        <f>ROUND(E82*T82,2)</f>
        <v>0</v>
      </c>
      <c r="V82" s="202"/>
      <c r="W82" s="202"/>
      <c r="X82" s="202"/>
      <c r="Y82" s="202"/>
      <c r="Z82" s="202"/>
      <c r="AA82" s="202"/>
      <c r="AB82" s="202"/>
      <c r="AC82" s="202"/>
      <c r="AD82" s="202"/>
      <c r="AE82" s="202" t="s">
        <v>108</v>
      </c>
      <c r="AF82" s="202"/>
      <c r="AG82" s="202"/>
      <c r="AH82" s="202"/>
      <c r="AI82" s="202"/>
      <c r="AJ82" s="202"/>
      <c r="AK82" s="202"/>
      <c r="AL82" s="202"/>
      <c r="AM82" s="202"/>
      <c r="AN82" s="202"/>
      <c r="AO82" s="202"/>
      <c r="AP82" s="202"/>
      <c r="AQ82" s="202"/>
      <c r="AR82" s="202"/>
      <c r="AS82" s="202"/>
      <c r="AT82" s="202"/>
      <c r="AU82" s="202"/>
      <c r="AV82" s="202"/>
      <c r="AW82" s="202"/>
      <c r="AX82" s="202"/>
      <c r="AY82" s="202"/>
      <c r="AZ82" s="202"/>
      <c r="BA82" s="202"/>
      <c r="BB82" s="202"/>
      <c r="BC82" s="202"/>
      <c r="BD82" s="202"/>
      <c r="BE82" s="202"/>
      <c r="BF82" s="202"/>
      <c r="BG82" s="202"/>
      <c r="BH82" s="202"/>
    </row>
    <row r="83" spans="1:60" ht="20.6" outlineLevel="1" x14ac:dyDescent="0.25">
      <c r="A83" s="203">
        <v>40</v>
      </c>
      <c r="B83" s="209" t="s">
        <v>210</v>
      </c>
      <c r="C83" s="251" t="s">
        <v>211</v>
      </c>
      <c r="D83" s="211" t="s">
        <v>158</v>
      </c>
      <c r="E83" s="219">
        <v>2</v>
      </c>
      <c r="F83" s="218"/>
      <c r="G83" s="219">
        <f>ROUND(E83*F83,2)</f>
        <v>0</v>
      </c>
      <c r="H83" s="218"/>
      <c r="I83" s="219">
        <f>ROUND(E83*H83,2)</f>
        <v>0</v>
      </c>
      <c r="J83" s="218"/>
      <c r="K83" s="219">
        <f>ROUND(E83*J83,2)</f>
        <v>0</v>
      </c>
      <c r="L83" s="219">
        <v>21</v>
      </c>
      <c r="M83" s="219">
        <f>G83*(1+L83/100)</f>
        <v>0</v>
      </c>
      <c r="N83" s="212">
        <v>0</v>
      </c>
      <c r="O83" s="212">
        <f>ROUND(E83*N83,5)</f>
        <v>0</v>
      </c>
      <c r="P83" s="212">
        <v>0</v>
      </c>
      <c r="Q83" s="212">
        <f>ROUND(E83*P83,5)</f>
        <v>0</v>
      </c>
      <c r="R83" s="212"/>
      <c r="S83" s="212"/>
      <c r="T83" s="213">
        <v>0</v>
      </c>
      <c r="U83" s="212">
        <f>ROUND(E83*T83,2)</f>
        <v>0</v>
      </c>
      <c r="V83" s="202"/>
      <c r="W83" s="202"/>
      <c r="X83" s="202"/>
      <c r="Y83" s="202"/>
      <c r="Z83" s="202"/>
      <c r="AA83" s="202"/>
      <c r="AB83" s="202"/>
      <c r="AC83" s="202"/>
      <c r="AD83" s="202"/>
      <c r="AE83" s="202" t="s">
        <v>108</v>
      </c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2"/>
      <c r="AT83" s="202"/>
      <c r="AU83" s="202"/>
      <c r="AV83" s="202"/>
      <c r="AW83" s="202"/>
      <c r="AX83" s="202"/>
      <c r="AY83" s="202"/>
      <c r="AZ83" s="202"/>
      <c r="BA83" s="202"/>
      <c r="BB83" s="202"/>
      <c r="BC83" s="202"/>
      <c r="BD83" s="202"/>
      <c r="BE83" s="202"/>
      <c r="BF83" s="202"/>
      <c r="BG83" s="202"/>
      <c r="BH83" s="202"/>
    </row>
    <row r="84" spans="1:60" x14ac:dyDescent="0.25">
      <c r="A84" s="204" t="s">
        <v>103</v>
      </c>
      <c r="B84" s="210" t="s">
        <v>76</v>
      </c>
      <c r="C84" s="253" t="s">
        <v>26</v>
      </c>
      <c r="D84" s="215"/>
      <c r="E84" s="220"/>
      <c r="F84" s="220"/>
      <c r="G84" s="220">
        <f>SUMIF(AE85:AE90,"&lt;&gt;NOR",G85:G90)</f>
        <v>0</v>
      </c>
      <c r="H84" s="220"/>
      <c r="I84" s="220">
        <f>SUM(I85:I90)</f>
        <v>0</v>
      </c>
      <c r="J84" s="220"/>
      <c r="K84" s="220">
        <f>SUM(K85:K90)</f>
        <v>0</v>
      </c>
      <c r="L84" s="220"/>
      <c r="M84" s="220">
        <f>SUM(M85:M90)</f>
        <v>0</v>
      </c>
      <c r="N84" s="216"/>
      <c r="O84" s="216">
        <f>SUM(O85:O90)</f>
        <v>0</v>
      </c>
      <c r="P84" s="216"/>
      <c r="Q84" s="216">
        <f>SUM(Q85:Q90)</f>
        <v>0</v>
      </c>
      <c r="R84" s="216"/>
      <c r="S84" s="216"/>
      <c r="T84" s="217"/>
      <c r="U84" s="216">
        <f>SUM(U85:U90)</f>
        <v>0</v>
      </c>
      <c r="AE84" t="s">
        <v>104</v>
      </c>
    </row>
    <row r="85" spans="1:60" outlineLevel="1" x14ac:dyDescent="0.25">
      <c r="A85" s="203">
        <v>41</v>
      </c>
      <c r="B85" s="209" t="s">
        <v>212</v>
      </c>
      <c r="C85" s="251" t="s">
        <v>213</v>
      </c>
      <c r="D85" s="211" t="s">
        <v>214</v>
      </c>
      <c r="E85" s="219">
        <v>1</v>
      </c>
      <c r="F85" s="218"/>
      <c r="G85" s="219">
        <f>ROUND(E85*F85,2)</f>
        <v>0</v>
      </c>
      <c r="H85" s="218"/>
      <c r="I85" s="219">
        <f>ROUND(E85*H85,2)</f>
        <v>0</v>
      </c>
      <c r="J85" s="218"/>
      <c r="K85" s="219">
        <f>ROUND(E85*J85,2)</f>
        <v>0</v>
      </c>
      <c r="L85" s="219">
        <v>21</v>
      </c>
      <c r="M85" s="219">
        <f>G85*(1+L85/100)</f>
        <v>0</v>
      </c>
      <c r="N85" s="212">
        <v>0</v>
      </c>
      <c r="O85" s="212">
        <f>ROUND(E85*N85,5)</f>
        <v>0</v>
      </c>
      <c r="P85" s="212">
        <v>0</v>
      </c>
      <c r="Q85" s="212">
        <f>ROUND(E85*P85,5)</f>
        <v>0</v>
      </c>
      <c r="R85" s="212"/>
      <c r="S85" s="212"/>
      <c r="T85" s="213">
        <v>0</v>
      </c>
      <c r="U85" s="212">
        <f>ROUND(E85*T85,2)</f>
        <v>0</v>
      </c>
      <c r="V85" s="202"/>
      <c r="W85" s="202"/>
      <c r="X85" s="202"/>
      <c r="Y85" s="202"/>
      <c r="Z85" s="202"/>
      <c r="AA85" s="202"/>
      <c r="AB85" s="202"/>
      <c r="AC85" s="202"/>
      <c r="AD85" s="202"/>
      <c r="AE85" s="202" t="s">
        <v>215</v>
      </c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02"/>
      <c r="AT85" s="202"/>
      <c r="AU85" s="202"/>
      <c r="AV85" s="202"/>
      <c r="AW85" s="202"/>
      <c r="AX85" s="202"/>
      <c r="AY85" s="202"/>
      <c r="AZ85" s="202"/>
      <c r="BA85" s="202"/>
      <c r="BB85" s="202"/>
      <c r="BC85" s="202"/>
      <c r="BD85" s="202"/>
      <c r="BE85" s="202"/>
      <c r="BF85" s="202"/>
      <c r="BG85" s="202"/>
      <c r="BH85" s="202"/>
    </row>
    <row r="86" spans="1:60" outlineLevel="1" x14ac:dyDescent="0.25">
      <c r="A86" s="203">
        <v>42</v>
      </c>
      <c r="B86" s="209" t="s">
        <v>216</v>
      </c>
      <c r="C86" s="251" t="s">
        <v>217</v>
      </c>
      <c r="D86" s="211" t="s">
        <v>214</v>
      </c>
      <c r="E86" s="219">
        <v>1</v>
      </c>
      <c r="F86" s="218"/>
      <c r="G86" s="219">
        <f>ROUND(E86*F86,2)</f>
        <v>0</v>
      </c>
      <c r="H86" s="218"/>
      <c r="I86" s="219">
        <f>ROUND(E86*H86,2)</f>
        <v>0</v>
      </c>
      <c r="J86" s="218"/>
      <c r="K86" s="219">
        <f>ROUND(E86*J86,2)</f>
        <v>0</v>
      </c>
      <c r="L86" s="219">
        <v>21</v>
      </c>
      <c r="M86" s="219">
        <f>G86*(1+L86/100)</f>
        <v>0</v>
      </c>
      <c r="N86" s="212">
        <v>0</v>
      </c>
      <c r="O86" s="212">
        <f>ROUND(E86*N86,5)</f>
        <v>0</v>
      </c>
      <c r="P86" s="212">
        <v>0</v>
      </c>
      <c r="Q86" s="212">
        <f>ROUND(E86*P86,5)</f>
        <v>0</v>
      </c>
      <c r="R86" s="212"/>
      <c r="S86" s="212"/>
      <c r="T86" s="213">
        <v>0</v>
      </c>
      <c r="U86" s="212">
        <f>ROUND(E86*T86,2)</f>
        <v>0</v>
      </c>
      <c r="V86" s="202"/>
      <c r="W86" s="202"/>
      <c r="X86" s="202"/>
      <c r="Y86" s="202"/>
      <c r="Z86" s="202"/>
      <c r="AA86" s="202"/>
      <c r="AB86" s="202"/>
      <c r="AC86" s="202"/>
      <c r="AD86" s="202"/>
      <c r="AE86" s="202" t="s">
        <v>215</v>
      </c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02"/>
      <c r="AT86" s="202"/>
      <c r="AU86" s="202"/>
      <c r="AV86" s="202"/>
      <c r="AW86" s="202"/>
      <c r="AX86" s="202"/>
      <c r="AY86" s="202"/>
      <c r="AZ86" s="202"/>
      <c r="BA86" s="202"/>
      <c r="BB86" s="202"/>
      <c r="BC86" s="202"/>
      <c r="BD86" s="202"/>
      <c r="BE86" s="202"/>
      <c r="BF86" s="202"/>
      <c r="BG86" s="202"/>
      <c r="BH86" s="202"/>
    </row>
    <row r="87" spans="1:60" outlineLevel="1" x14ac:dyDescent="0.25">
      <c r="A87" s="203">
        <v>43</v>
      </c>
      <c r="B87" s="209" t="s">
        <v>64</v>
      </c>
      <c r="C87" s="251" t="s">
        <v>218</v>
      </c>
      <c r="D87" s="211" t="s">
        <v>219</v>
      </c>
      <c r="E87" s="219">
        <v>1</v>
      </c>
      <c r="F87" s="218"/>
      <c r="G87" s="219">
        <f>ROUND(E87*F87,2)</f>
        <v>0</v>
      </c>
      <c r="H87" s="218"/>
      <c r="I87" s="219">
        <f>ROUND(E87*H87,2)</f>
        <v>0</v>
      </c>
      <c r="J87" s="218"/>
      <c r="K87" s="219">
        <f>ROUND(E87*J87,2)</f>
        <v>0</v>
      </c>
      <c r="L87" s="219">
        <v>21</v>
      </c>
      <c r="M87" s="219">
        <f>G87*(1+L87/100)</f>
        <v>0</v>
      </c>
      <c r="N87" s="212">
        <v>0</v>
      </c>
      <c r="O87" s="212">
        <f>ROUND(E87*N87,5)</f>
        <v>0</v>
      </c>
      <c r="P87" s="212">
        <v>0</v>
      </c>
      <c r="Q87" s="212">
        <f>ROUND(E87*P87,5)</f>
        <v>0</v>
      </c>
      <c r="R87" s="212"/>
      <c r="S87" s="212"/>
      <c r="T87" s="213">
        <v>0</v>
      </c>
      <c r="U87" s="212">
        <f>ROUND(E87*T87,2)</f>
        <v>0</v>
      </c>
      <c r="V87" s="202"/>
      <c r="W87" s="202"/>
      <c r="X87" s="202"/>
      <c r="Y87" s="202"/>
      <c r="Z87" s="202"/>
      <c r="AA87" s="202"/>
      <c r="AB87" s="202"/>
      <c r="AC87" s="202"/>
      <c r="AD87" s="202"/>
      <c r="AE87" s="202" t="s">
        <v>108</v>
      </c>
      <c r="AF87" s="202"/>
      <c r="AG87" s="202"/>
      <c r="AH87" s="202"/>
      <c r="AI87" s="202"/>
      <c r="AJ87" s="202"/>
      <c r="AK87" s="202"/>
      <c r="AL87" s="202"/>
      <c r="AM87" s="202"/>
      <c r="AN87" s="202"/>
      <c r="AO87" s="202"/>
      <c r="AP87" s="202"/>
      <c r="AQ87" s="202"/>
      <c r="AR87" s="202"/>
      <c r="AS87" s="202"/>
      <c r="AT87" s="202"/>
      <c r="AU87" s="202"/>
      <c r="AV87" s="202"/>
      <c r="AW87" s="202"/>
      <c r="AX87" s="202"/>
      <c r="AY87" s="202"/>
      <c r="AZ87" s="202"/>
      <c r="BA87" s="202"/>
      <c r="BB87" s="202"/>
      <c r="BC87" s="202"/>
      <c r="BD87" s="202"/>
      <c r="BE87" s="202"/>
      <c r="BF87" s="202"/>
      <c r="BG87" s="202"/>
      <c r="BH87" s="202"/>
    </row>
    <row r="88" spans="1:60" outlineLevel="1" x14ac:dyDescent="0.25">
      <c r="A88" s="203">
        <v>44</v>
      </c>
      <c r="B88" s="209" t="s">
        <v>220</v>
      </c>
      <c r="C88" s="251" t="s">
        <v>221</v>
      </c>
      <c r="D88" s="211" t="s">
        <v>214</v>
      </c>
      <c r="E88" s="219">
        <v>1</v>
      </c>
      <c r="F88" s="218"/>
      <c r="G88" s="219">
        <f>ROUND(E88*F88,2)</f>
        <v>0</v>
      </c>
      <c r="H88" s="218"/>
      <c r="I88" s="219">
        <f>ROUND(E88*H88,2)</f>
        <v>0</v>
      </c>
      <c r="J88" s="218"/>
      <c r="K88" s="219">
        <f>ROUND(E88*J88,2)</f>
        <v>0</v>
      </c>
      <c r="L88" s="219">
        <v>21</v>
      </c>
      <c r="M88" s="219">
        <f>G88*(1+L88/100)</f>
        <v>0</v>
      </c>
      <c r="N88" s="212">
        <v>0</v>
      </c>
      <c r="O88" s="212">
        <f>ROUND(E88*N88,5)</f>
        <v>0</v>
      </c>
      <c r="P88" s="212">
        <v>0</v>
      </c>
      <c r="Q88" s="212">
        <f>ROUND(E88*P88,5)</f>
        <v>0</v>
      </c>
      <c r="R88" s="212"/>
      <c r="S88" s="212"/>
      <c r="T88" s="213">
        <v>0</v>
      </c>
      <c r="U88" s="212">
        <f>ROUND(E88*T88,2)</f>
        <v>0</v>
      </c>
      <c r="V88" s="202"/>
      <c r="W88" s="202"/>
      <c r="X88" s="202"/>
      <c r="Y88" s="202"/>
      <c r="Z88" s="202"/>
      <c r="AA88" s="202"/>
      <c r="AB88" s="202"/>
      <c r="AC88" s="202"/>
      <c r="AD88" s="202"/>
      <c r="AE88" s="202" t="s">
        <v>215</v>
      </c>
      <c r="AF88" s="202"/>
      <c r="AG88" s="202"/>
      <c r="AH88" s="202"/>
      <c r="AI88" s="202"/>
      <c r="AJ88" s="202"/>
      <c r="AK88" s="202"/>
      <c r="AL88" s="202"/>
      <c r="AM88" s="202"/>
      <c r="AN88" s="202"/>
      <c r="AO88" s="202"/>
      <c r="AP88" s="202"/>
      <c r="AQ88" s="202"/>
      <c r="AR88" s="202"/>
      <c r="AS88" s="202"/>
      <c r="AT88" s="202"/>
      <c r="AU88" s="202"/>
      <c r="AV88" s="202"/>
      <c r="AW88" s="202"/>
      <c r="AX88" s="202"/>
      <c r="AY88" s="202"/>
      <c r="AZ88" s="202"/>
      <c r="BA88" s="202"/>
      <c r="BB88" s="202"/>
      <c r="BC88" s="202"/>
      <c r="BD88" s="202"/>
      <c r="BE88" s="202"/>
      <c r="BF88" s="202"/>
      <c r="BG88" s="202"/>
      <c r="BH88" s="202"/>
    </row>
    <row r="89" spans="1:60" outlineLevel="1" x14ac:dyDescent="0.25">
      <c r="A89" s="203">
        <v>45</v>
      </c>
      <c r="B89" s="209" t="s">
        <v>222</v>
      </c>
      <c r="C89" s="251" t="s">
        <v>223</v>
      </c>
      <c r="D89" s="211" t="s">
        <v>214</v>
      </c>
      <c r="E89" s="219">
        <v>1</v>
      </c>
      <c r="F89" s="218"/>
      <c r="G89" s="219">
        <f>ROUND(E89*F89,2)</f>
        <v>0</v>
      </c>
      <c r="H89" s="218"/>
      <c r="I89" s="219">
        <f>ROUND(E89*H89,2)</f>
        <v>0</v>
      </c>
      <c r="J89" s="218"/>
      <c r="K89" s="219">
        <f>ROUND(E89*J89,2)</f>
        <v>0</v>
      </c>
      <c r="L89" s="219">
        <v>21</v>
      </c>
      <c r="M89" s="219">
        <f>G89*(1+L89/100)</f>
        <v>0</v>
      </c>
      <c r="N89" s="212">
        <v>0</v>
      </c>
      <c r="O89" s="212">
        <f>ROUND(E89*N89,5)</f>
        <v>0</v>
      </c>
      <c r="P89" s="212">
        <v>0</v>
      </c>
      <c r="Q89" s="212">
        <f>ROUND(E89*P89,5)</f>
        <v>0</v>
      </c>
      <c r="R89" s="212"/>
      <c r="S89" s="212"/>
      <c r="T89" s="213">
        <v>0</v>
      </c>
      <c r="U89" s="212">
        <f>ROUND(E89*T89,2)</f>
        <v>0</v>
      </c>
      <c r="V89" s="202"/>
      <c r="W89" s="202"/>
      <c r="X89" s="202"/>
      <c r="Y89" s="202"/>
      <c r="Z89" s="202"/>
      <c r="AA89" s="202"/>
      <c r="AB89" s="202"/>
      <c r="AC89" s="202"/>
      <c r="AD89" s="202"/>
      <c r="AE89" s="202" t="s">
        <v>215</v>
      </c>
      <c r="AF89" s="202"/>
      <c r="AG89" s="202"/>
      <c r="AH89" s="202"/>
      <c r="AI89" s="202"/>
      <c r="AJ89" s="202"/>
      <c r="AK89" s="202"/>
      <c r="AL89" s="202"/>
      <c r="AM89" s="202"/>
      <c r="AN89" s="202"/>
      <c r="AO89" s="202"/>
      <c r="AP89" s="202"/>
      <c r="AQ89" s="202"/>
      <c r="AR89" s="202"/>
      <c r="AS89" s="202"/>
      <c r="AT89" s="202"/>
      <c r="AU89" s="202"/>
      <c r="AV89" s="202"/>
      <c r="AW89" s="202"/>
      <c r="AX89" s="202"/>
      <c r="AY89" s="202"/>
      <c r="AZ89" s="202"/>
      <c r="BA89" s="202"/>
      <c r="BB89" s="202"/>
      <c r="BC89" s="202"/>
      <c r="BD89" s="202"/>
      <c r="BE89" s="202"/>
      <c r="BF89" s="202"/>
      <c r="BG89" s="202"/>
      <c r="BH89" s="202"/>
    </row>
    <row r="90" spans="1:60" outlineLevel="1" x14ac:dyDescent="0.25">
      <c r="A90" s="229">
        <v>46</v>
      </c>
      <c r="B90" s="230" t="s">
        <v>224</v>
      </c>
      <c r="C90" s="254" t="s">
        <v>225</v>
      </c>
      <c r="D90" s="231" t="s">
        <v>214</v>
      </c>
      <c r="E90" s="233">
        <v>1</v>
      </c>
      <c r="F90" s="232"/>
      <c r="G90" s="233">
        <f>ROUND(E90*F90,2)</f>
        <v>0</v>
      </c>
      <c r="H90" s="232"/>
      <c r="I90" s="233">
        <f>ROUND(E90*H90,2)</f>
        <v>0</v>
      </c>
      <c r="J90" s="232"/>
      <c r="K90" s="233">
        <f>ROUND(E90*J90,2)</f>
        <v>0</v>
      </c>
      <c r="L90" s="233">
        <v>21</v>
      </c>
      <c r="M90" s="233">
        <f>G90*(1+L90/100)</f>
        <v>0</v>
      </c>
      <c r="N90" s="234">
        <v>0</v>
      </c>
      <c r="O90" s="234">
        <f>ROUND(E90*N90,5)</f>
        <v>0</v>
      </c>
      <c r="P90" s="234">
        <v>0</v>
      </c>
      <c r="Q90" s="234">
        <f>ROUND(E90*P90,5)</f>
        <v>0</v>
      </c>
      <c r="R90" s="234"/>
      <c r="S90" s="234"/>
      <c r="T90" s="235">
        <v>0</v>
      </c>
      <c r="U90" s="234">
        <f>ROUND(E90*T90,2)</f>
        <v>0</v>
      </c>
      <c r="V90" s="202"/>
      <c r="W90" s="202"/>
      <c r="X90" s="202"/>
      <c r="Y90" s="202"/>
      <c r="Z90" s="202"/>
      <c r="AA90" s="202"/>
      <c r="AB90" s="202"/>
      <c r="AC90" s="202"/>
      <c r="AD90" s="202"/>
      <c r="AE90" s="202" t="s">
        <v>215</v>
      </c>
      <c r="AF90" s="202"/>
      <c r="AG90" s="202"/>
      <c r="AH90" s="202"/>
      <c r="AI90" s="202"/>
      <c r="AJ90" s="202"/>
      <c r="AK90" s="202"/>
      <c r="AL90" s="202"/>
      <c r="AM90" s="202"/>
      <c r="AN90" s="202"/>
      <c r="AO90" s="202"/>
      <c r="AP90" s="202"/>
      <c r="AQ90" s="202"/>
      <c r="AR90" s="202"/>
      <c r="AS90" s="202"/>
      <c r="AT90" s="202"/>
      <c r="AU90" s="202"/>
      <c r="AV90" s="202"/>
      <c r="AW90" s="202"/>
      <c r="AX90" s="202"/>
      <c r="AY90" s="202"/>
      <c r="AZ90" s="202"/>
      <c r="BA90" s="202"/>
      <c r="BB90" s="202"/>
      <c r="BC90" s="202"/>
      <c r="BD90" s="202"/>
      <c r="BE90" s="202"/>
      <c r="BF90" s="202"/>
      <c r="BG90" s="202"/>
      <c r="BH90" s="202"/>
    </row>
    <row r="91" spans="1:60" x14ac:dyDescent="0.25">
      <c r="A91" s="6"/>
      <c r="B91" s="7" t="s">
        <v>226</v>
      </c>
      <c r="C91" s="255" t="s">
        <v>226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AC91">
        <v>15</v>
      </c>
      <c r="AD91">
        <v>21</v>
      </c>
    </row>
    <row r="92" spans="1:60" x14ac:dyDescent="0.25">
      <c r="A92" s="237"/>
      <c r="B92" s="238">
        <v>26</v>
      </c>
      <c r="C92" s="256" t="s">
        <v>226</v>
      </c>
      <c r="D92" s="239"/>
      <c r="E92" s="239"/>
      <c r="F92" s="239"/>
      <c r="G92" s="250">
        <f>G8+G31+G44+G46+G57+G63+G66+G68+G79+G84</f>
        <v>0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AC92">
        <f>SUMIF(L7:L90,AC91,G7:G90)</f>
        <v>0</v>
      </c>
      <c r="AD92">
        <f>SUMIF(L7:L90,AD91,G7:G90)</f>
        <v>0</v>
      </c>
      <c r="AE92" t="s">
        <v>227</v>
      </c>
    </row>
    <row r="93" spans="1:60" x14ac:dyDescent="0.25">
      <c r="A93" s="6"/>
      <c r="B93" s="7" t="s">
        <v>226</v>
      </c>
      <c r="C93" s="255" t="s">
        <v>226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60" x14ac:dyDescent="0.25">
      <c r="A94" s="6"/>
      <c r="B94" s="7" t="s">
        <v>226</v>
      </c>
      <c r="C94" s="255" t="s">
        <v>226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60" x14ac:dyDescent="0.25">
      <c r="A95" s="240">
        <v>33</v>
      </c>
      <c r="B95" s="240"/>
      <c r="C95" s="25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:60" x14ac:dyDescent="0.25">
      <c r="A96" s="241"/>
      <c r="B96" s="242"/>
      <c r="C96" s="258"/>
      <c r="D96" s="242"/>
      <c r="E96" s="242"/>
      <c r="F96" s="242"/>
      <c r="G96" s="243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AE96" t="s">
        <v>228</v>
      </c>
    </row>
    <row r="97" spans="1:31" x14ac:dyDescent="0.25">
      <c r="A97" s="244"/>
      <c r="B97" s="245"/>
      <c r="C97" s="259"/>
      <c r="D97" s="245"/>
      <c r="E97" s="245"/>
      <c r="F97" s="245"/>
      <c r="G97" s="24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31" x14ac:dyDescent="0.25">
      <c r="A98" s="244"/>
      <c r="B98" s="245"/>
      <c r="C98" s="259"/>
      <c r="D98" s="245"/>
      <c r="E98" s="245"/>
      <c r="F98" s="245"/>
      <c r="G98" s="24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1:31" x14ac:dyDescent="0.25">
      <c r="A99" s="244"/>
      <c r="B99" s="245"/>
      <c r="C99" s="259"/>
      <c r="D99" s="245"/>
      <c r="E99" s="245"/>
      <c r="F99" s="245"/>
      <c r="G99" s="24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:31" x14ac:dyDescent="0.25">
      <c r="A100" s="247"/>
      <c r="B100" s="248"/>
      <c r="C100" s="260"/>
      <c r="D100" s="248"/>
      <c r="E100" s="248"/>
      <c r="F100" s="248"/>
      <c r="G100" s="249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1:31" x14ac:dyDescent="0.25">
      <c r="A101" s="6"/>
      <c r="B101" s="7" t="s">
        <v>226</v>
      </c>
      <c r="C101" s="255" t="s">
        <v>226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1:31" x14ac:dyDescent="0.25">
      <c r="C102" s="261"/>
      <c r="AE102" t="s">
        <v>229</v>
      </c>
    </row>
  </sheetData>
  <mergeCells count="6">
    <mergeCell ref="A1:G1"/>
    <mergeCell ref="C2:G2"/>
    <mergeCell ref="C3:G3"/>
    <mergeCell ref="C4:G4"/>
    <mergeCell ref="A95:C95"/>
    <mergeCell ref="A96:G100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46</vt:i4>
      </vt:variant>
    </vt:vector>
  </HeadingPairs>
  <TitlesOfParts>
    <vt:vector size="49" baseType="lpstr"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'Rozpočet Pol'!Názvy_tisku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</dc:creator>
  <cp:lastModifiedBy>JK</cp:lastModifiedBy>
  <cp:lastPrinted>2025-05-10T06:00:14Z</cp:lastPrinted>
  <dcterms:created xsi:type="dcterms:W3CDTF">2009-04-08T07:15:50Z</dcterms:created>
  <dcterms:modified xsi:type="dcterms:W3CDTF">2025-05-10T06:00:45Z</dcterms:modified>
</cp:coreProperties>
</file>